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uehara-sb\Downloads\"/>
    </mc:Choice>
  </mc:AlternateContent>
  <xr:revisionPtr revIDLastSave="0" documentId="13_ncr:1_{B8C96DF1-5B57-4AA6-A00E-1C3AB68D9816}" xr6:coauthVersionLast="47" xr6:coauthVersionMax="47" xr10:uidLastSave="{00000000-0000-0000-0000-000000000000}"/>
  <bookViews>
    <workbookView xWindow="-120" yWindow="-120" windowWidth="29040" windowHeight="15720" xr2:uid="{00000000-000D-0000-FFFF-FFFF00000000}"/>
  </bookViews>
  <sheets>
    <sheet name="目次" sheetId="35" r:id="rId1"/>
    <sheet name="D-1" sheetId="33" r:id="rId2"/>
    <sheet name="D-1  (参考) " sheetId="34" r:id="rId3"/>
    <sheet name="D-2" sheetId="36" r:id="rId4"/>
    <sheet name="D-3" sheetId="37" r:id="rId5"/>
    <sheet name="D-3 (参考)" sheetId="38" r:id="rId6"/>
    <sheet name="D-4" sheetId="39" r:id="rId7"/>
    <sheet name="D-5" sheetId="40" r:id="rId8"/>
    <sheet name="D-6" sheetId="41" r:id="rId9"/>
    <sheet name="D-7" sheetId="42" r:id="rId10"/>
    <sheet name="D-8" sheetId="43" r:id="rId11"/>
    <sheet name="D-9" sheetId="44" r:id="rId12"/>
    <sheet name="D-10" sheetId="45" r:id="rId13"/>
    <sheet name="Sheet1" sheetId="16" state="hidden" r:id="rId14"/>
  </sheets>
  <definedNames>
    <definedName name="Data">#REF!</definedName>
    <definedName name="DataEnd">#REF!</definedName>
    <definedName name="Hyousoku">#REF!</definedName>
    <definedName name="HyousokuArea">#REF!</definedName>
    <definedName name="HyousokuEnd">#REF!</definedName>
    <definedName name="Hyoutou">#REF!</definedName>
    <definedName name="_xlnm.Print_Area" localSheetId="1">'D-1'!$A$1:$H$54</definedName>
    <definedName name="_xlnm.Print_Area" localSheetId="2">'D-1  (参考) '!$A$1:$H$67</definedName>
    <definedName name="_xlnm.Print_Area" localSheetId="12">'D-10'!$A$1:$P$107</definedName>
    <definedName name="_xlnm.Print_Area" localSheetId="3">'D-2'!$A$1:$S$103</definedName>
    <definedName name="_xlnm.Print_Area" localSheetId="4">'D-3'!$A$1:$R$103</definedName>
    <definedName name="_xlnm.Print_Area" localSheetId="5">'D-3 (参考)'!$A$1:$R$94</definedName>
    <definedName name="_xlnm.Print_Area" localSheetId="6">'D-4'!$A$1:$P$64</definedName>
    <definedName name="_xlnm.Print_Area" localSheetId="7">'D-5'!$A$1:$T$38</definedName>
    <definedName name="Rangai0">#REF!</definedName>
    <definedName name="Title">#REF!</definedName>
    <definedName name="TitleEnglish">#REF!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03" i="45" l="1"/>
  <c r="O103" i="45"/>
  <c r="N103" i="45"/>
  <c r="M103" i="45"/>
  <c r="L103" i="45"/>
  <c r="K103" i="45"/>
  <c r="I103" i="45"/>
  <c r="J103" i="45" s="1"/>
  <c r="H103" i="45"/>
  <c r="G103" i="45"/>
  <c r="F103" i="45"/>
  <c r="E103" i="45"/>
  <c r="D103" i="45"/>
  <c r="P99" i="45"/>
  <c r="O99" i="45"/>
  <c r="N99" i="45"/>
  <c r="M99" i="45"/>
  <c r="L99" i="45"/>
  <c r="K99" i="45"/>
  <c r="I99" i="45"/>
  <c r="J99" i="45" s="1"/>
  <c r="H99" i="45"/>
  <c r="G99" i="45"/>
  <c r="F99" i="45"/>
  <c r="E99" i="45"/>
  <c r="D99" i="45"/>
  <c r="P95" i="45"/>
  <c r="O95" i="45"/>
  <c r="N95" i="45"/>
  <c r="M95" i="45"/>
  <c r="L95" i="45"/>
  <c r="K95" i="45"/>
  <c r="I95" i="45"/>
  <c r="J95" i="45" s="1"/>
  <c r="H95" i="45"/>
  <c r="G95" i="45"/>
  <c r="F95" i="45"/>
  <c r="E95" i="45"/>
  <c r="D95" i="45"/>
  <c r="P91" i="45"/>
  <c r="O91" i="45"/>
  <c r="N91" i="45"/>
  <c r="M91" i="45"/>
  <c r="L91" i="45"/>
  <c r="K91" i="45"/>
  <c r="I91" i="45"/>
  <c r="J91" i="45" s="1"/>
  <c r="H91" i="45"/>
  <c r="G91" i="45"/>
  <c r="F91" i="45"/>
  <c r="E91" i="45"/>
  <c r="D91" i="45"/>
  <c r="P87" i="45"/>
  <c r="O87" i="45"/>
  <c r="N87" i="45"/>
  <c r="M87" i="45"/>
  <c r="L87" i="45"/>
  <c r="K87" i="45"/>
  <c r="I87" i="45"/>
  <c r="J87" i="45" s="1"/>
  <c r="H87" i="45"/>
  <c r="G87" i="45"/>
  <c r="F87" i="45"/>
  <c r="E87" i="45"/>
  <c r="D87" i="45"/>
  <c r="P85" i="45"/>
  <c r="J85" i="45"/>
  <c r="H85" i="45"/>
  <c r="H83" i="45" s="1"/>
  <c r="F85" i="45"/>
  <c r="F83" i="45" s="1"/>
  <c r="P83" i="45"/>
  <c r="O83" i="45"/>
  <c r="N83" i="45"/>
  <c r="M83" i="45"/>
  <c r="L83" i="45"/>
  <c r="K83" i="45"/>
  <c r="I83" i="45"/>
  <c r="J83" i="45" s="1"/>
  <c r="G83" i="45"/>
  <c r="E83" i="45"/>
  <c r="D83" i="45"/>
  <c r="P81" i="45"/>
  <c r="P79" i="45" s="1"/>
  <c r="J81" i="45"/>
  <c r="H81" i="45"/>
  <c r="F81" i="45"/>
  <c r="O79" i="45"/>
  <c r="N79" i="45"/>
  <c r="M79" i="45"/>
  <c r="L79" i="45"/>
  <c r="K79" i="45"/>
  <c r="I79" i="45"/>
  <c r="J79" i="45" s="1"/>
  <c r="H79" i="45"/>
  <c r="G79" i="45"/>
  <c r="F79" i="45"/>
  <c r="E79" i="45"/>
  <c r="D79" i="45"/>
  <c r="P77" i="45"/>
  <c r="J77" i="45"/>
  <c r="H77" i="45"/>
  <c r="H75" i="45" s="1"/>
  <c r="F77" i="45"/>
  <c r="F75" i="45" s="1"/>
  <c r="P75" i="45"/>
  <c r="O75" i="45"/>
  <c r="N75" i="45"/>
  <c r="M75" i="45"/>
  <c r="L75" i="45"/>
  <c r="K75" i="45"/>
  <c r="I75" i="45"/>
  <c r="G75" i="45"/>
  <c r="E75" i="45"/>
  <c r="D75" i="45"/>
  <c r="J75" i="45" s="1"/>
  <c r="P73" i="45"/>
  <c r="P71" i="45" s="1"/>
  <c r="J73" i="45"/>
  <c r="H73" i="45"/>
  <c r="H71" i="45" s="1"/>
  <c r="F73" i="45"/>
  <c r="F71" i="45" s="1"/>
  <c r="O71" i="45"/>
  <c r="N71" i="45"/>
  <c r="M71" i="45"/>
  <c r="L71" i="45"/>
  <c r="K71" i="45"/>
  <c r="I71" i="45"/>
  <c r="J71" i="45" s="1"/>
  <c r="G71" i="45"/>
  <c r="E71" i="45"/>
  <c r="D71" i="45"/>
  <c r="P69" i="45"/>
  <c r="J69" i="45"/>
  <c r="H69" i="45"/>
  <c r="H67" i="45" s="1"/>
  <c r="F69" i="45"/>
  <c r="F67" i="45" s="1"/>
  <c r="P67" i="45"/>
  <c r="O67" i="45"/>
  <c r="N67" i="45"/>
  <c r="M67" i="45"/>
  <c r="L67" i="45"/>
  <c r="K67" i="45"/>
  <c r="J67" i="45"/>
  <c r="I67" i="45"/>
  <c r="G67" i="45"/>
  <c r="E67" i="45"/>
  <c r="D67" i="45"/>
  <c r="P65" i="45"/>
  <c r="J65" i="45"/>
  <c r="H65" i="45"/>
  <c r="H63" i="45" s="1"/>
  <c r="F65" i="45"/>
  <c r="F63" i="45" s="1"/>
  <c r="P63" i="45"/>
  <c r="O63" i="45"/>
  <c r="N63" i="45"/>
  <c r="M63" i="45"/>
  <c r="L63" i="45"/>
  <c r="K63" i="45"/>
  <c r="I63" i="45"/>
  <c r="J63" i="45" s="1"/>
  <c r="G63" i="45"/>
  <c r="E63" i="45"/>
  <c r="D63" i="45"/>
  <c r="P61" i="45"/>
  <c r="P59" i="45" s="1"/>
  <c r="J61" i="45"/>
  <c r="H61" i="45"/>
  <c r="F61" i="45"/>
  <c r="O59" i="45"/>
  <c r="N59" i="45"/>
  <c r="M59" i="45"/>
  <c r="L59" i="45"/>
  <c r="K59" i="45"/>
  <c r="I59" i="45"/>
  <c r="J59" i="45" s="1"/>
  <c r="H59" i="45"/>
  <c r="G59" i="45"/>
  <c r="F59" i="45"/>
  <c r="E59" i="45"/>
  <c r="D59" i="45"/>
  <c r="P57" i="45"/>
  <c r="J57" i="45"/>
  <c r="H57" i="45"/>
  <c r="H55" i="45" s="1"/>
  <c r="F57" i="45"/>
  <c r="F55" i="45" s="1"/>
  <c r="P55" i="45"/>
  <c r="O55" i="45"/>
  <c r="N55" i="45"/>
  <c r="M55" i="45"/>
  <c r="L55" i="45"/>
  <c r="K55" i="45"/>
  <c r="I55" i="45"/>
  <c r="J55" i="45" s="1"/>
  <c r="G55" i="45"/>
  <c r="E55" i="45"/>
  <c r="D55" i="45"/>
  <c r="J53" i="45"/>
  <c r="H53" i="45"/>
  <c r="H51" i="45" s="1"/>
  <c r="F53" i="45"/>
  <c r="F51" i="45" s="1"/>
  <c r="P51" i="45"/>
  <c r="O51" i="45"/>
  <c r="N51" i="45"/>
  <c r="I51" i="45"/>
  <c r="J51" i="45" s="1"/>
  <c r="G51" i="45"/>
  <c r="E51" i="45"/>
  <c r="D51" i="45"/>
  <c r="J49" i="45"/>
  <c r="H49" i="45"/>
  <c r="F49" i="45"/>
  <c r="P47" i="45"/>
  <c r="O47" i="45"/>
  <c r="N47" i="45"/>
  <c r="I47" i="45"/>
  <c r="J47" i="45" s="1"/>
  <c r="G47" i="45"/>
  <c r="H47" i="45" s="1"/>
  <c r="D47" i="45"/>
  <c r="F47" i="45" s="1"/>
  <c r="J45" i="45"/>
  <c r="H45" i="45"/>
  <c r="F45" i="45"/>
  <c r="P43" i="45"/>
  <c r="O43" i="45"/>
  <c r="N43" i="45"/>
  <c r="I43" i="45"/>
  <c r="J43" i="45" s="1"/>
  <c r="G43" i="45"/>
  <c r="H43" i="45" s="1"/>
  <c r="D43" i="45"/>
  <c r="F43" i="45" s="1"/>
  <c r="J41" i="45"/>
  <c r="H41" i="45"/>
  <c r="F41" i="45"/>
  <c r="P39" i="45"/>
  <c r="O39" i="45"/>
  <c r="N39" i="45"/>
  <c r="I39" i="45"/>
  <c r="J39" i="45" s="1"/>
  <c r="G39" i="45"/>
  <c r="H39" i="45" s="1"/>
  <c r="E39" i="45"/>
  <c r="F39" i="45" s="1"/>
  <c r="D39" i="45"/>
  <c r="J37" i="45"/>
  <c r="H37" i="45"/>
  <c r="F37" i="45"/>
  <c r="J35" i="45"/>
  <c r="H35" i="45"/>
  <c r="F35" i="45"/>
  <c r="J33" i="45"/>
  <c r="H33" i="45"/>
  <c r="F33" i="45"/>
  <c r="J31" i="45"/>
  <c r="H31" i="45"/>
  <c r="F31" i="45"/>
  <c r="J29" i="45"/>
  <c r="H29" i="45"/>
  <c r="F29" i="45"/>
  <c r="J27" i="45"/>
  <c r="H27" i="45"/>
  <c r="F27" i="45"/>
  <c r="H24" i="45"/>
  <c r="P22" i="45"/>
  <c r="O22" i="45"/>
  <c r="N22" i="45"/>
  <c r="M22" i="45"/>
  <c r="L22" i="45"/>
  <c r="K22" i="45"/>
  <c r="J22" i="45"/>
  <c r="I22" i="45"/>
  <c r="G22" i="45"/>
  <c r="H22" i="45" s="1"/>
  <c r="F22" i="45"/>
  <c r="E22" i="45"/>
  <c r="D22" i="45"/>
  <c r="D21" i="45"/>
  <c r="D11" i="45" s="1"/>
  <c r="J20" i="45"/>
  <c r="H20" i="45"/>
  <c r="F20" i="45"/>
  <c r="D20" i="45"/>
  <c r="D19" i="45"/>
  <c r="D9" i="45" s="1"/>
  <c r="D18" i="45"/>
  <c r="D8" i="45" s="1"/>
  <c r="P17" i="45"/>
  <c r="O17" i="45"/>
  <c r="N17" i="45"/>
  <c r="M17" i="45"/>
  <c r="L17" i="45"/>
  <c r="K17" i="45"/>
  <c r="I17" i="45"/>
  <c r="J17" i="45" s="1"/>
  <c r="G17" i="45"/>
  <c r="H17" i="45" s="1"/>
  <c r="E17" i="45"/>
  <c r="F17" i="45" s="1"/>
  <c r="D17" i="45"/>
  <c r="P12" i="45"/>
  <c r="O12" i="45"/>
  <c r="N12" i="45"/>
  <c r="M12" i="45"/>
  <c r="L12" i="45"/>
  <c r="K12" i="45"/>
  <c r="J12" i="45"/>
  <c r="I12" i="45"/>
  <c r="H12" i="45"/>
  <c r="G12" i="45"/>
  <c r="F12" i="45"/>
  <c r="E12" i="45"/>
  <c r="D12" i="45"/>
  <c r="O11" i="45"/>
  <c r="N11" i="45"/>
  <c r="M11" i="45"/>
  <c r="L11" i="45"/>
  <c r="K11" i="45"/>
  <c r="I11" i="45"/>
  <c r="G11" i="45"/>
  <c r="H11" i="45" s="1"/>
  <c r="E11" i="45"/>
  <c r="F11" i="45" s="1"/>
  <c r="O10" i="45"/>
  <c r="N10" i="45"/>
  <c r="M10" i="45"/>
  <c r="L10" i="45"/>
  <c r="K10" i="45"/>
  <c r="I10" i="45"/>
  <c r="J10" i="45" s="1"/>
  <c r="G10" i="45"/>
  <c r="H10" i="45" s="1"/>
  <c r="E10" i="45"/>
  <c r="F10" i="45" s="1"/>
  <c r="D10" i="45"/>
  <c r="O9" i="45"/>
  <c r="O7" i="45" s="1"/>
  <c r="N9" i="45"/>
  <c r="M9" i="45"/>
  <c r="L9" i="45"/>
  <c r="K9" i="45"/>
  <c r="I9" i="45"/>
  <c r="G9" i="45"/>
  <c r="H9" i="45" s="1"/>
  <c r="E9" i="45"/>
  <c r="E7" i="45" s="1"/>
  <c r="P8" i="45"/>
  <c r="O8" i="45"/>
  <c r="N8" i="45"/>
  <c r="M8" i="45"/>
  <c r="L8" i="45"/>
  <c r="L7" i="45" s="1"/>
  <c r="K8" i="45"/>
  <c r="K7" i="45" s="1"/>
  <c r="I8" i="45"/>
  <c r="G8" i="45"/>
  <c r="E8" i="45"/>
  <c r="N7" i="45"/>
  <c r="P7" i="45" s="1"/>
  <c r="G7" i="45"/>
  <c r="F7" i="45" l="1"/>
  <c r="F8" i="45"/>
  <c r="D7" i="45"/>
  <c r="H7" i="45"/>
  <c r="J9" i="45"/>
  <c r="H8" i="45"/>
  <c r="J8" i="45"/>
  <c r="J11" i="45"/>
  <c r="F9" i="45"/>
  <c r="F18" i="45"/>
  <c r="I7" i="45"/>
  <c r="J7" i="45" s="1"/>
  <c r="H18" i="45"/>
  <c r="H21" i="45"/>
  <c r="J18" i="45"/>
  <c r="J21" i="45"/>
  <c r="F19" i="45"/>
  <c r="J19" i="45"/>
  <c r="F21" i="45"/>
  <c r="H19" i="45"/>
  <c r="L139" i="44" l="1"/>
  <c r="L138" i="44"/>
  <c r="L137" i="44"/>
  <c r="L136" i="44"/>
  <c r="K135" i="44"/>
  <c r="J135" i="44"/>
  <c r="I135" i="44"/>
  <c r="H135" i="44"/>
  <c r="G135" i="44"/>
  <c r="F135" i="44"/>
  <c r="E135" i="44"/>
  <c r="L135" i="44" s="1"/>
  <c r="D135" i="44"/>
  <c r="C135" i="44"/>
  <c r="L134" i="44"/>
  <c r="L133" i="44"/>
  <c r="L132" i="44"/>
  <c r="L131" i="44"/>
  <c r="K130" i="44"/>
  <c r="J130" i="44"/>
  <c r="I130" i="44"/>
  <c r="H130" i="44"/>
  <c r="G130" i="44"/>
  <c r="F130" i="44"/>
  <c r="E130" i="44"/>
  <c r="L130" i="44" s="1"/>
  <c r="D130" i="44"/>
  <c r="C130" i="44"/>
  <c r="L129" i="44"/>
  <c r="L128" i="44"/>
  <c r="L127" i="44"/>
  <c r="L126" i="44"/>
  <c r="K125" i="44"/>
  <c r="J125" i="44"/>
  <c r="I125" i="44"/>
  <c r="H125" i="44"/>
  <c r="G125" i="44"/>
  <c r="F125" i="44"/>
  <c r="E125" i="44"/>
  <c r="L125" i="44" s="1"/>
  <c r="D125" i="44"/>
  <c r="C125" i="44"/>
  <c r="L124" i="44"/>
  <c r="L123" i="44"/>
  <c r="L122" i="44"/>
  <c r="L121" i="44"/>
  <c r="K120" i="44"/>
  <c r="J120" i="44"/>
  <c r="I120" i="44"/>
  <c r="H120" i="44"/>
  <c r="G120" i="44"/>
  <c r="L120" i="44" s="1"/>
  <c r="F120" i="44"/>
  <c r="E120" i="44"/>
  <c r="D120" i="44"/>
  <c r="C120" i="44"/>
  <c r="L119" i="44"/>
  <c r="L118" i="44"/>
  <c r="L117" i="44"/>
  <c r="L116" i="44"/>
  <c r="K115" i="44"/>
  <c r="J115" i="44"/>
  <c r="L115" i="44" s="1"/>
  <c r="I115" i="44"/>
  <c r="H115" i="44"/>
  <c r="G115" i="44"/>
  <c r="F115" i="44"/>
  <c r="E115" i="44"/>
  <c r="D115" i="44"/>
  <c r="C115" i="44"/>
  <c r="L114" i="44"/>
  <c r="L113" i="44"/>
  <c r="L112" i="44"/>
  <c r="L111" i="44"/>
  <c r="L110" i="44"/>
  <c r="K110" i="44"/>
  <c r="J110" i="44"/>
  <c r="I110" i="44"/>
  <c r="H110" i="44"/>
  <c r="G110" i="44"/>
  <c r="F110" i="44"/>
  <c r="E110" i="44"/>
  <c r="D110" i="44"/>
  <c r="C110" i="44"/>
  <c r="L109" i="44"/>
  <c r="L108" i="44"/>
  <c r="L107" i="44"/>
  <c r="L106" i="44"/>
  <c r="K105" i="44"/>
  <c r="J105" i="44"/>
  <c r="I105" i="44"/>
  <c r="H105" i="44"/>
  <c r="G105" i="44"/>
  <c r="F105" i="44"/>
  <c r="E105" i="44"/>
  <c r="L105" i="44" s="1"/>
  <c r="D105" i="44"/>
  <c r="C105" i="44"/>
  <c r="L104" i="44"/>
  <c r="L103" i="44"/>
  <c r="L102" i="44"/>
  <c r="L101" i="44"/>
  <c r="K100" i="44"/>
  <c r="J100" i="44"/>
  <c r="I100" i="44"/>
  <c r="H100" i="44"/>
  <c r="G100" i="44"/>
  <c r="F100" i="44"/>
  <c r="E100" i="44"/>
  <c r="L100" i="44" s="1"/>
  <c r="D100" i="44"/>
  <c r="C100" i="44"/>
  <c r="L99" i="44"/>
  <c r="L98" i="44"/>
  <c r="L97" i="44"/>
  <c r="L96" i="44"/>
  <c r="K95" i="44"/>
  <c r="J95" i="44"/>
  <c r="I95" i="44"/>
  <c r="H95" i="44"/>
  <c r="G95" i="44"/>
  <c r="F95" i="44"/>
  <c r="E95" i="44"/>
  <c r="L95" i="44" s="1"/>
  <c r="D95" i="44"/>
  <c r="C95" i="44"/>
  <c r="L94" i="44"/>
  <c r="L93" i="44"/>
  <c r="L92" i="44"/>
  <c r="L91" i="44"/>
  <c r="K90" i="44"/>
  <c r="J90" i="44"/>
  <c r="I90" i="44"/>
  <c r="H90" i="44"/>
  <c r="G90" i="44"/>
  <c r="L90" i="44" s="1"/>
  <c r="F90" i="44"/>
  <c r="E90" i="44"/>
  <c r="D90" i="44"/>
  <c r="C90" i="44"/>
  <c r="L89" i="44"/>
  <c r="L88" i="44"/>
  <c r="L87" i="44"/>
  <c r="L86" i="44"/>
  <c r="K85" i="44"/>
  <c r="J85" i="44"/>
  <c r="L85" i="44" s="1"/>
  <c r="I85" i="44"/>
  <c r="H85" i="44"/>
  <c r="G85" i="44"/>
  <c r="F85" i="44"/>
  <c r="E85" i="44"/>
  <c r="D85" i="44"/>
  <c r="C85" i="44"/>
  <c r="K80" i="44"/>
  <c r="J80" i="44"/>
  <c r="I80" i="44"/>
  <c r="H80" i="44"/>
  <c r="G80" i="44"/>
  <c r="L80" i="44" s="1"/>
  <c r="F80" i="44"/>
  <c r="E80" i="44"/>
  <c r="D80" i="44"/>
  <c r="C80" i="44"/>
  <c r="K75" i="44"/>
  <c r="J75" i="44"/>
  <c r="I75" i="44"/>
  <c r="H75" i="44"/>
  <c r="G75" i="44"/>
  <c r="F75" i="44"/>
  <c r="E75" i="44"/>
  <c r="L75" i="44" s="1"/>
  <c r="D75" i="44"/>
  <c r="C75" i="44"/>
  <c r="L74" i="44"/>
  <c r="L73" i="44"/>
  <c r="L72" i="44"/>
  <c r="L71" i="44"/>
  <c r="K70" i="44"/>
  <c r="J70" i="44"/>
  <c r="I70" i="44"/>
  <c r="H70" i="44"/>
  <c r="G70" i="44"/>
  <c r="L70" i="44" s="1"/>
  <c r="F70" i="44"/>
  <c r="E70" i="44"/>
  <c r="D70" i="44"/>
  <c r="C70" i="44"/>
  <c r="L69" i="44"/>
  <c r="L68" i="44"/>
  <c r="L67" i="44"/>
  <c r="L66" i="44"/>
  <c r="J65" i="44"/>
  <c r="I65" i="44"/>
  <c r="H65" i="44"/>
  <c r="G65" i="44"/>
  <c r="F65" i="44"/>
  <c r="E65" i="44"/>
  <c r="D65" i="44"/>
  <c r="C65" i="44"/>
  <c r="L64" i="44"/>
  <c r="L63" i="44"/>
  <c r="L62" i="44"/>
  <c r="L61" i="44"/>
  <c r="J60" i="44"/>
  <c r="I60" i="44"/>
  <c r="H60" i="44"/>
  <c r="G60" i="44"/>
  <c r="F60" i="44"/>
  <c r="E60" i="44"/>
  <c r="D60" i="44"/>
  <c r="C60" i="44"/>
  <c r="L59" i="44"/>
  <c r="L58" i="44"/>
  <c r="L57" i="44"/>
  <c r="L56" i="44"/>
  <c r="J55" i="44"/>
  <c r="I55" i="44"/>
  <c r="H55" i="44"/>
  <c r="G55" i="44"/>
  <c r="F55" i="44"/>
  <c r="E55" i="44"/>
  <c r="D55" i="44"/>
  <c r="C55" i="44"/>
  <c r="L50" i="44"/>
  <c r="K50" i="44"/>
  <c r="J50" i="44"/>
  <c r="I50" i="44"/>
  <c r="H50" i="44"/>
  <c r="G50" i="44"/>
  <c r="F50" i="44"/>
  <c r="E50" i="44"/>
  <c r="D50" i="44"/>
  <c r="C50" i="44"/>
  <c r="L43" i="44"/>
  <c r="K43" i="44"/>
  <c r="J43" i="44"/>
  <c r="I43" i="44"/>
  <c r="H43" i="44"/>
  <c r="G43" i="44"/>
  <c r="F43" i="44"/>
  <c r="E43" i="44"/>
  <c r="D43" i="44"/>
  <c r="C43" i="44"/>
  <c r="L38" i="44"/>
  <c r="K38" i="44"/>
  <c r="J38" i="44"/>
  <c r="I38" i="44"/>
  <c r="H38" i="44"/>
  <c r="G38" i="44"/>
  <c r="F38" i="44"/>
  <c r="E38" i="44"/>
  <c r="D38" i="44"/>
  <c r="C38" i="44"/>
  <c r="L33" i="44"/>
  <c r="K33" i="44"/>
  <c r="J33" i="44"/>
  <c r="I33" i="44"/>
  <c r="H33" i="44"/>
  <c r="G33" i="44"/>
  <c r="F33" i="44"/>
  <c r="E33" i="44"/>
  <c r="D33" i="44"/>
  <c r="C33" i="44"/>
  <c r="L28" i="44"/>
  <c r="K28" i="44"/>
  <c r="J28" i="44"/>
  <c r="I28" i="44"/>
  <c r="H28" i="44"/>
  <c r="G28" i="44"/>
  <c r="F28" i="44"/>
  <c r="E28" i="44"/>
  <c r="D28" i="44"/>
  <c r="C28" i="44"/>
  <c r="L23" i="44"/>
  <c r="K23" i="44"/>
  <c r="J23" i="44"/>
  <c r="I23" i="44"/>
  <c r="H23" i="44"/>
  <c r="G23" i="44"/>
  <c r="F23" i="44"/>
  <c r="E23" i="44"/>
  <c r="D23" i="44"/>
  <c r="C23" i="44"/>
  <c r="L18" i="44"/>
  <c r="K18" i="44"/>
  <c r="J18" i="44"/>
  <c r="I18" i="44"/>
  <c r="H18" i="44"/>
  <c r="G18" i="44"/>
  <c r="F18" i="44"/>
  <c r="E18" i="44"/>
  <c r="D18" i="44"/>
  <c r="C18" i="44"/>
  <c r="L13" i="44"/>
  <c r="K13" i="44"/>
  <c r="J13" i="44"/>
  <c r="I13" i="44"/>
  <c r="H13" i="44"/>
  <c r="G13" i="44"/>
  <c r="F13" i="44"/>
  <c r="E13" i="44"/>
  <c r="D13" i="44"/>
  <c r="C13" i="44"/>
  <c r="L8" i="44"/>
  <c r="K8" i="44"/>
  <c r="J8" i="44"/>
  <c r="I8" i="44"/>
  <c r="H8" i="44"/>
  <c r="G8" i="44"/>
  <c r="F8" i="44"/>
  <c r="E8" i="44"/>
  <c r="D8" i="44"/>
  <c r="C8" i="44"/>
  <c r="L129" i="43" l="1"/>
  <c r="K129" i="43"/>
  <c r="J129" i="43"/>
  <c r="I129" i="43"/>
  <c r="H129" i="43"/>
  <c r="G129" i="43"/>
  <c r="F129" i="43"/>
  <c r="E129" i="43"/>
  <c r="D129" i="43"/>
  <c r="C129" i="43"/>
  <c r="L124" i="43"/>
  <c r="K124" i="43"/>
  <c r="J124" i="43"/>
  <c r="I124" i="43"/>
  <c r="H124" i="43"/>
  <c r="G124" i="43"/>
  <c r="F124" i="43"/>
  <c r="E124" i="43"/>
  <c r="D124" i="43"/>
  <c r="C124" i="43"/>
  <c r="L119" i="43"/>
  <c r="K119" i="43"/>
  <c r="J119" i="43"/>
  <c r="I119" i="43"/>
  <c r="H119" i="43"/>
  <c r="G119" i="43"/>
  <c r="F119" i="43"/>
  <c r="E119" i="43"/>
  <c r="D119" i="43"/>
  <c r="C119" i="43"/>
  <c r="L114" i="43"/>
  <c r="K114" i="43"/>
  <c r="J114" i="43"/>
  <c r="I114" i="43"/>
  <c r="H114" i="43"/>
  <c r="G114" i="43"/>
  <c r="F114" i="43"/>
  <c r="E114" i="43"/>
  <c r="D114" i="43"/>
  <c r="C114" i="43"/>
  <c r="L109" i="43"/>
  <c r="K109" i="43"/>
  <c r="J109" i="43"/>
  <c r="I109" i="43"/>
  <c r="H109" i="43"/>
  <c r="G109" i="43"/>
  <c r="F109" i="43"/>
  <c r="E109" i="43"/>
  <c r="D109" i="43"/>
  <c r="C109" i="43"/>
  <c r="L104" i="43"/>
  <c r="K104" i="43"/>
  <c r="J104" i="43"/>
  <c r="I104" i="43"/>
  <c r="H104" i="43"/>
  <c r="G104" i="43"/>
  <c r="F104" i="43"/>
  <c r="E104" i="43"/>
  <c r="D104" i="43"/>
  <c r="C104" i="43"/>
  <c r="L99" i="43"/>
  <c r="K99" i="43"/>
  <c r="J99" i="43"/>
  <c r="I99" i="43"/>
  <c r="H99" i="43"/>
  <c r="G99" i="43"/>
  <c r="F99" i="43"/>
  <c r="E99" i="43"/>
  <c r="D99" i="43"/>
  <c r="C99" i="43"/>
  <c r="L94" i="43"/>
  <c r="K94" i="43"/>
  <c r="J94" i="43"/>
  <c r="I94" i="43"/>
  <c r="H94" i="43"/>
  <c r="G94" i="43"/>
  <c r="F94" i="43"/>
  <c r="E94" i="43"/>
  <c r="D94" i="43"/>
  <c r="C94" i="43"/>
  <c r="L89" i="43"/>
  <c r="K89" i="43"/>
  <c r="J89" i="43"/>
  <c r="I89" i="43"/>
  <c r="H89" i="43"/>
  <c r="G89" i="43"/>
  <c r="F89" i="43"/>
  <c r="E89" i="43"/>
  <c r="D89" i="43"/>
  <c r="C89" i="43"/>
  <c r="L84" i="43"/>
  <c r="K84" i="43"/>
  <c r="J84" i="43"/>
  <c r="I84" i="43"/>
  <c r="H84" i="43"/>
  <c r="G84" i="43"/>
  <c r="F84" i="43"/>
  <c r="E84" i="43"/>
  <c r="D84" i="43"/>
  <c r="C84" i="43"/>
  <c r="L79" i="43"/>
  <c r="K79" i="43"/>
  <c r="J79" i="43"/>
  <c r="I79" i="43"/>
  <c r="H79" i="43"/>
  <c r="G79" i="43"/>
  <c r="F79" i="43"/>
  <c r="E79" i="43"/>
  <c r="D79" i="43"/>
  <c r="C79" i="43"/>
  <c r="L74" i="43"/>
  <c r="K74" i="43"/>
  <c r="J74" i="43"/>
  <c r="I74" i="43"/>
  <c r="H74" i="43"/>
  <c r="G74" i="43"/>
  <c r="F74" i="43"/>
  <c r="E74" i="43"/>
  <c r="D74" i="43"/>
  <c r="C74" i="43"/>
  <c r="L69" i="43"/>
  <c r="K69" i="43"/>
  <c r="J69" i="43"/>
  <c r="I69" i="43"/>
  <c r="H69" i="43"/>
  <c r="G69" i="43"/>
  <c r="F69" i="43"/>
  <c r="E69" i="43"/>
  <c r="D69" i="43"/>
  <c r="C69" i="43"/>
  <c r="L64" i="43"/>
  <c r="K64" i="43"/>
  <c r="J64" i="43"/>
  <c r="I64" i="43"/>
  <c r="H64" i="43"/>
  <c r="G64" i="43"/>
  <c r="F64" i="43"/>
  <c r="E64" i="43"/>
  <c r="D64" i="43"/>
  <c r="C64" i="43"/>
  <c r="L49" i="43"/>
  <c r="K49" i="43"/>
  <c r="J49" i="43"/>
  <c r="I49" i="43"/>
  <c r="H49" i="43"/>
  <c r="G49" i="43"/>
  <c r="F49" i="43"/>
  <c r="E49" i="43"/>
  <c r="D49" i="43"/>
  <c r="C49" i="43"/>
  <c r="L41" i="43"/>
  <c r="K41" i="43"/>
  <c r="J41" i="43"/>
  <c r="I41" i="43"/>
  <c r="H41" i="43"/>
  <c r="G41" i="43"/>
  <c r="F41" i="43"/>
  <c r="E41" i="43"/>
  <c r="D41" i="43"/>
  <c r="C41" i="43"/>
  <c r="L36" i="43"/>
  <c r="K36" i="43"/>
  <c r="J36" i="43"/>
  <c r="I36" i="43"/>
  <c r="H36" i="43"/>
  <c r="G36" i="43"/>
  <c r="F36" i="43"/>
  <c r="E36" i="43"/>
  <c r="D36" i="43"/>
  <c r="C36" i="43"/>
  <c r="L31" i="43"/>
  <c r="K31" i="43"/>
  <c r="J31" i="43"/>
  <c r="I31" i="43"/>
  <c r="H31" i="43"/>
  <c r="G31" i="43"/>
  <c r="F31" i="43"/>
  <c r="E31" i="43"/>
  <c r="D31" i="43"/>
  <c r="C31" i="43"/>
  <c r="L26" i="43"/>
  <c r="K26" i="43"/>
  <c r="J26" i="43"/>
  <c r="I26" i="43"/>
  <c r="H26" i="43"/>
  <c r="G26" i="43"/>
  <c r="F26" i="43"/>
  <c r="E26" i="43"/>
  <c r="D26" i="43"/>
  <c r="C26" i="43"/>
  <c r="L21" i="43"/>
  <c r="K21" i="43"/>
  <c r="J21" i="43"/>
  <c r="I21" i="43"/>
  <c r="H21" i="43"/>
  <c r="G21" i="43"/>
  <c r="F21" i="43"/>
  <c r="E21" i="43"/>
  <c r="D21" i="43"/>
  <c r="C21" i="43"/>
  <c r="L16" i="43"/>
  <c r="K16" i="43"/>
  <c r="J16" i="43"/>
  <c r="I16" i="43"/>
  <c r="H16" i="43"/>
  <c r="G16" i="43"/>
  <c r="F16" i="43"/>
  <c r="E16" i="43"/>
  <c r="D16" i="43"/>
  <c r="C16" i="43"/>
  <c r="L11" i="43"/>
  <c r="K11" i="43"/>
  <c r="J11" i="43"/>
  <c r="I11" i="43"/>
  <c r="H11" i="43"/>
  <c r="G11" i="43"/>
  <c r="F11" i="43"/>
  <c r="E11" i="43"/>
  <c r="D11" i="43"/>
  <c r="C11" i="43"/>
  <c r="L6" i="43"/>
  <c r="K6" i="43"/>
  <c r="J6" i="43"/>
  <c r="I6" i="43"/>
  <c r="H6" i="43"/>
  <c r="G6" i="43"/>
  <c r="F6" i="43"/>
  <c r="E6" i="43"/>
  <c r="D6" i="43"/>
  <c r="C6" i="43"/>
  <c r="O46" i="42"/>
  <c r="M46" i="42"/>
  <c r="L46" i="42"/>
  <c r="K46" i="42"/>
  <c r="J46" i="42"/>
  <c r="I46" i="42"/>
  <c r="H46" i="42"/>
  <c r="G46" i="42"/>
  <c r="F46" i="42"/>
  <c r="O45" i="42"/>
  <c r="M45" i="42"/>
  <c r="L45" i="42"/>
  <c r="K45" i="42"/>
  <c r="J45" i="42"/>
  <c r="I45" i="42"/>
  <c r="H45" i="42"/>
  <c r="G45" i="42"/>
  <c r="F45" i="42"/>
  <c r="E45" i="42"/>
  <c r="O36" i="42"/>
  <c r="M36" i="42"/>
  <c r="L36" i="42"/>
  <c r="K36" i="42"/>
  <c r="J36" i="42"/>
  <c r="I36" i="42"/>
  <c r="H36" i="42"/>
  <c r="G36" i="42"/>
  <c r="F36" i="42"/>
  <c r="E36" i="42"/>
  <c r="O35" i="42"/>
  <c r="M35" i="42"/>
  <c r="L35" i="42"/>
  <c r="K35" i="42"/>
  <c r="J35" i="42"/>
  <c r="I35" i="42"/>
  <c r="H35" i="42"/>
  <c r="G35" i="42"/>
  <c r="F35" i="42"/>
  <c r="E35" i="42"/>
  <c r="O26" i="42"/>
  <c r="M26" i="42"/>
  <c r="K26" i="42"/>
  <c r="J26" i="42"/>
  <c r="I26" i="42"/>
  <c r="H26" i="42"/>
  <c r="G26" i="42"/>
  <c r="F26" i="42"/>
  <c r="E26" i="42"/>
  <c r="O25" i="42"/>
  <c r="M25" i="42"/>
  <c r="L25" i="42"/>
  <c r="K25" i="42"/>
  <c r="J25" i="42"/>
  <c r="I25" i="42"/>
  <c r="H25" i="42"/>
  <c r="G25" i="42"/>
  <c r="F25" i="42"/>
  <c r="E25" i="42"/>
  <c r="E14" i="42"/>
  <c r="E12" i="42"/>
  <c r="E10" i="42"/>
  <c r="E8" i="42"/>
  <c r="O6" i="42"/>
  <c r="N6" i="42"/>
  <c r="M6" i="42"/>
  <c r="L6" i="42"/>
  <c r="K6" i="42"/>
  <c r="J6" i="42"/>
  <c r="I6" i="42"/>
  <c r="H6" i="42"/>
  <c r="G6" i="42"/>
  <c r="F6" i="42"/>
  <c r="E6" i="42"/>
  <c r="O5" i="42"/>
  <c r="N5" i="42"/>
  <c r="M5" i="42"/>
  <c r="L5" i="42"/>
  <c r="K5" i="42"/>
  <c r="J5" i="42"/>
  <c r="I5" i="42"/>
  <c r="H5" i="42"/>
  <c r="G5" i="42"/>
  <c r="F5" i="42"/>
  <c r="E5" i="42"/>
  <c r="L50" i="41"/>
  <c r="K50" i="41"/>
  <c r="E50" i="41"/>
  <c r="L49" i="41"/>
  <c r="K49" i="41"/>
  <c r="E49" i="41"/>
  <c r="G29" i="41"/>
  <c r="F29" i="41"/>
  <c r="E29" i="41"/>
  <c r="G28" i="41"/>
  <c r="F28" i="41"/>
  <c r="E28" i="41"/>
  <c r="M17" i="41"/>
  <c r="L17" i="41"/>
  <c r="K17" i="41"/>
  <c r="J17" i="41"/>
  <c r="I17" i="41"/>
  <c r="H17" i="41"/>
  <c r="G17" i="41"/>
  <c r="F17" i="41"/>
  <c r="E17" i="41"/>
  <c r="M16" i="41"/>
  <c r="L16" i="41"/>
  <c r="K16" i="41"/>
  <c r="J16" i="41"/>
  <c r="I16" i="41"/>
  <c r="H16" i="41"/>
  <c r="G16" i="41"/>
  <c r="F16" i="41"/>
  <c r="E16" i="41"/>
  <c r="E15" i="41"/>
  <c r="E14" i="41"/>
  <c r="E13" i="41"/>
  <c r="E12" i="41"/>
  <c r="E11" i="41"/>
  <c r="E7" i="41" s="1"/>
  <c r="E10" i="41"/>
  <c r="E6" i="41" s="1"/>
  <c r="E9" i="41"/>
  <c r="E8" i="41"/>
  <c r="M7" i="41"/>
  <c r="L7" i="41"/>
  <c r="K7" i="41"/>
  <c r="J7" i="41"/>
  <c r="I7" i="41"/>
  <c r="H7" i="41"/>
  <c r="G7" i="41"/>
  <c r="F7" i="41"/>
  <c r="M6" i="41"/>
  <c r="L6" i="41"/>
  <c r="K6" i="41"/>
  <c r="J6" i="41"/>
  <c r="I6" i="41"/>
  <c r="H6" i="41"/>
  <c r="G6" i="41"/>
  <c r="F6" i="41"/>
  <c r="D36" i="40" l="1"/>
  <c r="D35" i="40"/>
  <c r="D34" i="40"/>
  <c r="D33" i="40"/>
  <c r="S31" i="40"/>
  <c r="R31" i="40"/>
  <c r="Q31" i="40"/>
  <c r="P31" i="40"/>
  <c r="O31" i="40"/>
  <c r="D31" i="40" s="1"/>
  <c r="N31" i="40"/>
  <c r="M31" i="40"/>
  <c r="L31" i="40"/>
  <c r="K31" i="40"/>
  <c r="J31" i="40"/>
  <c r="J32" i="40" s="1"/>
  <c r="I31" i="40"/>
  <c r="I32" i="40" s="1"/>
  <c r="H31" i="40"/>
  <c r="H32" i="40" s="1"/>
  <c r="G31" i="40"/>
  <c r="F31" i="40"/>
  <c r="E31" i="40"/>
  <c r="D28" i="40"/>
  <c r="D27" i="40"/>
  <c r="D26" i="40"/>
  <c r="D25" i="40"/>
  <c r="T23" i="40"/>
  <c r="S23" i="40"/>
  <c r="R23" i="40"/>
  <c r="Q23" i="40"/>
  <c r="P23" i="40"/>
  <c r="O23" i="40"/>
  <c r="N23" i="40"/>
  <c r="M23" i="40"/>
  <c r="L23" i="40"/>
  <c r="K23" i="40"/>
  <c r="J23" i="40"/>
  <c r="I23" i="40"/>
  <c r="H23" i="40"/>
  <c r="G23" i="40"/>
  <c r="F23" i="40"/>
  <c r="E23" i="40"/>
  <c r="D23" i="40" s="1"/>
  <c r="D22" i="40"/>
  <c r="D21" i="40"/>
  <c r="D20" i="40"/>
  <c r="D19" i="40"/>
  <c r="T17" i="40"/>
  <c r="S17" i="40"/>
  <c r="R17" i="40"/>
  <c r="Q17" i="40"/>
  <c r="P17" i="40"/>
  <c r="O17" i="40"/>
  <c r="N17" i="40"/>
  <c r="M17" i="40"/>
  <c r="M18" i="40" s="1"/>
  <c r="L17" i="40"/>
  <c r="L18" i="40" s="1"/>
  <c r="K17" i="40"/>
  <c r="J17" i="40"/>
  <c r="I17" i="40"/>
  <c r="H17" i="40"/>
  <c r="G17" i="40"/>
  <c r="F17" i="40"/>
  <c r="E17" i="40"/>
  <c r="D17" i="40" s="1"/>
  <c r="D16" i="40"/>
  <c r="D15" i="40"/>
  <c r="D14" i="40"/>
  <c r="D13" i="40"/>
  <c r="D11" i="40" s="1"/>
  <c r="T11" i="40"/>
  <c r="S11" i="40"/>
  <c r="R11" i="40"/>
  <c r="Q11" i="40"/>
  <c r="P11" i="40"/>
  <c r="O11" i="40"/>
  <c r="N11" i="40"/>
  <c r="M11" i="40"/>
  <c r="L11" i="40"/>
  <c r="K11" i="40"/>
  <c r="J11" i="40"/>
  <c r="I11" i="40"/>
  <c r="I12" i="40" s="1"/>
  <c r="H11" i="40"/>
  <c r="G11" i="40"/>
  <c r="F11" i="40"/>
  <c r="E11" i="40"/>
  <c r="D10" i="40"/>
  <c r="D9" i="40"/>
  <c r="D8" i="40"/>
  <c r="D7" i="40"/>
  <c r="D5" i="40" s="1"/>
  <c r="T5" i="40"/>
  <c r="S5" i="40"/>
  <c r="R5" i="40"/>
  <c r="Q5" i="40"/>
  <c r="Q6" i="40" s="1"/>
  <c r="P5" i="40"/>
  <c r="P6" i="40" s="1"/>
  <c r="O5" i="40"/>
  <c r="N5" i="40"/>
  <c r="M5" i="40"/>
  <c r="L5" i="40"/>
  <c r="K5" i="40"/>
  <c r="J5" i="40"/>
  <c r="I5" i="40"/>
  <c r="H5" i="40"/>
  <c r="G5" i="40"/>
  <c r="F5" i="40"/>
  <c r="E5" i="40"/>
  <c r="E6" i="40" s="1"/>
  <c r="R24" i="40" l="1"/>
  <c r="E12" i="40"/>
  <c r="H12" i="40"/>
  <c r="G12" i="40"/>
  <c r="T12" i="40"/>
  <c r="S12" i="40"/>
  <c r="F12" i="40"/>
  <c r="Q12" i="40"/>
  <c r="R12" i="40"/>
  <c r="P12" i="40"/>
  <c r="N24" i="40"/>
  <c r="M24" i="40"/>
  <c r="P24" i="40"/>
  <c r="O24" i="40"/>
  <c r="L24" i="40"/>
  <c r="Q24" i="40"/>
  <c r="K12" i="40"/>
  <c r="G24" i="40"/>
  <c r="S24" i="40"/>
  <c r="L12" i="40"/>
  <c r="H24" i="40"/>
  <c r="T24" i="40"/>
  <c r="F6" i="40"/>
  <c r="S6" i="40"/>
  <c r="J6" i="40"/>
  <c r="T6" i="40"/>
  <c r="G6" i="40"/>
  <c r="D6" i="40" s="1"/>
  <c r="R6" i="40"/>
  <c r="I6" i="40"/>
  <c r="H6" i="40"/>
  <c r="M12" i="40"/>
  <c r="Q18" i="40"/>
  <c r="P18" i="40"/>
  <c r="O18" i="40"/>
  <c r="R18" i="40"/>
  <c r="F18" i="40"/>
  <c r="E18" i="40"/>
  <c r="D18" i="40" s="1"/>
  <c r="N18" i="40"/>
  <c r="I24" i="40"/>
  <c r="N12" i="40"/>
  <c r="J24" i="40"/>
  <c r="K6" i="40"/>
  <c r="O12" i="40"/>
  <c r="G18" i="40"/>
  <c r="S18" i="40"/>
  <c r="K24" i="40"/>
  <c r="K32" i="40"/>
  <c r="N32" i="40"/>
  <c r="M32" i="40"/>
  <c r="L32" i="40"/>
  <c r="L6" i="40"/>
  <c r="H18" i="40"/>
  <c r="T18" i="40"/>
  <c r="P32" i="40"/>
  <c r="M6" i="40"/>
  <c r="I18" i="40"/>
  <c r="E32" i="40"/>
  <c r="Q32" i="40"/>
  <c r="N6" i="40"/>
  <c r="J18" i="40"/>
  <c r="F32" i="40"/>
  <c r="R32" i="40"/>
  <c r="O6" i="40"/>
  <c r="K18" i="40"/>
  <c r="G32" i="40"/>
  <c r="S32" i="40"/>
  <c r="J12" i="40"/>
  <c r="F24" i="40"/>
  <c r="O32" i="40"/>
  <c r="E24" i="40"/>
  <c r="D12" i="40" l="1"/>
  <c r="D24" i="40"/>
  <c r="D32" i="40"/>
  <c r="D35" i="39"/>
  <c r="G31" i="39"/>
  <c r="F31" i="39"/>
  <c r="D30" i="39"/>
  <c r="E31" i="39" s="1"/>
  <c r="D29" i="39"/>
  <c r="D28" i="39"/>
  <c r="D27" i="39"/>
  <c r="D26" i="39"/>
  <c r="P24" i="39"/>
  <c r="O24" i="39"/>
  <c r="N24" i="39"/>
  <c r="M24" i="39"/>
  <c r="L24" i="39"/>
  <c r="K24" i="39"/>
  <c r="J24" i="39"/>
  <c r="I24" i="39"/>
  <c r="H24" i="39"/>
  <c r="G24" i="39"/>
  <c r="F24" i="39"/>
  <c r="E24" i="39"/>
  <c r="D23" i="39"/>
  <c r="D22" i="39"/>
  <c r="D21" i="39"/>
  <c r="D20" i="39"/>
  <c r="P18" i="39"/>
  <c r="P19" i="39" s="1"/>
  <c r="O18" i="39"/>
  <c r="N18" i="39"/>
  <c r="N19" i="39" s="1"/>
  <c r="M18" i="39"/>
  <c r="M19" i="39" s="1"/>
  <c r="L18" i="39"/>
  <c r="L19" i="39" s="1"/>
  <c r="K18" i="39"/>
  <c r="J18" i="39"/>
  <c r="I18" i="39"/>
  <c r="H18" i="39"/>
  <c r="G18" i="39"/>
  <c r="D18" i="39" s="1"/>
  <c r="F18" i="39"/>
  <c r="E18" i="39"/>
  <c r="E19" i="39" s="1"/>
  <c r="D17" i="39"/>
  <c r="D16" i="39"/>
  <c r="D15" i="39"/>
  <c r="D14" i="39"/>
  <c r="L13" i="39"/>
  <c r="I13" i="39"/>
  <c r="P12" i="39"/>
  <c r="P13" i="39" s="1"/>
  <c r="O12" i="39"/>
  <c r="O13" i="39" s="1"/>
  <c r="N12" i="39"/>
  <c r="N13" i="39" s="1"/>
  <c r="M12" i="39"/>
  <c r="M13" i="39" s="1"/>
  <c r="L12" i="39"/>
  <c r="K12" i="39"/>
  <c r="K13" i="39" s="1"/>
  <c r="J12" i="39"/>
  <c r="J13" i="39" s="1"/>
  <c r="I12" i="39"/>
  <c r="H12" i="39"/>
  <c r="H13" i="39" s="1"/>
  <c r="G12" i="39"/>
  <c r="G13" i="39" s="1"/>
  <c r="F12" i="39"/>
  <c r="F13" i="39" s="1"/>
  <c r="E12" i="39"/>
  <c r="E13" i="39" s="1"/>
  <c r="D12" i="39"/>
  <c r="D11" i="39"/>
  <c r="D10" i="39"/>
  <c r="D9" i="39"/>
  <c r="D6" i="39" s="1"/>
  <c r="D8" i="39"/>
  <c r="P6" i="39"/>
  <c r="P7" i="39" s="1"/>
  <c r="O6" i="39"/>
  <c r="N6" i="39"/>
  <c r="N7" i="39" s="1"/>
  <c r="M6" i="39"/>
  <c r="M7" i="39" s="1"/>
  <c r="L6" i="39"/>
  <c r="L7" i="39" s="1"/>
  <c r="K6" i="39"/>
  <c r="K7" i="39" s="1"/>
  <c r="J6" i="39"/>
  <c r="I6" i="39"/>
  <c r="H6" i="39"/>
  <c r="G6" i="39"/>
  <c r="F6" i="39"/>
  <c r="E6" i="39"/>
  <c r="E7" i="39" s="1"/>
  <c r="K25" i="39" l="1"/>
  <c r="D19" i="39"/>
  <c r="O7" i="39"/>
  <c r="F7" i="39"/>
  <c r="D7" i="39" s="1"/>
  <c r="O19" i="39"/>
  <c r="F19" i="39"/>
  <c r="G7" i="39"/>
  <c r="H19" i="39"/>
  <c r="P25" i="39"/>
  <c r="H7" i="39"/>
  <c r="I19" i="39"/>
  <c r="I7" i="39"/>
  <c r="J19" i="39"/>
  <c r="J7" i="39"/>
  <c r="D13" i="39"/>
  <c r="K19" i="39"/>
  <c r="D24" i="39"/>
  <c r="I31" i="39"/>
  <c r="D31" i="39" s="1"/>
  <c r="M31" i="39"/>
  <c r="G19" i="39"/>
  <c r="H31" i="39"/>
  <c r="J31" i="39"/>
  <c r="K31" i="39"/>
  <c r="L31" i="39"/>
  <c r="N31" i="39"/>
  <c r="P31" i="39"/>
  <c r="O31" i="39"/>
  <c r="E68" i="38"/>
  <c r="E67" i="38"/>
  <c r="R66" i="38"/>
  <c r="Q66" i="38"/>
  <c r="P66" i="38"/>
  <c r="O66" i="38"/>
  <c r="N66" i="38"/>
  <c r="M66" i="38"/>
  <c r="L66" i="38"/>
  <c r="K66" i="38"/>
  <c r="J66" i="38"/>
  <c r="I66" i="38"/>
  <c r="E66" i="38" s="1"/>
  <c r="H66" i="38"/>
  <c r="G66" i="38"/>
  <c r="F66" i="38"/>
  <c r="E65" i="38"/>
  <c r="E64" i="38"/>
  <c r="R63" i="38"/>
  <c r="Q63" i="38"/>
  <c r="P63" i="38"/>
  <c r="O63" i="38"/>
  <c r="N63" i="38"/>
  <c r="M63" i="38"/>
  <c r="L63" i="38"/>
  <c r="K63" i="38"/>
  <c r="J63" i="38"/>
  <c r="I63" i="38"/>
  <c r="H63" i="38"/>
  <c r="G63" i="38"/>
  <c r="F63" i="38"/>
  <c r="E63" i="38" s="1"/>
  <c r="E62" i="38"/>
  <c r="E61" i="38"/>
  <c r="R60" i="38"/>
  <c r="Q60" i="38"/>
  <c r="P60" i="38"/>
  <c r="O60" i="38"/>
  <c r="N60" i="38"/>
  <c r="M60" i="38"/>
  <c r="L60" i="38"/>
  <c r="K60" i="38"/>
  <c r="J60" i="38"/>
  <c r="I60" i="38"/>
  <c r="H60" i="38"/>
  <c r="G60" i="38"/>
  <c r="F60" i="38"/>
  <c r="E60" i="38"/>
  <c r="E59" i="38"/>
  <c r="E58" i="38"/>
  <c r="R57" i="38"/>
  <c r="Q57" i="38"/>
  <c r="P57" i="38"/>
  <c r="O57" i="38"/>
  <c r="N57" i="38"/>
  <c r="M57" i="38"/>
  <c r="L57" i="38"/>
  <c r="K57" i="38"/>
  <c r="J57" i="38"/>
  <c r="I57" i="38"/>
  <c r="E57" i="38" s="1"/>
  <c r="H57" i="38"/>
  <c r="G57" i="38"/>
  <c r="F57" i="38"/>
  <c r="R55" i="38"/>
  <c r="Q55" i="38"/>
  <c r="P55" i="38"/>
  <c r="O55" i="38"/>
  <c r="N55" i="38"/>
  <c r="M55" i="38"/>
  <c r="M53" i="38" s="1"/>
  <c r="L55" i="38"/>
  <c r="K55" i="38"/>
  <c r="J55" i="38"/>
  <c r="I55" i="38"/>
  <c r="H55" i="38"/>
  <c r="G55" i="38"/>
  <c r="F55" i="38"/>
  <c r="E55" i="38" s="1"/>
  <c r="R54" i="38"/>
  <c r="Q54" i="38"/>
  <c r="P54" i="38"/>
  <c r="P53" i="38" s="1"/>
  <c r="O54" i="38"/>
  <c r="O53" i="38" s="1"/>
  <c r="N54" i="38"/>
  <c r="N53" i="38" s="1"/>
  <c r="M54" i="38"/>
  <c r="L54" i="38"/>
  <c r="K54" i="38"/>
  <c r="J54" i="38"/>
  <c r="I54" i="38"/>
  <c r="I53" i="38" s="1"/>
  <c r="H54" i="38"/>
  <c r="H53" i="38" s="1"/>
  <c r="G54" i="38"/>
  <c r="F54" i="38"/>
  <c r="R53" i="38"/>
  <c r="Q53" i="38"/>
  <c r="L53" i="38"/>
  <c r="K53" i="38"/>
  <c r="J53" i="38"/>
  <c r="G53" i="38"/>
  <c r="F53" i="38"/>
  <c r="E52" i="38"/>
  <c r="E51" i="38"/>
  <c r="R50" i="38"/>
  <c r="Q50" i="38"/>
  <c r="P50" i="38"/>
  <c r="O50" i="38"/>
  <c r="N50" i="38"/>
  <c r="M50" i="38"/>
  <c r="L50" i="38"/>
  <c r="K50" i="38"/>
  <c r="J50" i="38"/>
  <c r="I50" i="38"/>
  <c r="E50" i="38" s="1"/>
  <c r="H50" i="38"/>
  <c r="G50" i="38"/>
  <c r="F50" i="38"/>
  <c r="E49" i="38"/>
  <c r="E48" i="38"/>
  <c r="R47" i="38"/>
  <c r="Q47" i="38"/>
  <c r="P47" i="38"/>
  <c r="O47" i="38"/>
  <c r="N47" i="38"/>
  <c r="M47" i="38"/>
  <c r="L47" i="38"/>
  <c r="K47" i="38"/>
  <c r="J47" i="38"/>
  <c r="I47" i="38"/>
  <c r="H47" i="38"/>
  <c r="G47" i="38"/>
  <c r="F47" i="38"/>
  <c r="E47" i="38" s="1"/>
  <c r="E46" i="38"/>
  <c r="E45" i="38"/>
  <c r="R44" i="38"/>
  <c r="Q44" i="38"/>
  <c r="P44" i="38"/>
  <c r="O44" i="38"/>
  <c r="N44" i="38"/>
  <c r="M44" i="38"/>
  <c r="L44" i="38"/>
  <c r="K44" i="38"/>
  <c r="J44" i="38"/>
  <c r="I44" i="38"/>
  <c r="H44" i="38"/>
  <c r="G44" i="38"/>
  <c r="F44" i="38"/>
  <c r="E44" i="38"/>
  <c r="E43" i="38"/>
  <c r="E42" i="38"/>
  <c r="R41" i="38"/>
  <c r="Q41" i="38"/>
  <c r="P41" i="38"/>
  <c r="O41" i="38"/>
  <c r="N41" i="38"/>
  <c r="M41" i="38"/>
  <c r="L41" i="38"/>
  <c r="K41" i="38"/>
  <c r="J41" i="38"/>
  <c r="I41" i="38"/>
  <c r="E41" i="38" s="1"/>
  <c r="H41" i="38"/>
  <c r="G41" i="38"/>
  <c r="F41" i="38"/>
  <c r="R39" i="38"/>
  <c r="Q39" i="38"/>
  <c r="P39" i="38"/>
  <c r="O39" i="38"/>
  <c r="N39" i="38"/>
  <c r="N37" i="38" s="1"/>
  <c r="M39" i="38"/>
  <c r="M37" i="38" s="1"/>
  <c r="L39" i="38"/>
  <c r="K39" i="38"/>
  <c r="J39" i="38"/>
  <c r="I39" i="38"/>
  <c r="H39" i="38"/>
  <c r="G39" i="38"/>
  <c r="F39" i="38"/>
  <c r="E39" i="38" s="1"/>
  <c r="R38" i="38"/>
  <c r="Q38" i="38"/>
  <c r="P38" i="38"/>
  <c r="P37" i="38" s="1"/>
  <c r="O38" i="38"/>
  <c r="O37" i="38" s="1"/>
  <c r="N38" i="38"/>
  <c r="M38" i="38"/>
  <c r="L38" i="38"/>
  <c r="K38" i="38"/>
  <c r="J38" i="38"/>
  <c r="I38" i="38"/>
  <c r="I37" i="38" s="1"/>
  <c r="H38" i="38"/>
  <c r="H37" i="38" s="1"/>
  <c r="G38" i="38"/>
  <c r="F38" i="38"/>
  <c r="R37" i="38"/>
  <c r="Q37" i="38"/>
  <c r="L37" i="38"/>
  <c r="K37" i="38"/>
  <c r="J37" i="38"/>
  <c r="G37" i="38"/>
  <c r="F37" i="38"/>
  <c r="R23" i="38"/>
  <c r="Q23" i="38"/>
  <c r="P23" i="38"/>
  <c r="O23" i="38"/>
  <c r="N23" i="38"/>
  <c r="M23" i="38"/>
  <c r="L23" i="38"/>
  <c r="K23" i="38"/>
  <c r="J23" i="38"/>
  <c r="I23" i="38"/>
  <c r="E23" i="38" s="1"/>
  <c r="H23" i="38"/>
  <c r="G23" i="38"/>
  <c r="F23" i="38"/>
  <c r="R22" i="38"/>
  <c r="Q22" i="38"/>
  <c r="P22" i="38"/>
  <c r="O22" i="38"/>
  <c r="N22" i="38"/>
  <c r="M22" i="38"/>
  <c r="L22" i="38"/>
  <c r="K22" i="38"/>
  <c r="E22" i="38" s="1"/>
  <c r="J22" i="38"/>
  <c r="I22" i="38"/>
  <c r="H22" i="38"/>
  <c r="G22" i="38"/>
  <c r="F22" i="38"/>
  <c r="R21" i="38"/>
  <c r="Q21" i="38"/>
  <c r="P21" i="38"/>
  <c r="O21" i="38"/>
  <c r="N21" i="38"/>
  <c r="M21" i="38"/>
  <c r="L21" i="38"/>
  <c r="K21" i="38"/>
  <c r="J21" i="38"/>
  <c r="I21" i="38"/>
  <c r="H21" i="38"/>
  <c r="G21" i="38"/>
  <c r="F21" i="38"/>
  <c r="E20" i="38"/>
  <c r="E19" i="38"/>
  <c r="R18" i="38"/>
  <c r="Q18" i="38"/>
  <c r="P18" i="38"/>
  <c r="O18" i="38"/>
  <c r="N18" i="38"/>
  <c r="M18" i="38"/>
  <c r="L18" i="38"/>
  <c r="K18" i="38"/>
  <c r="J18" i="38"/>
  <c r="I18" i="38"/>
  <c r="H18" i="38"/>
  <c r="G18" i="38"/>
  <c r="F18" i="38"/>
  <c r="E18" i="38"/>
  <c r="E17" i="38"/>
  <c r="E16" i="38"/>
  <c r="R15" i="38"/>
  <c r="Q15" i="38"/>
  <c r="P15" i="38"/>
  <c r="O15" i="38"/>
  <c r="N15" i="38"/>
  <c r="M15" i="38"/>
  <c r="L15" i="38"/>
  <c r="K15" i="38"/>
  <c r="J15" i="38"/>
  <c r="I15" i="38"/>
  <c r="E15" i="38" s="1"/>
  <c r="H15" i="38"/>
  <c r="G15" i="38"/>
  <c r="F15" i="38"/>
  <c r="E14" i="38"/>
  <c r="E13" i="38"/>
  <c r="R12" i="38"/>
  <c r="Q12" i="38"/>
  <c r="P12" i="38"/>
  <c r="O12" i="38"/>
  <c r="N12" i="38"/>
  <c r="M12" i="38"/>
  <c r="L12" i="38"/>
  <c r="K12" i="38"/>
  <c r="J12" i="38"/>
  <c r="I12" i="38"/>
  <c r="H12" i="38"/>
  <c r="G12" i="38"/>
  <c r="F12" i="38"/>
  <c r="E12" i="38" s="1"/>
  <c r="E11" i="38"/>
  <c r="E7" i="38" s="1"/>
  <c r="E10" i="38"/>
  <c r="E6" i="38" s="1"/>
  <c r="R9" i="38"/>
  <c r="R5" i="38" s="1"/>
  <c r="Q9" i="38"/>
  <c r="Q5" i="38" s="1"/>
  <c r="P9" i="38"/>
  <c r="O9" i="38"/>
  <c r="N9" i="38"/>
  <c r="M9" i="38"/>
  <c r="L9" i="38"/>
  <c r="L5" i="38" s="1"/>
  <c r="K9" i="38"/>
  <c r="K5" i="38" s="1"/>
  <c r="J9" i="38"/>
  <c r="J5" i="38" s="1"/>
  <c r="I9" i="38"/>
  <c r="H9" i="38"/>
  <c r="H5" i="38" s="1"/>
  <c r="G9" i="38"/>
  <c r="G5" i="38" s="1"/>
  <c r="F9" i="38"/>
  <c r="F5" i="38" s="1"/>
  <c r="E9" i="38"/>
  <c r="R7" i="38"/>
  <c r="Q7" i="38"/>
  <c r="P7" i="38"/>
  <c r="O7" i="38"/>
  <c r="N7" i="38"/>
  <c r="M7" i="38"/>
  <c r="L7" i="38"/>
  <c r="K7" i="38"/>
  <c r="J7" i="38"/>
  <c r="I7" i="38"/>
  <c r="H7" i="38"/>
  <c r="G7" i="38"/>
  <c r="F7" i="38"/>
  <c r="R6" i="38"/>
  <c r="Q6" i="38"/>
  <c r="P6" i="38"/>
  <c r="O6" i="38"/>
  <c r="N6" i="38"/>
  <c r="M6" i="38"/>
  <c r="L6" i="38"/>
  <c r="K6" i="38"/>
  <c r="J6" i="38"/>
  <c r="I6" i="38"/>
  <c r="H6" i="38"/>
  <c r="G6" i="38"/>
  <c r="F6" i="38"/>
  <c r="P5" i="38"/>
  <c r="O5" i="38"/>
  <c r="N5" i="38"/>
  <c r="M5" i="38"/>
  <c r="E85" i="37"/>
  <c r="E84" i="37"/>
  <c r="R83" i="37"/>
  <c r="Q83" i="37"/>
  <c r="P83" i="37"/>
  <c r="O83" i="37"/>
  <c r="N83" i="37"/>
  <c r="M83" i="37"/>
  <c r="L83" i="37"/>
  <c r="K83" i="37"/>
  <c r="J83" i="37"/>
  <c r="I83" i="37"/>
  <c r="H83" i="37"/>
  <c r="G83" i="37"/>
  <c r="F83" i="37"/>
  <c r="E83" i="37"/>
  <c r="E82" i="37"/>
  <c r="E81" i="37"/>
  <c r="R80" i="37"/>
  <c r="Q80" i="37"/>
  <c r="P80" i="37"/>
  <c r="O80" i="37"/>
  <c r="N80" i="37"/>
  <c r="M80" i="37"/>
  <c r="L80" i="37"/>
  <c r="K80" i="37"/>
  <c r="J80" i="37"/>
  <c r="I80" i="37"/>
  <c r="E80" i="37" s="1"/>
  <c r="H80" i="37"/>
  <c r="G80" i="37"/>
  <c r="F80" i="37"/>
  <c r="E79" i="37"/>
  <c r="E78" i="37"/>
  <c r="R77" i="37"/>
  <c r="Q77" i="37"/>
  <c r="P77" i="37"/>
  <c r="O77" i="37"/>
  <c r="N77" i="37"/>
  <c r="M77" i="37"/>
  <c r="L77" i="37"/>
  <c r="K77" i="37"/>
  <c r="J77" i="37"/>
  <c r="I77" i="37"/>
  <c r="H77" i="37"/>
  <c r="G77" i="37"/>
  <c r="F77" i="37"/>
  <c r="E77" i="37" s="1"/>
  <c r="E76" i="37"/>
  <c r="E75" i="37"/>
  <c r="R74" i="37"/>
  <c r="Q74" i="37"/>
  <c r="P74" i="37"/>
  <c r="O74" i="37"/>
  <c r="N74" i="37"/>
  <c r="M74" i="37"/>
  <c r="L74" i="37"/>
  <c r="K74" i="37"/>
  <c r="J74" i="37"/>
  <c r="I74" i="37"/>
  <c r="H74" i="37"/>
  <c r="G74" i="37"/>
  <c r="F74" i="37"/>
  <c r="E74" i="37"/>
  <c r="E72" i="37"/>
  <c r="E71" i="37"/>
  <c r="R70" i="37"/>
  <c r="R73" i="37" s="1"/>
  <c r="Q70" i="37"/>
  <c r="P70" i="37"/>
  <c r="O70" i="37"/>
  <c r="N70" i="37"/>
  <c r="M70" i="37"/>
  <c r="L70" i="37"/>
  <c r="K70" i="37"/>
  <c r="E70" i="37" s="1"/>
  <c r="J70" i="37"/>
  <c r="I70" i="37"/>
  <c r="H70" i="37"/>
  <c r="G70" i="37"/>
  <c r="F70" i="37"/>
  <c r="F73" i="37" s="1"/>
  <c r="E69" i="37"/>
  <c r="E68" i="37"/>
  <c r="R67" i="37"/>
  <c r="Q67" i="37"/>
  <c r="P67" i="37"/>
  <c r="O67" i="37"/>
  <c r="N67" i="37"/>
  <c r="M67" i="37"/>
  <c r="L67" i="37"/>
  <c r="K67" i="37"/>
  <c r="J67" i="37"/>
  <c r="I67" i="37"/>
  <c r="H67" i="37"/>
  <c r="E67" i="37" s="1"/>
  <c r="G67" i="37"/>
  <c r="F67" i="37"/>
  <c r="E66" i="37"/>
  <c r="E65" i="37"/>
  <c r="R64" i="37"/>
  <c r="Q64" i="37"/>
  <c r="P64" i="37"/>
  <c r="O64" i="37"/>
  <c r="N64" i="37"/>
  <c r="M64" i="37"/>
  <c r="L64" i="37"/>
  <c r="K64" i="37"/>
  <c r="J64" i="37"/>
  <c r="I64" i="37"/>
  <c r="H64" i="37"/>
  <c r="G64" i="37"/>
  <c r="E64" i="37" s="1"/>
  <c r="F64" i="37"/>
  <c r="E63" i="37"/>
  <c r="E62" i="37"/>
  <c r="R61" i="37"/>
  <c r="Q61" i="37"/>
  <c r="P61" i="37"/>
  <c r="O61" i="37"/>
  <c r="N61" i="37"/>
  <c r="M61" i="37"/>
  <c r="L61" i="37"/>
  <c r="K61" i="37"/>
  <c r="E61" i="37" s="1"/>
  <c r="J61" i="37"/>
  <c r="I61" i="37"/>
  <c r="H61" i="37"/>
  <c r="G61" i="37"/>
  <c r="F61" i="37"/>
  <c r="E60" i="37"/>
  <c r="E59" i="37"/>
  <c r="R58" i="37"/>
  <c r="Q58" i="37"/>
  <c r="P58" i="37"/>
  <c r="O58" i="37"/>
  <c r="N58" i="37"/>
  <c r="M58" i="37"/>
  <c r="L58" i="37"/>
  <c r="K58" i="37"/>
  <c r="J58" i="37"/>
  <c r="I58" i="37"/>
  <c r="H58" i="37"/>
  <c r="E58" i="37" s="1"/>
  <c r="G58" i="37"/>
  <c r="F58" i="37"/>
  <c r="E56" i="37"/>
  <c r="E55" i="37"/>
  <c r="R54" i="37"/>
  <c r="Q54" i="37"/>
  <c r="P54" i="37"/>
  <c r="O54" i="37"/>
  <c r="N54" i="37"/>
  <c r="M54" i="37"/>
  <c r="L54" i="37"/>
  <c r="K54" i="37"/>
  <c r="J54" i="37"/>
  <c r="I54" i="37"/>
  <c r="E54" i="37" s="1"/>
  <c r="H54" i="37"/>
  <c r="G54" i="37"/>
  <c r="F54" i="37"/>
  <c r="E53" i="37"/>
  <c r="E52" i="37"/>
  <c r="R51" i="37"/>
  <c r="Q51" i="37"/>
  <c r="P51" i="37"/>
  <c r="O51" i="37"/>
  <c r="N51" i="37"/>
  <c r="M51" i="37"/>
  <c r="L51" i="37"/>
  <c r="K51" i="37"/>
  <c r="J51" i="37"/>
  <c r="I51" i="37"/>
  <c r="H51" i="37"/>
  <c r="G51" i="37"/>
  <c r="F51" i="37"/>
  <c r="E51" i="37" s="1"/>
  <c r="E50" i="37"/>
  <c r="E49" i="37"/>
  <c r="R48" i="37"/>
  <c r="Q48" i="37"/>
  <c r="P48" i="37"/>
  <c r="O48" i="37"/>
  <c r="N48" i="37"/>
  <c r="M48" i="37"/>
  <c r="L48" i="37"/>
  <c r="K48" i="37"/>
  <c r="J48" i="37"/>
  <c r="I48" i="37"/>
  <c r="H48" i="37"/>
  <c r="G48" i="37"/>
  <c r="F48" i="37"/>
  <c r="E48" i="37"/>
  <c r="E47" i="37"/>
  <c r="E46" i="37"/>
  <c r="R45" i="37"/>
  <c r="Q45" i="37"/>
  <c r="P45" i="37"/>
  <c r="O45" i="37"/>
  <c r="N45" i="37"/>
  <c r="M45" i="37"/>
  <c r="L45" i="37"/>
  <c r="K45" i="37"/>
  <c r="J45" i="37"/>
  <c r="I45" i="37"/>
  <c r="E45" i="37" s="1"/>
  <c r="H45" i="37"/>
  <c r="G45" i="37"/>
  <c r="F45" i="37"/>
  <c r="E44" i="37"/>
  <c r="E43" i="37"/>
  <c r="R42" i="37"/>
  <c r="Q42" i="37"/>
  <c r="P42" i="37"/>
  <c r="O42" i="37"/>
  <c r="N42" i="37"/>
  <c r="M42" i="37"/>
  <c r="L42" i="37"/>
  <c r="K42" i="37"/>
  <c r="J42" i="37"/>
  <c r="I42" i="37"/>
  <c r="H42" i="37"/>
  <c r="G42" i="37"/>
  <c r="F42" i="37"/>
  <c r="E42" i="37" s="1"/>
  <c r="E40" i="37"/>
  <c r="E39" i="37"/>
  <c r="R38" i="37"/>
  <c r="Q38" i="37"/>
  <c r="P38" i="37"/>
  <c r="O38" i="37"/>
  <c r="N38" i="37"/>
  <c r="N41" i="37" s="1"/>
  <c r="M38" i="37"/>
  <c r="M41" i="37" s="1"/>
  <c r="L38" i="37"/>
  <c r="K38" i="37"/>
  <c r="J38" i="37"/>
  <c r="I38" i="37"/>
  <c r="H38" i="37"/>
  <c r="G38" i="37"/>
  <c r="F38" i="37"/>
  <c r="E38" i="37" s="1"/>
  <c r="E37" i="37"/>
  <c r="E36" i="37"/>
  <c r="R35" i="37"/>
  <c r="Q35" i="37"/>
  <c r="P35" i="37"/>
  <c r="O35" i="37"/>
  <c r="N35" i="37"/>
  <c r="M35" i="37"/>
  <c r="L35" i="37"/>
  <c r="K35" i="37"/>
  <c r="E35" i="37" s="1"/>
  <c r="J35" i="37"/>
  <c r="I35" i="37"/>
  <c r="H35" i="37"/>
  <c r="G35" i="37"/>
  <c r="F35" i="37"/>
  <c r="E34" i="37"/>
  <c r="E33" i="37"/>
  <c r="R32" i="37"/>
  <c r="Q32" i="37"/>
  <c r="P32" i="37"/>
  <c r="O32" i="37"/>
  <c r="N32" i="37"/>
  <c r="M32" i="37"/>
  <c r="L32" i="37"/>
  <c r="K32" i="37"/>
  <c r="J32" i="37"/>
  <c r="I32" i="37"/>
  <c r="H32" i="37"/>
  <c r="E32" i="37" s="1"/>
  <c r="G32" i="37"/>
  <c r="F32" i="37"/>
  <c r="E31" i="37"/>
  <c r="E30" i="37"/>
  <c r="R29" i="37"/>
  <c r="Q29" i="37"/>
  <c r="P29" i="37"/>
  <c r="O29" i="37"/>
  <c r="N29" i="37"/>
  <c r="M29" i="37"/>
  <c r="L29" i="37"/>
  <c r="K29" i="37"/>
  <c r="J29" i="37"/>
  <c r="I29" i="37"/>
  <c r="H29" i="37"/>
  <c r="G29" i="37"/>
  <c r="F29" i="37"/>
  <c r="E29" i="37" s="1"/>
  <c r="E28" i="37"/>
  <c r="E27" i="37"/>
  <c r="R26" i="37"/>
  <c r="Q26" i="37"/>
  <c r="P26" i="37"/>
  <c r="O26" i="37"/>
  <c r="N26" i="37"/>
  <c r="M26" i="37"/>
  <c r="L26" i="37"/>
  <c r="K26" i="37"/>
  <c r="E26" i="37" s="1"/>
  <c r="J26" i="37"/>
  <c r="I26" i="37"/>
  <c r="H26" i="37"/>
  <c r="G26" i="37"/>
  <c r="F26" i="37"/>
  <c r="E24" i="37"/>
  <c r="E23" i="37"/>
  <c r="R22" i="37"/>
  <c r="R25" i="37" s="1"/>
  <c r="Q22" i="37"/>
  <c r="Q25" i="37" s="1"/>
  <c r="P22" i="37"/>
  <c r="O22" i="37"/>
  <c r="N22" i="37"/>
  <c r="M22" i="37"/>
  <c r="L22" i="37"/>
  <c r="L25" i="37" s="1"/>
  <c r="K22" i="37"/>
  <c r="K25" i="37" s="1"/>
  <c r="J22" i="37"/>
  <c r="J25" i="37" s="1"/>
  <c r="I22" i="37"/>
  <c r="H22" i="37"/>
  <c r="H25" i="37" s="1"/>
  <c r="G22" i="37"/>
  <c r="G25" i="37" s="1"/>
  <c r="F22" i="37"/>
  <c r="F25" i="37" s="1"/>
  <c r="E22" i="37"/>
  <c r="N25" i="37" s="1"/>
  <c r="E21" i="37"/>
  <c r="E20" i="37"/>
  <c r="R19" i="37"/>
  <c r="Q19" i="37"/>
  <c r="P19" i="37"/>
  <c r="O19" i="37"/>
  <c r="N19" i="37"/>
  <c r="M19" i="37"/>
  <c r="L19" i="37"/>
  <c r="K19" i="37"/>
  <c r="J19" i="37"/>
  <c r="I19" i="37"/>
  <c r="E19" i="37" s="1"/>
  <c r="H19" i="37"/>
  <c r="G19" i="37"/>
  <c r="F19" i="37"/>
  <c r="E18" i="37"/>
  <c r="E17" i="37"/>
  <c r="R16" i="37"/>
  <c r="Q16" i="37"/>
  <c r="P16" i="37"/>
  <c r="O16" i="37"/>
  <c r="N16" i="37"/>
  <c r="M16" i="37"/>
  <c r="L16" i="37"/>
  <c r="K16" i="37"/>
  <c r="J16" i="37"/>
  <c r="I16" i="37"/>
  <c r="H16" i="37"/>
  <c r="G16" i="37"/>
  <c r="F16" i="37"/>
  <c r="E16" i="37" s="1"/>
  <c r="E15" i="37"/>
  <c r="E14" i="37"/>
  <c r="E7" i="37" s="1"/>
  <c r="R13" i="37"/>
  <c r="Q13" i="37"/>
  <c r="P13" i="37"/>
  <c r="O13" i="37"/>
  <c r="N13" i="37"/>
  <c r="M13" i="37"/>
  <c r="L13" i="37"/>
  <c r="K13" i="37"/>
  <c r="J13" i="37"/>
  <c r="I13" i="37"/>
  <c r="H13" i="37"/>
  <c r="G13" i="37"/>
  <c r="F13" i="37"/>
  <c r="E13" i="37"/>
  <c r="E12" i="37"/>
  <c r="E11" i="37"/>
  <c r="R10" i="37"/>
  <c r="Q10" i="37"/>
  <c r="P10" i="37"/>
  <c r="O10" i="37"/>
  <c r="N10" i="37"/>
  <c r="M10" i="37"/>
  <c r="L10" i="37"/>
  <c r="K10" i="37"/>
  <c r="J10" i="37"/>
  <c r="I10" i="37"/>
  <c r="E10" i="37" s="1"/>
  <c r="H10" i="37"/>
  <c r="G10" i="37"/>
  <c r="F10" i="37"/>
  <c r="E8" i="37"/>
  <c r="R6" i="37"/>
  <c r="Q6" i="37"/>
  <c r="P6" i="37"/>
  <c r="O6" i="37"/>
  <c r="N6" i="37"/>
  <c r="M6" i="37"/>
  <c r="L6" i="37"/>
  <c r="K6" i="37"/>
  <c r="J6" i="37"/>
  <c r="I6" i="37"/>
  <c r="H6" i="37"/>
  <c r="G6" i="37"/>
  <c r="F6" i="37"/>
  <c r="I25" i="39" l="1"/>
  <c r="L25" i="39"/>
  <c r="J25" i="39"/>
  <c r="G25" i="39"/>
  <c r="H25" i="39"/>
  <c r="F25" i="39"/>
  <c r="N25" i="39"/>
  <c r="E25" i="39"/>
  <c r="D25" i="39" s="1"/>
  <c r="M25" i="39"/>
  <c r="O25" i="39"/>
  <c r="M57" i="37"/>
  <c r="Q57" i="37"/>
  <c r="R57" i="37"/>
  <c r="H57" i="37"/>
  <c r="G57" i="37"/>
  <c r="F57" i="37"/>
  <c r="H9" i="37"/>
  <c r="I56" i="38"/>
  <c r="I9" i="37"/>
  <c r="R24" i="38"/>
  <c r="E37" i="38"/>
  <c r="R40" i="38" s="1"/>
  <c r="K57" i="37"/>
  <c r="I40" i="38"/>
  <c r="F56" i="38"/>
  <c r="L57" i="37"/>
  <c r="G56" i="38"/>
  <c r="F40" i="38"/>
  <c r="J56" i="38"/>
  <c r="G73" i="37"/>
  <c r="O73" i="37"/>
  <c r="J73" i="37"/>
  <c r="I73" i="37"/>
  <c r="H73" i="37"/>
  <c r="G40" i="38"/>
  <c r="N56" i="38"/>
  <c r="M56" i="38"/>
  <c r="G41" i="37"/>
  <c r="O57" i="37"/>
  <c r="L73" i="37"/>
  <c r="J40" i="38"/>
  <c r="N73" i="37"/>
  <c r="O40" i="38"/>
  <c r="R56" i="38"/>
  <c r="Q9" i="37"/>
  <c r="J41" i="37"/>
  <c r="Q40" i="38"/>
  <c r="P40" i="38"/>
  <c r="J57" i="37"/>
  <c r="N57" i="37"/>
  <c r="H41" i="37"/>
  <c r="M40" i="38"/>
  <c r="Q56" i="38"/>
  <c r="F9" i="37"/>
  <c r="P73" i="37"/>
  <c r="J9" i="37"/>
  <c r="K41" i="37"/>
  <c r="R41" i="37"/>
  <c r="F41" i="37"/>
  <c r="Q41" i="37"/>
  <c r="P41" i="37"/>
  <c r="O41" i="37"/>
  <c r="P57" i="37"/>
  <c r="M73" i="37"/>
  <c r="P56" i="38"/>
  <c r="P9" i="37"/>
  <c r="I41" i="37"/>
  <c r="N40" i="38"/>
  <c r="L41" i="37"/>
  <c r="Q73" i="37"/>
  <c r="E53" i="38"/>
  <c r="H56" i="38" s="1"/>
  <c r="M25" i="37"/>
  <c r="E6" i="37"/>
  <c r="O25" i="37"/>
  <c r="E38" i="38"/>
  <c r="E54" i="38"/>
  <c r="P25" i="37"/>
  <c r="I57" i="37"/>
  <c r="K73" i="37"/>
  <c r="E73" i="37" s="1"/>
  <c r="E21" i="38"/>
  <c r="O24" i="38" s="1"/>
  <c r="I5" i="38"/>
  <c r="E5" i="38" s="1"/>
  <c r="I25" i="37"/>
  <c r="E25" i="37" s="1"/>
  <c r="J8" i="38" l="1"/>
  <c r="N8" i="38"/>
  <c r="L8" i="38"/>
  <c r="M8" i="38"/>
  <c r="F8" i="38"/>
  <c r="H8" i="38"/>
  <c r="P8" i="38"/>
  <c r="G8" i="38"/>
  <c r="K8" i="38"/>
  <c r="Q8" i="38"/>
  <c r="R8" i="38"/>
  <c r="O8" i="38"/>
  <c r="Q24" i="38"/>
  <c r="L9" i="37"/>
  <c r="K9" i="37"/>
  <c r="G9" i="37"/>
  <c r="N9" i="37"/>
  <c r="M9" i="37"/>
  <c r="O56" i="38"/>
  <c r="E40" i="38"/>
  <c r="F24" i="38"/>
  <c r="E57" i="37"/>
  <c r="O9" i="37"/>
  <c r="E9" i="37"/>
  <c r="E41" i="37"/>
  <c r="K40" i="38"/>
  <c r="L40" i="38"/>
  <c r="G24" i="38"/>
  <c r="L24" i="38"/>
  <c r="K24" i="38"/>
  <c r="J24" i="38"/>
  <c r="I24" i="38"/>
  <c r="H24" i="38"/>
  <c r="N24" i="38"/>
  <c r="M24" i="38"/>
  <c r="K56" i="38"/>
  <c r="L56" i="38"/>
  <c r="E56" i="38" s="1"/>
  <c r="I8" i="38"/>
  <c r="P24" i="38"/>
  <c r="R9" i="37"/>
  <c r="H40" i="38"/>
  <c r="E8" i="38" l="1"/>
  <c r="E24" i="38"/>
  <c r="E85" i="36" l="1"/>
  <c r="E84" i="36"/>
  <c r="S83" i="36"/>
  <c r="R83" i="36"/>
  <c r="Q83" i="36"/>
  <c r="P83" i="36"/>
  <c r="O83" i="36"/>
  <c r="N83" i="36"/>
  <c r="M83" i="36"/>
  <c r="L83" i="36"/>
  <c r="K83" i="36"/>
  <c r="J83" i="36"/>
  <c r="I83" i="36"/>
  <c r="E83" i="36" s="1"/>
  <c r="H83" i="36"/>
  <c r="G83" i="36"/>
  <c r="F83" i="36"/>
  <c r="E82" i="36"/>
  <c r="E81" i="36"/>
  <c r="S80" i="36"/>
  <c r="R80" i="36"/>
  <c r="Q80" i="36"/>
  <c r="P80" i="36"/>
  <c r="O80" i="36"/>
  <c r="N80" i="36"/>
  <c r="E80" i="36" s="1"/>
  <c r="M80" i="36"/>
  <c r="L80" i="36"/>
  <c r="K80" i="36"/>
  <c r="J80" i="36"/>
  <c r="I80" i="36"/>
  <c r="H80" i="36"/>
  <c r="G80" i="36"/>
  <c r="F80" i="36"/>
  <c r="E79" i="36"/>
  <c r="E78" i="36"/>
  <c r="S77" i="36"/>
  <c r="R77" i="36"/>
  <c r="Q77" i="36"/>
  <c r="P77" i="36"/>
  <c r="O77" i="36"/>
  <c r="N77" i="36"/>
  <c r="M77" i="36"/>
  <c r="L77" i="36"/>
  <c r="K77" i="36"/>
  <c r="J77" i="36"/>
  <c r="I77" i="36"/>
  <c r="H77" i="36"/>
  <c r="G77" i="36"/>
  <c r="E77" i="36" s="1"/>
  <c r="F77" i="36"/>
  <c r="E76" i="36"/>
  <c r="E75" i="36"/>
  <c r="S74" i="36"/>
  <c r="R74" i="36"/>
  <c r="Q74" i="36"/>
  <c r="P74" i="36"/>
  <c r="O74" i="36"/>
  <c r="N74" i="36"/>
  <c r="M74" i="36"/>
  <c r="L74" i="36"/>
  <c r="K74" i="36"/>
  <c r="J74" i="36"/>
  <c r="I74" i="36"/>
  <c r="H74" i="36"/>
  <c r="G74" i="36"/>
  <c r="F74" i="36"/>
  <c r="E74" i="36" s="1"/>
  <c r="E73" i="36"/>
  <c r="E72" i="36"/>
  <c r="E70" i="36" s="1"/>
  <c r="S70" i="36"/>
  <c r="R70" i="36"/>
  <c r="Q70" i="36"/>
  <c r="P70" i="36"/>
  <c r="P71" i="36" s="1"/>
  <c r="O70" i="36"/>
  <c r="N70" i="36"/>
  <c r="M70" i="36"/>
  <c r="L70" i="36"/>
  <c r="L71" i="36" s="1"/>
  <c r="K70" i="36"/>
  <c r="K71" i="36" s="1"/>
  <c r="J70" i="36"/>
  <c r="J71" i="36" s="1"/>
  <c r="I70" i="36"/>
  <c r="I71" i="36" s="1"/>
  <c r="H70" i="36"/>
  <c r="H71" i="36" s="1"/>
  <c r="G70" i="36"/>
  <c r="F70" i="36"/>
  <c r="E69" i="36"/>
  <c r="E68" i="36"/>
  <c r="S67" i="36"/>
  <c r="R67" i="36"/>
  <c r="Q67" i="36"/>
  <c r="P67" i="36"/>
  <c r="O67" i="36"/>
  <c r="N67" i="36"/>
  <c r="M67" i="36"/>
  <c r="L67" i="36"/>
  <c r="K67" i="36"/>
  <c r="J67" i="36"/>
  <c r="I67" i="36"/>
  <c r="E67" i="36" s="1"/>
  <c r="H67" i="36"/>
  <c r="G67" i="36"/>
  <c r="F67" i="36"/>
  <c r="E66" i="36"/>
  <c r="E65" i="36"/>
  <c r="S64" i="36"/>
  <c r="R64" i="36"/>
  <c r="Q64" i="36"/>
  <c r="P64" i="36"/>
  <c r="O64" i="36"/>
  <c r="N64" i="36"/>
  <c r="M64" i="36"/>
  <c r="L64" i="36"/>
  <c r="K64" i="36"/>
  <c r="J64" i="36"/>
  <c r="I64" i="36"/>
  <c r="H64" i="36"/>
  <c r="G64" i="36"/>
  <c r="F64" i="36"/>
  <c r="E64" i="36" s="1"/>
  <c r="E63" i="36"/>
  <c r="E62" i="36"/>
  <c r="S61" i="36"/>
  <c r="R61" i="36"/>
  <c r="Q61" i="36"/>
  <c r="P61" i="36"/>
  <c r="O61" i="36"/>
  <c r="N61" i="36"/>
  <c r="M61" i="36"/>
  <c r="L61" i="36"/>
  <c r="K61" i="36"/>
  <c r="J61" i="36"/>
  <c r="I61" i="36"/>
  <c r="H61" i="36"/>
  <c r="G61" i="36"/>
  <c r="E61" i="36" s="1"/>
  <c r="F61" i="36"/>
  <c r="E60" i="36"/>
  <c r="E57" i="36" s="1"/>
  <c r="E59" i="36"/>
  <c r="E56" i="36" s="1"/>
  <c r="E54" i="36" s="1"/>
  <c r="E55" i="36" s="1"/>
  <c r="S58" i="36"/>
  <c r="R58" i="36"/>
  <c r="Q58" i="36"/>
  <c r="P58" i="36"/>
  <c r="E58" i="36" s="1"/>
  <c r="O58" i="36"/>
  <c r="N58" i="36"/>
  <c r="M58" i="36"/>
  <c r="L58" i="36"/>
  <c r="K58" i="36"/>
  <c r="J58" i="36"/>
  <c r="I58" i="36"/>
  <c r="H58" i="36"/>
  <c r="G58" i="36"/>
  <c r="F58" i="36"/>
  <c r="S57" i="36"/>
  <c r="S54" i="36" s="1"/>
  <c r="R57" i="36"/>
  <c r="Q57" i="36"/>
  <c r="P57" i="36"/>
  <c r="O57" i="36"/>
  <c r="N57" i="36"/>
  <c r="M57" i="36"/>
  <c r="L57" i="36"/>
  <c r="K57" i="36"/>
  <c r="J57" i="36"/>
  <c r="I57" i="36"/>
  <c r="I54" i="36" s="1"/>
  <c r="I55" i="36" s="1"/>
  <c r="H57" i="36"/>
  <c r="H54" i="36" s="1"/>
  <c r="H55" i="36" s="1"/>
  <c r="G57" i="36"/>
  <c r="G54" i="36" s="1"/>
  <c r="F57" i="36"/>
  <c r="S56" i="36"/>
  <c r="R56" i="36"/>
  <c r="Q56" i="36"/>
  <c r="P56" i="36"/>
  <c r="O56" i="36"/>
  <c r="O54" i="36" s="1"/>
  <c r="O55" i="36" s="1"/>
  <c r="N56" i="36"/>
  <c r="N54" i="36" s="1"/>
  <c r="M56" i="36"/>
  <c r="M54" i="36" s="1"/>
  <c r="L56" i="36"/>
  <c r="L54" i="36" s="1"/>
  <c r="L55" i="36" s="1"/>
  <c r="K56" i="36"/>
  <c r="K54" i="36" s="1"/>
  <c r="K55" i="36" s="1"/>
  <c r="J56" i="36"/>
  <c r="J54" i="36" s="1"/>
  <c r="J55" i="36" s="1"/>
  <c r="I56" i="36"/>
  <c r="H56" i="36"/>
  <c r="G56" i="36"/>
  <c r="F56" i="36"/>
  <c r="R54" i="36"/>
  <c r="R55" i="36" s="1"/>
  <c r="Q54" i="36"/>
  <c r="P54" i="36"/>
  <c r="P55" i="36" s="1"/>
  <c r="F54" i="36"/>
  <c r="E53" i="36"/>
  <c r="E41" i="36" s="1"/>
  <c r="E52" i="36"/>
  <c r="S51" i="36"/>
  <c r="R51" i="36"/>
  <c r="Q51" i="36"/>
  <c r="P51" i="36"/>
  <c r="O51" i="36"/>
  <c r="N51" i="36"/>
  <c r="M51" i="36"/>
  <c r="L51" i="36"/>
  <c r="K51" i="36"/>
  <c r="J51" i="36"/>
  <c r="I51" i="36"/>
  <c r="E51" i="36" s="1"/>
  <c r="H51" i="36"/>
  <c r="G51" i="36"/>
  <c r="F51" i="36"/>
  <c r="E50" i="36"/>
  <c r="E49" i="36"/>
  <c r="S48" i="36"/>
  <c r="R48" i="36"/>
  <c r="Q48" i="36"/>
  <c r="P48" i="36"/>
  <c r="O48" i="36"/>
  <c r="N48" i="36"/>
  <c r="E48" i="36" s="1"/>
  <c r="M48" i="36"/>
  <c r="L48" i="36"/>
  <c r="K48" i="36"/>
  <c r="J48" i="36"/>
  <c r="I48" i="36"/>
  <c r="H48" i="36"/>
  <c r="G48" i="36"/>
  <c r="F48" i="36"/>
  <c r="E47" i="36"/>
  <c r="E46" i="36"/>
  <c r="S45" i="36"/>
  <c r="R45" i="36"/>
  <c r="Q45" i="36"/>
  <c r="P45" i="36"/>
  <c r="O45" i="36"/>
  <c r="N45" i="36"/>
  <c r="M45" i="36"/>
  <c r="L45" i="36"/>
  <c r="K45" i="36"/>
  <c r="J45" i="36"/>
  <c r="I45" i="36"/>
  <c r="H45" i="36"/>
  <c r="G45" i="36"/>
  <c r="E45" i="36" s="1"/>
  <c r="F45" i="36"/>
  <c r="E44" i="36"/>
  <c r="E43" i="36"/>
  <c r="E40" i="36" s="1"/>
  <c r="E38" i="36" s="1"/>
  <c r="E39" i="36" s="1"/>
  <c r="S42" i="36"/>
  <c r="R42" i="36"/>
  <c r="Q42" i="36"/>
  <c r="P42" i="36"/>
  <c r="O42" i="36"/>
  <c r="N42" i="36"/>
  <c r="M42" i="36"/>
  <c r="L42" i="36"/>
  <c r="K42" i="36"/>
  <c r="J42" i="36"/>
  <c r="I42" i="36"/>
  <c r="H42" i="36"/>
  <c r="E42" i="36" s="1"/>
  <c r="G42" i="36"/>
  <c r="F42" i="36"/>
  <c r="S41" i="36"/>
  <c r="R41" i="36"/>
  <c r="Q41" i="36"/>
  <c r="Q38" i="36" s="1"/>
  <c r="Q39" i="36" s="1"/>
  <c r="P41" i="36"/>
  <c r="P38" i="36" s="1"/>
  <c r="P39" i="36" s="1"/>
  <c r="O41" i="36"/>
  <c r="O38" i="36" s="1"/>
  <c r="O39" i="36" s="1"/>
  <c r="N41" i="36"/>
  <c r="M41" i="36"/>
  <c r="L41" i="36"/>
  <c r="K41" i="36"/>
  <c r="J41" i="36"/>
  <c r="I41" i="36"/>
  <c r="H41" i="36"/>
  <c r="G41" i="36"/>
  <c r="F41" i="36"/>
  <c r="S40" i="36"/>
  <c r="S38" i="36" s="1"/>
  <c r="S39" i="36" s="1"/>
  <c r="R40" i="36"/>
  <c r="R38" i="36" s="1"/>
  <c r="R39" i="36" s="1"/>
  <c r="Q40" i="36"/>
  <c r="P40" i="36"/>
  <c r="O40" i="36"/>
  <c r="N40" i="36"/>
  <c r="M40" i="36"/>
  <c r="L40" i="36"/>
  <c r="K40" i="36"/>
  <c r="K38" i="36" s="1"/>
  <c r="K39" i="36" s="1"/>
  <c r="J40" i="36"/>
  <c r="J38" i="36" s="1"/>
  <c r="J39" i="36" s="1"/>
  <c r="I40" i="36"/>
  <c r="I38" i="36" s="1"/>
  <c r="H40" i="36"/>
  <c r="H38" i="36" s="1"/>
  <c r="H39" i="36" s="1"/>
  <c r="G40" i="36"/>
  <c r="G38" i="36" s="1"/>
  <c r="G39" i="36" s="1"/>
  <c r="F40" i="36"/>
  <c r="F38" i="36" s="1"/>
  <c r="F39" i="36" s="1"/>
  <c r="N38" i="36"/>
  <c r="N39" i="36" s="1"/>
  <c r="M38" i="36"/>
  <c r="L38" i="36"/>
  <c r="E21" i="36"/>
  <c r="E20" i="36"/>
  <c r="S19" i="36"/>
  <c r="R19" i="36"/>
  <c r="Q19" i="36"/>
  <c r="P19" i="36"/>
  <c r="O19" i="36"/>
  <c r="N19" i="36"/>
  <c r="M19" i="36"/>
  <c r="L19" i="36"/>
  <c r="K19" i="36"/>
  <c r="J19" i="36"/>
  <c r="I19" i="36"/>
  <c r="H19" i="36"/>
  <c r="G19" i="36"/>
  <c r="F19" i="36"/>
  <c r="E19" i="36"/>
  <c r="E18" i="36"/>
  <c r="E17" i="36"/>
  <c r="E16" i="36" s="1"/>
  <c r="S16" i="36"/>
  <c r="R16" i="36"/>
  <c r="Q16" i="36"/>
  <c r="P16" i="36"/>
  <c r="O16" i="36"/>
  <c r="N16" i="36"/>
  <c r="N6" i="36" s="1"/>
  <c r="M16" i="36"/>
  <c r="M6" i="36" s="1"/>
  <c r="L16" i="36"/>
  <c r="L6" i="36" s="1"/>
  <c r="K16" i="36"/>
  <c r="K6" i="36" s="1"/>
  <c r="J16" i="36"/>
  <c r="J6" i="36" s="1"/>
  <c r="I16" i="36"/>
  <c r="H16" i="36"/>
  <c r="G16" i="36"/>
  <c r="F16" i="36"/>
  <c r="E15" i="36"/>
  <c r="E14" i="36"/>
  <c r="S13" i="36"/>
  <c r="S6" i="36" s="1"/>
  <c r="R13" i="36"/>
  <c r="R6" i="36" s="1"/>
  <c r="Q13" i="36"/>
  <c r="Q6" i="36" s="1"/>
  <c r="P13" i="36"/>
  <c r="P6" i="36" s="1"/>
  <c r="O13" i="36"/>
  <c r="O6" i="36" s="1"/>
  <c r="N13" i="36"/>
  <c r="M13" i="36"/>
  <c r="L13" i="36"/>
  <c r="K13" i="36"/>
  <c r="J13" i="36"/>
  <c r="I13" i="36"/>
  <c r="H13" i="36"/>
  <c r="G13" i="36"/>
  <c r="G6" i="36" s="1"/>
  <c r="F13" i="36"/>
  <c r="F6" i="36" s="1"/>
  <c r="E13" i="36"/>
  <c r="E12" i="36"/>
  <c r="E9" i="36" s="1"/>
  <c r="E11" i="36"/>
  <c r="E8" i="36" s="1"/>
  <c r="S10" i="36"/>
  <c r="R10" i="36"/>
  <c r="Q10" i="36"/>
  <c r="P10" i="36"/>
  <c r="O10" i="36"/>
  <c r="N10" i="36"/>
  <c r="M10" i="36"/>
  <c r="L10" i="36"/>
  <c r="K10" i="36"/>
  <c r="J10" i="36"/>
  <c r="I10" i="36"/>
  <c r="H10" i="36"/>
  <c r="G10" i="36"/>
  <c r="F10" i="36"/>
  <c r="S9" i="36"/>
  <c r="R9" i="36"/>
  <c r="Q9" i="36"/>
  <c r="P9" i="36"/>
  <c r="O9" i="36"/>
  <c r="N9" i="36"/>
  <c r="M9" i="36"/>
  <c r="L9" i="36"/>
  <c r="K9" i="36"/>
  <c r="J9" i="36"/>
  <c r="I9" i="36"/>
  <c r="H9" i="36"/>
  <c r="G9" i="36"/>
  <c r="F9" i="36"/>
  <c r="S8" i="36"/>
  <c r="R8" i="36"/>
  <c r="Q8" i="36"/>
  <c r="P8" i="36"/>
  <c r="O8" i="36"/>
  <c r="N8" i="36"/>
  <c r="M8" i="36"/>
  <c r="L8" i="36"/>
  <c r="K8" i="36"/>
  <c r="J8" i="36"/>
  <c r="I8" i="36"/>
  <c r="H8" i="36"/>
  <c r="G8" i="36"/>
  <c r="F8" i="36"/>
  <c r="I6" i="36"/>
  <c r="H6" i="36"/>
  <c r="J7" i="36" l="1"/>
  <c r="P7" i="36"/>
  <c r="L7" i="36"/>
  <c r="Q7" i="36"/>
  <c r="M7" i="36"/>
  <c r="M55" i="36"/>
  <c r="F7" i="36"/>
  <c r="F55" i="36"/>
  <c r="N55" i="36"/>
  <c r="O7" i="36"/>
  <c r="K7" i="36"/>
  <c r="H7" i="36"/>
  <c r="G7" i="36"/>
  <c r="S7" i="36"/>
  <c r="L39" i="36"/>
  <c r="I7" i="36"/>
  <c r="M39" i="36"/>
  <c r="Q55" i="36"/>
  <c r="Q71" i="36"/>
  <c r="E71" i="36"/>
  <c r="M71" i="36"/>
  <c r="S71" i="36"/>
  <c r="O71" i="36"/>
  <c r="N71" i="36"/>
  <c r="G71" i="36"/>
  <c r="F71" i="36"/>
  <c r="R71" i="36"/>
  <c r="I39" i="36"/>
  <c r="G55" i="36"/>
  <c r="S55" i="36"/>
  <c r="E10" i="36"/>
  <c r="E6" i="36" s="1"/>
  <c r="E7" i="36" s="1"/>
  <c r="N7" i="36" l="1"/>
  <c r="R7" i="36"/>
  <c r="E40" i="34" l="1"/>
  <c r="E39" i="34"/>
  <c r="C39" i="34"/>
  <c r="E38" i="34"/>
  <c r="C38" i="34" s="1"/>
  <c r="E37" i="34"/>
  <c r="C37" i="34" s="1"/>
  <c r="E36" i="34"/>
  <c r="C36" i="34" s="1"/>
  <c r="C35" i="34" s="1"/>
  <c r="H35" i="34"/>
  <c r="G35" i="34"/>
  <c r="F35" i="34"/>
  <c r="E35" i="34"/>
  <c r="D35" i="34"/>
  <c r="E34" i="34"/>
  <c r="C34" i="34" s="1"/>
  <c r="E33" i="34"/>
  <c r="C33" i="34" s="1"/>
  <c r="E32" i="34"/>
  <c r="C32" i="34" s="1"/>
  <c r="E31" i="34"/>
  <c r="C31" i="34" s="1"/>
  <c r="H30" i="34"/>
  <c r="G30" i="34"/>
  <c r="F30" i="34"/>
  <c r="D30" i="34"/>
  <c r="C29" i="34"/>
  <c r="C28" i="34"/>
  <c r="C27" i="34"/>
  <c r="C26" i="34"/>
  <c r="C25" i="34" s="1"/>
  <c r="H25" i="34"/>
  <c r="G25" i="34"/>
  <c r="F25" i="34"/>
  <c r="E25" i="34"/>
  <c r="D25" i="34"/>
  <c r="C24" i="34"/>
  <c r="C23" i="34"/>
  <c r="C22" i="34"/>
  <c r="C21" i="34"/>
  <c r="C20" i="34" s="1"/>
  <c r="H20" i="34"/>
  <c r="G20" i="34"/>
  <c r="F20" i="34"/>
  <c r="E20" i="34"/>
  <c r="D20" i="34"/>
  <c r="E19" i="34"/>
  <c r="C19" i="34"/>
  <c r="E18" i="34"/>
  <c r="C18" i="34"/>
  <c r="E17" i="34"/>
  <c r="C17" i="34" s="1"/>
  <c r="E16" i="34"/>
  <c r="C16" i="34"/>
  <c r="G15" i="34"/>
  <c r="F15" i="34"/>
  <c r="D15" i="34"/>
  <c r="E14" i="34"/>
  <c r="C14" i="34"/>
  <c r="E13" i="34"/>
  <c r="C13" i="34"/>
  <c r="E12" i="34"/>
  <c r="C12" i="34" s="1"/>
  <c r="E11" i="34"/>
  <c r="C11" i="34" s="1"/>
  <c r="C10" i="34" s="1"/>
  <c r="G10" i="34"/>
  <c r="F10" i="34"/>
  <c r="D10" i="34"/>
  <c r="E9" i="34"/>
  <c r="C9" i="34" s="1"/>
  <c r="E8" i="34"/>
  <c r="C8" i="34" s="1"/>
  <c r="C5" i="34" s="1"/>
  <c r="E7" i="34"/>
  <c r="C7" i="34"/>
  <c r="E6" i="34"/>
  <c r="C6" i="34"/>
  <c r="G5" i="34"/>
  <c r="F5" i="34"/>
  <c r="D5" i="34"/>
  <c r="C15" i="34" l="1"/>
  <c r="E5" i="34"/>
  <c r="E10" i="34"/>
  <c r="E15" i="34"/>
  <c r="E30" i="34"/>
</calcChain>
</file>

<file path=xl/sharedStrings.xml><?xml version="1.0" encoding="utf-8"?>
<sst xmlns="http://schemas.openxmlformats.org/spreadsheetml/2006/main" count="1303" uniqueCount="352">
  <si>
    <t>専業農家数</t>
    <rPh sb="0" eb="2">
      <t>センギョウ</t>
    </rPh>
    <rPh sb="2" eb="4">
      <t>ノウカ</t>
    </rPh>
    <rPh sb="4" eb="5">
      <t>スウ</t>
    </rPh>
    <phoneticPr fontId="5"/>
  </si>
  <si>
    <t>総農家数</t>
    <rPh sb="0" eb="1">
      <t>ソウ</t>
    </rPh>
    <rPh sb="1" eb="3">
      <t>ノウカ</t>
    </rPh>
    <rPh sb="3" eb="4">
      <t>スウ</t>
    </rPh>
    <phoneticPr fontId="4"/>
  </si>
  <si>
    <t>第1種</t>
    <rPh sb="0" eb="1">
      <t>ダイ</t>
    </rPh>
    <rPh sb="2" eb="3">
      <t>シュ</t>
    </rPh>
    <phoneticPr fontId="5"/>
  </si>
  <si>
    <t>第2種</t>
    <rPh sb="0" eb="1">
      <t>ダイ</t>
    </rPh>
    <rPh sb="2" eb="3">
      <t>シュ</t>
    </rPh>
    <phoneticPr fontId="5"/>
  </si>
  <si>
    <t>総数</t>
    <rPh sb="0" eb="2">
      <t>ソウスウ</t>
    </rPh>
    <phoneticPr fontId="4"/>
  </si>
  <si>
    <t>平成12年</t>
    <rPh sb="0" eb="2">
      <t>ヘイセイ</t>
    </rPh>
    <rPh sb="4" eb="5">
      <t>ネン</t>
    </rPh>
    <phoneticPr fontId="4"/>
  </si>
  <si>
    <t>平成17年</t>
    <rPh sb="0" eb="2">
      <t>ヘイセイ</t>
    </rPh>
    <rPh sb="4" eb="5">
      <t>ネン</t>
    </rPh>
    <phoneticPr fontId="4"/>
  </si>
  <si>
    <t>平成 7年</t>
    <rPh sb="0" eb="2">
      <t>ヘイセイ</t>
    </rPh>
    <rPh sb="4" eb="5">
      <t>ネン</t>
    </rPh>
    <phoneticPr fontId="4"/>
  </si>
  <si>
    <t>平成 2年</t>
    <rPh sb="0" eb="2">
      <t>ヘイセイ</t>
    </rPh>
    <rPh sb="4" eb="5">
      <t>ネン</t>
    </rPh>
    <phoneticPr fontId="4"/>
  </si>
  <si>
    <t>単位：戸</t>
    <rPh sb="0" eb="2">
      <t>タンイ</t>
    </rPh>
    <rPh sb="3" eb="4">
      <t>コ</t>
    </rPh>
    <phoneticPr fontId="4"/>
  </si>
  <si>
    <t>兼業農家数</t>
    <phoneticPr fontId="4"/>
  </si>
  <si>
    <t>三国町</t>
  </si>
  <si>
    <t>丸岡町</t>
    <phoneticPr fontId="4"/>
  </si>
  <si>
    <t>春江町</t>
    <phoneticPr fontId="4"/>
  </si>
  <si>
    <t>坂井町</t>
    <phoneticPr fontId="4"/>
  </si>
  <si>
    <t>昭和60年</t>
    <rPh sb="0" eb="2">
      <t>ショウワ</t>
    </rPh>
    <rPh sb="4" eb="5">
      <t>ネン</t>
    </rPh>
    <phoneticPr fontId="4"/>
  </si>
  <si>
    <t>自給的農家数</t>
    <rPh sb="0" eb="3">
      <t>ジキュウテキ</t>
    </rPh>
    <rPh sb="3" eb="5">
      <t>ノウカ</t>
    </rPh>
    <rPh sb="5" eb="6">
      <t>スウ</t>
    </rPh>
    <phoneticPr fontId="5"/>
  </si>
  <si>
    <t>D-1．専兼業別農家数</t>
    <rPh sb="4" eb="5">
      <t>アツム</t>
    </rPh>
    <rPh sb="5" eb="7">
      <t>ケンギョウ</t>
    </rPh>
    <rPh sb="7" eb="8">
      <t>ベツ</t>
    </rPh>
    <rPh sb="8" eb="10">
      <t>ノウカ</t>
    </rPh>
    <rPh sb="10" eb="11">
      <t>カズ</t>
    </rPh>
    <phoneticPr fontId="4"/>
  </si>
  <si>
    <t>年次</t>
    <rPh sb="0" eb="2">
      <t>ネンジ</t>
    </rPh>
    <phoneticPr fontId="4"/>
  </si>
  <si>
    <t>各年2月1日現在</t>
    <rPh sb="0" eb="1">
      <t>カク</t>
    </rPh>
    <phoneticPr fontId="4"/>
  </si>
  <si>
    <t>平成22年</t>
    <rPh sb="0" eb="2">
      <t>ヘイセイ</t>
    </rPh>
    <rPh sb="4" eb="5">
      <t>ネン</t>
    </rPh>
    <phoneticPr fontId="4"/>
  </si>
  <si>
    <t>平成27年</t>
    <rPh sb="0" eb="2">
      <t>ヘイセイ</t>
    </rPh>
    <rPh sb="4" eb="5">
      <t>ネン</t>
    </rPh>
    <phoneticPr fontId="4"/>
  </si>
  <si>
    <t>資料：農林水産省 「農林業センサス」</t>
    <rPh sb="0" eb="2">
      <t>シリョウ</t>
    </rPh>
    <rPh sb="3" eb="5">
      <t>ノウリン</t>
    </rPh>
    <rPh sb="5" eb="8">
      <t>スイサンショウ</t>
    </rPh>
    <rPh sb="10" eb="13">
      <t>ノウリンギョウ</t>
    </rPh>
    <phoneticPr fontId="4"/>
  </si>
  <si>
    <t>令和2年</t>
    <rPh sb="0" eb="2">
      <t>レイワ</t>
    </rPh>
    <rPh sb="3" eb="4">
      <t>ネン</t>
    </rPh>
    <phoneticPr fontId="4"/>
  </si>
  <si>
    <t>※令和2年の数値は速報値</t>
    <rPh sb="1" eb="3">
      <t>レイワ</t>
    </rPh>
    <rPh sb="4" eb="5">
      <t>ネン</t>
    </rPh>
    <rPh sb="6" eb="8">
      <t>スウチ</t>
    </rPh>
    <rPh sb="9" eb="12">
      <t>ソクホウチ</t>
    </rPh>
    <phoneticPr fontId="4"/>
  </si>
  <si>
    <t>総農家1,676＝販売農家1,311+自給的農家365</t>
    <rPh sb="0" eb="1">
      <t>ソウ</t>
    </rPh>
    <rPh sb="1" eb="3">
      <t>ノウカ</t>
    </rPh>
    <rPh sb="9" eb="11">
      <t>ハンバイ</t>
    </rPh>
    <rPh sb="11" eb="13">
      <t>ノウカ</t>
    </rPh>
    <rPh sb="19" eb="22">
      <t>ジキュウテキ</t>
    </rPh>
    <rPh sb="22" eb="24">
      <t>ノウカ</t>
    </rPh>
    <phoneticPr fontId="4"/>
  </si>
  <si>
    <t>計</t>
    <rPh sb="0" eb="1">
      <t>ケイ</t>
    </rPh>
    <phoneticPr fontId="4"/>
  </si>
  <si>
    <t>主業農家</t>
    <rPh sb="0" eb="1">
      <t>シュ</t>
    </rPh>
    <rPh sb="1" eb="2">
      <t>ギョウ</t>
    </rPh>
    <rPh sb="2" eb="4">
      <t>ノウカ</t>
    </rPh>
    <phoneticPr fontId="5"/>
  </si>
  <si>
    <t>65歳未満の農業専従者がいる</t>
    <rPh sb="2" eb="5">
      <t>サイミマン</t>
    </rPh>
    <rPh sb="6" eb="8">
      <t>ノウギョウ</t>
    </rPh>
    <rPh sb="8" eb="11">
      <t>センジュウシャ</t>
    </rPh>
    <phoneticPr fontId="4"/>
  </si>
  <si>
    <t>準主業農家</t>
    <rPh sb="0" eb="1">
      <t>ジュン</t>
    </rPh>
    <rPh sb="1" eb="2">
      <t>シュ</t>
    </rPh>
    <rPh sb="2" eb="3">
      <t>ギョウ</t>
    </rPh>
    <rPh sb="3" eb="5">
      <t>ノウカ</t>
    </rPh>
    <phoneticPr fontId="5"/>
  </si>
  <si>
    <t>副業的農家</t>
    <rPh sb="0" eb="2">
      <t>フクギョウ</t>
    </rPh>
    <rPh sb="2" eb="3">
      <t>テキ</t>
    </rPh>
    <rPh sb="3" eb="5">
      <t>ノウカ</t>
    </rPh>
    <phoneticPr fontId="5"/>
  </si>
  <si>
    <t>（農家所得のうち、農業所得が50％未満）</t>
    <rPh sb="1" eb="3">
      <t>ノウカ</t>
    </rPh>
    <rPh sb="3" eb="5">
      <t>ショトク</t>
    </rPh>
    <rPh sb="9" eb="11">
      <t>ノウギョウ</t>
    </rPh>
    <rPh sb="11" eb="13">
      <t>ショトク</t>
    </rPh>
    <rPh sb="17" eb="19">
      <t>ミマン</t>
    </rPh>
    <phoneticPr fontId="4"/>
  </si>
  <si>
    <t>（農家所得のうち、農業所得が50％以上）</t>
    <rPh sb="1" eb="3">
      <t>ノウカ</t>
    </rPh>
    <rPh sb="3" eb="5">
      <t>ショトク</t>
    </rPh>
    <rPh sb="9" eb="11">
      <t>ノウギョウ</t>
    </rPh>
    <rPh sb="11" eb="13">
      <t>ショトク</t>
    </rPh>
    <rPh sb="17" eb="19">
      <t>イジョウ</t>
    </rPh>
    <phoneticPr fontId="4"/>
  </si>
  <si>
    <t>（主業農家、準主業農家以外）</t>
    <rPh sb="1" eb="5">
      <t>シュギョウノウカ</t>
    </rPh>
    <rPh sb="6" eb="7">
      <t>ジュン</t>
    </rPh>
    <rPh sb="7" eb="9">
      <t>シュギョウ</t>
    </rPh>
    <rPh sb="9" eb="11">
      <t>ノウカ</t>
    </rPh>
    <rPh sb="11" eb="13">
      <t>イガイ</t>
    </rPh>
    <phoneticPr fontId="4"/>
  </si>
  <si>
    <t>※ｘは各町内訳から秘匿値が除外されている</t>
    <rPh sb="3" eb="5">
      <t>カクチョウ</t>
    </rPh>
    <rPh sb="5" eb="7">
      <t>ウチワケ</t>
    </rPh>
    <rPh sb="9" eb="12">
      <t>ヒトクチ</t>
    </rPh>
    <rPh sb="13" eb="15">
      <t>ジョガイ</t>
    </rPh>
    <phoneticPr fontId="4"/>
  </si>
  <si>
    <t>D-1．主副業別農家数</t>
    <rPh sb="4" eb="5">
      <t>シュ</t>
    </rPh>
    <rPh sb="5" eb="6">
      <t>フク</t>
    </rPh>
    <rPh sb="6" eb="7">
      <t>ギョウ</t>
    </rPh>
    <rPh sb="7" eb="8">
      <t>ベツ</t>
    </rPh>
    <rPh sb="8" eb="10">
      <t>ノウカ</t>
    </rPh>
    <rPh sb="10" eb="11">
      <t>カズ</t>
    </rPh>
    <phoneticPr fontId="4"/>
  </si>
  <si>
    <t>D-1．【参考】専兼業別農家数</t>
    <rPh sb="5" eb="7">
      <t>サンコウ</t>
    </rPh>
    <rPh sb="8" eb="9">
      <t>アツム</t>
    </rPh>
    <rPh sb="9" eb="11">
      <t>ケンギョウ</t>
    </rPh>
    <rPh sb="11" eb="12">
      <t>ベツ</t>
    </rPh>
    <rPh sb="12" eb="14">
      <t>ノウカ</t>
    </rPh>
    <rPh sb="14" eb="15">
      <t>カズ</t>
    </rPh>
    <phoneticPr fontId="4"/>
  </si>
  <si>
    <t>　 前頁「主副業別農家数」との比較のため参考に掲載する</t>
    <rPh sb="2" eb="3">
      <t>マエ</t>
    </rPh>
    <rPh sb="3" eb="4">
      <t>ページ</t>
    </rPh>
    <rPh sb="5" eb="6">
      <t>シュ</t>
    </rPh>
    <rPh sb="6" eb="8">
      <t>フクギョウ</t>
    </rPh>
    <rPh sb="8" eb="9">
      <t>ベツ</t>
    </rPh>
    <rPh sb="9" eb="12">
      <t>ノウカスウ</t>
    </rPh>
    <rPh sb="15" eb="17">
      <t>ヒカク</t>
    </rPh>
    <rPh sb="20" eb="22">
      <t>サンコウ</t>
    </rPh>
    <rPh sb="23" eb="25">
      <t>ケイサイ</t>
    </rPh>
    <phoneticPr fontId="4"/>
  </si>
  <si>
    <t>※令和2年調査より、「専兼業別統計」が農業の担い手を表す指標としては適当ではなくなったことから、把握を廃止。</t>
    <rPh sb="1" eb="3">
      <t>レイワ</t>
    </rPh>
    <rPh sb="4" eb="5">
      <t>ネン</t>
    </rPh>
    <rPh sb="5" eb="7">
      <t>チョウサ</t>
    </rPh>
    <rPh sb="11" eb="12">
      <t>セン</t>
    </rPh>
    <rPh sb="12" eb="14">
      <t>ケンギョウ</t>
    </rPh>
    <rPh sb="14" eb="15">
      <t>ベツ</t>
    </rPh>
    <rPh sb="15" eb="17">
      <t>トウケイ</t>
    </rPh>
    <rPh sb="19" eb="21">
      <t>ノウギョウ</t>
    </rPh>
    <rPh sb="22" eb="23">
      <t>ニナ</t>
    </rPh>
    <rPh sb="24" eb="25">
      <t>テ</t>
    </rPh>
    <rPh sb="26" eb="27">
      <t>アラワ</t>
    </rPh>
    <rPh sb="28" eb="30">
      <t>シヒョウ</t>
    </rPh>
    <rPh sb="34" eb="36">
      <t>テキトウ</t>
    </rPh>
    <rPh sb="48" eb="50">
      <t>ハアク</t>
    </rPh>
    <rPh sb="51" eb="53">
      <t>ハイシ</t>
    </rPh>
    <phoneticPr fontId="4"/>
  </si>
  <si>
    <t>※坂井市統計年報 第16号より掲載開始</t>
    <rPh sb="1" eb="4">
      <t>サカイシ</t>
    </rPh>
    <rPh sb="4" eb="8">
      <t>トウケイネンポウ</t>
    </rPh>
    <rPh sb="9" eb="10">
      <t>ダイ</t>
    </rPh>
    <rPh sb="12" eb="13">
      <t>ゴウ</t>
    </rPh>
    <rPh sb="15" eb="17">
      <t>ケイサイ</t>
    </rPh>
    <rPh sb="17" eb="19">
      <t>カイシ</t>
    </rPh>
    <phoneticPr fontId="4"/>
  </si>
  <si>
    <r>
      <t>平成27年</t>
    </r>
    <r>
      <rPr>
        <sz val="9"/>
        <color theme="1"/>
        <rFont val="ＭＳ Ｐゴシック"/>
        <family val="3"/>
        <charset val="128"/>
      </rPr>
      <t xml:space="preserve"> </t>
    </r>
    <rPh sb="0" eb="2">
      <t>ヘイセイ</t>
    </rPh>
    <rPh sb="4" eb="5">
      <t>ネン</t>
    </rPh>
    <phoneticPr fontId="4"/>
  </si>
  <si>
    <r>
      <t>令和 2年</t>
    </r>
    <r>
      <rPr>
        <sz val="9"/>
        <color theme="1"/>
        <rFont val="ＭＳ Ｐゴシック"/>
        <family val="3"/>
        <charset val="128"/>
      </rPr>
      <t xml:space="preserve"> </t>
    </r>
    <rPh sb="0" eb="2">
      <t>レイワ</t>
    </rPh>
    <rPh sb="4" eb="5">
      <t>ネン</t>
    </rPh>
    <phoneticPr fontId="4"/>
  </si>
  <si>
    <t>4.農業</t>
    <rPh sb="2" eb="4">
      <t>ノウギョウ</t>
    </rPh>
    <phoneticPr fontId="24"/>
  </si>
  <si>
    <t>D-1</t>
    <phoneticPr fontId="24"/>
  </si>
  <si>
    <t>主副業別農家数</t>
  </si>
  <si>
    <t>D-1</t>
  </si>
  <si>
    <t>【参考】専兼業別農家数</t>
    <rPh sb="1" eb="3">
      <t>サンコウ</t>
    </rPh>
    <rPh sb="4" eb="5">
      <t>セン</t>
    </rPh>
    <rPh sb="5" eb="7">
      <t>ケンギョウ</t>
    </rPh>
    <rPh sb="7" eb="8">
      <t>ベツ</t>
    </rPh>
    <rPh sb="8" eb="10">
      <t>ノウカ</t>
    </rPh>
    <rPh sb="10" eb="11">
      <t>スウ</t>
    </rPh>
    <phoneticPr fontId="20"/>
  </si>
  <si>
    <t>D-1（参考）</t>
    <rPh sb="4" eb="6">
      <t>サンコウ</t>
    </rPh>
    <phoneticPr fontId="20"/>
  </si>
  <si>
    <t>D-2</t>
    <phoneticPr fontId="24"/>
  </si>
  <si>
    <t>農家世帯員人口（販売農家）</t>
    <rPh sb="0" eb="2">
      <t>ノウカ</t>
    </rPh>
    <rPh sb="2" eb="5">
      <t>セタイイン</t>
    </rPh>
    <rPh sb="5" eb="7">
      <t>ジンコウ</t>
    </rPh>
    <rPh sb="8" eb="10">
      <t>ハンバイ</t>
    </rPh>
    <rPh sb="10" eb="12">
      <t>ノウカ</t>
    </rPh>
    <phoneticPr fontId="20"/>
  </si>
  <si>
    <t>D-2</t>
  </si>
  <si>
    <t>D-3</t>
    <phoneticPr fontId="24"/>
  </si>
  <si>
    <t>基幹的農業従事者（販売農家）</t>
  </si>
  <si>
    <t>D-3</t>
  </si>
  <si>
    <t>【参考】農業就業人口（販売農家）</t>
  </si>
  <si>
    <t>D-3（参考）</t>
    <rPh sb="4" eb="6">
      <t>サンコウ</t>
    </rPh>
    <phoneticPr fontId="20"/>
  </si>
  <si>
    <t>D-4</t>
    <phoneticPr fontId="24"/>
  </si>
  <si>
    <t>経営耕地面積規模別経営体数</t>
    <rPh sb="0" eb="2">
      <t>ケイエイ</t>
    </rPh>
    <rPh sb="2" eb="4">
      <t>コウチ</t>
    </rPh>
    <rPh sb="4" eb="6">
      <t>メンセキ</t>
    </rPh>
    <rPh sb="6" eb="9">
      <t>キボベツ</t>
    </rPh>
    <rPh sb="9" eb="13">
      <t>ケイエイタイスウ</t>
    </rPh>
    <phoneticPr fontId="20"/>
  </si>
  <si>
    <t>D-4</t>
  </si>
  <si>
    <t>D-5</t>
    <phoneticPr fontId="24"/>
  </si>
  <si>
    <t>所有耕地規模別経営体数</t>
    <rPh sb="0" eb="2">
      <t>ショユウ</t>
    </rPh>
    <rPh sb="2" eb="4">
      <t>コウチ</t>
    </rPh>
    <rPh sb="4" eb="7">
      <t>キボベツ</t>
    </rPh>
    <rPh sb="7" eb="9">
      <t>ケイエイ</t>
    </rPh>
    <rPh sb="9" eb="10">
      <t>タイ</t>
    </rPh>
    <rPh sb="10" eb="11">
      <t>スウ</t>
    </rPh>
    <phoneticPr fontId="20"/>
  </si>
  <si>
    <t>D-5</t>
  </si>
  <si>
    <t>D-6</t>
    <phoneticPr fontId="24"/>
  </si>
  <si>
    <t>農機具所有経営体数、所有台数</t>
    <rPh sb="0" eb="3">
      <t>ノウキグ</t>
    </rPh>
    <rPh sb="3" eb="5">
      <t>ショユウ</t>
    </rPh>
    <rPh sb="5" eb="8">
      <t>ケイエイタイ</t>
    </rPh>
    <rPh sb="8" eb="9">
      <t>スウ</t>
    </rPh>
    <rPh sb="10" eb="12">
      <t>ショユウ</t>
    </rPh>
    <rPh sb="12" eb="14">
      <t>ダイスウ</t>
    </rPh>
    <phoneticPr fontId="20"/>
  </si>
  <si>
    <t>D-6</t>
  </si>
  <si>
    <t>D-7</t>
    <phoneticPr fontId="24"/>
  </si>
  <si>
    <t>販売目的の作物の類別作付経営体数、面積</t>
    <rPh sb="0" eb="2">
      <t>ハンバイ</t>
    </rPh>
    <rPh sb="2" eb="4">
      <t>モクテキ</t>
    </rPh>
    <rPh sb="5" eb="7">
      <t>サクモツ</t>
    </rPh>
    <rPh sb="8" eb="10">
      <t>ルイベツ</t>
    </rPh>
    <rPh sb="10" eb="12">
      <t>サクツケ</t>
    </rPh>
    <rPh sb="12" eb="15">
      <t>ケイエイタイ</t>
    </rPh>
    <rPh sb="15" eb="16">
      <t>スウ</t>
    </rPh>
    <rPh sb="17" eb="19">
      <t>メンセキ</t>
    </rPh>
    <phoneticPr fontId="20"/>
  </si>
  <si>
    <t>D-7</t>
  </si>
  <si>
    <t>D-8</t>
    <phoneticPr fontId="24"/>
  </si>
  <si>
    <t>家畜・家きん飼養農家数、頭羽数</t>
    <rPh sb="0" eb="2">
      <t>カチク</t>
    </rPh>
    <rPh sb="3" eb="4">
      <t>カ</t>
    </rPh>
    <rPh sb="6" eb="8">
      <t>シヨウ</t>
    </rPh>
    <rPh sb="8" eb="10">
      <t>ノウカ</t>
    </rPh>
    <rPh sb="10" eb="11">
      <t>スウ</t>
    </rPh>
    <rPh sb="12" eb="13">
      <t>トウ</t>
    </rPh>
    <rPh sb="13" eb="14">
      <t>ハ</t>
    </rPh>
    <rPh sb="14" eb="15">
      <t>スウ</t>
    </rPh>
    <phoneticPr fontId="20"/>
  </si>
  <si>
    <t>D-8</t>
  </si>
  <si>
    <t>D-9</t>
    <phoneticPr fontId="24"/>
  </si>
  <si>
    <t>農地転用実績</t>
    <rPh sb="0" eb="2">
      <t>ノウチ</t>
    </rPh>
    <rPh sb="2" eb="4">
      <t>テンヨウ</t>
    </rPh>
    <rPh sb="4" eb="6">
      <t>ジッセキ</t>
    </rPh>
    <phoneticPr fontId="20"/>
  </si>
  <si>
    <t>D-9</t>
  </si>
  <si>
    <t>D-10</t>
    <phoneticPr fontId="24"/>
  </si>
  <si>
    <t>農道の状況</t>
    <rPh sb="0" eb="2">
      <t>ノウドウ</t>
    </rPh>
    <rPh sb="3" eb="5">
      <t>ジョウキョウ</t>
    </rPh>
    <phoneticPr fontId="20"/>
  </si>
  <si>
    <t>D-10</t>
  </si>
  <si>
    <t>D-2．農家世帯員人口（販売農家）</t>
    <rPh sb="4" eb="6">
      <t>ノウカ</t>
    </rPh>
    <rPh sb="6" eb="9">
      <t>セタイイン</t>
    </rPh>
    <rPh sb="12" eb="14">
      <t>ハンバイ</t>
    </rPh>
    <rPh sb="14" eb="16">
      <t>ノウカ</t>
    </rPh>
    <phoneticPr fontId="29"/>
  </si>
  <si>
    <t>各年2月1日現在</t>
    <rPh sb="0" eb="2">
      <t>カクネン</t>
    </rPh>
    <rPh sb="3" eb="4">
      <t>ガツ</t>
    </rPh>
    <rPh sb="5" eb="6">
      <t>ニチ</t>
    </rPh>
    <phoneticPr fontId="9"/>
  </si>
  <si>
    <t>年次</t>
    <rPh sb="0" eb="1">
      <t>ネン</t>
    </rPh>
    <rPh sb="1" eb="2">
      <t>ツギ</t>
    </rPh>
    <phoneticPr fontId="29"/>
  </si>
  <si>
    <t>区分</t>
    <rPh sb="0" eb="2">
      <t>クブン</t>
    </rPh>
    <phoneticPr fontId="9"/>
  </si>
  <si>
    <t>総数</t>
    <rPh sb="0" eb="2">
      <t>ソウスウ</t>
    </rPh>
    <phoneticPr fontId="29"/>
  </si>
  <si>
    <t>人　　口　　　（人）</t>
    <rPh sb="0" eb="1">
      <t>ヒト</t>
    </rPh>
    <rPh sb="3" eb="4">
      <t>クチ</t>
    </rPh>
    <rPh sb="8" eb="9">
      <t>ヒト</t>
    </rPh>
    <phoneticPr fontId="9"/>
  </si>
  <si>
    <t>14歳以下</t>
    <rPh sb="2" eb="3">
      <t>サイ</t>
    </rPh>
    <rPh sb="3" eb="5">
      <t>イカ</t>
    </rPh>
    <phoneticPr fontId="9"/>
  </si>
  <si>
    <t>15～19</t>
    <phoneticPr fontId="9"/>
  </si>
  <si>
    <t>20～24</t>
    <phoneticPr fontId="9"/>
  </si>
  <si>
    <t>25～29</t>
    <phoneticPr fontId="9"/>
  </si>
  <si>
    <t>30～34</t>
    <phoneticPr fontId="9"/>
  </si>
  <si>
    <t>35～39</t>
    <phoneticPr fontId="9"/>
  </si>
  <si>
    <t>40～44</t>
    <phoneticPr fontId="9"/>
  </si>
  <si>
    <t>45～49</t>
    <phoneticPr fontId="9"/>
  </si>
  <si>
    <t>50～54</t>
    <phoneticPr fontId="9"/>
  </si>
  <si>
    <t>55～59</t>
    <phoneticPr fontId="9"/>
  </si>
  <si>
    <t>60～64</t>
    <phoneticPr fontId="9"/>
  </si>
  <si>
    <t>65～69</t>
    <phoneticPr fontId="9"/>
  </si>
  <si>
    <t>70～74</t>
    <phoneticPr fontId="9"/>
  </si>
  <si>
    <t>75歳以上</t>
    <rPh sb="2" eb="3">
      <t>サイ</t>
    </rPh>
    <rPh sb="3" eb="5">
      <t>イジョウ</t>
    </rPh>
    <phoneticPr fontId="9"/>
  </si>
  <si>
    <t>平成12年</t>
    <rPh sb="0" eb="2">
      <t>ヘイセイ</t>
    </rPh>
    <rPh sb="4" eb="5">
      <t>ネン</t>
    </rPh>
    <phoneticPr fontId="9"/>
  </si>
  <si>
    <t>割合</t>
    <rPh sb="0" eb="2">
      <t>ワリアイ</t>
    </rPh>
    <phoneticPr fontId="9"/>
  </si>
  <si>
    <t>男</t>
    <rPh sb="0" eb="1">
      <t>オトコ</t>
    </rPh>
    <phoneticPr fontId="29"/>
  </si>
  <si>
    <t>女</t>
    <rPh sb="0" eb="1">
      <t>オンナ</t>
    </rPh>
    <phoneticPr fontId="29"/>
  </si>
  <si>
    <t>三国町</t>
    <rPh sb="0" eb="3">
      <t>ミクニチョウ</t>
    </rPh>
    <phoneticPr fontId="9"/>
  </si>
  <si>
    <t>丸岡町</t>
    <rPh sb="0" eb="2">
      <t>マルオカ</t>
    </rPh>
    <rPh sb="2" eb="3">
      <t>チョウ</t>
    </rPh>
    <phoneticPr fontId="9"/>
  </si>
  <si>
    <t>春江町</t>
    <rPh sb="0" eb="3">
      <t>ハルエチョウ</t>
    </rPh>
    <phoneticPr fontId="9"/>
  </si>
  <si>
    <t>坂井町</t>
    <rPh sb="0" eb="2">
      <t>サカイ</t>
    </rPh>
    <rPh sb="2" eb="3">
      <t>チョウ</t>
    </rPh>
    <phoneticPr fontId="9"/>
  </si>
  <si>
    <t>平成17年</t>
    <rPh sb="0" eb="2">
      <t>ヘイセイ</t>
    </rPh>
    <rPh sb="4" eb="5">
      <t>ネン</t>
    </rPh>
    <phoneticPr fontId="9"/>
  </si>
  <si>
    <t>平成22年</t>
    <rPh sb="0" eb="2">
      <t>ヘイセイ</t>
    </rPh>
    <rPh sb="4" eb="5">
      <t>ネン</t>
    </rPh>
    <phoneticPr fontId="9"/>
  </si>
  <si>
    <t>平成27年</t>
    <rPh sb="0" eb="2">
      <t>ヘイセイ</t>
    </rPh>
    <rPh sb="4" eb="5">
      <t>ネン</t>
    </rPh>
    <phoneticPr fontId="9"/>
  </si>
  <si>
    <t>令和 2年</t>
    <rPh sb="0" eb="2">
      <t>レイワ</t>
    </rPh>
    <rPh sb="4" eb="5">
      <t>ネン</t>
    </rPh>
    <phoneticPr fontId="9"/>
  </si>
  <si>
    <t>X秘匿値あり</t>
    <rPh sb="1" eb="3">
      <t>ヒトク</t>
    </rPh>
    <rPh sb="3" eb="4">
      <t>チ</t>
    </rPh>
    <phoneticPr fontId="9"/>
  </si>
  <si>
    <t>資料：農林水産省 「農林業センサス」</t>
    <rPh sb="0" eb="2">
      <t>シリョウ</t>
    </rPh>
    <rPh sb="3" eb="5">
      <t>ノウリン</t>
    </rPh>
    <rPh sb="5" eb="8">
      <t>スイサンショウ</t>
    </rPh>
    <rPh sb="10" eb="13">
      <t>ノウリンギョウ</t>
    </rPh>
    <phoneticPr fontId="21"/>
  </si>
  <si>
    <t>※Xは各町内訳に、個々の秘密に属する事項を秘匿するため統計数値を公表しないものを含む</t>
    <rPh sb="3" eb="5">
      <t>カクチョウ</t>
    </rPh>
    <rPh sb="5" eb="7">
      <t>ウチワケ</t>
    </rPh>
    <rPh sb="9" eb="11">
      <t>ココ</t>
    </rPh>
    <rPh sb="12" eb="14">
      <t>ヒミツ</t>
    </rPh>
    <rPh sb="15" eb="16">
      <t>ゾク</t>
    </rPh>
    <rPh sb="18" eb="20">
      <t>ジコウ</t>
    </rPh>
    <rPh sb="21" eb="23">
      <t>ヒトク</t>
    </rPh>
    <rPh sb="27" eb="31">
      <t>トウケイスウチ</t>
    </rPh>
    <rPh sb="32" eb="34">
      <t>コウヒョウ</t>
    </rPh>
    <rPh sb="40" eb="41">
      <t>フク</t>
    </rPh>
    <phoneticPr fontId="4"/>
  </si>
  <si>
    <t>D-3．基幹的農業従事者（販売農家）</t>
    <rPh sb="4" eb="7">
      <t>キカンテキ</t>
    </rPh>
    <rPh sb="7" eb="9">
      <t>ノウギョウ</t>
    </rPh>
    <rPh sb="9" eb="12">
      <t>ジュウジシャ</t>
    </rPh>
    <rPh sb="13" eb="15">
      <t>ハンバイ</t>
    </rPh>
    <rPh sb="15" eb="17">
      <t>ノウカ</t>
    </rPh>
    <phoneticPr fontId="29"/>
  </si>
  <si>
    <t>各年2月1日現在</t>
    <rPh sb="0" eb="2">
      <t>カクネン</t>
    </rPh>
    <rPh sb="3" eb="4">
      <t>ツキ</t>
    </rPh>
    <rPh sb="5" eb="6">
      <t>ニチ</t>
    </rPh>
    <phoneticPr fontId="9"/>
  </si>
  <si>
    <t>人　　口　　（人）</t>
    <rPh sb="0" eb="1">
      <t>ヒト</t>
    </rPh>
    <rPh sb="3" eb="4">
      <t>クチ</t>
    </rPh>
    <rPh sb="7" eb="8">
      <t>ヒト</t>
    </rPh>
    <phoneticPr fontId="9"/>
  </si>
  <si>
    <t>15～19</t>
  </si>
  <si>
    <t>20～24</t>
  </si>
  <si>
    <t>25～29</t>
  </si>
  <si>
    <t>30～34</t>
  </si>
  <si>
    <t>35～39</t>
  </si>
  <si>
    <t>40～44</t>
  </si>
  <si>
    <t>45～49</t>
  </si>
  <si>
    <t>50～54</t>
  </si>
  <si>
    <t>55～59</t>
  </si>
  <si>
    <t>60～64</t>
  </si>
  <si>
    <t>65～69</t>
  </si>
  <si>
    <t>70～74</t>
  </si>
  <si>
    <t>ｘ秘匿値あり</t>
    <rPh sb="1" eb="3">
      <t>ヒトク</t>
    </rPh>
    <rPh sb="3" eb="4">
      <t>チ</t>
    </rPh>
    <phoneticPr fontId="9"/>
  </si>
  <si>
    <t>※令和2年調査より、農業労働力のデータとして活用頻度が高い基幹的農業従事者の統計のみを作成</t>
    <rPh sb="1" eb="3">
      <t>レイワ</t>
    </rPh>
    <rPh sb="4" eb="7">
      <t>ネンチョウサ</t>
    </rPh>
    <rPh sb="10" eb="12">
      <t>ノウギョウ</t>
    </rPh>
    <rPh sb="12" eb="15">
      <t>ロウドウリョク</t>
    </rPh>
    <phoneticPr fontId="21"/>
  </si>
  <si>
    <t>※ｘは各町総数から秘匿値が除外されている</t>
    <rPh sb="3" eb="5">
      <t>カクチョウ</t>
    </rPh>
    <rPh sb="5" eb="7">
      <t>ソウスウ</t>
    </rPh>
    <rPh sb="9" eb="11">
      <t>ヒトク</t>
    </rPh>
    <rPh sb="11" eb="12">
      <t>チ</t>
    </rPh>
    <rPh sb="13" eb="15">
      <t>ジョガイ</t>
    </rPh>
    <phoneticPr fontId="4"/>
  </si>
  <si>
    <t>D-3．【参考】農業就業人口（販売農家）</t>
    <rPh sb="5" eb="7">
      <t>サンコウ</t>
    </rPh>
    <rPh sb="8" eb="10">
      <t>ノウギョウ</t>
    </rPh>
    <rPh sb="10" eb="12">
      <t>シュウギョウ</t>
    </rPh>
    <rPh sb="12" eb="14">
      <t>ジンコウ</t>
    </rPh>
    <rPh sb="15" eb="17">
      <t>ハンバイ</t>
    </rPh>
    <rPh sb="17" eb="19">
      <t>ノウカ</t>
    </rPh>
    <phoneticPr fontId="29"/>
  </si>
  <si>
    <t>※令和2年調査より、年間数日のみの農業従事者が含まれる農業就業人口の把握を廃止</t>
    <rPh sb="1" eb="3">
      <t>レイワ</t>
    </rPh>
    <rPh sb="4" eb="7">
      <t>ネンチョウサ</t>
    </rPh>
    <phoneticPr fontId="9"/>
  </si>
  <si>
    <t>D-4．経営耕地面積規模別経営体数</t>
    <rPh sb="4" eb="6">
      <t>ケイエイ</t>
    </rPh>
    <rPh sb="6" eb="8">
      <t>コウチ</t>
    </rPh>
    <rPh sb="8" eb="10">
      <t>メンセキ</t>
    </rPh>
    <rPh sb="10" eb="13">
      <t>キボベツ</t>
    </rPh>
    <rPh sb="13" eb="15">
      <t>ケイエイ</t>
    </rPh>
    <rPh sb="15" eb="16">
      <t>タイ</t>
    </rPh>
    <rPh sb="16" eb="17">
      <t>スウ</t>
    </rPh>
    <phoneticPr fontId="29"/>
  </si>
  <si>
    <t>単位：経営体</t>
    <rPh sb="3" eb="6">
      <t>ケイエイタイ</t>
    </rPh>
    <phoneticPr fontId="9"/>
  </si>
  <si>
    <t>年次</t>
    <rPh sb="0" eb="2">
      <t>ネンジ</t>
    </rPh>
    <phoneticPr fontId="9"/>
  </si>
  <si>
    <t>耕　　地　　面　　積</t>
    <rPh sb="0" eb="1">
      <t>コウ</t>
    </rPh>
    <rPh sb="3" eb="4">
      <t>チ</t>
    </rPh>
    <rPh sb="6" eb="7">
      <t>メン</t>
    </rPh>
    <rPh sb="9" eb="10">
      <t>セキ</t>
    </rPh>
    <phoneticPr fontId="9"/>
  </si>
  <si>
    <t>0.3ha未満</t>
    <rPh sb="5" eb="7">
      <t>ミマン</t>
    </rPh>
    <phoneticPr fontId="9"/>
  </si>
  <si>
    <t>0.3～0.5</t>
    <phoneticPr fontId="29"/>
  </si>
  <si>
    <t>0.5～1.0</t>
    <phoneticPr fontId="29"/>
  </si>
  <si>
    <t>1.0～1.5</t>
    <phoneticPr fontId="29"/>
  </si>
  <si>
    <t>1.5～2.0</t>
    <phoneticPr fontId="29"/>
  </si>
  <si>
    <t>2.0～3.0</t>
    <phoneticPr fontId="29"/>
  </si>
  <si>
    <t>3.0～5.0</t>
    <phoneticPr fontId="29"/>
  </si>
  <si>
    <t>5.0～10.0</t>
    <phoneticPr fontId="29"/>
  </si>
  <si>
    <t>10.0～20.0</t>
    <phoneticPr fontId="29"/>
  </si>
  <si>
    <t>20.0～30.0</t>
    <phoneticPr fontId="29"/>
  </si>
  <si>
    <t>30.0～50.0</t>
    <phoneticPr fontId="29"/>
  </si>
  <si>
    <t>50ha以上</t>
    <rPh sb="4" eb="6">
      <t>イジョウ</t>
    </rPh>
    <phoneticPr fontId="9"/>
  </si>
  <si>
    <t>(割合)</t>
    <rPh sb="1" eb="3">
      <t>ワリアイ</t>
    </rPh>
    <phoneticPr fontId="9"/>
  </si>
  <si>
    <t>ｘ</t>
    <phoneticPr fontId="9"/>
  </si>
  <si>
    <t>D-5．所有耕地規模別経営体数</t>
    <rPh sb="4" eb="6">
      <t>ショユウ</t>
    </rPh>
    <rPh sb="6" eb="8">
      <t>コウチ</t>
    </rPh>
    <rPh sb="8" eb="10">
      <t>キボ</t>
    </rPh>
    <rPh sb="10" eb="11">
      <t>ベツ</t>
    </rPh>
    <rPh sb="11" eb="13">
      <t>ケイエイ</t>
    </rPh>
    <rPh sb="13" eb="14">
      <t>タイ</t>
    </rPh>
    <rPh sb="14" eb="15">
      <t>スウ</t>
    </rPh>
    <phoneticPr fontId="29"/>
  </si>
  <si>
    <t>各年2月1日現在</t>
    <rPh sb="0" eb="1">
      <t>カク</t>
    </rPh>
    <rPh sb="1" eb="2">
      <t>ネン</t>
    </rPh>
    <rPh sb="3" eb="4">
      <t>ガツ</t>
    </rPh>
    <rPh sb="5" eb="6">
      <t>ニチ</t>
    </rPh>
    <phoneticPr fontId="29"/>
  </si>
  <si>
    <t>単位：経営体</t>
    <rPh sb="0" eb="2">
      <t>タンイ</t>
    </rPh>
    <rPh sb="3" eb="6">
      <t>ケイエイタイ</t>
    </rPh>
    <phoneticPr fontId="29"/>
  </si>
  <si>
    <t>所有
耕地
なし</t>
    <rPh sb="0" eb="2">
      <t>ショユウ</t>
    </rPh>
    <rPh sb="3" eb="5">
      <t>コウチ</t>
    </rPh>
    <phoneticPr fontId="29"/>
  </si>
  <si>
    <t>0.1ha
未満</t>
    <rPh sb="6" eb="8">
      <t>ミマン</t>
    </rPh>
    <phoneticPr fontId="9"/>
  </si>
  <si>
    <t>0.1
～
0.3</t>
    <phoneticPr fontId="29"/>
  </si>
  <si>
    <t>0.3
～
0.5</t>
    <phoneticPr fontId="29"/>
  </si>
  <si>
    <t>0.5
～
1.0</t>
    <phoneticPr fontId="29"/>
  </si>
  <si>
    <t>1.0
～
1.5</t>
    <phoneticPr fontId="29"/>
  </si>
  <si>
    <t>1.5
～
2.0</t>
    <phoneticPr fontId="29"/>
  </si>
  <si>
    <t>2.0
～
2.5</t>
    <phoneticPr fontId="29"/>
  </si>
  <si>
    <t>2.5
～
3.0</t>
    <phoneticPr fontId="29"/>
  </si>
  <si>
    <t>3.0
～
4.0</t>
    <phoneticPr fontId="29"/>
  </si>
  <si>
    <t>4.0
～
5.0</t>
    <phoneticPr fontId="29"/>
  </si>
  <si>
    <t>5.0
～
7.5</t>
    <phoneticPr fontId="29"/>
  </si>
  <si>
    <t>7.5
～
10.0</t>
    <phoneticPr fontId="29"/>
  </si>
  <si>
    <t>10.0
～
15.0</t>
    <phoneticPr fontId="29"/>
  </si>
  <si>
    <t>15.0
～
20.0</t>
    <phoneticPr fontId="29"/>
  </si>
  <si>
    <t>20ha
以上</t>
    <rPh sb="5" eb="7">
      <t>イジョウ</t>
    </rPh>
    <phoneticPr fontId="9"/>
  </si>
  <si>
    <t>平成12年</t>
    <rPh sb="0" eb="2">
      <t>ヘイセイ</t>
    </rPh>
    <rPh sb="4" eb="5">
      <t>ネン</t>
    </rPh>
    <phoneticPr fontId="29"/>
  </si>
  <si>
    <t>割合(%)</t>
    <rPh sb="0" eb="2">
      <t>ワリアイ</t>
    </rPh>
    <phoneticPr fontId="9"/>
  </si>
  <si>
    <t>平成17年</t>
    <rPh sb="0" eb="2">
      <t>ヘイセイ</t>
    </rPh>
    <rPh sb="4" eb="5">
      <t>ネン</t>
    </rPh>
    <phoneticPr fontId="29"/>
  </si>
  <si>
    <t>平成22年</t>
    <rPh sb="0" eb="2">
      <t>ヘイセイ</t>
    </rPh>
    <rPh sb="4" eb="5">
      <t>ネン</t>
    </rPh>
    <phoneticPr fontId="29"/>
  </si>
  <si>
    <t>平成27年</t>
    <rPh sb="0" eb="2">
      <t>ヘイセイ</t>
    </rPh>
    <rPh sb="4" eb="5">
      <t>ネン</t>
    </rPh>
    <phoneticPr fontId="29"/>
  </si>
  <si>
    <t>0.3ha未満</t>
    <rPh sb="5" eb="7">
      <t>ミマン</t>
    </rPh>
    <phoneticPr fontId="6"/>
  </si>
  <si>
    <t>0.3
～　0.5</t>
    <phoneticPr fontId="9"/>
  </si>
  <si>
    <t>0.5
～　1.0</t>
    <phoneticPr fontId="9"/>
  </si>
  <si>
    <t>1.0
～　1.5</t>
    <phoneticPr fontId="9"/>
  </si>
  <si>
    <t>1.5
～
2.0</t>
    <phoneticPr fontId="9"/>
  </si>
  <si>
    <t>2.0
～
3.0</t>
    <phoneticPr fontId="9"/>
  </si>
  <si>
    <t>3.0
～
5.0</t>
    <phoneticPr fontId="9"/>
  </si>
  <si>
    <t>5.0
～
10.0</t>
    <phoneticPr fontId="9"/>
  </si>
  <si>
    <t>10.0
～
20.0</t>
    <phoneticPr fontId="9"/>
  </si>
  <si>
    <t>20.0
～
30.0</t>
    <phoneticPr fontId="9"/>
  </si>
  <si>
    <t>30.0
～
50.0</t>
    <phoneticPr fontId="9"/>
  </si>
  <si>
    <t>50.0
～100.0</t>
    <phoneticPr fontId="9"/>
  </si>
  <si>
    <t>100 ～ 150</t>
  </si>
  <si>
    <t>150ha以上</t>
    <rPh sb="5" eb="7">
      <t>イジョウ</t>
    </rPh>
    <phoneticPr fontId="6"/>
  </si>
  <si>
    <t>令和 2年</t>
    <rPh sb="0" eb="2">
      <t>レイワ</t>
    </rPh>
    <rPh sb="4" eb="5">
      <t>ネン</t>
    </rPh>
    <phoneticPr fontId="29"/>
  </si>
  <si>
    <t>※令和2年調査より、集計範囲変更</t>
    <rPh sb="1" eb="3">
      <t>レイワ</t>
    </rPh>
    <rPh sb="4" eb="7">
      <t>ネンチョウサ</t>
    </rPh>
    <rPh sb="10" eb="14">
      <t>シュウケイハンイ</t>
    </rPh>
    <rPh sb="14" eb="16">
      <t>ヘンコウ</t>
    </rPh>
    <phoneticPr fontId="9"/>
  </si>
  <si>
    <t>資料：農林水産省 「農林業センサス」</t>
    <rPh sb="0" eb="2">
      <t>シリョウ</t>
    </rPh>
    <rPh sb="3" eb="5">
      <t>ノウリン</t>
    </rPh>
    <rPh sb="5" eb="8">
      <t>スイサンショウ</t>
    </rPh>
    <phoneticPr fontId="29"/>
  </si>
  <si>
    <t>D-6．農機具所有経営体数、所有台数</t>
    <rPh sb="4" eb="7">
      <t>ノウキグ</t>
    </rPh>
    <rPh sb="7" eb="9">
      <t>ショユウ</t>
    </rPh>
    <rPh sb="9" eb="12">
      <t>ケイエイタイ</t>
    </rPh>
    <rPh sb="12" eb="13">
      <t>カズ</t>
    </rPh>
    <rPh sb="14" eb="16">
      <t>ショユウ</t>
    </rPh>
    <rPh sb="16" eb="18">
      <t>ダイスウ</t>
    </rPh>
    <phoneticPr fontId="29"/>
  </si>
  <si>
    <r>
      <t>各</t>
    </r>
    <r>
      <rPr>
        <sz val="11"/>
        <color theme="1"/>
        <rFont val="ＭＳ Ｐゴシック"/>
        <family val="3"/>
        <charset val="128"/>
      </rPr>
      <t>年2月1日現在</t>
    </r>
    <rPh sb="0" eb="1">
      <t>カク</t>
    </rPh>
    <rPh sb="1" eb="2">
      <t>ネン</t>
    </rPh>
    <rPh sb="3" eb="4">
      <t>ガツ</t>
    </rPh>
    <rPh sb="5" eb="6">
      <t>ニチ</t>
    </rPh>
    <phoneticPr fontId="9"/>
  </si>
  <si>
    <t>単位：台</t>
    <rPh sb="0" eb="2">
      <t>タンイ</t>
    </rPh>
    <rPh sb="3" eb="4">
      <t>ダイ</t>
    </rPh>
    <phoneticPr fontId="9"/>
  </si>
  <si>
    <t>乗　　用　　型　　ト　　ラ　　ク　　タ　　ー</t>
    <rPh sb="0" eb="1">
      <t>ジョウ</t>
    </rPh>
    <rPh sb="3" eb="4">
      <t>ヨウ</t>
    </rPh>
    <rPh sb="6" eb="7">
      <t>ガタ</t>
    </rPh>
    <phoneticPr fontId="9"/>
  </si>
  <si>
    <t>動力防除機</t>
    <rPh sb="0" eb="2">
      <t>ドウリョク</t>
    </rPh>
    <rPh sb="2" eb="5">
      <t>ボウジョキ</t>
    </rPh>
    <phoneticPr fontId="9"/>
  </si>
  <si>
    <t>乗用型
スピード
スプレイヤー</t>
    <rPh sb="0" eb="2">
      <t>ジョウヨウ</t>
    </rPh>
    <rPh sb="2" eb="3">
      <t>ガタ</t>
    </rPh>
    <phoneticPr fontId="9"/>
  </si>
  <si>
    <t>動力田植機</t>
  </si>
  <si>
    <t>自脱型
コンバイン</t>
    <phoneticPr fontId="9"/>
  </si>
  <si>
    <t>普通型
コンバイン</t>
    <rPh sb="0" eb="2">
      <t>フツウ</t>
    </rPh>
    <phoneticPr fontId="9"/>
  </si>
  <si>
    <t>総　計</t>
    <rPh sb="0" eb="1">
      <t>ソウ</t>
    </rPh>
    <phoneticPr fontId="9"/>
  </si>
  <si>
    <t>１５馬力未満</t>
    <phoneticPr fontId="9"/>
  </si>
  <si>
    <t>１５～３０馬力</t>
    <rPh sb="5" eb="7">
      <t>バリキ</t>
    </rPh>
    <phoneticPr fontId="9"/>
  </si>
  <si>
    <t>30馬力以上</t>
    <rPh sb="2" eb="4">
      <t>バリキ</t>
    </rPh>
    <rPh sb="4" eb="6">
      <t>イジョウ</t>
    </rPh>
    <phoneticPr fontId="9"/>
  </si>
  <si>
    <t>農家数</t>
    <rPh sb="0" eb="2">
      <t>ノウカ</t>
    </rPh>
    <rPh sb="2" eb="3">
      <t>スウ</t>
    </rPh>
    <phoneticPr fontId="9"/>
  </si>
  <si>
    <t>台　数</t>
    <phoneticPr fontId="9"/>
  </si>
  <si>
    <t>丸岡町</t>
  </si>
  <si>
    <t>春江町</t>
  </si>
  <si>
    <t>坂井町</t>
  </si>
  <si>
    <t>経営体数</t>
    <rPh sb="0" eb="3">
      <t>ケイエイタイ</t>
    </rPh>
    <phoneticPr fontId="9"/>
  </si>
  <si>
    <t>トラクター</t>
    <phoneticPr fontId="9"/>
  </si>
  <si>
    <t>動力田植機</t>
    <phoneticPr fontId="9"/>
  </si>
  <si>
    <t>コンバイン</t>
    <phoneticPr fontId="9"/>
  </si>
  <si>
    <r>
      <t xml:space="preserve">平成27年
</t>
    </r>
    <r>
      <rPr>
        <sz val="8"/>
        <rFont val="ＭＳ Ｐゴシック"/>
        <family val="3"/>
        <charset val="128"/>
      </rPr>
      <t>x秘匿値含む</t>
    </r>
    <rPh sb="0" eb="2">
      <t>ヘイセイ</t>
    </rPh>
    <rPh sb="4" eb="5">
      <t>ネン</t>
    </rPh>
    <rPh sb="7" eb="10">
      <t>ヒトクチ</t>
    </rPh>
    <rPh sb="10" eb="11">
      <t>フク</t>
    </rPh>
    <phoneticPr fontId="9"/>
  </si>
  <si>
    <t>x秘匿値除外</t>
    <rPh sb="1" eb="3">
      <t>ヒトク</t>
    </rPh>
    <rPh sb="3" eb="4">
      <t>チ</t>
    </rPh>
    <rPh sb="4" eb="6">
      <t>ジョガイ</t>
    </rPh>
    <phoneticPr fontId="9"/>
  </si>
  <si>
    <t>※平成22年調査から調査項目変更</t>
    <rPh sb="1" eb="3">
      <t>ヘイセイ</t>
    </rPh>
    <rPh sb="5" eb="6">
      <t>トシ</t>
    </rPh>
    <rPh sb="6" eb="8">
      <t>チョウサ</t>
    </rPh>
    <rPh sb="10" eb="12">
      <t>チョウサ</t>
    </rPh>
    <rPh sb="12" eb="14">
      <t>コウモク</t>
    </rPh>
    <rPh sb="14" eb="16">
      <t>ヘンコウ</t>
    </rPh>
    <phoneticPr fontId="9"/>
  </si>
  <si>
    <t>※令和2年調査から把握を廃止</t>
    <rPh sb="1" eb="3">
      <t>レイワ</t>
    </rPh>
    <rPh sb="4" eb="5">
      <t>ネン</t>
    </rPh>
    <rPh sb="5" eb="7">
      <t>チョウサ</t>
    </rPh>
    <rPh sb="9" eb="11">
      <t>ハアク</t>
    </rPh>
    <rPh sb="12" eb="14">
      <t>ハイシ</t>
    </rPh>
    <phoneticPr fontId="9"/>
  </si>
  <si>
    <t>資料：農林水産省 「農林業センサス」</t>
    <rPh sb="0" eb="2">
      <t>シリョウ</t>
    </rPh>
    <rPh sb="3" eb="8">
      <t>ノウリンスイサンショウ</t>
    </rPh>
    <rPh sb="10" eb="13">
      <t>ノウリンギョウ</t>
    </rPh>
    <phoneticPr fontId="9"/>
  </si>
  <si>
    <t>D-7．販売目的の作物の類別作付経営体数、面積</t>
    <rPh sb="4" eb="6">
      <t>ハンバイ</t>
    </rPh>
    <rPh sb="6" eb="8">
      <t>モクテキ</t>
    </rPh>
    <rPh sb="9" eb="11">
      <t>サクモツ</t>
    </rPh>
    <rPh sb="12" eb="14">
      <t>ルイベツ</t>
    </rPh>
    <rPh sb="14" eb="15">
      <t>サク</t>
    </rPh>
    <rPh sb="15" eb="16">
      <t>ヅ</t>
    </rPh>
    <rPh sb="16" eb="19">
      <t>ケイエイタイ</t>
    </rPh>
    <rPh sb="19" eb="20">
      <t>スウ</t>
    </rPh>
    <rPh sb="21" eb="23">
      <t>メンセキ</t>
    </rPh>
    <phoneticPr fontId="29"/>
  </si>
  <si>
    <r>
      <t>各年2月</t>
    </r>
    <r>
      <rPr>
        <sz val="11"/>
        <color theme="1"/>
        <rFont val="ＭＳ Ｐゴシック"/>
        <family val="3"/>
        <charset val="128"/>
      </rPr>
      <t>1日現在</t>
    </r>
    <rPh sb="0" eb="2">
      <t>カクネン</t>
    </rPh>
    <rPh sb="3" eb="4">
      <t>ガツ</t>
    </rPh>
    <rPh sb="5" eb="6">
      <t>ニチ</t>
    </rPh>
    <phoneticPr fontId="9"/>
  </si>
  <si>
    <t xml:space="preserve">単位：a </t>
    <rPh sb="0" eb="2">
      <t>タンイ</t>
    </rPh>
    <phoneticPr fontId="9"/>
  </si>
  <si>
    <t>実数</t>
    <rPh sb="0" eb="1">
      <t>ジツ</t>
    </rPh>
    <rPh sb="1" eb="2">
      <t>スウ</t>
    </rPh>
    <phoneticPr fontId="9"/>
  </si>
  <si>
    <t>稲</t>
    <rPh sb="0" eb="1">
      <t>イネ</t>
    </rPh>
    <phoneticPr fontId="29"/>
  </si>
  <si>
    <t>麦類</t>
    <rPh sb="0" eb="1">
      <t>ムギ</t>
    </rPh>
    <rPh sb="1" eb="2">
      <t>ルイ</t>
    </rPh>
    <phoneticPr fontId="29"/>
  </si>
  <si>
    <t>雑穀</t>
    <rPh sb="0" eb="2">
      <t>ザッコク</t>
    </rPh>
    <phoneticPr fontId="29"/>
  </si>
  <si>
    <t>いも類</t>
    <rPh sb="2" eb="3">
      <t>ルイ</t>
    </rPh>
    <phoneticPr fontId="29"/>
  </si>
  <si>
    <t>豆類</t>
    <rPh sb="0" eb="2">
      <t>マメルイ</t>
    </rPh>
    <phoneticPr fontId="29"/>
  </si>
  <si>
    <t>工芸農作物</t>
    <rPh sb="0" eb="2">
      <t>コウゲイ</t>
    </rPh>
    <rPh sb="2" eb="5">
      <t>ノウサクブツ</t>
    </rPh>
    <phoneticPr fontId="29"/>
  </si>
  <si>
    <t>野菜類</t>
    <rPh sb="0" eb="2">
      <t>ヤサイ</t>
    </rPh>
    <rPh sb="2" eb="3">
      <t>ルイ</t>
    </rPh>
    <phoneticPr fontId="29"/>
  </si>
  <si>
    <t>花き類・
花木</t>
    <rPh sb="0" eb="1">
      <t>ハナ</t>
    </rPh>
    <rPh sb="2" eb="3">
      <t>ルイ</t>
    </rPh>
    <rPh sb="5" eb="6">
      <t>ハナ</t>
    </rPh>
    <rPh sb="6" eb="7">
      <t>キ</t>
    </rPh>
    <phoneticPr fontId="29"/>
  </si>
  <si>
    <t>種苗・
苗木類</t>
    <rPh sb="0" eb="2">
      <t>シュビョウ</t>
    </rPh>
    <rPh sb="4" eb="6">
      <t>ナエギ</t>
    </rPh>
    <rPh sb="6" eb="7">
      <t>ルイ</t>
    </rPh>
    <phoneticPr fontId="29"/>
  </si>
  <si>
    <t>その他の
作物</t>
    <rPh sb="2" eb="3">
      <t>タ</t>
    </rPh>
    <rPh sb="5" eb="7">
      <t>サクモツ</t>
    </rPh>
    <phoneticPr fontId="29"/>
  </si>
  <si>
    <t>農家数</t>
    <rPh sb="0" eb="2">
      <t>ノウカ</t>
    </rPh>
    <rPh sb="2" eb="3">
      <t>スウ</t>
    </rPh>
    <phoneticPr fontId="29"/>
  </si>
  <si>
    <t>面積</t>
    <rPh sb="0" eb="2">
      <t>メンセキ</t>
    </rPh>
    <phoneticPr fontId="29"/>
  </si>
  <si>
    <t>三国町</t>
    <rPh sb="0" eb="2">
      <t>ミクニ</t>
    </rPh>
    <rPh sb="2" eb="3">
      <t>チョウ</t>
    </rPh>
    <phoneticPr fontId="9"/>
  </si>
  <si>
    <t>丸岡町</t>
    <rPh sb="0" eb="3">
      <t>マルオカチョウ</t>
    </rPh>
    <phoneticPr fontId="9"/>
  </si>
  <si>
    <t>-</t>
    <phoneticPr fontId="9"/>
  </si>
  <si>
    <t>-</t>
  </si>
  <si>
    <t>経営体数</t>
    <rPh sb="0" eb="4">
      <t>ケイエイタイスウ</t>
    </rPh>
    <phoneticPr fontId="29"/>
  </si>
  <si>
    <t>資料：農林水産省 「農林業センサス」</t>
    <rPh sb="0" eb="2">
      <t>シリョウ</t>
    </rPh>
    <rPh sb="3" eb="5">
      <t>ノウリン</t>
    </rPh>
    <rPh sb="5" eb="8">
      <t>スイサンショウ</t>
    </rPh>
    <phoneticPr fontId="9"/>
  </si>
  <si>
    <t>D-8．家畜・家きん飼養農家数、頭羽数</t>
    <rPh sb="4" eb="6">
      <t>カチク</t>
    </rPh>
    <rPh sb="7" eb="8">
      <t>カ</t>
    </rPh>
    <rPh sb="10" eb="12">
      <t>シヨウ</t>
    </rPh>
    <rPh sb="12" eb="14">
      <t>ノウカ</t>
    </rPh>
    <rPh sb="14" eb="15">
      <t>カズ</t>
    </rPh>
    <rPh sb="16" eb="17">
      <t>トウ</t>
    </rPh>
    <rPh sb="17" eb="18">
      <t>ハ</t>
    </rPh>
    <rPh sb="18" eb="19">
      <t>スウ</t>
    </rPh>
    <phoneticPr fontId="29"/>
  </si>
  <si>
    <r>
      <t>各年3月</t>
    </r>
    <r>
      <rPr>
        <sz val="11"/>
        <color theme="1"/>
        <rFont val="ＭＳ Ｐゴシック"/>
        <family val="3"/>
        <charset val="128"/>
      </rPr>
      <t>31日現在</t>
    </r>
    <rPh sb="0" eb="2">
      <t>カクトシ</t>
    </rPh>
    <rPh sb="3" eb="4">
      <t>ガツ</t>
    </rPh>
    <rPh sb="6" eb="7">
      <t>ニチ</t>
    </rPh>
    <phoneticPr fontId="29"/>
  </si>
  <si>
    <t>年次</t>
    <rPh sb="0" eb="2">
      <t>ネンジ</t>
    </rPh>
    <phoneticPr fontId="29"/>
  </si>
  <si>
    <t>乳用牛</t>
    <rPh sb="0" eb="1">
      <t>チチ</t>
    </rPh>
    <rPh sb="1" eb="2">
      <t>ヨウ</t>
    </rPh>
    <rPh sb="2" eb="3">
      <t>ギュウ</t>
    </rPh>
    <phoneticPr fontId="29"/>
  </si>
  <si>
    <t>肉用牛</t>
    <rPh sb="0" eb="1">
      <t>ニク</t>
    </rPh>
    <rPh sb="1" eb="2">
      <t>ヨウ</t>
    </rPh>
    <rPh sb="2" eb="3">
      <t>ウシ</t>
    </rPh>
    <phoneticPr fontId="29"/>
  </si>
  <si>
    <t>豚</t>
    <rPh sb="0" eb="1">
      <t>ブタ</t>
    </rPh>
    <phoneticPr fontId="29"/>
  </si>
  <si>
    <t>採卵鶏</t>
    <rPh sb="0" eb="2">
      <t>サイラン</t>
    </rPh>
    <rPh sb="2" eb="3">
      <t>ニワトリ</t>
    </rPh>
    <phoneticPr fontId="29"/>
  </si>
  <si>
    <t>ブロイラー</t>
    <phoneticPr fontId="29"/>
  </si>
  <si>
    <t>飼養戸数</t>
    <rPh sb="0" eb="2">
      <t>シヨウ</t>
    </rPh>
    <rPh sb="2" eb="4">
      <t>コスウ</t>
    </rPh>
    <phoneticPr fontId="29"/>
  </si>
  <si>
    <t>飼養頭数</t>
    <rPh sb="0" eb="2">
      <t>シヨウ</t>
    </rPh>
    <rPh sb="2" eb="4">
      <t>トウスウ</t>
    </rPh>
    <phoneticPr fontId="29"/>
  </si>
  <si>
    <t>平成10年</t>
    <rPh sb="0" eb="2">
      <t>ヘイセイ</t>
    </rPh>
    <rPh sb="4" eb="5">
      <t>ネン</t>
    </rPh>
    <phoneticPr fontId="29"/>
  </si>
  <si>
    <t>三国町</t>
    <rPh sb="0" eb="3">
      <t>ミクニチョウ</t>
    </rPh>
    <phoneticPr fontId="29"/>
  </si>
  <si>
    <t>丸岡町</t>
    <rPh sb="0" eb="3">
      <t>マルオカチョウ</t>
    </rPh>
    <phoneticPr fontId="29"/>
  </si>
  <si>
    <t>春江町</t>
    <rPh sb="0" eb="3">
      <t>ハルエチョウ</t>
    </rPh>
    <phoneticPr fontId="29"/>
  </si>
  <si>
    <t>坂井町</t>
    <rPh sb="0" eb="2">
      <t>サカイ</t>
    </rPh>
    <rPh sb="2" eb="3">
      <t>チョウ</t>
    </rPh>
    <phoneticPr fontId="29"/>
  </si>
  <si>
    <t>平成11年</t>
    <rPh sb="0" eb="2">
      <t>ヘイセイ</t>
    </rPh>
    <rPh sb="4" eb="5">
      <t>ネン</t>
    </rPh>
    <phoneticPr fontId="29"/>
  </si>
  <si>
    <t>平成13年</t>
    <rPh sb="0" eb="2">
      <t>ヘイセイ</t>
    </rPh>
    <rPh sb="4" eb="5">
      <t>ネン</t>
    </rPh>
    <phoneticPr fontId="29"/>
  </si>
  <si>
    <t>平成14年</t>
    <rPh sb="0" eb="2">
      <t>ヘイセイ</t>
    </rPh>
    <rPh sb="4" eb="5">
      <t>ネン</t>
    </rPh>
    <phoneticPr fontId="29"/>
  </si>
  <si>
    <t>平成15年</t>
    <rPh sb="0" eb="2">
      <t>ヘイセイ</t>
    </rPh>
    <rPh sb="4" eb="5">
      <t>ネン</t>
    </rPh>
    <phoneticPr fontId="29"/>
  </si>
  <si>
    <t>平成16年</t>
    <rPh sb="0" eb="2">
      <t>ヘイセイ</t>
    </rPh>
    <rPh sb="4" eb="5">
      <t>ネン</t>
    </rPh>
    <phoneticPr fontId="29"/>
  </si>
  <si>
    <t>平成18年</t>
    <rPh sb="0" eb="2">
      <t>ヘイセイ</t>
    </rPh>
    <rPh sb="4" eb="5">
      <t>ネン</t>
    </rPh>
    <phoneticPr fontId="29"/>
  </si>
  <si>
    <t>平成19年</t>
    <rPh sb="0" eb="2">
      <t>ヘイセイ</t>
    </rPh>
    <rPh sb="4" eb="5">
      <t>ネン</t>
    </rPh>
    <phoneticPr fontId="29"/>
  </si>
  <si>
    <t>平成20年</t>
    <rPh sb="0" eb="2">
      <t>ヘイセイ</t>
    </rPh>
    <rPh sb="4" eb="5">
      <t>ネン</t>
    </rPh>
    <phoneticPr fontId="29"/>
  </si>
  <si>
    <t>平成21年</t>
    <rPh sb="0" eb="2">
      <t>ヘイセイ</t>
    </rPh>
    <rPh sb="4" eb="5">
      <t>ネン</t>
    </rPh>
    <phoneticPr fontId="29"/>
  </si>
  <si>
    <t>平成23年</t>
    <rPh sb="0" eb="2">
      <t>ヘイセイ</t>
    </rPh>
    <rPh sb="4" eb="5">
      <t>ネン</t>
    </rPh>
    <phoneticPr fontId="29"/>
  </si>
  <si>
    <t>平成24年</t>
    <rPh sb="0" eb="2">
      <t>ヘイセイ</t>
    </rPh>
    <rPh sb="4" eb="5">
      <t>ネン</t>
    </rPh>
    <phoneticPr fontId="29"/>
  </si>
  <si>
    <t>平成25年</t>
    <rPh sb="0" eb="2">
      <t>ヘイセイ</t>
    </rPh>
    <rPh sb="4" eb="5">
      <t>ネン</t>
    </rPh>
    <phoneticPr fontId="29"/>
  </si>
  <si>
    <t>平成26年</t>
    <rPh sb="0" eb="2">
      <t>ヘイセイ</t>
    </rPh>
    <rPh sb="4" eb="5">
      <t>ネン</t>
    </rPh>
    <phoneticPr fontId="29"/>
  </si>
  <si>
    <t>平成28年</t>
    <rPh sb="0" eb="2">
      <t>ヘイセイ</t>
    </rPh>
    <rPh sb="4" eb="5">
      <t>ネン</t>
    </rPh>
    <phoneticPr fontId="29"/>
  </si>
  <si>
    <t>平成29年</t>
    <rPh sb="0" eb="2">
      <t>ヘイセイ</t>
    </rPh>
    <rPh sb="4" eb="5">
      <t>ネン</t>
    </rPh>
    <phoneticPr fontId="29"/>
  </si>
  <si>
    <t>平成30年</t>
    <rPh sb="0" eb="2">
      <t>ヘイセイ</t>
    </rPh>
    <rPh sb="4" eb="5">
      <t>ネン</t>
    </rPh>
    <phoneticPr fontId="29"/>
  </si>
  <si>
    <t>平成31年</t>
    <rPh sb="0" eb="2">
      <t>ヘイセイ</t>
    </rPh>
    <rPh sb="4" eb="5">
      <t>ネン</t>
    </rPh>
    <phoneticPr fontId="29"/>
  </si>
  <si>
    <t>令和 3年</t>
    <rPh sb="0" eb="2">
      <t>レイワ</t>
    </rPh>
    <rPh sb="4" eb="5">
      <t>ネン</t>
    </rPh>
    <phoneticPr fontId="29"/>
  </si>
  <si>
    <t>令和 4年</t>
    <rPh sb="0" eb="2">
      <t>レイワ</t>
    </rPh>
    <rPh sb="4" eb="5">
      <t>ネン</t>
    </rPh>
    <phoneticPr fontId="29"/>
  </si>
  <si>
    <t>令和 5年</t>
    <rPh sb="0" eb="2">
      <t>レイワ</t>
    </rPh>
    <rPh sb="4" eb="5">
      <t>ネン</t>
    </rPh>
    <phoneticPr fontId="29"/>
  </si>
  <si>
    <t>令和 6年</t>
    <rPh sb="0" eb="2">
      <t>レイワ</t>
    </rPh>
    <rPh sb="4" eb="5">
      <t>ネン</t>
    </rPh>
    <phoneticPr fontId="29"/>
  </si>
  <si>
    <t>令和 7年</t>
    <rPh sb="0" eb="2">
      <t>レイワ</t>
    </rPh>
    <rPh sb="4" eb="5">
      <t>ネン</t>
    </rPh>
    <phoneticPr fontId="29"/>
  </si>
  <si>
    <t>資料：農業振興課</t>
    <phoneticPr fontId="29"/>
  </si>
  <si>
    <t>D-9．農地転用実績</t>
    <rPh sb="4" eb="6">
      <t>ノウチ</t>
    </rPh>
    <rPh sb="6" eb="8">
      <t>テンヨウ</t>
    </rPh>
    <rPh sb="8" eb="10">
      <t>ジッセキ</t>
    </rPh>
    <phoneticPr fontId="29"/>
  </si>
  <si>
    <t>単位：ha</t>
    <rPh sb="0" eb="2">
      <t>タンイ</t>
    </rPh>
    <phoneticPr fontId="29"/>
  </si>
  <si>
    <t>年次</t>
    <rPh sb="1" eb="2">
      <t>ツギ</t>
    </rPh>
    <phoneticPr fontId="29"/>
  </si>
  <si>
    <t>法第4条・5条の許可</t>
    <rPh sb="0" eb="1">
      <t>ホウ</t>
    </rPh>
    <rPh sb="1" eb="2">
      <t>ダイ</t>
    </rPh>
    <rPh sb="3" eb="4">
      <t>ジョウ</t>
    </rPh>
    <rPh sb="6" eb="7">
      <t>ジョウ</t>
    </rPh>
    <rPh sb="8" eb="10">
      <t>キョカ</t>
    </rPh>
    <phoneticPr fontId="29"/>
  </si>
  <si>
    <t>法第4条・5条の届出</t>
    <rPh sb="0" eb="1">
      <t>ホウ</t>
    </rPh>
    <rPh sb="1" eb="2">
      <t>ダイ</t>
    </rPh>
    <rPh sb="3" eb="4">
      <t>ジョウ</t>
    </rPh>
    <rPh sb="6" eb="7">
      <t>ジョウ</t>
    </rPh>
    <rPh sb="8" eb="10">
      <t>トドケデ</t>
    </rPh>
    <phoneticPr fontId="29"/>
  </si>
  <si>
    <t>法第4条・5条以外の転用面積</t>
    <rPh sb="0" eb="1">
      <t>ホウ</t>
    </rPh>
    <rPh sb="1" eb="2">
      <t>ダイ</t>
    </rPh>
    <rPh sb="3" eb="4">
      <t>ジョウ</t>
    </rPh>
    <rPh sb="6" eb="7">
      <t>ジョウ</t>
    </rPh>
    <rPh sb="7" eb="9">
      <t>イガイ</t>
    </rPh>
    <rPh sb="10" eb="12">
      <t>テンヨウ</t>
    </rPh>
    <rPh sb="12" eb="14">
      <t>メンセキ</t>
    </rPh>
    <phoneticPr fontId="29"/>
  </si>
  <si>
    <t>農地転用
面積の
合計</t>
    <rPh sb="0" eb="2">
      <t>ノウチ</t>
    </rPh>
    <rPh sb="2" eb="4">
      <t>テンヨウ</t>
    </rPh>
    <rPh sb="5" eb="7">
      <t>メンセキ</t>
    </rPh>
    <rPh sb="9" eb="11">
      <t>ゴウケイ</t>
    </rPh>
    <phoneticPr fontId="29"/>
  </si>
  <si>
    <t>件数</t>
    <rPh sb="0" eb="2">
      <t>ケンスウ</t>
    </rPh>
    <phoneticPr fontId="29"/>
  </si>
  <si>
    <t>4条</t>
    <rPh sb="1" eb="2">
      <t>ジョウ</t>
    </rPh>
    <phoneticPr fontId="29"/>
  </si>
  <si>
    <t>5条</t>
    <rPh sb="1" eb="2">
      <t>ジョウ</t>
    </rPh>
    <phoneticPr fontId="29"/>
  </si>
  <si>
    <t>田</t>
    <rPh sb="0" eb="1">
      <t>タ</t>
    </rPh>
    <phoneticPr fontId="29"/>
  </si>
  <si>
    <t>畑</t>
    <rPh sb="0" eb="1">
      <t>ハタケ</t>
    </rPh>
    <phoneticPr fontId="29"/>
  </si>
  <si>
    <t>平成10年</t>
    <rPh sb="0" eb="2">
      <t>ヘイセイ</t>
    </rPh>
    <phoneticPr fontId="29"/>
  </si>
  <si>
    <t>平成11年</t>
    <rPh sb="0" eb="2">
      <t>ヘイセイ</t>
    </rPh>
    <phoneticPr fontId="29"/>
  </si>
  <si>
    <t>平成12年</t>
    <rPh sb="0" eb="2">
      <t>ヘイセイ</t>
    </rPh>
    <phoneticPr fontId="29"/>
  </si>
  <si>
    <t>平成13年</t>
    <rPh sb="0" eb="2">
      <t>ヘイセイ</t>
    </rPh>
    <phoneticPr fontId="29"/>
  </si>
  <si>
    <t>平成14年</t>
    <rPh sb="0" eb="2">
      <t>ヘイセイ</t>
    </rPh>
    <phoneticPr fontId="29"/>
  </si>
  <si>
    <t>平成15年</t>
    <rPh sb="0" eb="2">
      <t>ヘイセイ</t>
    </rPh>
    <phoneticPr fontId="29"/>
  </si>
  <si>
    <t>平成16年</t>
    <rPh sb="0" eb="2">
      <t>ヘイセイ</t>
    </rPh>
    <phoneticPr fontId="29"/>
  </si>
  <si>
    <t>平成17年</t>
    <rPh sb="0" eb="2">
      <t>ヘイセイ</t>
    </rPh>
    <phoneticPr fontId="29"/>
  </si>
  <si>
    <t>平成18年</t>
    <rPh sb="0" eb="2">
      <t>ヘイセイ</t>
    </rPh>
    <phoneticPr fontId="29"/>
  </si>
  <si>
    <t>平成19年</t>
    <rPh sb="0" eb="2">
      <t>ヘイセイ</t>
    </rPh>
    <phoneticPr fontId="29"/>
  </si>
  <si>
    <t>平成20年</t>
    <rPh sb="0" eb="2">
      <t>ヘイセイ</t>
    </rPh>
    <phoneticPr fontId="29"/>
  </si>
  <si>
    <t>平成21年</t>
    <rPh sb="0" eb="2">
      <t>ヘイセイ</t>
    </rPh>
    <phoneticPr fontId="29"/>
  </si>
  <si>
    <t>-</t>
    <phoneticPr fontId="29"/>
  </si>
  <si>
    <t>平成22年</t>
    <rPh sb="0" eb="2">
      <t>ヘイセイ</t>
    </rPh>
    <phoneticPr fontId="29"/>
  </si>
  <si>
    <t>平成23年</t>
    <rPh sb="0" eb="2">
      <t>ヘイセイ</t>
    </rPh>
    <phoneticPr fontId="29"/>
  </si>
  <si>
    <t>平成24年</t>
    <rPh sb="0" eb="2">
      <t>ヘイセイ</t>
    </rPh>
    <phoneticPr fontId="29"/>
  </si>
  <si>
    <t>平成25年</t>
    <rPh sb="0" eb="2">
      <t>ヘイセイ</t>
    </rPh>
    <phoneticPr fontId="29"/>
  </si>
  <si>
    <t>平成26年</t>
    <rPh sb="0" eb="2">
      <t>ヘイセイ</t>
    </rPh>
    <phoneticPr fontId="29"/>
  </si>
  <si>
    <t>令和3年</t>
    <rPh sb="0" eb="2">
      <t>レイワ</t>
    </rPh>
    <rPh sb="3" eb="4">
      <t>ネン</t>
    </rPh>
    <phoneticPr fontId="29"/>
  </si>
  <si>
    <t>資料：農業委員会事務局</t>
    <phoneticPr fontId="29"/>
  </si>
  <si>
    <t>D-10．農道の状況</t>
    <rPh sb="5" eb="7">
      <t>ノウドウ</t>
    </rPh>
    <rPh sb="8" eb="10">
      <t>ジョウキョウ</t>
    </rPh>
    <phoneticPr fontId="9"/>
  </si>
  <si>
    <t>各年8月1日現在</t>
    <rPh sb="0" eb="1">
      <t>オノオノ</t>
    </rPh>
    <rPh sb="1" eb="2">
      <t>ネン</t>
    </rPh>
    <rPh sb="3" eb="4">
      <t>ツキ</t>
    </rPh>
    <rPh sb="5" eb="6">
      <t>ニチ</t>
    </rPh>
    <rPh sb="6" eb="8">
      <t>ゲンザイ</t>
    </rPh>
    <phoneticPr fontId="9"/>
  </si>
  <si>
    <t>計</t>
    <phoneticPr fontId="9"/>
  </si>
  <si>
    <t>幅          員</t>
    <phoneticPr fontId="9"/>
  </si>
  <si>
    <t>ト ン ネ ル 部</t>
    <phoneticPr fontId="9"/>
  </si>
  <si>
    <t>橋     梁     部</t>
    <phoneticPr fontId="9"/>
  </si>
  <si>
    <t>年次</t>
    <rPh sb="0" eb="1">
      <t>ネン</t>
    </rPh>
    <rPh sb="1" eb="2">
      <t>ジ</t>
    </rPh>
    <phoneticPr fontId="9"/>
  </si>
  <si>
    <t>総延長</t>
    <rPh sb="0" eb="1">
      <t>ソウ</t>
    </rPh>
    <rPh sb="1" eb="3">
      <t>エンチョウ</t>
    </rPh>
    <phoneticPr fontId="9"/>
  </si>
  <si>
    <t>舗装延長</t>
    <phoneticPr fontId="9"/>
  </si>
  <si>
    <t>舗装率</t>
    <phoneticPr fontId="9"/>
  </si>
  <si>
    <t>1.8～4.0m</t>
    <phoneticPr fontId="9"/>
  </si>
  <si>
    <t>割合</t>
    <phoneticPr fontId="9"/>
  </si>
  <si>
    <t>4.0ｍ以上</t>
    <phoneticPr fontId="9"/>
  </si>
  <si>
    <t>総延長</t>
    <phoneticPr fontId="9"/>
  </si>
  <si>
    <t>箇所数</t>
    <rPh sb="0" eb="2">
      <t>カショ</t>
    </rPh>
    <phoneticPr fontId="9"/>
  </si>
  <si>
    <t>平　均</t>
    <phoneticPr fontId="9"/>
  </si>
  <si>
    <t>（ｍ）</t>
  </si>
  <si>
    <t>（％）</t>
  </si>
  <si>
    <t>県管理</t>
    <rPh sb="0" eb="1">
      <t>ケン</t>
    </rPh>
    <rPh sb="1" eb="3">
      <t>カンリ</t>
    </rPh>
    <phoneticPr fontId="9"/>
  </si>
  <si>
    <t>町管理</t>
    <rPh sb="0" eb="1">
      <t>チョウ</t>
    </rPh>
    <rPh sb="1" eb="3">
      <t>カンリ</t>
    </rPh>
    <phoneticPr fontId="9"/>
  </si>
  <si>
    <t>土地改良</t>
    <rPh sb="0" eb="2">
      <t>トチ</t>
    </rPh>
    <rPh sb="2" eb="4">
      <t>カイリョウ</t>
    </rPh>
    <phoneticPr fontId="9"/>
  </si>
  <si>
    <t>平成18年</t>
    <rPh sb="0" eb="2">
      <t>ヘイセイ</t>
    </rPh>
    <rPh sb="4" eb="5">
      <t>ネン</t>
    </rPh>
    <phoneticPr fontId="9"/>
  </si>
  <si>
    <t>市管理</t>
    <rPh sb="0" eb="1">
      <t>シ</t>
    </rPh>
    <rPh sb="1" eb="3">
      <t>カンリ</t>
    </rPh>
    <phoneticPr fontId="9"/>
  </si>
  <si>
    <t>平成19年</t>
    <rPh sb="0" eb="2">
      <t>ヘイセイ</t>
    </rPh>
    <rPh sb="4" eb="5">
      <t>ネン</t>
    </rPh>
    <phoneticPr fontId="9"/>
  </si>
  <si>
    <t>平成20年</t>
    <rPh sb="0" eb="2">
      <t>ヘイセイ</t>
    </rPh>
    <rPh sb="4" eb="5">
      <t>ネン</t>
    </rPh>
    <phoneticPr fontId="9"/>
  </si>
  <si>
    <t>平成21年</t>
    <rPh sb="0" eb="2">
      <t>ヘイセイ</t>
    </rPh>
    <rPh sb="4" eb="5">
      <t>ネン</t>
    </rPh>
    <phoneticPr fontId="9"/>
  </si>
  <si>
    <t>平成23年</t>
    <rPh sb="0" eb="2">
      <t>ヘイセイ</t>
    </rPh>
    <rPh sb="4" eb="5">
      <t>ネン</t>
    </rPh>
    <phoneticPr fontId="9"/>
  </si>
  <si>
    <t>平成24年</t>
    <rPh sb="0" eb="2">
      <t>ヘイセイ</t>
    </rPh>
    <rPh sb="4" eb="5">
      <t>ネン</t>
    </rPh>
    <phoneticPr fontId="9"/>
  </si>
  <si>
    <t>市管理</t>
  </si>
  <si>
    <t>平成25年</t>
    <rPh sb="0" eb="2">
      <t>ヘイセイ</t>
    </rPh>
    <rPh sb="4" eb="5">
      <t>ネン</t>
    </rPh>
    <phoneticPr fontId="9"/>
  </si>
  <si>
    <t>平成26年</t>
    <rPh sb="0" eb="2">
      <t>ヘイセイ</t>
    </rPh>
    <rPh sb="4" eb="5">
      <t>ネン</t>
    </rPh>
    <phoneticPr fontId="9"/>
  </si>
  <si>
    <t>平成28年</t>
    <rPh sb="0" eb="2">
      <t>ヘイセイ</t>
    </rPh>
    <rPh sb="4" eb="5">
      <t>ネン</t>
    </rPh>
    <phoneticPr fontId="9"/>
  </si>
  <si>
    <t>平成29年</t>
    <rPh sb="0" eb="2">
      <t>ヘイセイ</t>
    </rPh>
    <rPh sb="4" eb="5">
      <t>ネン</t>
    </rPh>
    <phoneticPr fontId="9"/>
  </si>
  <si>
    <t>平成30年</t>
    <rPh sb="0" eb="2">
      <t>ヘイセイ</t>
    </rPh>
    <rPh sb="4" eb="5">
      <t>ネン</t>
    </rPh>
    <phoneticPr fontId="9"/>
  </si>
  <si>
    <t>令和元年</t>
    <rPh sb="0" eb="2">
      <t>レイワ</t>
    </rPh>
    <rPh sb="2" eb="3">
      <t>ガン</t>
    </rPh>
    <rPh sb="3" eb="4">
      <t>ネン</t>
    </rPh>
    <phoneticPr fontId="9"/>
  </si>
  <si>
    <t>令和 3年</t>
    <rPh sb="0" eb="2">
      <t>レイワ</t>
    </rPh>
    <rPh sb="4" eb="5">
      <t>ネン</t>
    </rPh>
    <phoneticPr fontId="9"/>
  </si>
  <si>
    <t>令和 4年</t>
    <rPh sb="0" eb="2">
      <t>レイワ</t>
    </rPh>
    <rPh sb="4" eb="5">
      <t>ネン</t>
    </rPh>
    <phoneticPr fontId="9"/>
  </si>
  <si>
    <t>令和 5年</t>
    <rPh sb="0" eb="2">
      <t>レイワ</t>
    </rPh>
    <rPh sb="4" eb="5">
      <t>ネン</t>
    </rPh>
    <phoneticPr fontId="9"/>
  </si>
  <si>
    <t>令和 6年</t>
    <rPh sb="0" eb="2">
      <t>レイワ</t>
    </rPh>
    <rPh sb="4" eb="5">
      <t>ネン</t>
    </rPh>
    <phoneticPr fontId="9"/>
  </si>
  <si>
    <t>令和 7年</t>
    <rPh sb="0" eb="2">
      <t>レイワ</t>
    </rPh>
    <rPh sb="4" eb="5">
      <t>ネン</t>
    </rPh>
    <phoneticPr fontId="9"/>
  </si>
  <si>
    <t>資料：農業振興課</t>
  </si>
  <si>
    <t>令和７年坂井市統計年報</t>
    <rPh sb="0" eb="2">
      <t>レイワ</t>
    </rPh>
    <rPh sb="3" eb="4">
      <t>ネン</t>
    </rPh>
    <rPh sb="4" eb="7">
      <t>サカイシ</t>
    </rPh>
    <rPh sb="7" eb="11">
      <t>トウケイネンポウ</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</si>
</sst>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quot;-&quot;##,###,##0"/>
    <numFmt numFmtId="177" formatCode="#,##0_ "/>
    <numFmt numFmtId="178" formatCode="#,##0;&quot;△ &quot;#,##0"/>
    <numFmt numFmtId="179" formatCode="&quot;(&quot;0.0&quot;)&quot;;&quot;△ &quot;0.0"/>
    <numFmt numFmtId="180" formatCode="&quot;(&quot;0.0&quot;)&quot;;&quot;△ &quot;0.0&quot;)&quot;"/>
    <numFmt numFmtId="181" formatCode="0_);[Red]\(0\)"/>
    <numFmt numFmtId="182" formatCode="0.0_ "/>
    <numFmt numFmtId="183" formatCode="&quot;(&quot;#,##0.0\);\(\$#,##0\)\&amp;&quot;)&quot;"/>
    <numFmt numFmtId="184" formatCode="#,##0.0;&quot;△ &quot;#,##0.0"/>
    <numFmt numFmtId="185" formatCode="_ * #,##0.0_ ;_ * \-#,##0.0_ ;_ * &quot;-&quot;?_ ;_ @_ "/>
    <numFmt numFmtId="186" formatCode="#,##0.00;&quot;△ &quot;#,##0.00"/>
    <numFmt numFmtId="187" formatCode="0.0;&quot;△ &quot;0.0"/>
    <numFmt numFmtId="188" formatCode="#\ ##0"/>
    <numFmt numFmtId="189" formatCode="#\ ##0;\-#\ ##0;##\-"/>
  </numFmts>
  <fonts count="38">
    <font>
      <sz val="10"/>
      <name val="ＭＳ 明朝"/>
      <family val="1"/>
      <charset val="128"/>
    </font>
    <font>
      <sz val="11"/>
      <color theme="1"/>
      <name val="ＭＳ Ｐゴシック"/>
      <family val="2"/>
      <charset val="128"/>
      <scheme val="minor"/>
    </font>
    <font>
      <sz val="11"/>
      <name val="ＭＳ Ｐゴシック"/>
      <family val="3"/>
      <charset val="128"/>
    </font>
    <font>
      <sz val="11"/>
      <name val="ＭＳ Ｐゴシック"/>
      <family val="3"/>
      <charset val="128"/>
    </font>
    <font>
      <sz val="6"/>
      <name val="ＭＳ 明朝"/>
      <family val="1"/>
      <charset val="128"/>
    </font>
    <font>
      <sz val="6"/>
      <name val="ＭＳ Ｐ明朝"/>
      <family val="1"/>
      <charset val="128"/>
    </font>
    <font>
      <sz val="20"/>
      <name val="ＭＳ Ｐゴシック"/>
      <family val="3"/>
      <charset val="128"/>
    </font>
    <font>
      <sz val="15"/>
      <name val="ＭＳ Ｐゴシック"/>
      <family val="3"/>
      <charset val="128"/>
    </font>
    <font>
      <sz val="10"/>
      <name val="ＭＳ Ｐゴシック"/>
      <family val="3"/>
      <charset val="128"/>
    </font>
    <font>
      <sz val="6"/>
      <name val="ＭＳ Ｐゴシック"/>
      <family val="3"/>
      <charset val="128"/>
    </font>
    <font>
      <b/>
      <sz val="9"/>
      <name val="ＭＳ Ｐゴシック"/>
      <family val="3"/>
      <charset val="128"/>
    </font>
    <font>
      <b/>
      <sz val="11"/>
      <name val="ＭＳ Ｐゴシック"/>
      <family val="3"/>
      <charset val="128"/>
    </font>
    <font>
      <sz val="20"/>
      <color theme="1"/>
      <name val="ＭＳ Ｐゴシック"/>
      <family val="3"/>
      <charset val="128"/>
    </font>
    <font>
      <sz val="15"/>
      <color theme="1"/>
      <name val="ＭＳ Ｐゴシック"/>
      <family val="3"/>
      <charset val="128"/>
    </font>
    <font>
      <sz val="10"/>
      <color theme="1"/>
      <name val="ＭＳ Ｐゴシック"/>
      <family val="3"/>
      <charset val="128"/>
    </font>
    <font>
      <sz val="11"/>
      <color theme="1"/>
      <name val="ＭＳ Ｐゴシック"/>
      <family val="3"/>
      <charset val="128"/>
    </font>
    <font>
      <sz val="6"/>
      <color theme="1"/>
      <name val="ＭＳ Ｐゴシック"/>
      <family val="3"/>
      <charset val="128"/>
    </font>
    <font>
      <sz val="9"/>
      <color theme="1"/>
      <name val="ＭＳ Ｐゴシック"/>
      <family val="3"/>
      <charset val="128"/>
    </font>
    <font>
      <sz val="7.5"/>
      <color theme="1"/>
      <name val="ＭＳ Ｐゴシック"/>
      <family val="3"/>
      <charset val="128"/>
    </font>
    <font>
      <b/>
      <sz val="9"/>
      <color theme="1"/>
      <name val="ＭＳ Ｐゴシック"/>
      <family val="3"/>
      <charset val="128"/>
    </font>
    <font>
      <sz val="10"/>
      <name val="ＭＳ 明朝"/>
      <family val="1"/>
      <charset val="128"/>
    </font>
    <font>
      <sz val="9"/>
      <name val="ＭＳ Ｐゴシック"/>
      <family val="3"/>
      <charset val="128"/>
    </font>
    <font>
      <u/>
      <sz val="10"/>
      <color theme="10"/>
      <name val="ＭＳ 明朝"/>
      <family val="1"/>
      <charset val="128"/>
    </font>
    <font>
      <sz val="18"/>
      <color theme="1"/>
      <name val="ＭＳ Ｐゴシック"/>
      <family val="3"/>
      <charset val="128"/>
    </font>
    <font>
      <sz val="6"/>
      <name val="ＭＳ Ｐゴシック"/>
      <family val="2"/>
      <charset val="128"/>
      <scheme val="minor"/>
    </font>
    <font>
      <sz val="16"/>
      <color theme="1"/>
      <name val="ＭＳ Ｐゴシック"/>
      <family val="3"/>
      <charset val="128"/>
    </font>
    <font>
      <sz val="12"/>
      <color theme="1"/>
      <name val="ＭＳ Ｐゴシック"/>
      <family val="3"/>
      <charset val="128"/>
    </font>
    <font>
      <sz val="12"/>
      <name val="ＭＳ Ｐゴシック"/>
      <family val="3"/>
      <charset val="128"/>
    </font>
    <font>
      <u/>
      <sz val="11"/>
      <color theme="10"/>
      <name val="ＭＳ Ｐゴシック"/>
      <family val="3"/>
      <charset val="128"/>
      <scheme val="major"/>
    </font>
    <font>
      <sz val="18"/>
      <name val="ＭＳ ゴシック"/>
      <family val="3"/>
      <charset val="128"/>
    </font>
    <font>
      <sz val="8"/>
      <color theme="1"/>
      <name val="ＭＳ Ｐゴシック"/>
      <family val="3"/>
      <charset val="128"/>
    </font>
    <font>
      <sz val="8"/>
      <name val="ＭＳ Ｐゴシック"/>
      <family val="3"/>
      <charset val="128"/>
    </font>
    <font>
      <b/>
      <sz val="9"/>
      <color rgb="FFFF0000"/>
      <name val="ＭＳ Ｐゴシック"/>
      <family val="3"/>
      <charset val="128"/>
    </font>
    <font>
      <sz val="9"/>
      <color rgb="FFFF0000"/>
      <name val="ＭＳ Ｐゴシック"/>
      <family val="3"/>
      <charset val="128"/>
    </font>
    <font>
      <sz val="7"/>
      <name val="ＭＳ Ｐゴシック"/>
      <family val="3"/>
      <charset val="128"/>
    </font>
    <font>
      <sz val="10.45"/>
      <color indexed="8"/>
      <name val="ＭＳ Ｐ明朝"/>
      <family val="1"/>
      <charset val="128"/>
    </font>
    <font>
      <sz val="9"/>
      <color indexed="8"/>
      <name val="ＭＳ Ｐゴシック"/>
      <family val="3"/>
      <charset val="128"/>
    </font>
    <font>
      <sz val="11"/>
      <name val="明朝"/>
      <family val="1"/>
      <charset val="128"/>
    </font>
  </fonts>
  <fills count="2">
    <fill>
      <patternFill patternType="none"/>
    </fill>
    <fill>
      <patternFill patternType="gray125"/>
    </fill>
  </fills>
  <borders count="87">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right style="hair">
        <color indexed="64"/>
      </right>
      <top style="thin">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diagonal/>
    </border>
    <border>
      <left/>
      <right style="hair">
        <color indexed="64"/>
      </right>
      <top/>
      <bottom/>
      <diagonal/>
    </border>
    <border>
      <left/>
      <right style="hair">
        <color indexed="64"/>
      </right>
      <top style="hair">
        <color indexed="64"/>
      </top>
      <bottom/>
      <diagonal/>
    </border>
    <border>
      <left/>
      <right style="hair">
        <color indexed="64"/>
      </right>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diagonalDown="1">
      <left style="thin">
        <color indexed="64"/>
      </left>
      <right style="hair">
        <color indexed="64"/>
      </right>
      <top style="thin">
        <color indexed="64"/>
      </top>
      <bottom/>
      <diagonal style="thin">
        <color indexed="64"/>
      </diagonal>
    </border>
    <border diagonalDown="1">
      <left style="hair">
        <color indexed="64"/>
      </left>
      <right style="hair">
        <color indexed="64"/>
      </right>
      <top style="thin">
        <color indexed="64"/>
      </top>
      <bottom/>
      <diagonal style="thin">
        <color indexed="64"/>
      </diagonal>
    </border>
    <border diagonalDown="1">
      <left style="hair">
        <color indexed="64"/>
      </left>
      <right style="thin">
        <color indexed="64"/>
      </right>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hair">
        <color indexed="64"/>
      </right>
      <top style="thin">
        <color indexed="64"/>
      </top>
      <bottom style="hair">
        <color indexed="64"/>
      </bottom>
      <diagonal style="thin">
        <color indexed="64"/>
      </diagonal>
    </border>
    <border diagonalDown="1">
      <left style="hair">
        <color indexed="64"/>
      </left>
      <right style="hair">
        <color indexed="64"/>
      </right>
      <top style="thin">
        <color indexed="64"/>
      </top>
      <bottom style="hair">
        <color indexed="64"/>
      </bottom>
      <diagonal style="thin">
        <color indexed="64"/>
      </diagonal>
    </border>
    <border diagonalDown="1">
      <left style="hair">
        <color indexed="64"/>
      </left>
      <right style="thin">
        <color indexed="64"/>
      </right>
      <top style="thin">
        <color indexed="64"/>
      </top>
      <bottom style="hair">
        <color indexed="64"/>
      </bottom>
      <diagonal style="thin">
        <color indexed="64"/>
      </diagonal>
    </border>
    <border diagonalDown="1">
      <left style="thin">
        <color indexed="64"/>
      </left>
      <right style="thin">
        <color indexed="64"/>
      </right>
      <top style="thin">
        <color indexed="64"/>
      </top>
      <bottom style="hair">
        <color indexed="64"/>
      </bottom>
      <diagonal style="thin">
        <color indexed="64"/>
      </diagonal>
    </border>
    <border diagonalDown="1">
      <left style="thin">
        <color indexed="64"/>
      </left>
      <right style="hair">
        <color indexed="64"/>
      </right>
      <top style="hair">
        <color indexed="64"/>
      </top>
      <bottom style="thin">
        <color indexed="64"/>
      </bottom>
      <diagonal style="thin">
        <color indexed="64"/>
      </diagonal>
    </border>
    <border diagonalDown="1">
      <left style="hair">
        <color indexed="64"/>
      </left>
      <right style="hair">
        <color indexed="64"/>
      </right>
      <top style="hair">
        <color indexed="64"/>
      </top>
      <bottom style="thin">
        <color indexed="64"/>
      </bottom>
      <diagonal style="thin">
        <color indexed="64"/>
      </diagonal>
    </border>
    <border diagonalDown="1">
      <left style="hair">
        <color indexed="64"/>
      </left>
      <right style="thin">
        <color indexed="64"/>
      </right>
      <top style="hair">
        <color indexed="64"/>
      </top>
      <bottom style="thin">
        <color indexed="64"/>
      </bottom>
      <diagonal style="thin">
        <color indexed="64"/>
      </diagonal>
    </border>
    <border diagonalDown="1">
      <left style="thin">
        <color indexed="64"/>
      </left>
      <right style="thin">
        <color indexed="64"/>
      </right>
      <top style="hair">
        <color indexed="64"/>
      </top>
      <bottom style="thin">
        <color indexed="64"/>
      </bottom>
      <diagonal style="thin">
        <color indexed="64"/>
      </diagonal>
    </border>
    <border>
      <left style="hair">
        <color indexed="64"/>
      </left>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thin">
        <color indexed="64"/>
      </left>
      <right style="hair">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right style="thin">
        <color indexed="64"/>
      </right>
      <top style="hair">
        <color indexed="64"/>
      </top>
      <bottom/>
      <diagonal/>
    </border>
    <border>
      <left style="thin">
        <color indexed="64"/>
      </left>
      <right/>
      <top/>
      <bottom style="hair">
        <color indexed="64"/>
      </bottom>
      <diagonal/>
    </border>
    <border>
      <left/>
      <right/>
      <top style="hair">
        <color indexed="64"/>
      </top>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right/>
      <top style="hair">
        <color indexed="64"/>
      </top>
      <bottom style="thin">
        <color indexed="64"/>
      </bottom>
      <diagonal/>
    </border>
  </borders>
  <cellStyleXfs count="14">
    <xf numFmtId="0" fontId="0" fillId="0" borderId="0"/>
    <xf numFmtId="0" fontId="2" fillId="0" borderId="0">
      <alignment vertical="center"/>
    </xf>
    <xf numFmtId="0" fontId="20" fillId="0" borderId="0"/>
    <xf numFmtId="0" fontId="22" fillId="0" borderId="0" applyNumberFormat="0" applyFill="0" applyBorder="0" applyAlignment="0" applyProtection="0"/>
    <xf numFmtId="0" fontId="1"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xf numFmtId="0" fontId="2" fillId="0" borderId="0"/>
    <xf numFmtId="0" fontId="2" fillId="0" borderId="0">
      <alignment vertical="center"/>
    </xf>
    <xf numFmtId="0" fontId="35" fillId="0" borderId="0"/>
    <xf numFmtId="0" fontId="2" fillId="0" borderId="0"/>
    <xf numFmtId="38" fontId="2" fillId="0" borderId="0" applyFont="0" applyFill="0" applyBorder="0" applyAlignment="0" applyProtection="0"/>
    <xf numFmtId="0" fontId="37" fillId="0" borderId="0"/>
  </cellStyleXfs>
  <cellXfs count="771">
    <xf numFmtId="0" fontId="0" fillId="0" borderId="0" xfId="0"/>
    <xf numFmtId="0" fontId="6" fillId="0" borderId="0" xfId="0" applyFont="1" applyAlignment="1" applyProtection="1">
      <alignment vertical="center"/>
      <protection locked="0"/>
    </xf>
    <xf numFmtId="176" fontId="7" fillId="0" borderId="0" xfId="0" applyNumberFormat="1" applyFont="1" applyAlignment="1">
      <alignment horizontal="left" vertical="center"/>
    </xf>
    <xf numFmtId="0" fontId="8" fillId="0" borderId="0" xfId="0" applyFont="1"/>
    <xf numFmtId="177" fontId="10" fillId="0" borderId="0" xfId="0" applyNumberFormat="1" applyFont="1"/>
    <xf numFmtId="178" fontId="10" fillId="0" borderId="1" xfId="0" quotePrefix="1" applyNumberFormat="1" applyFont="1" applyBorder="1" applyAlignment="1">
      <alignment vertical="center"/>
    </xf>
    <xf numFmtId="176" fontId="8" fillId="0" borderId="0" xfId="0" applyNumberFormat="1" applyFont="1" applyAlignment="1">
      <alignment horizontal="right"/>
    </xf>
    <xf numFmtId="0" fontId="6" fillId="0" borderId="0" xfId="0" applyFont="1" applyAlignment="1" applyProtection="1">
      <alignment horizontal="center" vertical="center"/>
      <protection locked="0"/>
    </xf>
    <xf numFmtId="0" fontId="3" fillId="0" borderId="0" xfId="0" quotePrefix="1" applyFont="1" applyAlignment="1">
      <alignment horizontal="center" vertical="center"/>
    </xf>
    <xf numFmtId="177" fontId="10" fillId="0" borderId="1" xfId="0" applyNumberFormat="1" applyFont="1" applyBorder="1" applyAlignment="1">
      <alignment horizontal="center" vertical="center"/>
    </xf>
    <xf numFmtId="0" fontId="8" fillId="0" borderId="0" xfId="0" applyFont="1" applyAlignment="1">
      <alignment horizontal="center"/>
    </xf>
    <xf numFmtId="0" fontId="8" fillId="0" borderId="4" xfId="0" applyFont="1" applyBorder="1" applyAlignment="1">
      <alignment vertical="center" justifyLastLine="1"/>
    </xf>
    <xf numFmtId="0" fontId="8" fillId="0" borderId="1" xfId="0" applyFont="1" applyBorder="1" applyAlignment="1">
      <alignment vertical="center" justifyLastLine="1" shrinkToFit="1"/>
    </xf>
    <xf numFmtId="0" fontId="12" fillId="0" borderId="0" xfId="2" applyFont="1" applyAlignment="1" applyProtection="1">
      <alignment vertical="center"/>
      <protection locked="0"/>
    </xf>
    <xf numFmtId="0" fontId="12" fillId="0" borderId="0" xfId="2" applyFont="1" applyAlignment="1" applyProtection="1">
      <alignment horizontal="center" vertical="center"/>
      <protection locked="0"/>
    </xf>
    <xf numFmtId="176" fontId="13" fillId="0" borderId="0" xfId="2" applyNumberFormat="1" applyFont="1" applyAlignment="1">
      <alignment horizontal="left" vertical="center"/>
    </xf>
    <xf numFmtId="0" fontId="14" fillId="0" borderId="0" xfId="2" applyFont="1"/>
    <xf numFmtId="0" fontId="15" fillId="0" borderId="0" xfId="2" quotePrefix="1" applyFont="1" applyAlignment="1">
      <alignment horizontal="left" vertical="center"/>
    </xf>
    <xf numFmtId="176" fontId="16" fillId="0" borderId="0" xfId="2" applyNumberFormat="1" applyFont="1" applyAlignment="1">
      <alignment horizontal="right"/>
    </xf>
    <xf numFmtId="176" fontId="14" fillId="0" borderId="0" xfId="2" applyNumberFormat="1" applyFont="1" applyAlignment="1">
      <alignment horizontal="right"/>
    </xf>
    <xf numFmtId="0" fontId="17" fillId="0" borderId="0" xfId="2" applyFont="1" applyAlignment="1">
      <alignment horizontal="right"/>
    </xf>
    <xf numFmtId="0" fontId="14" fillId="0" borderId="1" xfId="2" applyFont="1" applyBorder="1" applyAlignment="1">
      <alignment horizontal="center" vertical="center" shrinkToFit="1"/>
    </xf>
    <xf numFmtId="0" fontId="14" fillId="0" borderId="3" xfId="2" applyFont="1" applyBorder="1" applyAlignment="1">
      <alignment horizontal="distributed" vertical="center" justifyLastLine="1"/>
    </xf>
    <xf numFmtId="177" fontId="19" fillId="0" borderId="1" xfId="2" applyNumberFormat="1" applyFont="1" applyBorder="1" applyAlignment="1">
      <alignment horizontal="center" vertical="center"/>
    </xf>
    <xf numFmtId="178" fontId="19" fillId="0" borderId="1" xfId="2" quotePrefix="1" applyNumberFormat="1" applyFont="1" applyBorder="1" applyAlignment="1">
      <alignment vertical="center"/>
    </xf>
    <xf numFmtId="178" fontId="19" fillId="0" borderId="5" xfId="2" quotePrefix="1" applyNumberFormat="1" applyFont="1" applyBorder="1" applyAlignment="1">
      <alignment vertical="center"/>
    </xf>
    <xf numFmtId="177" fontId="17" fillId="0" borderId="2" xfId="2" applyNumberFormat="1" applyFont="1" applyBorder="1" applyAlignment="1">
      <alignment horizontal="right" vertical="center"/>
    </xf>
    <xf numFmtId="178" fontId="17" fillId="0" borderId="2" xfId="2" quotePrefix="1" applyNumberFormat="1" applyFont="1" applyBorder="1" applyAlignment="1">
      <alignment vertical="center"/>
    </xf>
    <xf numFmtId="178" fontId="17" fillId="0" borderId="6" xfId="2" quotePrefix="1" applyNumberFormat="1" applyFont="1" applyBorder="1" applyAlignment="1">
      <alignment vertical="center"/>
    </xf>
    <xf numFmtId="177" fontId="17" fillId="0" borderId="3" xfId="2" applyNumberFormat="1" applyFont="1" applyBorder="1" applyAlignment="1">
      <alignment horizontal="right" vertical="center"/>
    </xf>
    <xf numFmtId="178" fontId="17" fillId="0" borderId="3" xfId="2" quotePrefix="1" applyNumberFormat="1" applyFont="1" applyBorder="1" applyAlignment="1">
      <alignment vertical="center"/>
    </xf>
    <xf numFmtId="178" fontId="17" fillId="0" borderId="7" xfId="2" quotePrefix="1" applyNumberFormat="1" applyFont="1" applyBorder="1" applyAlignment="1">
      <alignment vertical="center"/>
    </xf>
    <xf numFmtId="0" fontId="17" fillId="0" borderId="0" xfId="2" applyFont="1" applyAlignment="1">
      <alignment vertical="center"/>
    </xf>
    <xf numFmtId="0" fontId="14" fillId="0" borderId="0" xfId="2" applyFont="1" applyAlignment="1">
      <alignment horizontal="center"/>
    </xf>
    <xf numFmtId="0" fontId="14" fillId="0" borderId="0" xfId="2" applyFont="1" applyAlignment="1">
      <alignment horizontal="distributed" vertical="center"/>
    </xf>
    <xf numFmtId="0" fontId="14" fillId="0" borderId="4" xfId="2" applyFont="1" applyBorder="1" applyAlignment="1">
      <alignment horizontal="distributed" vertical="center" justifyLastLine="1"/>
    </xf>
    <xf numFmtId="0" fontId="14" fillId="0" borderId="8" xfId="2" applyFont="1" applyBorder="1" applyAlignment="1">
      <alignment horizontal="distributed" vertical="center" justifyLastLine="1"/>
    </xf>
    <xf numFmtId="177" fontId="19" fillId="0" borderId="0" xfId="2" applyNumberFormat="1" applyFont="1"/>
    <xf numFmtId="178" fontId="19" fillId="0" borderId="9" xfId="2" quotePrefix="1" applyNumberFormat="1" applyFont="1" applyBorder="1" applyAlignment="1">
      <alignment vertical="center"/>
    </xf>
    <xf numFmtId="177" fontId="17" fillId="0" borderId="0" xfId="2" applyNumberFormat="1" applyFont="1"/>
    <xf numFmtId="178" fontId="17" fillId="0" borderId="10" xfId="2" quotePrefix="1" applyNumberFormat="1" applyFont="1" applyBorder="1" applyAlignment="1">
      <alignment vertical="center"/>
    </xf>
    <xf numFmtId="178" fontId="17" fillId="0" borderId="11" xfId="2" quotePrefix="1" applyNumberFormat="1" applyFont="1" applyBorder="1" applyAlignment="1">
      <alignment vertical="center"/>
    </xf>
    <xf numFmtId="177" fontId="19" fillId="0" borderId="12" xfId="2" applyNumberFormat="1" applyFont="1" applyBorder="1" applyAlignment="1">
      <alignment horizontal="center" vertical="center"/>
    </xf>
    <xf numFmtId="178" fontId="19" fillId="0" borderId="12" xfId="2" quotePrefix="1" applyNumberFormat="1" applyFont="1" applyBorder="1" applyAlignment="1">
      <alignment vertical="center"/>
    </xf>
    <xf numFmtId="178" fontId="19" fillId="0" borderId="4" xfId="2" quotePrefix="1" applyNumberFormat="1" applyFont="1" applyBorder="1" applyAlignment="1">
      <alignment vertical="center"/>
    </xf>
    <xf numFmtId="178" fontId="19" fillId="0" borderId="8" xfId="2" quotePrefix="1" applyNumberFormat="1" applyFont="1" applyBorder="1" applyAlignment="1">
      <alignment vertical="center"/>
    </xf>
    <xf numFmtId="178" fontId="19" fillId="0" borderId="0" xfId="2" quotePrefix="1" applyNumberFormat="1" applyFont="1" applyAlignment="1">
      <alignment vertical="center"/>
    </xf>
    <xf numFmtId="0" fontId="17" fillId="0" borderId="0" xfId="2" applyFont="1" applyAlignment="1">
      <alignment horizontal="right" vertical="center"/>
    </xf>
    <xf numFmtId="0" fontId="14" fillId="0" borderId="0" xfId="2" applyFont="1" applyAlignment="1">
      <alignment horizontal="left"/>
    </xf>
    <xf numFmtId="0" fontId="21" fillId="0" borderId="0" xfId="2" applyFont="1" applyAlignment="1">
      <alignment vertical="center"/>
    </xf>
    <xf numFmtId="0" fontId="23" fillId="0" borderId="0" xfId="4" applyFont="1">
      <alignment vertical="center"/>
    </xf>
    <xf numFmtId="0" fontId="25" fillId="0" borderId="0" xfId="4" applyFont="1" applyAlignment="1">
      <alignment horizontal="center" vertical="center"/>
    </xf>
    <xf numFmtId="0" fontId="25" fillId="0" borderId="0" xfId="4" applyFont="1">
      <alignment vertical="center"/>
    </xf>
    <xf numFmtId="0" fontId="26" fillId="0" borderId="12" xfId="4" applyFont="1" applyBorder="1">
      <alignment vertical="center"/>
    </xf>
    <xf numFmtId="0" fontId="27" fillId="0" borderId="12" xfId="4" applyFont="1" applyBorder="1">
      <alignment vertical="center"/>
    </xf>
    <xf numFmtId="0" fontId="28" fillId="0" borderId="12" xfId="3" applyFont="1" applyBorder="1" applyAlignment="1">
      <alignment horizontal="center" vertical="center"/>
    </xf>
    <xf numFmtId="0" fontId="26" fillId="0" borderId="4" xfId="4" applyFont="1" applyBorder="1" applyAlignment="1">
      <alignment horizontal="center" vertical="center"/>
    </xf>
    <xf numFmtId="0" fontId="27" fillId="0" borderId="12" xfId="4" applyFont="1" applyBorder="1" applyAlignment="1">
      <alignment horizontal="center" vertical="center"/>
    </xf>
    <xf numFmtId="0" fontId="26" fillId="0" borderId="12" xfId="4" applyFont="1" applyBorder="1" applyAlignment="1">
      <alignment horizontal="center" vertical="center"/>
    </xf>
    <xf numFmtId="0" fontId="12" fillId="0" borderId="0" xfId="5" applyFont="1" applyProtection="1">
      <alignment vertical="center"/>
      <protection locked="0"/>
    </xf>
    <xf numFmtId="0" fontId="15" fillId="0" borderId="0" xfId="5" applyFont="1" applyAlignment="1">
      <alignment vertical="center" shrinkToFit="1"/>
    </xf>
    <xf numFmtId="0" fontId="15" fillId="0" borderId="0" xfId="5" applyFont="1" applyAlignment="1">
      <alignment horizontal="center" vertical="center" shrinkToFit="1"/>
    </xf>
    <xf numFmtId="178" fontId="15" fillId="0" borderId="0" xfId="5" applyNumberFormat="1" applyFont="1" applyAlignment="1">
      <alignment vertical="center" shrinkToFit="1"/>
    </xf>
    <xf numFmtId="0" fontId="15" fillId="0" borderId="0" xfId="5" applyFont="1">
      <alignment vertical="center"/>
    </xf>
    <xf numFmtId="178" fontId="17" fillId="0" borderId="22" xfId="5" applyNumberFormat="1" applyFont="1" applyBorder="1" applyAlignment="1">
      <alignment horizontal="center" vertical="center" shrinkToFit="1"/>
    </xf>
    <xf numFmtId="178" fontId="17" fillId="0" borderId="23" xfId="5" applyNumberFormat="1" applyFont="1" applyBorder="1" applyAlignment="1">
      <alignment horizontal="center" vertical="center" shrinkToFit="1"/>
    </xf>
    <xf numFmtId="178" fontId="17" fillId="0" borderId="8" xfId="5" applyNumberFormat="1" applyFont="1" applyBorder="1" applyAlignment="1">
      <alignment horizontal="center" vertical="center" shrinkToFit="1"/>
    </xf>
    <xf numFmtId="0" fontId="17" fillId="0" borderId="24" xfId="5" applyFont="1" applyBorder="1" applyAlignment="1">
      <alignment horizontal="center" vertical="center" shrinkToFit="1"/>
    </xf>
    <xf numFmtId="178" fontId="17" fillId="0" borderId="24" xfId="5" applyNumberFormat="1" applyFont="1" applyBorder="1" applyAlignment="1">
      <alignment vertical="center" shrinkToFit="1"/>
    </xf>
    <xf numFmtId="178" fontId="17" fillId="0" borderId="25" xfId="5" applyNumberFormat="1" applyFont="1" applyBorder="1" applyAlignment="1">
      <alignment vertical="center" shrinkToFit="1"/>
    </xf>
    <xf numFmtId="178" fontId="17" fillId="0" borderId="26" xfId="5" applyNumberFormat="1" applyFont="1" applyBorder="1" applyAlignment="1">
      <alignment vertical="center" shrinkToFit="1"/>
    </xf>
    <xf numFmtId="178" fontId="17" fillId="0" borderId="27" xfId="5" applyNumberFormat="1" applyFont="1" applyBorder="1" applyAlignment="1">
      <alignment vertical="center" shrinkToFit="1"/>
    </xf>
    <xf numFmtId="0" fontId="17" fillId="0" borderId="6" xfId="5" applyFont="1" applyBorder="1" applyAlignment="1">
      <alignment vertical="center" shrinkToFit="1"/>
    </xf>
    <xf numFmtId="0" fontId="17" fillId="0" borderId="19" xfId="5" applyFont="1" applyBorder="1" applyAlignment="1">
      <alignment vertical="center" shrinkToFit="1"/>
    </xf>
    <xf numFmtId="0" fontId="17" fillId="0" borderId="28" xfId="5" applyFont="1" applyBorder="1" applyAlignment="1">
      <alignment horizontal="center" vertical="center" shrinkToFit="1"/>
    </xf>
    <xf numFmtId="179" fontId="30" fillId="0" borderId="28" xfId="5" applyNumberFormat="1" applyFont="1" applyBorder="1" applyAlignment="1">
      <alignment vertical="center" shrinkToFit="1"/>
    </xf>
    <xf numFmtId="179" fontId="30" fillId="0" borderId="29" xfId="5" applyNumberFormat="1" applyFont="1" applyBorder="1" applyAlignment="1">
      <alignment vertical="center" shrinkToFit="1"/>
    </xf>
    <xf numFmtId="179" fontId="30" fillId="0" borderId="30" xfId="5" applyNumberFormat="1" applyFont="1" applyBorder="1" applyAlignment="1">
      <alignment vertical="center" shrinkToFit="1"/>
    </xf>
    <xf numFmtId="179" fontId="30" fillId="0" borderId="31" xfId="5" applyNumberFormat="1" applyFont="1" applyBorder="1" applyAlignment="1">
      <alignment vertical="center" shrinkToFit="1"/>
    </xf>
    <xf numFmtId="0" fontId="17" fillId="0" borderId="0" xfId="5" applyFont="1" applyAlignment="1">
      <alignment vertical="center" shrinkToFit="1"/>
    </xf>
    <xf numFmtId="0" fontId="17" fillId="0" borderId="32" xfId="5" applyFont="1" applyBorder="1" applyAlignment="1">
      <alignment horizontal="center" vertical="center" shrinkToFit="1"/>
    </xf>
    <xf numFmtId="178" fontId="17" fillId="0" borderId="32" xfId="5" applyNumberFormat="1" applyFont="1" applyBorder="1" applyAlignment="1">
      <alignment vertical="center" shrinkToFit="1"/>
    </xf>
    <xf numFmtId="178" fontId="17" fillId="0" borderId="33" xfId="5" applyNumberFormat="1" applyFont="1" applyBorder="1" applyAlignment="1">
      <alignment vertical="center" shrinkToFit="1"/>
    </xf>
    <xf numFmtId="178" fontId="17" fillId="0" borderId="34" xfId="5" applyNumberFormat="1" applyFont="1" applyBorder="1" applyAlignment="1">
      <alignment vertical="center" shrinkToFit="1"/>
    </xf>
    <xf numFmtId="178" fontId="17" fillId="0" borderId="35" xfId="5" applyNumberFormat="1" applyFont="1" applyBorder="1" applyAlignment="1">
      <alignment vertical="center" shrinkToFit="1"/>
    </xf>
    <xf numFmtId="0" fontId="17" fillId="0" borderId="5" xfId="5" applyFont="1" applyBorder="1" applyAlignment="1">
      <alignment vertical="center" shrinkToFit="1"/>
    </xf>
    <xf numFmtId="178" fontId="30" fillId="0" borderId="24" xfId="5" applyNumberFormat="1" applyFont="1" applyBorder="1" applyAlignment="1">
      <alignment vertical="center" shrinkToFit="1"/>
    </xf>
    <xf numFmtId="178" fontId="30" fillId="0" borderId="25" xfId="5" applyNumberFormat="1" applyFont="1" applyBorder="1" applyAlignment="1">
      <alignment vertical="center" shrinkToFit="1"/>
    </xf>
    <xf numFmtId="178" fontId="30" fillId="0" borderId="26" xfId="5" applyNumberFormat="1" applyFont="1" applyBorder="1" applyAlignment="1">
      <alignment vertical="center" shrinkToFit="1"/>
    </xf>
    <xf numFmtId="178" fontId="30" fillId="0" borderId="27" xfId="5" applyNumberFormat="1" applyFont="1" applyBorder="1" applyAlignment="1">
      <alignment vertical="center" shrinkToFit="1"/>
    </xf>
    <xf numFmtId="178" fontId="30" fillId="0" borderId="32" xfId="5" applyNumberFormat="1" applyFont="1" applyBorder="1" applyAlignment="1">
      <alignment vertical="center" shrinkToFit="1"/>
    </xf>
    <xf numFmtId="178" fontId="30" fillId="0" borderId="33" xfId="5" applyNumberFormat="1" applyFont="1" applyBorder="1" applyAlignment="1">
      <alignment vertical="center" shrinkToFit="1"/>
    </xf>
    <xf numFmtId="178" fontId="30" fillId="0" borderId="34" xfId="5" applyNumberFormat="1" applyFont="1" applyBorder="1" applyAlignment="1">
      <alignment vertical="center" shrinkToFit="1"/>
    </xf>
    <xf numFmtId="178" fontId="30" fillId="0" borderId="35" xfId="5" applyNumberFormat="1" applyFont="1" applyBorder="1" applyAlignment="1">
      <alignment vertical="center" shrinkToFit="1"/>
    </xf>
    <xf numFmtId="0" fontId="17" fillId="0" borderId="7" xfId="5" applyFont="1" applyBorder="1" applyAlignment="1">
      <alignment vertical="center" shrinkToFit="1"/>
    </xf>
    <xf numFmtId="178" fontId="30" fillId="0" borderId="28" xfId="5" applyNumberFormat="1" applyFont="1" applyBorder="1" applyAlignment="1">
      <alignment vertical="center" shrinkToFit="1"/>
    </xf>
    <xf numFmtId="178" fontId="30" fillId="0" borderId="29" xfId="5" applyNumberFormat="1" applyFont="1" applyBorder="1" applyAlignment="1">
      <alignment vertical="center" shrinkToFit="1"/>
    </xf>
    <xf numFmtId="178" fontId="30" fillId="0" borderId="30" xfId="5" applyNumberFormat="1" applyFont="1" applyBorder="1" applyAlignment="1">
      <alignment vertical="center" shrinkToFit="1"/>
    </xf>
    <xf numFmtId="178" fontId="30" fillId="0" borderId="31" xfId="5" applyNumberFormat="1" applyFont="1" applyBorder="1" applyAlignment="1">
      <alignment vertical="center" shrinkToFit="1"/>
    </xf>
    <xf numFmtId="0" fontId="17" fillId="0" borderId="36" xfId="5" applyFont="1" applyBorder="1" applyAlignment="1">
      <alignment vertical="center" shrinkToFit="1"/>
    </xf>
    <xf numFmtId="178" fontId="17" fillId="0" borderId="28" xfId="5" applyNumberFormat="1" applyFont="1" applyBorder="1" applyAlignment="1">
      <alignment vertical="center" shrinkToFit="1"/>
    </xf>
    <xf numFmtId="178" fontId="17" fillId="0" borderId="29" xfId="5" applyNumberFormat="1" applyFont="1" applyBorder="1" applyAlignment="1">
      <alignment vertical="center" shrinkToFit="1"/>
    </xf>
    <xf numFmtId="178" fontId="17" fillId="0" borderId="30" xfId="5" applyNumberFormat="1" applyFont="1" applyBorder="1" applyAlignment="1">
      <alignment vertical="center" shrinkToFit="1"/>
    </xf>
    <xf numFmtId="178" fontId="17" fillId="0" borderId="31" xfId="5" applyNumberFormat="1" applyFont="1" applyBorder="1" applyAlignment="1">
      <alignment vertical="center" shrinkToFit="1"/>
    </xf>
    <xf numFmtId="178" fontId="19" fillId="0" borderId="24" xfId="5" applyNumberFormat="1" applyFont="1" applyBorder="1" applyAlignment="1">
      <alignment vertical="center" shrinkToFit="1"/>
    </xf>
    <xf numFmtId="178" fontId="19" fillId="0" borderId="25" xfId="5" applyNumberFormat="1" applyFont="1" applyBorder="1" applyAlignment="1">
      <alignment vertical="center" shrinkToFit="1"/>
    </xf>
    <xf numFmtId="178" fontId="19" fillId="0" borderId="26" xfId="5" applyNumberFormat="1" applyFont="1" applyBorder="1" applyAlignment="1">
      <alignment vertical="center" shrinkToFit="1"/>
    </xf>
    <xf numFmtId="178" fontId="19" fillId="0" borderId="27" xfId="5" applyNumberFormat="1" applyFont="1" applyBorder="1" applyAlignment="1">
      <alignment vertical="center" shrinkToFit="1"/>
    </xf>
    <xf numFmtId="178" fontId="19" fillId="0" borderId="32" xfId="5" applyNumberFormat="1" applyFont="1" applyBorder="1" applyAlignment="1">
      <alignment vertical="center" shrinkToFit="1"/>
    </xf>
    <xf numFmtId="178" fontId="19" fillId="0" borderId="33" xfId="5" applyNumberFormat="1" applyFont="1" applyBorder="1" applyAlignment="1">
      <alignment vertical="center" shrinkToFit="1"/>
    </xf>
    <xf numFmtId="178" fontId="19" fillId="0" borderId="34" xfId="5" applyNumberFormat="1" applyFont="1" applyBorder="1" applyAlignment="1">
      <alignment vertical="center" shrinkToFit="1"/>
    </xf>
    <xf numFmtId="178" fontId="19" fillId="0" borderId="35" xfId="5" applyNumberFormat="1" applyFont="1" applyBorder="1" applyAlignment="1">
      <alignment vertical="center" shrinkToFit="1"/>
    </xf>
    <xf numFmtId="178" fontId="19" fillId="0" borderId="28" xfId="5" applyNumberFormat="1" applyFont="1" applyBorder="1" applyAlignment="1">
      <alignment vertical="center" shrinkToFit="1"/>
    </xf>
    <xf numFmtId="178" fontId="19" fillId="0" borderId="29" xfId="5" applyNumberFormat="1" applyFont="1" applyBorder="1" applyAlignment="1">
      <alignment vertical="center" shrinkToFit="1"/>
    </xf>
    <xf numFmtId="178" fontId="19" fillId="0" borderId="30" xfId="5" applyNumberFormat="1" applyFont="1" applyBorder="1" applyAlignment="1">
      <alignment vertical="center" shrinkToFit="1"/>
    </xf>
    <xf numFmtId="178" fontId="19" fillId="0" borderId="31" xfId="5" applyNumberFormat="1" applyFont="1" applyBorder="1" applyAlignment="1">
      <alignment vertical="center" shrinkToFit="1"/>
    </xf>
    <xf numFmtId="0" fontId="17" fillId="0" borderId="0" xfId="5" applyFont="1" applyAlignment="1">
      <alignment horizontal="left" vertical="center"/>
    </xf>
    <xf numFmtId="178" fontId="17" fillId="0" borderId="0" xfId="5" applyNumberFormat="1" applyFont="1" applyAlignment="1">
      <alignment horizontal="right" vertical="center"/>
    </xf>
    <xf numFmtId="0" fontId="17" fillId="0" borderId="0" xfId="5" applyFont="1">
      <alignment vertical="center"/>
    </xf>
    <xf numFmtId="180" fontId="30" fillId="0" borderId="28" xfId="5" applyNumberFormat="1" applyFont="1" applyBorder="1" applyAlignment="1">
      <alignment vertical="center" shrinkToFit="1"/>
    </xf>
    <xf numFmtId="180" fontId="30" fillId="0" borderId="30" xfId="5" applyNumberFormat="1" applyFont="1" applyBorder="1" applyAlignment="1">
      <alignment vertical="center" shrinkToFit="1"/>
    </xf>
    <xf numFmtId="180" fontId="30" fillId="0" borderId="31" xfId="5" applyNumberFormat="1" applyFont="1" applyBorder="1" applyAlignment="1">
      <alignment vertical="center" shrinkToFit="1"/>
    </xf>
    <xf numFmtId="178" fontId="17" fillId="0" borderId="26" xfId="5" applyNumberFormat="1" applyFont="1" applyBorder="1" applyAlignment="1">
      <alignment horizontal="right" vertical="center" shrinkToFit="1"/>
    </xf>
    <xf numFmtId="178" fontId="17" fillId="0" borderId="27" xfId="5" applyNumberFormat="1" applyFont="1" applyBorder="1" applyAlignment="1">
      <alignment horizontal="right" vertical="center" shrinkToFit="1"/>
    </xf>
    <xf numFmtId="181" fontId="17" fillId="0" borderId="34" xfId="5" applyNumberFormat="1" applyFont="1" applyBorder="1" applyAlignment="1">
      <alignment vertical="center" shrinkToFit="1"/>
    </xf>
    <xf numFmtId="181" fontId="17" fillId="0" borderId="35" xfId="5" applyNumberFormat="1" applyFont="1" applyBorder="1" applyAlignment="1">
      <alignment vertical="center" shrinkToFit="1"/>
    </xf>
    <xf numFmtId="181" fontId="15" fillId="0" borderId="0" xfId="5" applyNumberFormat="1" applyFont="1" applyAlignment="1">
      <alignment vertical="center" shrinkToFit="1"/>
    </xf>
    <xf numFmtId="181" fontId="17" fillId="0" borderId="26" xfId="5" applyNumberFormat="1" applyFont="1" applyBorder="1" applyAlignment="1">
      <alignment vertical="center" shrinkToFit="1"/>
    </xf>
    <xf numFmtId="181" fontId="17" fillId="0" borderId="27" xfId="5" applyNumberFormat="1" applyFont="1" applyBorder="1" applyAlignment="1">
      <alignment vertical="center" shrinkToFit="1"/>
    </xf>
    <xf numFmtId="181" fontId="17" fillId="0" borderId="30" xfId="5" applyNumberFormat="1" applyFont="1" applyBorder="1" applyAlignment="1">
      <alignment vertical="center" shrinkToFit="1"/>
    </xf>
    <xf numFmtId="181" fontId="17" fillId="0" borderId="31" xfId="5" applyNumberFormat="1" applyFont="1" applyBorder="1" applyAlignment="1">
      <alignment vertical="center" shrinkToFit="1"/>
    </xf>
    <xf numFmtId="178" fontId="19" fillId="0" borderId="24" xfId="5" applyNumberFormat="1" applyFont="1" applyBorder="1" applyAlignment="1">
      <alignment horizontal="right" vertical="center" shrinkToFit="1"/>
    </xf>
    <xf numFmtId="178" fontId="19" fillId="0" borderId="26" xfId="5" applyNumberFormat="1" applyFont="1" applyBorder="1" applyAlignment="1">
      <alignment horizontal="right" vertical="center" shrinkToFit="1"/>
    </xf>
    <xf numFmtId="178" fontId="19" fillId="0" borderId="27" xfId="5" applyNumberFormat="1" applyFont="1" applyBorder="1" applyAlignment="1">
      <alignment horizontal="right" vertical="center" shrinkToFit="1"/>
    </xf>
    <xf numFmtId="178" fontId="17" fillId="0" borderId="32" xfId="5" applyNumberFormat="1" applyFont="1" applyBorder="1" applyAlignment="1">
      <alignment horizontal="right" vertical="center" shrinkToFit="1"/>
    </xf>
    <xf numFmtId="178" fontId="17" fillId="0" borderId="34" xfId="5" applyNumberFormat="1" applyFont="1" applyBorder="1" applyAlignment="1">
      <alignment horizontal="right" vertical="center" shrinkToFit="1"/>
    </xf>
    <xf numFmtId="178" fontId="17" fillId="0" borderId="35" xfId="5" applyNumberFormat="1" applyFont="1" applyBorder="1" applyAlignment="1">
      <alignment horizontal="right" vertical="center" shrinkToFit="1"/>
    </xf>
    <xf numFmtId="180" fontId="30" fillId="0" borderId="28" xfId="5" applyNumberFormat="1" applyFont="1" applyBorder="1" applyAlignment="1">
      <alignment horizontal="right" vertical="center" shrinkToFit="1"/>
    </xf>
    <xf numFmtId="180" fontId="30" fillId="0" borderId="30" xfId="5" applyNumberFormat="1" applyFont="1" applyBorder="1" applyAlignment="1">
      <alignment horizontal="right" vertical="center" shrinkToFit="1"/>
    </xf>
    <xf numFmtId="180" fontId="30" fillId="0" borderId="31" xfId="5" applyNumberFormat="1" applyFont="1" applyBorder="1" applyAlignment="1">
      <alignment horizontal="right" vertical="center" shrinkToFit="1"/>
    </xf>
    <xf numFmtId="178" fontId="17" fillId="0" borderId="24" xfId="5" applyNumberFormat="1" applyFont="1" applyBorder="1" applyAlignment="1">
      <alignment horizontal="right" vertical="center" shrinkToFit="1"/>
    </xf>
    <xf numFmtId="178" fontId="17" fillId="0" borderId="28" xfId="5" applyNumberFormat="1" applyFont="1" applyBorder="1" applyAlignment="1">
      <alignment horizontal="right" vertical="center" shrinkToFit="1"/>
    </xf>
    <xf numFmtId="178" fontId="17" fillId="0" borderId="30" xfId="5" applyNumberFormat="1" applyFont="1" applyBorder="1" applyAlignment="1">
      <alignment horizontal="right" vertical="center" shrinkToFit="1"/>
    </xf>
    <xf numFmtId="178" fontId="17" fillId="0" borderId="31" xfId="5" applyNumberFormat="1" applyFont="1" applyBorder="1" applyAlignment="1">
      <alignment horizontal="right" vertical="center" shrinkToFit="1"/>
    </xf>
    <xf numFmtId="0" fontId="17" fillId="0" borderId="0" xfId="5" applyFont="1" applyAlignment="1">
      <alignment horizontal="right" vertical="center" shrinkToFit="1"/>
    </xf>
    <xf numFmtId="0" fontId="17" fillId="0" borderId="0" xfId="5" applyFont="1" applyAlignment="1">
      <alignment horizontal="center" vertical="center" shrinkToFit="1"/>
    </xf>
    <xf numFmtId="178" fontId="17" fillId="0" borderId="0" xfId="5" applyNumberFormat="1" applyFont="1" applyAlignment="1">
      <alignment vertical="center" shrinkToFit="1"/>
    </xf>
    <xf numFmtId="178" fontId="17" fillId="0" borderId="3" xfId="5" applyNumberFormat="1" applyFont="1" applyBorder="1" applyAlignment="1">
      <alignment horizontal="center" vertical="center" shrinkToFit="1"/>
    </xf>
    <xf numFmtId="0" fontId="17" fillId="0" borderId="20" xfId="5" applyFont="1" applyBorder="1" applyAlignment="1">
      <alignment vertical="center" shrinkToFit="1"/>
    </xf>
    <xf numFmtId="0" fontId="17" fillId="0" borderId="0" xfId="5" applyFont="1" applyAlignment="1">
      <alignment horizontal="right" vertical="center"/>
    </xf>
    <xf numFmtId="0" fontId="14" fillId="0" borderId="0" xfId="5" applyFont="1">
      <alignment vertical="center"/>
    </xf>
    <xf numFmtId="0" fontId="6" fillId="0" borderId="0" xfId="5" applyFont="1" applyProtection="1">
      <alignment vertical="center"/>
      <protection locked="0"/>
    </xf>
    <xf numFmtId="0" fontId="21" fillId="0" borderId="0" xfId="5" applyFont="1">
      <alignment vertical="center"/>
    </xf>
    <xf numFmtId="0" fontId="2" fillId="0" borderId="0" xfId="5">
      <alignment vertical="center"/>
    </xf>
    <xf numFmtId="0" fontId="21" fillId="0" borderId="0" xfId="5" applyFont="1" applyAlignment="1">
      <alignment horizontal="right"/>
    </xf>
    <xf numFmtId="0" fontId="10" fillId="0" borderId="3" xfId="5" applyFont="1" applyBorder="1" applyAlignment="1">
      <alignment horizontal="center" vertical="center" shrinkToFit="1"/>
    </xf>
    <xf numFmtId="0" fontId="21" fillId="0" borderId="22" xfId="5" applyFont="1" applyBorder="1" applyAlignment="1">
      <alignment horizontal="center" vertical="center" shrinkToFit="1"/>
    </xf>
    <xf numFmtId="0" fontId="21" fillId="0" borderId="23" xfId="5" applyFont="1" applyBorder="1" applyAlignment="1">
      <alignment horizontal="center" vertical="center" shrinkToFit="1"/>
    </xf>
    <xf numFmtId="0" fontId="21" fillId="0" borderId="8" xfId="5" applyFont="1" applyBorder="1" applyAlignment="1">
      <alignment horizontal="center" vertical="center" shrinkToFit="1"/>
    </xf>
    <xf numFmtId="38" fontId="10" fillId="0" borderId="1" xfId="6" applyFont="1" applyFill="1" applyBorder="1" applyAlignment="1">
      <alignment vertical="center" shrinkToFit="1"/>
    </xf>
    <xf numFmtId="38" fontId="10" fillId="0" borderId="37" xfId="6" applyFont="1" applyFill="1" applyBorder="1" applyAlignment="1">
      <alignment vertical="center" shrinkToFit="1"/>
    </xf>
    <xf numFmtId="38" fontId="10" fillId="0" borderId="38" xfId="6" applyFont="1" applyFill="1" applyBorder="1" applyAlignment="1">
      <alignment vertical="center" shrinkToFit="1"/>
    </xf>
    <xf numFmtId="38" fontId="10" fillId="0" borderId="9" xfId="6" applyFont="1" applyFill="1" applyBorder="1" applyAlignment="1">
      <alignment vertical="center" shrinkToFit="1"/>
    </xf>
    <xf numFmtId="0" fontId="10" fillId="0" borderId="6" xfId="5" applyFont="1" applyBorder="1" applyAlignment="1">
      <alignment vertical="center" shrinkToFit="1"/>
    </xf>
    <xf numFmtId="182" fontId="31" fillId="0" borderId="39" xfId="5" applyNumberFormat="1" applyFont="1" applyBorder="1" applyAlignment="1">
      <alignment horizontal="distributed" vertical="center" justifyLastLine="1" shrinkToFit="1"/>
    </xf>
    <xf numFmtId="183" fontId="31" fillId="0" borderId="40" xfId="6" applyNumberFormat="1" applyFont="1" applyFill="1" applyBorder="1" applyAlignment="1">
      <alignment horizontal="right" vertical="center" shrinkToFit="1"/>
    </xf>
    <xf numFmtId="183" fontId="31" fillId="0" borderId="41" xfId="5" applyNumberFormat="1" applyFont="1" applyBorder="1" applyAlignment="1">
      <alignment vertical="center" shrinkToFit="1"/>
    </xf>
    <xf numFmtId="183" fontId="31" fillId="0" borderId="42" xfId="5" applyNumberFormat="1" applyFont="1" applyBorder="1" applyAlignment="1">
      <alignment vertical="center" shrinkToFit="1"/>
    </xf>
    <xf numFmtId="183" fontId="31" fillId="0" borderId="43" xfId="5" applyNumberFormat="1" applyFont="1" applyBorder="1" applyAlignment="1">
      <alignment vertical="center" shrinkToFit="1"/>
    </xf>
    <xf numFmtId="0" fontId="21" fillId="0" borderId="6" xfId="5" applyFont="1" applyBorder="1">
      <alignment vertical="center"/>
    </xf>
    <xf numFmtId="0" fontId="21" fillId="0" borderId="43" xfId="5" applyFont="1" applyBorder="1" applyAlignment="1">
      <alignment horizontal="right" vertical="center" justifyLastLine="1" shrinkToFit="1"/>
    </xf>
    <xf numFmtId="38" fontId="21" fillId="0" borderId="40" xfId="6" applyFont="1" applyFill="1" applyBorder="1" applyAlignment="1">
      <alignment vertical="center" shrinkToFit="1"/>
    </xf>
    <xf numFmtId="38" fontId="21" fillId="0" borderId="41" xfId="6" applyFont="1" applyFill="1" applyBorder="1" applyAlignment="1">
      <alignment vertical="center" shrinkToFit="1"/>
    </xf>
    <xf numFmtId="38" fontId="21" fillId="0" borderId="42" xfId="6" applyFont="1" applyFill="1" applyBorder="1" applyAlignment="1">
      <alignment vertical="center" shrinkToFit="1"/>
    </xf>
    <xf numFmtId="38" fontId="21" fillId="0" borderId="43" xfId="6" applyFont="1" applyFill="1" applyBorder="1" applyAlignment="1">
      <alignment vertical="center" shrinkToFit="1"/>
    </xf>
    <xf numFmtId="0" fontId="21" fillId="0" borderId="35" xfId="5" applyFont="1" applyBorder="1" applyAlignment="1">
      <alignment horizontal="right" vertical="center" justifyLastLine="1" shrinkToFit="1"/>
    </xf>
    <xf numFmtId="38" fontId="21" fillId="0" borderId="33" xfId="6" applyFont="1" applyFill="1" applyBorder="1" applyAlignment="1">
      <alignment vertical="center" shrinkToFit="1"/>
    </xf>
    <xf numFmtId="38" fontId="21" fillId="0" borderId="34" xfId="6" applyFont="1" applyFill="1" applyBorder="1" applyAlignment="1">
      <alignment vertical="center" shrinkToFit="1"/>
    </xf>
    <xf numFmtId="38" fontId="21" fillId="0" borderId="35" xfId="6" applyFont="1" applyFill="1" applyBorder="1" applyAlignment="1">
      <alignment vertical="center" shrinkToFit="1"/>
    </xf>
    <xf numFmtId="0" fontId="21" fillId="0" borderId="7" xfId="5" applyFont="1" applyBorder="1">
      <alignment vertical="center"/>
    </xf>
    <xf numFmtId="0" fontId="21" fillId="0" borderId="31" xfId="5" applyFont="1" applyBorder="1" applyAlignment="1">
      <alignment horizontal="right" vertical="center" justifyLastLine="1" shrinkToFit="1"/>
    </xf>
    <xf numFmtId="38" fontId="21" fillId="0" borderId="29" xfId="6" applyFont="1" applyFill="1" applyBorder="1" applyAlignment="1">
      <alignment vertical="center" shrinkToFit="1"/>
    </xf>
    <xf numFmtId="38" fontId="21" fillId="0" borderId="30" xfId="6" applyFont="1" applyFill="1" applyBorder="1" applyAlignment="1">
      <alignment vertical="center" shrinkToFit="1"/>
    </xf>
    <xf numFmtId="38" fontId="21" fillId="0" borderId="31" xfId="6" applyFont="1" applyFill="1" applyBorder="1" applyAlignment="1">
      <alignment vertical="center" shrinkToFit="1"/>
    </xf>
    <xf numFmtId="38" fontId="21" fillId="0" borderId="32" xfId="6" applyFont="1" applyFill="1" applyBorder="1" applyAlignment="1">
      <alignment vertical="center" shrinkToFit="1"/>
    </xf>
    <xf numFmtId="38" fontId="21" fillId="0" borderId="28" xfId="6" applyFont="1" applyFill="1" applyBorder="1" applyAlignment="1">
      <alignment vertical="center" shrinkToFit="1"/>
    </xf>
    <xf numFmtId="182" fontId="31" fillId="0" borderId="19" xfId="5" applyNumberFormat="1" applyFont="1" applyBorder="1" applyAlignment="1">
      <alignment horizontal="distributed" vertical="center" justifyLastLine="1" shrinkToFit="1"/>
    </xf>
    <xf numFmtId="183" fontId="31" fillId="0" borderId="2" xfId="6" applyNumberFormat="1" applyFont="1" applyFill="1" applyBorder="1" applyAlignment="1">
      <alignment horizontal="right" vertical="center" shrinkToFit="1"/>
    </xf>
    <xf numFmtId="183" fontId="31" fillId="0" borderId="44" xfId="5" applyNumberFormat="1" applyFont="1" applyBorder="1" applyAlignment="1">
      <alignment vertical="center" shrinkToFit="1"/>
    </xf>
    <xf numFmtId="183" fontId="31" fillId="0" borderId="45" xfId="5" applyNumberFormat="1" applyFont="1" applyBorder="1" applyAlignment="1">
      <alignment vertical="center" shrinkToFit="1"/>
    </xf>
    <xf numFmtId="183" fontId="31" fillId="0" borderId="10" xfId="5" applyNumberFormat="1" applyFont="1" applyBorder="1" applyAlignment="1">
      <alignment vertical="center" shrinkToFit="1"/>
    </xf>
    <xf numFmtId="0" fontId="21" fillId="0" borderId="44" xfId="5" applyFont="1" applyBorder="1">
      <alignment vertical="center"/>
    </xf>
    <xf numFmtId="0" fontId="21" fillId="0" borderId="0" xfId="5" applyFont="1" applyAlignment="1">
      <alignment horizontal="left" vertical="center"/>
    </xf>
    <xf numFmtId="0" fontId="21" fillId="0" borderId="0" xfId="5" applyFont="1" applyAlignment="1">
      <alignment horizontal="right" vertical="center"/>
    </xf>
    <xf numFmtId="0" fontId="2" fillId="0" borderId="0" xfId="5" applyAlignment="1">
      <alignment vertical="center" shrinkToFit="1"/>
    </xf>
    <xf numFmtId="182" fontId="21" fillId="0" borderId="0" xfId="5" applyNumberFormat="1" applyFont="1" applyAlignment="1">
      <alignment vertical="center" shrinkToFit="1"/>
    </xf>
    <xf numFmtId="0" fontId="2" fillId="0" borderId="0" xfId="5" quotePrefix="1">
      <alignment vertical="center"/>
    </xf>
    <xf numFmtId="0" fontId="21" fillId="0" borderId="12" xfId="5" applyFont="1" applyBorder="1" applyAlignment="1">
      <alignment horizontal="distributed" vertical="center" justifyLastLine="1" shrinkToFit="1"/>
    </xf>
    <xf numFmtId="0" fontId="21" fillId="0" borderId="46" xfId="5" applyFont="1" applyBorder="1" applyAlignment="1">
      <alignment horizontal="center" vertical="center" wrapText="1" shrinkToFit="1"/>
    </xf>
    <xf numFmtId="0" fontId="21" fillId="0" borderId="23" xfId="5" applyFont="1" applyBorder="1" applyAlignment="1">
      <alignment horizontal="center" vertical="center" wrapText="1" shrinkToFit="1"/>
    </xf>
    <xf numFmtId="0" fontId="21" fillId="0" borderId="16" xfId="5" applyFont="1" applyBorder="1" applyAlignment="1">
      <alignment horizontal="center" vertical="center" wrapText="1" shrinkToFit="1"/>
    </xf>
    <xf numFmtId="0" fontId="10" fillId="0" borderId="24" xfId="5" applyFont="1" applyBorder="1" applyAlignment="1">
      <alignment horizontal="distributed" vertical="center" justifyLastLine="1" shrinkToFit="1"/>
    </xf>
    <xf numFmtId="38" fontId="10" fillId="0" borderId="47" xfId="6" applyFont="1" applyFill="1" applyBorder="1" applyAlignment="1">
      <alignment vertical="center" shrinkToFit="1"/>
    </xf>
    <xf numFmtId="38" fontId="10" fillId="0" borderId="39" xfId="6" applyFont="1" applyFill="1" applyBorder="1" applyAlignment="1">
      <alignment vertical="center" shrinkToFit="1"/>
    </xf>
    <xf numFmtId="182" fontId="21" fillId="0" borderId="36" xfId="5" applyNumberFormat="1" applyFont="1" applyBorder="1" applyAlignment="1">
      <alignment horizontal="distributed" vertical="center" justifyLastLine="1" shrinkToFit="1"/>
    </xf>
    <xf numFmtId="179" fontId="21" fillId="0" borderId="28" xfId="6" applyNumberFormat="1" applyFont="1" applyFill="1" applyBorder="1" applyAlignment="1">
      <alignment vertical="center" shrinkToFit="1"/>
    </xf>
    <xf numFmtId="179" fontId="21" fillId="0" borderId="47" xfId="5" applyNumberFormat="1" applyFont="1" applyBorder="1" applyAlignment="1">
      <alignment vertical="center" shrinkToFit="1"/>
    </xf>
    <xf numFmtId="179" fontId="21" fillId="0" borderId="30" xfId="5" applyNumberFormat="1" applyFont="1" applyBorder="1" applyAlignment="1">
      <alignment vertical="center" shrinkToFit="1"/>
    </xf>
    <xf numFmtId="179" fontId="21" fillId="0" borderId="48" xfId="5" applyNumberFormat="1" applyFont="1" applyBorder="1" applyAlignment="1">
      <alignment vertical="center" shrinkToFit="1"/>
    </xf>
    <xf numFmtId="179" fontId="21" fillId="0" borderId="49" xfId="5" applyNumberFormat="1" applyFont="1" applyBorder="1" applyAlignment="1">
      <alignment vertical="center" shrinkToFit="1"/>
    </xf>
    <xf numFmtId="0" fontId="21" fillId="0" borderId="25" xfId="5" applyFont="1" applyBorder="1" applyAlignment="1">
      <alignment horizontal="center" vertical="center" justifyLastLine="1" shrinkToFit="1"/>
    </xf>
    <xf numFmtId="38" fontId="21" fillId="0" borderId="24" xfId="6" applyFont="1" applyFill="1" applyBorder="1" applyAlignment="1">
      <alignment vertical="center" shrinkToFit="1"/>
    </xf>
    <xf numFmtId="178" fontId="21" fillId="0" borderId="50" xfId="7" applyNumberFormat="1" applyFont="1" applyBorder="1" applyAlignment="1">
      <alignment horizontal="right" vertical="center" shrinkToFit="1"/>
    </xf>
    <xf numFmtId="178" fontId="21" fillId="0" borderId="47" xfId="7" applyNumberFormat="1" applyFont="1" applyBorder="1" applyAlignment="1">
      <alignment horizontal="right" vertical="center" shrinkToFit="1"/>
    </xf>
    <xf numFmtId="178" fontId="21" fillId="0" borderId="39" xfId="7" applyNumberFormat="1" applyFont="1" applyBorder="1" applyAlignment="1">
      <alignment horizontal="right" vertical="center" shrinkToFit="1"/>
    </xf>
    <xf numFmtId="0" fontId="21" fillId="0" borderId="32" xfId="5" applyFont="1" applyBorder="1" applyAlignment="1">
      <alignment horizontal="center" vertical="center" justifyLastLine="1" shrinkToFit="1"/>
    </xf>
    <xf numFmtId="38" fontId="21" fillId="0" borderId="51" xfId="6" applyFont="1" applyFill="1" applyBorder="1" applyAlignment="1">
      <alignment vertical="center" shrinkToFit="1"/>
    </xf>
    <xf numFmtId="178" fontId="21" fillId="0" borderId="52" xfId="7" applyNumberFormat="1" applyFont="1" applyBorder="1" applyAlignment="1">
      <alignment horizontal="right" vertical="center" shrinkToFit="1"/>
    </xf>
    <xf numFmtId="178" fontId="21" fillId="0" borderId="51" xfId="7" applyNumberFormat="1" applyFont="1" applyBorder="1" applyAlignment="1">
      <alignment horizontal="right" vertical="center" shrinkToFit="1"/>
    </xf>
    <xf numFmtId="178" fontId="21" fillId="0" borderId="19" xfId="7" applyNumberFormat="1" applyFont="1" applyBorder="1" applyAlignment="1">
      <alignment horizontal="right" vertical="center" shrinkToFit="1"/>
    </xf>
    <xf numFmtId="0" fontId="21" fillId="0" borderId="3" xfId="5" applyFont="1" applyBorder="1" applyAlignment="1">
      <alignment horizontal="center" vertical="center" justifyLastLine="1" shrinkToFit="1"/>
    </xf>
    <xf numFmtId="38" fontId="21" fillId="0" borderId="20" xfId="6" applyFont="1" applyFill="1" applyBorder="1" applyAlignment="1">
      <alignment vertical="center" shrinkToFit="1"/>
    </xf>
    <xf numFmtId="178" fontId="21" fillId="0" borderId="29" xfId="7" applyNumberFormat="1" applyFont="1" applyBorder="1" applyAlignment="1">
      <alignment horizontal="right" vertical="center" shrinkToFit="1"/>
    </xf>
    <xf numFmtId="178" fontId="21" fillId="0" borderId="48" xfId="7" applyNumberFormat="1" applyFont="1" applyBorder="1" applyAlignment="1">
      <alignment horizontal="right" vertical="center" shrinkToFit="1"/>
    </xf>
    <xf numFmtId="178" fontId="21" fillId="0" borderId="49" xfId="7" applyNumberFormat="1" applyFont="1" applyBorder="1" applyAlignment="1">
      <alignment horizontal="right" vertical="center" shrinkToFit="1"/>
    </xf>
    <xf numFmtId="0" fontId="10" fillId="0" borderId="37" xfId="5" applyFont="1" applyBorder="1" applyAlignment="1">
      <alignment horizontal="distributed" vertical="center" justifyLastLine="1" shrinkToFit="1"/>
    </xf>
    <xf numFmtId="38" fontId="10" fillId="0" borderId="19" xfId="6" applyFont="1" applyFill="1" applyBorder="1" applyAlignment="1">
      <alignment vertical="center" shrinkToFit="1"/>
    </xf>
    <xf numFmtId="182" fontId="21" fillId="0" borderId="28" xfId="5" applyNumberFormat="1" applyFont="1" applyBorder="1" applyAlignment="1">
      <alignment horizontal="distributed" vertical="center" justifyLastLine="1" shrinkToFit="1"/>
    </xf>
    <xf numFmtId="179" fontId="21" fillId="0" borderId="31" xfId="5" applyNumberFormat="1" applyFont="1" applyBorder="1" applyAlignment="1">
      <alignment vertical="center" shrinkToFit="1"/>
    </xf>
    <xf numFmtId="0" fontId="21" fillId="0" borderId="1" xfId="5" applyFont="1" applyBorder="1" applyAlignment="1">
      <alignment horizontal="center" vertical="center" justifyLastLine="1" shrinkToFit="1"/>
    </xf>
    <xf numFmtId="38" fontId="21" fillId="0" borderId="18" xfId="6" applyFont="1" applyFill="1" applyBorder="1" applyAlignment="1">
      <alignment vertical="center" shrinkToFit="1"/>
    </xf>
    <xf numFmtId="178" fontId="21" fillId="0" borderId="53" xfId="7" applyNumberFormat="1" applyFont="1" applyBorder="1" applyAlignment="1">
      <alignment horizontal="right" vertical="center" shrinkToFit="1"/>
    </xf>
    <xf numFmtId="178" fontId="21" fillId="0" borderId="43" xfId="7" applyNumberFormat="1" applyFont="1" applyBorder="1" applyAlignment="1">
      <alignment horizontal="right" vertical="center" shrinkToFit="1"/>
    </xf>
    <xf numFmtId="0" fontId="21" fillId="0" borderId="54" xfId="5" applyFont="1" applyBorder="1" applyAlignment="1">
      <alignment horizontal="center" vertical="center" justifyLastLine="1" shrinkToFit="1"/>
    </xf>
    <xf numFmtId="178" fontId="21" fillId="0" borderId="33" xfId="7" applyNumberFormat="1" applyFont="1" applyBorder="1" applyAlignment="1">
      <alignment horizontal="right" vertical="center" shrinkToFit="1"/>
    </xf>
    <xf numFmtId="178" fontId="21" fillId="0" borderId="55" xfId="7" applyNumberFormat="1" applyFont="1" applyBorder="1" applyAlignment="1">
      <alignment horizontal="right" vertical="center" shrinkToFit="1"/>
    </xf>
    <xf numFmtId="0" fontId="21" fillId="0" borderId="2" xfId="5" applyFont="1" applyBorder="1" applyAlignment="1">
      <alignment horizontal="center" vertical="center" justifyLastLine="1" shrinkToFit="1"/>
    </xf>
    <xf numFmtId="38" fontId="21" fillId="0" borderId="19" xfId="6" applyFont="1" applyFill="1" applyBorder="1" applyAlignment="1">
      <alignment vertical="center" shrinkToFit="1"/>
    </xf>
    <xf numFmtId="178" fontId="21" fillId="0" borderId="56" xfId="7" applyNumberFormat="1" applyFont="1" applyBorder="1" applyAlignment="1">
      <alignment horizontal="right" vertical="center" shrinkToFit="1"/>
    </xf>
    <xf numFmtId="178" fontId="21" fillId="0" borderId="57" xfId="7" applyNumberFormat="1" applyFont="1" applyBorder="1" applyAlignment="1">
      <alignment horizontal="right" vertical="center" shrinkToFit="1"/>
    </xf>
    <xf numFmtId="38" fontId="10" fillId="0" borderId="24" xfId="6" applyFont="1" applyFill="1" applyBorder="1" applyAlignment="1">
      <alignment vertical="center" shrinkToFit="1"/>
    </xf>
    <xf numFmtId="38" fontId="10" fillId="0" borderId="50" xfId="6" applyFont="1" applyFill="1" applyBorder="1" applyAlignment="1">
      <alignment vertical="center" shrinkToFit="1"/>
    </xf>
    <xf numFmtId="182" fontId="21" fillId="0" borderId="3" xfId="5" applyNumberFormat="1" applyFont="1" applyBorder="1" applyAlignment="1">
      <alignment horizontal="distributed" vertical="center" justifyLastLine="1" shrinkToFit="1"/>
    </xf>
    <xf numFmtId="179" fontId="21" fillId="0" borderId="20" xfId="6" applyNumberFormat="1" applyFont="1" applyFill="1" applyBorder="1" applyAlignment="1">
      <alignment vertical="center" shrinkToFit="1"/>
    </xf>
    <xf numFmtId="179" fontId="21" fillId="0" borderId="58" xfId="5" applyNumberFormat="1" applyFont="1" applyBorder="1" applyAlignment="1">
      <alignment vertical="center" shrinkToFit="1"/>
    </xf>
    <xf numFmtId="0" fontId="21" fillId="0" borderId="24" xfId="5" applyFont="1" applyBorder="1" applyAlignment="1">
      <alignment horizontal="center" vertical="center" justifyLastLine="1" shrinkToFit="1"/>
    </xf>
    <xf numFmtId="178" fontId="21" fillId="0" borderId="10" xfId="7" applyNumberFormat="1" applyFont="1" applyBorder="1" applyAlignment="1">
      <alignment horizontal="right" vertical="center" shrinkToFit="1"/>
    </xf>
    <xf numFmtId="178" fontId="21" fillId="0" borderId="35" xfId="7" applyNumberFormat="1" applyFont="1" applyBorder="1" applyAlignment="1">
      <alignment horizontal="right" vertical="center" shrinkToFit="1"/>
    </xf>
    <xf numFmtId="0" fontId="10" fillId="0" borderId="1" xfId="5" applyFont="1" applyBorder="1" applyAlignment="1">
      <alignment horizontal="distributed" vertical="center" justifyLastLine="1" shrinkToFit="1"/>
    </xf>
    <xf numFmtId="38" fontId="10" fillId="0" borderId="18" xfId="6" applyFont="1" applyFill="1" applyBorder="1" applyAlignment="1">
      <alignment vertical="center" shrinkToFit="1"/>
    </xf>
    <xf numFmtId="0" fontId="21" fillId="0" borderId="40" xfId="5" applyFont="1" applyBorder="1" applyAlignment="1">
      <alignment horizontal="center" vertical="center" justifyLastLine="1" shrinkToFit="1"/>
    </xf>
    <xf numFmtId="38" fontId="21" fillId="0" borderId="39" xfId="6" applyFont="1" applyFill="1" applyBorder="1" applyAlignment="1">
      <alignment vertical="center" shrinkToFit="1"/>
    </xf>
    <xf numFmtId="0" fontId="21" fillId="0" borderId="28" xfId="5" applyFont="1" applyBorder="1" applyAlignment="1">
      <alignment horizontal="center" vertical="center" justifyLastLine="1" shrinkToFit="1"/>
    </xf>
    <xf numFmtId="38" fontId="21" fillId="0" borderId="11" xfId="6" applyFont="1" applyFill="1" applyBorder="1" applyAlignment="1">
      <alignment vertical="center" shrinkToFit="1"/>
    </xf>
    <xf numFmtId="178" fontId="21" fillId="0" borderId="31" xfId="7" applyNumberFormat="1" applyFont="1" applyBorder="1" applyAlignment="1">
      <alignment horizontal="right" vertical="center" shrinkToFit="1"/>
    </xf>
    <xf numFmtId="0" fontId="10" fillId="0" borderId="0" xfId="5" applyFont="1" applyAlignment="1">
      <alignment horizontal="center" vertical="center" shrinkToFit="1"/>
    </xf>
    <xf numFmtId="0" fontId="21" fillId="0" borderId="0" xfId="5" applyFont="1" applyAlignment="1">
      <alignment horizontal="center" vertical="center" justifyLastLine="1" shrinkToFit="1"/>
    </xf>
    <xf numFmtId="38" fontId="21" fillId="0" borderId="0" xfId="6" applyFont="1" applyFill="1" applyBorder="1" applyAlignment="1">
      <alignment vertical="center" shrinkToFit="1"/>
    </xf>
    <xf numFmtId="178" fontId="21" fillId="0" borderId="0" xfId="7" applyNumberFormat="1" applyFont="1" applyAlignment="1">
      <alignment horizontal="right" vertical="center" shrinkToFit="1"/>
    </xf>
    <xf numFmtId="0" fontId="21" fillId="0" borderId="22" xfId="5" applyFont="1" applyBorder="1" applyAlignment="1">
      <alignment horizontal="center" vertical="center" wrapText="1" shrinkToFit="1"/>
    </xf>
    <xf numFmtId="0" fontId="21" fillId="0" borderId="0" xfId="5" applyFont="1" applyAlignment="1">
      <alignment horizontal="center" vertical="center" wrapText="1" shrinkToFit="1"/>
    </xf>
    <xf numFmtId="38" fontId="10" fillId="0" borderId="25" xfId="6" applyFont="1" applyFill="1" applyBorder="1" applyAlignment="1">
      <alignment vertical="center" shrinkToFit="1"/>
    </xf>
    <xf numFmtId="38" fontId="10" fillId="0" borderId="59" xfId="6" applyFont="1" applyFill="1" applyBorder="1" applyAlignment="1">
      <alignment vertical="center" shrinkToFit="1"/>
    </xf>
    <xf numFmtId="38" fontId="32" fillId="0" borderId="0" xfId="6" applyFont="1" applyFill="1" applyBorder="1" applyAlignment="1">
      <alignment vertical="center" shrinkToFit="1"/>
    </xf>
    <xf numFmtId="179" fontId="21" fillId="0" borderId="3" xfId="6" applyNumberFormat="1" applyFont="1" applyFill="1" applyBorder="1" applyAlignment="1">
      <alignment vertical="center" shrinkToFit="1"/>
    </xf>
    <xf numFmtId="179" fontId="33" fillId="0" borderId="0" xfId="5" applyNumberFormat="1" applyFont="1" applyAlignment="1">
      <alignment vertical="center" shrinkToFit="1"/>
    </xf>
    <xf numFmtId="178" fontId="21" fillId="0" borderId="41" xfId="7" applyNumberFormat="1" applyFont="1" applyBorder="1" applyAlignment="1">
      <alignment horizontal="right" vertical="center" shrinkToFit="1"/>
    </xf>
    <xf numFmtId="178" fontId="33" fillId="0" borderId="0" xfId="7" applyNumberFormat="1" applyFont="1" applyAlignment="1">
      <alignment horizontal="right" vertical="center" shrinkToFit="1"/>
    </xf>
    <xf numFmtId="178" fontId="21" fillId="0" borderId="44" xfId="7" applyNumberFormat="1" applyFont="1" applyBorder="1" applyAlignment="1">
      <alignment horizontal="right" vertical="center" shrinkToFit="1"/>
    </xf>
    <xf numFmtId="38" fontId="21" fillId="0" borderId="3" xfId="6" applyFont="1" applyFill="1" applyBorder="1" applyAlignment="1">
      <alignment vertical="center" shrinkToFit="1"/>
    </xf>
    <xf numFmtId="0" fontId="33" fillId="0" borderId="0" xfId="5" applyFont="1" applyAlignment="1">
      <alignment horizontal="center" vertical="center" justifyLastLine="1" shrinkToFit="1"/>
    </xf>
    <xf numFmtId="38" fontId="33" fillId="0" borderId="0" xfId="6" applyFont="1" applyFill="1" applyBorder="1" applyAlignment="1">
      <alignment vertical="center" shrinkToFit="1"/>
    </xf>
    <xf numFmtId="0" fontId="2" fillId="0" borderId="0" xfId="5" applyAlignment="1">
      <alignment horizontal="center" vertical="center" shrinkToFit="1"/>
    </xf>
    <xf numFmtId="0" fontId="21" fillId="0" borderId="0" xfId="5" applyFont="1" applyAlignment="1">
      <alignment vertical="center" shrinkToFit="1"/>
    </xf>
    <xf numFmtId="0" fontId="21" fillId="0" borderId="3" xfId="5" applyFont="1" applyBorder="1" applyAlignment="1">
      <alignment horizontal="center" vertical="center"/>
    </xf>
    <xf numFmtId="0" fontId="21" fillId="0" borderId="24" xfId="5" applyFont="1" applyBorder="1" applyAlignment="1">
      <alignment horizontal="center" vertical="center" shrinkToFit="1"/>
    </xf>
    <xf numFmtId="178" fontId="10" fillId="0" borderId="59" xfId="5" applyNumberFormat="1" applyFont="1" applyBorder="1">
      <alignment vertical="center"/>
    </xf>
    <xf numFmtId="178" fontId="10" fillId="0" borderId="25" xfId="8" applyNumberFormat="1" applyFont="1" applyBorder="1" applyAlignment="1">
      <alignment vertical="center"/>
    </xf>
    <xf numFmtId="178" fontId="10" fillId="0" borderId="26" xfId="8" applyNumberFormat="1" applyFont="1" applyBorder="1" applyAlignment="1">
      <alignment vertical="center"/>
    </xf>
    <xf numFmtId="178" fontId="10" fillId="0" borderId="27" xfId="8" applyNumberFormat="1" applyFont="1" applyBorder="1" applyAlignment="1">
      <alignment vertical="center"/>
    </xf>
    <xf numFmtId="178" fontId="10" fillId="0" borderId="24" xfId="8" applyNumberFormat="1" applyFont="1" applyBorder="1" applyAlignment="1">
      <alignment vertical="center"/>
    </xf>
    <xf numFmtId="0" fontId="21" fillId="0" borderId="6" xfId="5" applyFont="1" applyBorder="1" applyAlignment="1">
      <alignment vertical="center" shrinkToFit="1"/>
    </xf>
    <xf numFmtId="0" fontId="21" fillId="0" borderId="19" xfId="5" applyFont="1" applyBorder="1" applyAlignment="1">
      <alignment horizontal="center" vertical="center"/>
    </xf>
    <xf numFmtId="0" fontId="21" fillId="0" borderId="28" xfId="5" applyFont="1" applyBorder="1" applyAlignment="1">
      <alignment horizontal="center" vertical="center" shrinkToFit="1"/>
    </xf>
    <xf numFmtId="178" fontId="10" fillId="0" borderId="49" xfId="5" applyNumberFormat="1" applyFont="1" applyBorder="1">
      <alignment vertical="center"/>
    </xf>
    <xf numFmtId="178" fontId="10" fillId="0" borderId="29" xfId="8" applyNumberFormat="1" applyFont="1" applyBorder="1" applyAlignment="1">
      <alignment vertical="center"/>
    </xf>
    <xf numFmtId="178" fontId="10" fillId="0" borderId="30" xfId="8" applyNumberFormat="1" applyFont="1" applyBorder="1" applyAlignment="1">
      <alignment vertical="center"/>
    </xf>
    <xf numFmtId="178" fontId="10" fillId="0" borderId="31" xfId="8" applyNumberFormat="1" applyFont="1" applyBorder="1" applyAlignment="1">
      <alignment vertical="center"/>
    </xf>
    <xf numFmtId="178" fontId="10" fillId="0" borderId="28" xfId="8" applyNumberFormat="1" applyFont="1" applyBorder="1" applyAlignment="1">
      <alignment vertical="center"/>
    </xf>
    <xf numFmtId="49" fontId="21" fillId="0" borderId="1" xfId="9" applyNumberFormat="1" applyFont="1" applyBorder="1" applyAlignment="1">
      <alignment horizontal="center" vertical="center" shrinkToFit="1"/>
    </xf>
    <xf numFmtId="178" fontId="21" fillId="0" borderId="59" xfId="5" applyNumberFormat="1" applyFont="1" applyBorder="1">
      <alignment vertical="center"/>
    </xf>
    <xf numFmtId="178" fontId="21" fillId="0" borderId="25" xfId="8" applyNumberFormat="1" applyFont="1" applyBorder="1" applyAlignment="1">
      <alignment vertical="center"/>
    </xf>
    <xf numFmtId="178" fontId="21" fillId="0" borderId="26" xfId="8" applyNumberFormat="1" applyFont="1" applyBorder="1" applyAlignment="1">
      <alignment vertical="center"/>
    </xf>
    <xf numFmtId="178" fontId="21" fillId="0" borderId="27" xfId="8" applyNumberFormat="1" applyFont="1" applyBorder="1" applyAlignment="1">
      <alignment vertical="center"/>
    </xf>
    <xf numFmtId="178" fontId="21" fillId="0" borderId="24" xfId="8" applyNumberFormat="1" applyFont="1" applyBorder="1" applyAlignment="1">
      <alignment vertical="center"/>
    </xf>
    <xf numFmtId="49" fontId="21" fillId="0" borderId="3" xfId="9" applyNumberFormat="1" applyFont="1" applyBorder="1" applyAlignment="1">
      <alignment horizontal="center" vertical="center" shrinkToFit="1"/>
    </xf>
    <xf numFmtId="178" fontId="21" fillId="0" borderId="49" xfId="5" applyNumberFormat="1" applyFont="1" applyBorder="1">
      <alignment vertical="center"/>
    </xf>
    <xf numFmtId="178" fontId="21" fillId="0" borderId="29" xfId="8" applyNumberFormat="1" applyFont="1" applyBorder="1" applyAlignment="1">
      <alignment vertical="center"/>
    </xf>
    <xf numFmtId="178" fontId="21" fillId="0" borderId="30" xfId="8" applyNumberFormat="1" applyFont="1" applyBorder="1" applyAlignment="1">
      <alignment vertical="center"/>
    </xf>
    <xf numFmtId="178" fontId="21" fillId="0" borderId="31" xfId="8" applyNumberFormat="1" applyFont="1" applyBorder="1" applyAlignment="1">
      <alignment vertical="center"/>
    </xf>
    <xf numFmtId="178" fontId="21" fillId="0" borderId="28" xfId="8" applyNumberFormat="1" applyFont="1" applyBorder="1" applyAlignment="1">
      <alignment vertical="center"/>
    </xf>
    <xf numFmtId="49" fontId="21" fillId="0" borderId="2" xfId="9" applyNumberFormat="1" applyFont="1" applyBorder="1" applyAlignment="1">
      <alignment horizontal="center" vertical="center" shrinkToFit="1"/>
    </xf>
    <xf numFmtId="0" fontId="21" fillId="0" borderId="3" xfId="5" applyFont="1" applyBorder="1" applyAlignment="1">
      <alignment vertical="center" shrinkToFit="1"/>
    </xf>
    <xf numFmtId="0" fontId="21" fillId="0" borderId="36" xfId="5" applyFont="1" applyBorder="1" applyAlignment="1">
      <alignment vertical="center" shrinkToFit="1"/>
    </xf>
    <xf numFmtId="49" fontId="21" fillId="0" borderId="36" xfId="9" applyNumberFormat="1" applyFont="1" applyBorder="1" applyAlignment="1">
      <alignment horizontal="center" vertical="center" shrinkToFit="1"/>
    </xf>
    <xf numFmtId="0" fontId="21" fillId="0" borderId="36" xfId="5" applyFont="1" applyBorder="1" applyAlignment="1">
      <alignment horizontal="center" vertical="center" shrinkToFit="1"/>
    </xf>
    <xf numFmtId="178" fontId="21" fillId="0" borderId="36" xfId="5" applyNumberFormat="1" applyFont="1" applyBorder="1">
      <alignment vertical="center"/>
    </xf>
    <xf numFmtId="178" fontId="21" fillId="0" borderId="36" xfId="8" applyNumberFormat="1" applyFont="1" applyBorder="1" applyAlignment="1">
      <alignment vertical="center"/>
    </xf>
    <xf numFmtId="0" fontId="21" fillId="0" borderId="17" xfId="5" applyFont="1" applyBorder="1" applyAlignment="1">
      <alignment horizontal="right"/>
    </xf>
    <xf numFmtId="178" fontId="21" fillId="0" borderId="0" xfId="8" applyNumberFormat="1" applyFont="1" applyAlignment="1">
      <alignment vertical="center"/>
    </xf>
    <xf numFmtId="0" fontId="21" fillId="0" borderId="2" xfId="5" applyFont="1" applyBorder="1" applyAlignment="1">
      <alignment horizontal="distributed" vertical="center" justifyLastLine="1" shrinkToFit="1"/>
    </xf>
    <xf numFmtId="178" fontId="21" fillId="0" borderId="19" xfId="5" applyNumberFormat="1" applyFont="1" applyBorder="1" applyAlignment="1">
      <alignment horizontal="center" vertical="center"/>
    </xf>
    <xf numFmtId="178" fontId="21" fillId="0" borderId="2" xfId="8" applyNumberFormat="1" applyFont="1" applyBorder="1" applyAlignment="1">
      <alignment horizontal="center" vertical="center" shrinkToFit="1"/>
    </xf>
    <xf numFmtId="178" fontId="21" fillId="0" borderId="7" xfId="8" applyNumberFormat="1" applyFont="1" applyBorder="1" applyAlignment="1">
      <alignment horizontal="center" vertical="center"/>
    </xf>
    <xf numFmtId="178" fontId="21" fillId="0" borderId="6" xfId="8" applyNumberFormat="1" applyFont="1" applyBorder="1" applyAlignment="1">
      <alignment vertical="center"/>
    </xf>
    <xf numFmtId="178" fontId="10" fillId="0" borderId="60" xfId="8" applyNumberFormat="1" applyFont="1" applyBorder="1" applyAlignment="1">
      <alignment vertical="center"/>
    </xf>
    <xf numFmtId="178" fontId="10" fillId="0" borderId="6" xfId="8" applyNumberFormat="1" applyFont="1" applyBorder="1" applyAlignment="1">
      <alignment vertical="center"/>
    </xf>
    <xf numFmtId="0" fontId="10" fillId="0" borderId="6" xfId="5" applyFont="1" applyBorder="1">
      <alignment vertical="center"/>
    </xf>
    <xf numFmtId="0" fontId="10" fillId="0" borderId="19" xfId="5" applyFont="1" applyBorder="1">
      <alignment vertical="center"/>
    </xf>
    <xf numFmtId="178" fontId="10" fillId="0" borderId="61" xfId="8" applyNumberFormat="1" applyFont="1" applyBorder="1" applyAlignment="1">
      <alignment vertical="center"/>
    </xf>
    <xf numFmtId="0" fontId="21" fillId="0" borderId="2" xfId="5" applyFont="1" applyBorder="1" applyAlignment="1">
      <alignment vertical="center" shrinkToFit="1"/>
    </xf>
    <xf numFmtId="178" fontId="21" fillId="0" borderId="60" xfId="8" applyNumberFormat="1" applyFont="1" applyBorder="1" applyAlignment="1">
      <alignment vertical="center"/>
    </xf>
    <xf numFmtId="178" fontId="21" fillId="0" borderId="61" xfId="8" applyNumberFormat="1" applyFont="1" applyBorder="1" applyAlignment="1">
      <alignment vertical="center"/>
    </xf>
    <xf numFmtId="49" fontId="21" fillId="0" borderId="3" xfId="9" applyNumberFormat="1" applyFont="1" applyBorder="1" applyAlignment="1">
      <alignment horizontal="center" vertical="top" shrinkToFit="1"/>
    </xf>
    <xf numFmtId="0" fontId="21" fillId="0" borderId="2" xfId="5" applyFont="1" applyBorder="1" applyAlignment="1">
      <alignment horizontal="center" vertical="center" shrinkToFit="1"/>
    </xf>
    <xf numFmtId="178" fontId="21" fillId="0" borderId="62" xfId="8" applyNumberFormat="1" applyFont="1" applyBorder="1" applyAlignment="1">
      <alignment vertical="center"/>
    </xf>
    <xf numFmtId="178" fontId="21" fillId="0" borderId="63" xfId="8" applyNumberFormat="1" applyFont="1" applyBorder="1" applyAlignment="1">
      <alignment vertical="center"/>
    </xf>
    <xf numFmtId="178" fontId="21" fillId="0" borderId="64" xfId="8" applyNumberFormat="1" applyFont="1" applyBorder="1" applyAlignment="1">
      <alignment vertical="center"/>
    </xf>
    <xf numFmtId="178" fontId="21" fillId="0" borderId="65" xfId="8" applyNumberFormat="1" applyFont="1" applyBorder="1" applyAlignment="1">
      <alignment vertical="center"/>
    </xf>
    <xf numFmtId="178" fontId="21" fillId="0" borderId="2" xfId="8" applyNumberFormat="1" applyFont="1" applyBorder="1" applyAlignment="1">
      <alignment vertical="center" shrinkToFit="1"/>
    </xf>
    <xf numFmtId="178" fontId="10" fillId="0" borderId="66" xfId="8" applyNumberFormat="1" applyFont="1" applyBorder="1" applyAlignment="1">
      <alignment vertical="center"/>
    </xf>
    <xf numFmtId="178" fontId="10" fillId="0" borderId="67" xfId="8" applyNumberFormat="1" applyFont="1" applyBorder="1" applyAlignment="1">
      <alignment vertical="center"/>
    </xf>
    <xf numFmtId="178" fontId="10" fillId="0" borderId="68" xfId="8" applyNumberFormat="1" applyFont="1" applyBorder="1" applyAlignment="1">
      <alignment vertical="center"/>
    </xf>
    <xf numFmtId="178" fontId="10" fillId="0" borderId="69" xfId="8" applyNumberFormat="1" applyFont="1" applyBorder="1" applyAlignment="1">
      <alignment vertical="center"/>
    </xf>
    <xf numFmtId="178" fontId="10" fillId="0" borderId="70" xfId="8" applyNumberFormat="1" applyFont="1" applyBorder="1" applyAlignment="1">
      <alignment vertical="center"/>
    </xf>
    <xf numFmtId="178" fontId="10" fillId="0" borderId="71" xfId="8" applyNumberFormat="1" applyFont="1" applyBorder="1" applyAlignment="1">
      <alignment vertical="center"/>
    </xf>
    <xf numFmtId="178" fontId="10" fillId="0" borderId="72" xfId="8" applyNumberFormat="1" applyFont="1" applyBorder="1" applyAlignment="1">
      <alignment vertical="center"/>
    </xf>
    <xf numFmtId="178" fontId="10" fillId="0" borderId="73" xfId="8" applyNumberFormat="1" applyFont="1" applyBorder="1" applyAlignment="1">
      <alignment vertical="center"/>
    </xf>
    <xf numFmtId="178" fontId="21" fillId="0" borderId="66" xfId="8" applyNumberFormat="1" applyFont="1" applyBorder="1" applyAlignment="1">
      <alignment vertical="center"/>
    </xf>
    <xf numFmtId="178" fontId="21" fillId="0" borderId="67" xfId="8" applyNumberFormat="1" applyFont="1" applyBorder="1" applyAlignment="1">
      <alignment vertical="center"/>
    </xf>
    <xf numFmtId="178" fontId="21" fillId="0" borderId="68" xfId="8" applyNumberFormat="1" applyFont="1" applyBorder="1" applyAlignment="1">
      <alignment vertical="center"/>
    </xf>
    <xf numFmtId="178" fontId="21" fillId="0" borderId="69" xfId="8" applyNumberFormat="1" applyFont="1" applyBorder="1" applyAlignment="1">
      <alignment vertical="center"/>
    </xf>
    <xf numFmtId="178" fontId="21" fillId="0" borderId="70" xfId="8" applyNumberFormat="1" applyFont="1" applyBorder="1" applyAlignment="1">
      <alignment vertical="center"/>
    </xf>
    <xf numFmtId="178" fontId="21" fillId="0" borderId="71" xfId="8" applyNumberFormat="1" applyFont="1" applyBorder="1" applyAlignment="1">
      <alignment vertical="center"/>
    </xf>
    <xf numFmtId="178" fontId="21" fillId="0" borderId="72" xfId="8" applyNumberFormat="1" applyFont="1" applyBorder="1" applyAlignment="1">
      <alignment vertical="center"/>
    </xf>
    <xf numFmtId="178" fontId="21" fillId="0" borderId="73" xfId="8" applyNumberFormat="1" applyFont="1" applyBorder="1" applyAlignment="1">
      <alignment vertical="center"/>
    </xf>
    <xf numFmtId="38" fontId="21" fillId="0" borderId="0" xfId="6" applyFont="1" applyFill="1">
      <alignment vertical="center"/>
    </xf>
    <xf numFmtId="38" fontId="21" fillId="0" borderId="0" xfId="6" applyFont="1" applyFill="1" applyAlignment="1">
      <alignment horizontal="center" vertical="center"/>
    </xf>
    <xf numFmtId="38" fontId="2" fillId="0" borderId="0" xfId="6" applyFont="1" applyFill="1">
      <alignment vertical="center"/>
    </xf>
    <xf numFmtId="38" fontId="21" fillId="0" borderId="0" xfId="6" applyFont="1" applyFill="1" applyAlignment="1">
      <alignment horizontal="right"/>
    </xf>
    <xf numFmtId="0" fontId="21" fillId="0" borderId="12" xfId="6" applyNumberFormat="1" applyFont="1" applyFill="1" applyBorder="1" applyAlignment="1">
      <alignment horizontal="distributed" vertical="center" justifyLastLine="1"/>
    </xf>
    <xf numFmtId="0" fontId="21" fillId="0" borderId="1" xfId="6" applyNumberFormat="1" applyFont="1" applyFill="1" applyBorder="1" applyAlignment="1">
      <alignment horizontal="distributed" vertical="center" justifyLastLine="1" shrinkToFit="1"/>
    </xf>
    <xf numFmtId="0" fontId="21" fillId="0" borderId="37" xfId="6" applyNumberFormat="1" applyFont="1" applyFill="1" applyBorder="1" applyAlignment="1">
      <alignment horizontal="distributed" vertical="center" justifyLastLine="1" shrinkToFit="1"/>
    </xf>
    <xf numFmtId="0" fontId="21" fillId="0" borderId="38" xfId="6" applyNumberFormat="1" applyFont="1" applyFill="1" applyBorder="1" applyAlignment="1">
      <alignment horizontal="distributed" vertical="center" justifyLastLine="1" shrinkToFit="1"/>
    </xf>
    <xf numFmtId="38" fontId="21" fillId="0" borderId="38" xfId="6" applyFont="1" applyFill="1" applyBorder="1" applyAlignment="1">
      <alignment horizontal="center" vertical="center" shrinkToFit="1"/>
    </xf>
    <xf numFmtId="38" fontId="21" fillId="0" borderId="38" xfId="6" applyFont="1" applyFill="1" applyBorder="1" applyAlignment="1">
      <alignment horizontal="center" vertical="center" wrapText="1" shrinkToFit="1"/>
    </xf>
    <xf numFmtId="38" fontId="31" fillId="0" borderId="8" xfId="6" applyFont="1" applyFill="1" applyBorder="1" applyAlignment="1">
      <alignment horizontal="center" vertical="center" wrapText="1" shrinkToFit="1"/>
    </xf>
    <xf numFmtId="38" fontId="21" fillId="0" borderId="24" xfId="6" applyFont="1" applyFill="1" applyBorder="1" applyAlignment="1">
      <alignment horizontal="center" vertical="center"/>
    </xf>
    <xf numFmtId="38" fontId="10" fillId="0" borderId="24" xfId="6" applyFont="1" applyFill="1" applyBorder="1">
      <alignment vertical="center"/>
    </xf>
    <xf numFmtId="38" fontId="10" fillId="0" borderId="25" xfId="6" applyFont="1" applyFill="1" applyBorder="1">
      <alignment vertical="center"/>
    </xf>
    <xf numFmtId="38" fontId="10" fillId="0" borderId="26" xfId="6" applyFont="1" applyFill="1" applyBorder="1">
      <alignment vertical="center"/>
    </xf>
    <xf numFmtId="38" fontId="10" fillId="0" borderId="27" xfId="6" applyFont="1" applyFill="1" applyBorder="1">
      <alignment vertical="center"/>
    </xf>
    <xf numFmtId="38" fontId="21" fillId="0" borderId="6" xfId="6" applyFont="1" applyFill="1" applyBorder="1">
      <alignment vertical="center"/>
    </xf>
    <xf numFmtId="38" fontId="21" fillId="0" borderId="36" xfId="6" applyFont="1" applyFill="1" applyBorder="1">
      <alignment vertical="center"/>
    </xf>
    <xf numFmtId="38" fontId="21" fillId="0" borderId="28" xfId="6" applyFont="1" applyFill="1" applyBorder="1" applyAlignment="1">
      <alignment horizontal="center" vertical="center"/>
    </xf>
    <xf numFmtId="38" fontId="10" fillId="0" borderId="28" xfId="6" applyFont="1" applyFill="1" applyBorder="1">
      <alignment vertical="center"/>
    </xf>
    <xf numFmtId="38" fontId="10" fillId="0" borderId="29" xfId="6" applyFont="1" applyFill="1" applyBorder="1">
      <alignment vertical="center"/>
    </xf>
    <xf numFmtId="38" fontId="10" fillId="0" borderId="30" xfId="6" applyFont="1" applyFill="1" applyBorder="1">
      <alignment vertical="center"/>
    </xf>
    <xf numFmtId="38" fontId="10" fillId="0" borderId="31" xfId="6" applyFont="1" applyFill="1" applyBorder="1">
      <alignment vertical="center"/>
    </xf>
    <xf numFmtId="38" fontId="21" fillId="0" borderId="2" xfId="6" applyFont="1" applyFill="1" applyBorder="1">
      <alignment vertical="center"/>
    </xf>
    <xf numFmtId="38" fontId="21" fillId="0" borderId="21" xfId="6" applyFont="1" applyFill="1" applyBorder="1" applyAlignment="1">
      <alignment horizontal="right" vertical="center"/>
    </xf>
    <xf numFmtId="38" fontId="21" fillId="0" borderId="24" xfId="6" applyFont="1" applyFill="1" applyBorder="1">
      <alignment vertical="center"/>
    </xf>
    <xf numFmtId="38" fontId="21" fillId="0" borderId="25" xfId="6" applyFont="1" applyFill="1" applyBorder="1">
      <alignment vertical="center"/>
    </xf>
    <xf numFmtId="38" fontId="21" fillId="0" borderId="26" xfId="6" applyFont="1" applyFill="1" applyBorder="1">
      <alignment vertical="center"/>
    </xf>
    <xf numFmtId="38" fontId="21" fillId="0" borderId="27" xfId="6" applyFont="1" applyFill="1" applyBorder="1">
      <alignment vertical="center"/>
    </xf>
    <xf numFmtId="38" fontId="21" fillId="0" borderId="28" xfId="6" applyFont="1" applyFill="1" applyBorder="1">
      <alignment vertical="center"/>
    </xf>
    <xf numFmtId="38" fontId="21" fillId="0" borderId="29" xfId="6" applyFont="1" applyFill="1" applyBorder="1">
      <alignment vertical="center"/>
    </xf>
    <xf numFmtId="38" fontId="21" fillId="0" borderId="30" xfId="6" applyFont="1" applyFill="1" applyBorder="1">
      <alignment vertical="center"/>
    </xf>
    <xf numFmtId="38" fontId="21" fillId="0" borderId="31" xfId="6" applyFont="1" applyFill="1" applyBorder="1">
      <alignment vertical="center"/>
    </xf>
    <xf numFmtId="38" fontId="21" fillId="0" borderId="5" xfId="6" applyFont="1" applyFill="1" applyBorder="1" applyAlignment="1">
      <alignment horizontal="right" vertical="center"/>
    </xf>
    <xf numFmtId="38" fontId="21" fillId="0" borderId="7" xfId="6" applyFont="1" applyFill="1" applyBorder="1">
      <alignment vertical="center"/>
    </xf>
    <xf numFmtId="38" fontId="21" fillId="0" borderId="6" xfId="6" applyFont="1" applyFill="1" applyBorder="1" applyAlignment="1">
      <alignment horizontal="right" vertical="center"/>
    </xf>
    <xf numFmtId="38" fontId="21" fillId="0" borderId="40" xfId="6" applyFont="1" applyFill="1" applyBorder="1" applyAlignment="1">
      <alignment horizontal="center" vertical="center"/>
    </xf>
    <xf numFmtId="38" fontId="21" fillId="0" borderId="40" xfId="6" applyFont="1" applyFill="1" applyBorder="1">
      <alignment vertical="center"/>
    </xf>
    <xf numFmtId="38" fontId="21" fillId="0" borderId="41" xfId="6" applyFont="1" applyFill="1" applyBorder="1">
      <alignment vertical="center"/>
    </xf>
    <xf numFmtId="38" fontId="21" fillId="0" borderId="42" xfId="6" applyFont="1" applyFill="1" applyBorder="1">
      <alignment vertical="center"/>
    </xf>
    <xf numFmtId="38" fontId="21" fillId="0" borderId="43" xfId="6" applyFont="1" applyFill="1" applyBorder="1">
      <alignment vertical="center"/>
    </xf>
    <xf numFmtId="38" fontId="21" fillId="0" borderId="3" xfId="6" applyFont="1" applyFill="1" applyBorder="1">
      <alignment vertical="center"/>
    </xf>
    <xf numFmtId="38" fontId="10" fillId="0" borderId="26" xfId="6" applyFont="1" applyFill="1" applyBorder="1" applyAlignment="1">
      <alignment horizontal="right" vertical="center"/>
    </xf>
    <xf numFmtId="38" fontId="21" fillId="0" borderId="20" xfId="6" applyFont="1" applyFill="1" applyBorder="1">
      <alignment vertical="center"/>
    </xf>
    <xf numFmtId="38" fontId="10" fillId="0" borderId="30" xfId="6" applyFont="1" applyFill="1" applyBorder="1" applyAlignment="1">
      <alignment horizontal="right" vertical="center"/>
    </xf>
    <xf numFmtId="38" fontId="21" fillId="0" borderId="26" xfId="6" applyFont="1" applyFill="1" applyBorder="1" applyAlignment="1">
      <alignment horizontal="right" vertical="center"/>
    </xf>
    <xf numFmtId="38" fontId="21" fillId="0" borderId="30" xfId="6" applyFont="1" applyFill="1" applyBorder="1" applyAlignment="1">
      <alignment horizontal="right" vertical="center"/>
    </xf>
    <xf numFmtId="38" fontId="21" fillId="0" borderId="42" xfId="6" applyFont="1" applyFill="1" applyBorder="1" applyAlignment="1">
      <alignment horizontal="right" vertical="center"/>
    </xf>
    <xf numFmtId="38" fontId="21" fillId="0" borderId="75" xfId="6" applyFont="1" applyFill="1" applyBorder="1" applyAlignment="1">
      <alignment horizontal="right" vertical="center"/>
    </xf>
    <xf numFmtId="38" fontId="21" fillId="0" borderId="59" xfId="6" applyFont="1" applyFill="1" applyBorder="1" applyAlignment="1">
      <alignment horizontal="center" vertical="center" shrinkToFit="1"/>
    </xf>
    <xf numFmtId="38" fontId="21" fillId="0" borderId="49" xfId="6" applyFont="1" applyFill="1" applyBorder="1" applyAlignment="1">
      <alignment horizontal="center" vertical="center"/>
    </xf>
    <xf numFmtId="38" fontId="21" fillId="0" borderId="24" xfId="6" applyFont="1" applyFill="1" applyBorder="1" applyAlignment="1">
      <alignment horizontal="center" vertical="center" shrinkToFit="1"/>
    </xf>
    <xf numFmtId="0" fontId="21" fillId="0" borderId="53" xfId="5" applyFont="1" applyBorder="1" applyAlignment="1">
      <alignment horizontal="distributed" vertical="center" justifyLastLine="1" shrinkToFit="1"/>
    </xf>
    <xf numFmtId="0" fontId="21" fillId="0" borderId="76" xfId="5" applyFont="1" applyBorder="1" applyAlignment="1">
      <alignment horizontal="distributed" vertical="center" justifyLastLine="1" shrinkToFit="1"/>
    </xf>
    <xf numFmtId="0" fontId="21" fillId="0" borderId="37" xfId="5" applyFont="1" applyBorder="1" applyAlignment="1">
      <alignment horizontal="distributed" vertical="center" justifyLastLine="1" shrinkToFit="1"/>
    </xf>
    <xf numFmtId="0" fontId="21" fillId="0" borderId="9" xfId="5" applyFont="1" applyBorder="1" applyAlignment="1">
      <alignment horizontal="distributed" vertical="center" justifyLastLine="1" shrinkToFit="1"/>
    </xf>
    <xf numFmtId="177" fontId="21" fillId="0" borderId="0" xfId="5" applyNumberFormat="1" applyFont="1" applyAlignment="1">
      <alignment vertical="center" shrinkToFit="1"/>
    </xf>
    <xf numFmtId="177" fontId="10" fillId="0" borderId="1" xfId="5" applyNumberFormat="1" applyFont="1" applyBorder="1" applyAlignment="1">
      <alignment horizontal="center" vertical="center"/>
    </xf>
    <xf numFmtId="178" fontId="10" fillId="0" borderId="53" xfId="6" applyNumberFormat="1" applyFont="1" applyFill="1" applyBorder="1" applyAlignment="1">
      <alignment vertical="center" shrinkToFit="1"/>
    </xf>
    <xf numFmtId="178" fontId="10" fillId="0" borderId="9" xfId="6" applyNumberFormat="1" applyFont="1" applyFill="1" applyBorder="1" applyAlignment="1">
      <alignment vertical="center" shrinkToFit="1"/>
    </xf>
    <xf numFmtId="178" fontId="10" fillId="0" borderId="37" xfId="6" applyNumberFormat="1" applyFont="1" applyFill="1" applyBorder="1" applyAlignment="1">
      <alignment vertical="center" shrinkToFit="1"/>
    </xf>
    <xf numFmtId="177" fontId="21" fillId="0" borderId="2" xfId="5" applyNumberFormat="1" applyFont="1" applyBorder="1" applyAlignment="1">
      <alignment horizontal="right" vertical="center"/>
    </xf>
    <xf numFmtId="178" fontId="21" fillId="0" borderId="56" xfId="6" applyNumberFormat="1" applyFont="1" applyFill="1" applyBorder="1" applyAlignment="1">
      <alignment vertical="center" shrinkToFit="1"/>
    </xf>
    <xf numFmtId="178" fontId="21" fillId="0" borderId="10" xfId="6" applyNumberFormat="1" applyFont="1" applyFill="1" applyBorder="1" applyAlignment="1">
      <alignment vertical="center" shrinkToFit="1"/>
    </xf>
    <xf numFmtId="178" fontId="21" fillId="0" borderId="44" xfId="6" applyNumberFormat="1" applyFont="1" applyFill="1" applyBorder="1" applyAlignment="1">
      <alignment vertical="center" shrinkToFit="1"/>
    </xf>
    <xf numFmtId="177" fontId="21" fillId="0" borderId="3" xfId="5" applyNumberFormat="1" applyFont="1" applyBorder="1" applyAlignment="1">
      <alignment horizontal="right" vertical="center"/>
    </xf>
    <xf numFmtId="178" fontId="21" fillId="0" borderId="58" xfId="6" applyNumberFormat="1" applyFont="1" applyFill="1" applyBorder="1" applyAlignment="1">
      <alignment vertical="center" shrinkToFit="1"/>
    </xf>
    <xf numFmtId="178" fontId="21" fillId="0" borderId="11" xfId="6" applyNumberFormat="1" applyFont="1" applyFill="1" applyBorder="1" applyAlignment="1">
      <alignment vertical="center" shrinkToFit="1"/>
    </xf>
    <xf numFmtId="178" fontId="21" fillId="0" borderId="77" xfId="6" applyNumberFormat="1" applyFont="1" applyFill="1" applyBorder="1" applyAlignment="1">
      <alignment vertical="center" shrinkToFit="1"/>
    </xf>
    <xf numFmtId="177" fontId="10" fillId="0" borderId="0" xfId="5" applyNumberFormat="1" applyFont="1" applyAlignment="1">
      <alignment vertical="center" shrinkToFit="1"/>
    </xf>
    <xf numFmtId="177" fontId="10" fillId="0" borderId="12" xfId="5" applyNumberFormat="1" applyFont="1" applyBorder="1" applyAlignment="1">
      <alignment horizontal="center" vertical="center"/>
    </xf>
    <xf numFmtId="178" fontId="10" fillId="0" borderId="46" xfId="6" applyNumberFormat="1" applyFont="1" applyFill="1" applyBorder="1" applyAlignment="1">
      <alignment vertical="center" shrinkToFit="1"/>
    </xf>
    <xf numFmtId="178" fontId="10" fillId="0" borderId="8" xfId="6" applyNumberFormat="1" applyFont="1" applyFill="1" applyBorder="1" applyAlignment="1">
      <alignment vertical="center" shrinkToFit="1"/>
    </xf>
    <xf numFmtId="178" fontId="10" fillId="0" borderId="22" xfId="6" applyNumberFormat="1" applyFont="1" applyFill="1" applyBorder="1" applyAlignment="1">
      <alignment vertical="center" shrinkToFit="1"/>
    </xf>
    <xf numFmtId="0" fontId="21" fillId="0" borderId="3" xfId="5" applyFont="1" applyBorder="1" applyAlignment="1">
      <alignment horizontal="right" vertical="center" shrinkToFit="1"/>
    </xf>
    <xf numFmtId="0" fontId="2" fillId="0" borderId="0" xfId="5" applyAlignment="1">
      <alignment vertical="center" textRotation="255" shrinkToFit="1"/>
    </xf>
    <xf numFmtId="0" fontId="8" fillId="0" borderId="0" xfId="5" applyFont="1" applyAlignment="1">
      <alignment vertical="center" textRotation="255" shrinkToFit="1"/>
    </xf>
    <xf numFmtId="178" fontId="2" fillId="0" borderId="0" xfId="5" applyNumberFormat="1" applyAlignment="1">
      <alignment vertical="center" shrinkToFit="1"/>
    </xf>
    <xf numFmtId="184" fontId="2" fillId="0" borderId="0" xfId="5" applyNumberFormat="1" applyAlignment="1">
      <alignment vertical="center" shrinkToFit="1"/>
    </xf>
    <xf numFmtId="184" fontId="21" fillId="0" borderId="0" xfId="5" applyNumberFormat="1" applyFont="1" applyAlignment="1">
      <alignment horizontal="right" shrinkToFit="1"/>
    </xf>
    <xf numFmtId="184" fontId="21" fillId="0" borderId="37" xfId="5" applyNumberFormat="1" applyFont="1" applyBorder="1" applyAlignment="1">
      <alignment horizontal="distributed" vertical="center" justifyLastLine="1" shrinkToFit="1"/>
    </xf>
    <xf numFmtId="184" fontId="21" fillId="0" borderId="9" xfId="5" applyNumberFormat="1" applyFont="1" applyBorder="1" applyAlignment="1">
      <alignment horizontal="distributed" vertical="center" justifyLastLine="1" shrinkToFit="1"/>
    </xf>
    <xf numFmtId="177" fontId="10" fillId="0" borderId="5" xfId="5" applyNumberFormat="1" applyFont="1" applyBorder="1" applyAlignment="1">
      <alignment horizontal="center" vertical="center" shrinkToFit="1"/>
    </xf>
    <xf numFmtId="178" fontId="10" fillId="0" borderId="1" xfId="6" applyNumberFormat="1" applyFont="1" applyFill="1" applyBorder="1" applyAlignment="1">
      <alignment vertical="center" shrinkToFit="1"/>
    </xf>
    <xf numFmtId="184" fontId="10" fillId="0" borderId="37" xfId="6" applyNumberFormat="1" applyFont="1" applyFill="1" applyBorder="1" applyAlignment="1">
      <alignment vertical="center" shrinkToFit="1"/>
    </xf>
    <xf numFmtId="184" fontId="10" fillId="0" borderId="9" xfId="6" applyNumberFormat="1" applyFont="1" applyFill="1" applyBorder="1" applyAlignment="1">
      <alignment vertical="center" shrinkToFit="1"/>
    </xf>
    <xf numFmtId="184" fontId="10" fillId="0" borderId="1" xfId="6" applyNumberFormat="1" applyFont="1" applyFill="1" applyBorder="1" applyAlignment="1">
      <alignment vertical="center" shrinkToFit="1"/>
    </xf>
    <xf numFmtId="177" fontId="21" fillId="0" borderId="6" xfId="5" applyNumberFormat="1" applyFont="1" applyBorder="1" applyAlignment="1">
      <alignment horizontal="right" vertical="center" shrinkToFit="1"/>
    </xf>
    <xf numFmtId="178" fontId="21" fillId="0" borderId="2" xfId="6" applyNumberFormat="1" applyFont="1" applyFill="1" applyBorder="1" applyAlignment="1">
      <alignment vertical="center" shrinkToFit="1"/>
    </xf>
    <xf numFmtId="184" fontId="21" fillId="0" borderId="44" xfId="6" applyNumberFormat="1" applyFont="1" applyFill="1" applyBorder="1" applyAlignment="1">
      <alignment vertical="center" shrinkToFit="1"/>
    </xf>
    <xf numFmtId="184" fontId="21" fillId="0" borderId="10" xfId="6" applyNumberFormat="1" applyFont="1" applyFill="1" applyBorder="1" applyAlignment="1">
      <alignment vertical="center" shrinkToFit="1"/>
    </xf>
    <xf numFmtId="184" fontId="21" fillId="0" borderId="56" xfId="6" applyNumberFormat="1" applyFont="1" applyFill="1" applyBorder="1" applyAlignment="1">
      <alignment vertical="center" shrinkToFit="1"/>
    </xf>
    <xf numFmtId="184" fontId="21" fillId="0" borderId="78" xfId="6" applyNumberFormat="1" applyFont="1" applyFill="1" applyBorder="1" applyAlignment="1">
      <alignment vertical="center" shrinkToFit="1"/>
    </xf>
    <xf numFmtId="184" fontId="21" fillId="0" borderId="2" xfId="6" applyNumberFormat="1" applyFont="1" applyFill="1" applyBorder="1" applyAlignment="1">
      <alignment vertical="center" shrinkToFit="1"/>
    </xf>
    <xf numFmtId="177" fontId="21" fillId="0" borderId="7" xfId="5" applyNumberFormat="1" applyFont="1" applyBorder="1" applyAlignment="1">
      <alignment horizontal="right" vertical="center" shrinkToFit="1"/>
    </xf>
    <xf numFmtId="178" fontId="21" fillId="0" borderId="3" xfId="6" applyNumberFormat="1" applyFont="1" applyFill="1" applyBorder="1" applyAlignment="1">
      <alignment vertical="center" shrinkToFit="1"/>
    </xf>
    <xf numFmtId="184" fontId="21" fillId="0" borderId="77" xfId="6" applyNumberFormat="1" applyFont="1" applyFill="1" applyBorder="1" applyAlignment="1">
      <alignment vertical="center" shrinkToFit="1"/>
    </xf>
    <xf numFmtId="184" fontId="21" fillId="0" borderId="11" xfId="6" applyNumberFormat="1" applyFont="1" applyFill="1" applyBorder="1" applyAlignment="1">
      <alignment vertical="center" shrinkToFit="1"/>
    </xf>
    <xf numFmtId="184" fontId="21" fillId="0" borderId="58" xfId="6" applyNumberFormat="1" applyFont="1" applyFill="1" applyBorder="1" applyAlignment="1">
      <alignment vertical="center" shrinkToFit="1"/>
    </xf>
    <xf numFmtId="184" fontId="21" fillId="0" borderId="79" xfId="6" applyNumberFormat="1" applyFont="1" applyFill="1" applyBorder="1" applyAlignment="1">
      <alignment vertical="center" shrinkToFit="1"/>
    </xf>
    <xf numFmtId="184" fontId="21" fillId="0" borderId="3" xfId="6" applyNumberFormat="1" applyFont="1" applyFill="1" applyBorder="1" applyAlignment="1">
      <alignment vertical="center" shrinkToFit="1"/>
    </xf>
    <xf numFmtId="49" fontId="21" fillId="0" borderId="6" xfId="5" applyNumberFormat="1" applyFont="1" applyBorder="1" applyAlignment="1">
      <alignment horizontal="right" shrinkToFit="1"/>
    </xf>
    <xf numFmtId="178" fontId="21" fillId="0" borderId="2" xfId="5" applyNumberFormat="1" applyFont="1" applyBorder="1">
      <alignment vertical="center"/>
    </xf>
    <xf numFmtId="184" fontId="21" fillId="0" borderId="44" xfId="5" applyNumberFormat="1" applyFont="1" applyBorder="1">
      <alignment vertical="center"/>
    </xf>
    <xf numFmtId="184" fontId="21" fillId="0" borderId="10" xfId="5" applyNumberFormat="1" applyFont="1" applyBorder="1">
      <alignment vertical="center"/>
    </xf>
    <xf numFmtId="178" fontId="21" fillId="0" borderId="44" xfId="5" applyNumberFormat="1" applyFont="1" applyBorder="1">
      <alignment vertical="center"/>
    </xf>
    <xf numFmtId="184" fontId="21" fillId="0" borderId="2" xfId="5" applyNumberFormat="1" applyFont="1" applyBorder="1">
      <alignment vertical="center"/>
    </xf>
    <xf numFmtId="185" fontId="21" fillId="0" borderId="0" xfId="5" applyNumberFormat="1" applyFont="1">
      <alignment vertical="center"/>
    </xf>
    <xf numFmtId="49" fontId="21" fillId="0" borderId="7" xfId="5" applyNumberFormat="1" applyFont="1" applyBorder="1" applyAlignment="1">
      <alignment horizontal="right" shrinkToFit="1"/>
    </xf>
    <xf numFmtId="178" fontId="21" fillId="0" borderId="3" xfId="5" applyNumberFormat="1" applyFont="1" applyBorder="1">
      <alignment vertical="center"/>
    </xf>
    <xf numFmtId="184" fontId="21" fillId="0" borderId="77" xfId="5" applyNumberFormat="1" applyFont="1" applyBorder="1">
      <alignment vertical="center"/>
    </xf>
    <xf numFmtId="184" fontId="21" fillId="0" borderId="11" xfId="5" applyNumberFormat="1" applyFont="1" applyBorder="1">
      <alignment vertical="center"/>
    </xf>
    <xf numFmtId="178" fontId="21" fillId="0" borderId="77" xfId="5" applyNumberFormat="1" applyFont="1" applyBorder="1">
      <alignment vertical="center"/>
    </xf>
    <xf numFmtId="184" fontId="21" fillId="0" borderId="3" xfId="5" applyNumberFormat="1" applyFont="1" applyBorder="1">
      <alignment vertical="center"/>
    </xf>
    <xf numFmtId="49" fontId="21" fillId="0" borderId="2" xfId="5" applyNumberFormat="1" applyFont="1" applyBorder="1" applyAlignment="1">
      <alignment horizontal="right" shrinkToFit="1"/>
    </xf>
    <xf numFmtId="178" fontId="36" fillId="0" borderId="2" xfId="10" applyNumberFormat="1" applyFont="1" applyBorder="1" applyAlignment="1">
      <alignment horizontal="right" vertical="center"/>
    </xf>
    <xf numFmtId="184" fontId="36" fillId="0" borderId="44" xfId="10" applyNumberFormat="1" applyFont="1" applyBorder="1" applyAlignment="1">
      <alignment horizontal="right" vertical="center"/>
    </xf>
    <xf numFmtId="184" fontId="36" fillId="0" borderId="10" xfId="10" applyNumberFormat="1" applyFont="1" applyBorder="1" applyAlignment="1">
      <alignment horizontal="right" vertical="center"/>
    </xf>
    <xf numFmtId="178" fontId="36" fillId="0" borderId="44" xfId="10" applyNumberFormat="1" applyFont="1" applyBorder="1" applyAlignment="1">
      <alignment horizontal="right" vertical="center"/>
    </xf>
    <xf numFmtId="184" fontId="36" fillId="0" borderId="2" xfId="10" applyNumberFormat="1" applyFont="1" applyBorder="1" applyAlignment="1">
      <alignment horizontal="right" vertical="center"/>
    </xf>
    <xf numFmtId="49" fontId="21" fillId="0" borderId="3" xfId="5" applyNumberFormat="1" applyFont="1" applyBorder="1" applyAlignment="1">
      <alignment horizontal="right" shrinkToFit="1"/>
    </xf>
    <xf numFmtId="178" fontId="36" fillId="0" borderId="3" xfId="10" applyNumberFormat="1" applyFont="1" applyBorder="1" applyAlignment="1">
      <alignment horizontal="right" vertical="center"/>
    </xf>
    <xf numFmtId="184" fontId="36" fillId="0" borderId="77" xfId="10" applyNumberFormat="1" applyFont="1" applyBorder="1" applyAlignment="1">
      <alignment horizontal="right" vertical="center"/>
    </xf>
    <xf numFmtId="184" fontId="36" fillId="0" borderId="11" xfId="10" applyNumberFormat="1" applyFont="1" applyBorder="1" applyAlignment="1">
      <alignment horizontal="right" vertical="center"/>
    </xf>
    <xf numFmtId="178" fontId="36" fillId="0" borderId="77" xfId="10" applyNumberFormat="1" applyFont="1" applyBorder="1" applyAlignment="1">
      <alignment horizontal="right" vertical="center"/>
    </xf>
    <xf numFmtId="184" fontId="36" fillId="0" borderId="3" xfId="10" applyNumberFormat="1" applyFont="1" applyBorder="1" applyAlignment="1">
      <alignment horizontal="right" vertical="center"/>
    </xf>
    <xf numFmtId="178" fontId="21" fillId="0" borderId="44" xfId="6" applyNumberFormat="1" applyFont="1" applyFill="1" applyBorder="1" applyAlignment="1">
      <alignment horizontal="right" vertical="center" shrinkToFit="1"/>
    </xf>
    <xf numFmtId="184" fontId="21" fillId="0" borderId="10" xfId="6" applyNumberFormat="1" applyFont="1" applyFill="1" applyBorder="1" applyAlignment="1">
      <alignment horizontal="right" vertical="center" shrinkToFit="1"/>
    </xf>
    <xf numFmtId="184" fontId="21" fillId="0" borderId="0" xfId="6" applyNumberFormat="1" applyFont="1" applyFill="1" applyBorder="1" applyAlignment="1">
      <alignment vertical="center" shrinkToFit="1"/>
    </xf>
    <xf numFmtId="178" fontId="21" fillId="0" borderId="77" xfId="6" applyNumberFormat="1" applyFont="1" applyFill="1" applyBorder="1" applyAlignment="1">
      <alignment horizontal="right" vertical="center" shrinkToFit="1"/>
    </xf>
    <xf numFmtId="184" fontId="21" fillId="0" borderId="11" xfId="6" applyNumberFormat="1" applyFont="1" applyFill="1" applyBorder="1" applyAlignment="1">
      <alignment horizontal="right" vertical="center" shrinkToFit="1"/>
    </xf>
    <xf numFmtId="184" fontId="21" fillId="0" borderId="36" xfId="6" applyNumberFormat="1" applyFont="1" applyFill="1" applyBorder="1" applyAlignment="1">
      <alignment vertical="center" shrinkToFit="1"/>
    </xf>
    <xf numFmtId="177" fontId="10" fillId="0" borderId="4" xfId="5" applyNumberFormat="1" applyFont="1" applyBorder="1" applyAlignment="1">
      <alignment horizontal="center" vertical="center" shrinkToFit="1"/>
    </xf>
    <xf numFmtId="178" fontId="10" fillId="0" borderId="12" xfId="6" applyNumberFormat="1" applyFont="1" applyFill="1" applyBorder="1" applyAlignment="1">
      <alignment vertical="center" shrinkToFit="1"/>
    </xf>
    <xf numFmtId="184" fontId="10" fillId="0" borderId="22" xfId="6" applyNumberFormat="1" applyFont="1" applyFill="1" applyBorder="1" applyAlignment="1">
      <alignment vertical="center" shrinkToFit="1"/>
    </xf>
    <xf numFmtId="184" fontId="10" fillId="0" borderId="8" xfId="6" applyNumberFormat="1" applyFont="1" applyFill="1" applyBorder="1" applyAlignment="1">
      <alignment vertical="center" shrinkToFit="1"/>
    </xf>
    <xf numFmtId="184" fontId="10" fillId="0" borderId="12" xfId="6" applyNumberFormat="1" applyFont="1" applyFill="1" applyBorder="1" applyAlignment="1">
      <alignment vertical="center" shrinkToFit="1"/>
    </xf>
    <xf numFmtId="186" fontId="21" fillId="0" borderId="10" xfId="6" applyNumberFormat="1" applyFont="1" applyFill="1" applyBorder="1" applyAlignment="1">
      <alignment vertical="center" shrinkToFit="1"/>
    </xf>
    <xf numFmtId="184" fontId="21" fillId="0" borderId="0" xfId="6" applyNumberFormat="1" applyFont="1" applyFill="1" applyBorder="1" applyAlignment="1">
      <alignment horizontal="right" vertical="center" shrinkToFit="1"/>
    </xf>
    <xf numFmtId="184" fontId="21" fillId="0" borderId="2" xfId="6" applyNumberFormat="1" applyFont="1" applyFill="1" applyBorder="1" applyAlignment="1">
      <alignment horizontal="right" vertical="center" shrinkToFit="1"/>
    </xf>
    <xf numFmtId="186" fontId="21" fillId="0" borderId="10" xfId="6" applyNumberFormat="1" applyFont="1" applyFill="1" applyBorder="1" applyAlignment="1">
      <alignment horizontal="right" vertical="center" shrinkToFit="1"/>
    </xf>
    <xf numFmtId="186" fontId="21" fillId="0" borderId="11" xfId="6" applyNumberFormat="1" applyFont="1" applyFill="1" applyBorder="1" applyAlignment="1">
      <alignment vertical="center" shrinkToFit="1"/>
    </xf>
    <xf numFmtId="184" fontId="21" fillId="0" borderId="36" xfId="6" applyNumberFormat="1" applyFont="1" applyFill="1" applyBorder="1" applyAlignment="1">
      <alignment horizontal="right" vertical="center" shrinkToFit="1"/>
    </xf>
    <xf numFmtId="177" fontId="21" fillId="0" borderId="0" xfId="5" applyNumberFormat="1" applyFont="1">
      <alignment vertical="center"/>
    </xf>
    <xf numFmtId="186" fontId="10" fillId="0" borderId="9" xfId="6" applyNumberFormat="1" applyFont="1" applyFill="1" applyBorder="1" applyAlignment="1">
      <alignment vertical="center" shrinkToFit="1"/>
    </xf>
    <xf numFmtId="186" fontId="10" fillId="0" borderId="1" xfId="6" applyNumberFormat="1" applyFont="1" applyFill="1" applyBorder="1" applyAlignment="1">
      <alignment vertical="center" shrinkToFit="1"/>
    </xf>
    <xf numFmtId="186" fontId="21" fillId="0" borderId="78" xfId="6" applyNumberFormat="1" applyFont="1" applyFill="1" applyBorder="1" applyAlignment="1">
      <alignment vertical="center" shrinkToFit="1"/>
    </xf>
    <xf numFmtId="186" fontId="21" fillId="0" borderId="79" xfId="6" applyNumberFormat="1" applyFont="1" applyFill="1" applyBorder="1" applyAlignment="1">
      <alignment vertical="center" shrinkToFit="1"/>
    </xf>
    <xf numFmtId="184" fontId="10" fillId="0" borderId="5" xfId="6" applyNumberFormat="1" applyFont="1" applyFill="1" applyBorder="1" applyAlignment="1">
      <alignment vertical="center" shrinkToFit="1"/>
    </xf>
    <xf numFmtId="186" fontId="21" fillId="0" borderId="2" xfId="6" applyNumberFormat="1" applyFont="1" applyFill="1" applyBorder="1" applyAlignment="1">
      <alignment vertical="center" shrinkToFit="1"/>
    </xf>
    <xf numFmtId="186" fontId="21" fillId="0" borderId="3" xfId="6" applyNumberFormat="1" applyFont="1" applyFill="1" applyBorder="1" applyAlignment="1">
      <alignment vertical="center" shrinkToFit="1"/>
    </xf>
    <xf numFmtId="177" fontId="10" fillId="0" borderId="1" xfId="5" applyNumberFormat="1" applyFont="1" applyBorder="1" applyAlignment="1">
      <alignment horizontal="center" vertical="center" shrinkToFit="1"/>
    </xf>
    <xf numFmtId="177" fontId="21" fillId="0" borderId="2" xfId="5" applyNumberFormat="1" applyFont="1" applyBorder="1" applyAlignment="1">
      <alignment horizontal="right" vertical="center" shrinkToFit="1"/>
    </xf>
    <xf numFmtId="177" fontId="21" fillId="0" borderId="3" xfId="5" applyNumberFormat="1" applyFont="1" applyBorder="1" applyAlignment="1">
      <alignment horizontal="right" vertical="center" shrinkToFit="1"/>
    </xf>
    <xf numFmtId="186" fontId="10" fillId="0" borderId="37" xfId="6" applyNumberFormat="1" applyFont="1" applyFill="1" applyBorder="1" applyAlignment="1">
      <alignment vertical="center" shrinkToFit="1"/>
    </xf>
    <xf numFmtId="186" fontId="21" fillId="0" borderId="44" xfId="6" applyNumberFormat="1" applyFont="1" applyFill="1" applyBorder="1" applyAlignment="1">
      <alignment vertical="center" shrinkToFit="1"/>
    </xf>
    <xf numFmtId="184" fontId="21" fillId="0" borderId="44" xfId="6" applyNumberFormat="1" applyFont="1" applyFill="1" applyBorder="1" applyAlignment="1">
      <alignment horizontal="right" vertical="center" shrinkToFit="1"/>
    </xf>
    <xf numFmtId="186" fontId="21" fillId="0" borderId="77" xfId="6" applyNumberFormat="1" applyFont="1" applyFill="1" applyBorder="1" applyAlignment="1">
      <alignment vertical="center" shrinkToFit="1"/>
    </xf>
    <xf numFmtId="184" fontId="21" fillId="0" borderId="77" xfId="6" applyNumberFormat="1" applyFont="1" applyFill="1" applyBorder="1" applyAlignment="1">
      <alignment horizontal="right" vertical="center" shrinkToFit="1"/>
    </xf>
    <xf numFmtId="186" fontId="10" fillId="0" borderId="18" xfId="6" applyNumberFormat="1" applyFont="1" applyFill="1" applyBorder="1" applyAlignment="1">
      <alignment vertical="center" shrinkToFit="1"/>
    </xf>
    <xf numFmtId="186" fontId="21" fillId="0" borderId="19" xfId="6" applyNumberFormat="1" applyFont="1" applyFill="1" applyBorder="1" applyAlignment="1">
      <alignment vertical="center" shrinkToFit="1"/>
    </xf>
    <xf numFmtId="186" fontId="21" fillId="0" borderId="20" xfId="6" applyNumberFormat="1" applyFont="1" applyFill="1" applyBorder="1" applyAlignment="1">
      <alignment vertical="center" shrinkToFit="1"/>
    </xf>
    <xf numFmtId="184" fontId="21" fillId="0" borderId="0" xfId="5" applyNumberFormat="1" applyFont="1" applyAlignment="1">
      <alignment horizontal="right" vertical="center"/>
    </xf>
    <xf numFmtId="186" fontId="2" fillId="0" borderId="0" xfId="5" applyNumberFormat="1" applyAlignment="1">
      <alignment vertical="center" shrinkToFit="1"/>
    </xf>
    <xf numFmtId="178" fontId="2" fillId="0" borderId="0" xfId="5" applyNumberFormat="1" applyAlignment="1">
      <alignment vertical="center" textRotation="255" shrinkToFit="1"/>
    </xf>
    <xf numFmtId="184" fontId="2" fillId="0" borderId="0" xfId="5" applyNumberFormat="1" applyAlignment="1">
      <alignment vertical="center" textRotation="255" shrinkToFit="1"/>
    </xf>
    <xf numFmtId="178" fontId="2" fillId="0" borderId="0" xfId="5" applyNumberFormat="1" applyAlignment="1">
      <alignment horizontal="center" vertical="center" shrinkToFit="1"/>
    </xf>
    <xf numFmtId="184" fontId="2" fillId="0" borderId="0" xfId="5" applyNumberFormat="1" applyAlignment="1">
      <alignment horizontal="center" vertical="center" shrinkToFit="1"/>
    </xf>
    <xf numFmtId="178" fontId="8" fillId="0" borderId="0" xfId="5" applyNumberFormat="1" applyFont="1" applyAlignment="1">
      <alignment vertical="center" textRotation="255" shrinkToFit="1"/>
    </xf>
    <xf numFmtId="184" fontId="8" fillId="0" borderId="0" xfId="5" applyNumberFormat="1" applyFont="1" applyAlignment="1">
      <alignment vertical="center" textRotation="255" shrinkToFit="1"/>
    </xf>
    <xf numFmtId="0" fontId="6" fillId="0" borderId="0" xfId="11" applyFont="1" applyAlignment="1">
      <alignment vertical="center"/>
    </xf>
    <xf numFmtId="0" fontId="21" fillId="0" borderId="0" xfId="11" applyFont="1"/>
    <xf numFmtId="0" fontId="21" fillId="0" borderId="0" xfId="11" applyFont="1" applyAlignment="1">
      <alignment vertical="center"/>
    </xf>
    <xf numFmtId="178" fontId="21" fillId="0" borderId="0" xfId="11" applyNumberFormat="1" applyFont="1"/>
    <xf numFmtId="187" fontId="21" fillId="0" borderId="0" xfId="11" applyNumberFormat="1" applyFont="1"/>
    <xf numFmtId="0" fontId="2" fillId="0" borderId="36" xfId="11" applyBorder="1" applyAlignment="1">
      <alignment vertical="center"/>
    </xf>
    <xf numFmtId="178" fontId="21" fillId="0" borderId="0" xfId="11" applyNumberFormat="1" applyFont="1" applyAlignment="1">
      <alignment vertical="center"/>
    </xf>
    <xf numFmtId="187" fontId="21" fillId="0" borderId="0" xfId="11" applyNumberFormat="1" applyFont="1" applyAlignment="1">
      <alignment vertical="center"/>
    </xf>
    <xf numFmtId="0" fontId="21" fillId="0" borderId="5" xfId="11" applyFont="1" applyBorder="1" applyAlignment="1">
      <alignment vertical="center"/>
    </xf>
    <xf numFmtId="0" fontId="21" fillId="0" borderId="18" xfId="11" applyFont="1" applyBorder="1" applyAlignment="1">
      <alignment vertical="center"/>
    </xf>
    <xf numFmtId="178" fontId="21" fillId="0" borderId="5" xfId="11" applyNumberFormat="1" applyFont="1" applyBorder="1" applyAlignment="1">
      <alignment horizontal="center" vertical="center" shrinkToFit="1"/>
    </xf>
    <xf numFmtId="178" fontId="21" fillId="0" borderId="2" xfId="11" applyNumberFormat="1" applyFont="1" applyBorder="1" applyAlignment="1">
      <alignment horizontal="center" vertical="center" shrinkToFit="1"/>
    </xf>
    <xf numFmtId="187" fontId="21" fillId="0" borderId="9" xfId="11" applyNumberFormat="1" applyFont="1" applyBorder="1" applyAlignment="1">
      <alignment horizontal="center" vertical="center" shrinkToFit="1"/>
    </xf>
    <xf numFmtId="178" fontId="21" fillId="0" borderId="5" xfId="11" applyNumberFormat="1" applyFont="1" applyBorder="1" applyAlignment="1">
      <alignment vertical="center" shrinkToFit="1"/>
    </xf>
    <xf numFmtId="187" fontId="21" fillId="0" borderId="76" xfId="11" applyNumberFormat="1" applyFont="1" applyBorder="1" applyAlignment="1">
      <alignment horizontal="center" vertical="center" shrinkToFit="1"/>
    </xf>
    <xf numFmtId="178" fontId="21" fillId="0" borderId="37" xfId="11" applyNumberFormat="1" applyFont="1" applyBorder="1" applyAlignment="1">
      <alignment vertical="center" shrinkToFit="1"/>
    </xf>
    <xf numFmtId="187" fontId="21" fillId="0" borderId="18" xfId="11" applyNumberFormat="1" applyFont="1" applyBorder="1" applyAlignment="1">
      <alignment horizontal="center" vertical="center" shrinkToFit="1"/>
    </xf>
    <xf numFmtId="0" fontId="21" fillId="0" borderId="38" xfId="11" applyFont="1" applyBorder="1" applyAlignment="1">
      <alignment horizontal="center" vertical="center" shrinkToFit="1"/>
    </xf>
    <xf numFmtId="0" fontId="21" fillId="0" borderId="18" xfId="11" applyFont="1" applyBorder="1" applyAlignment="1">
      <alignment horizontal="center" vertical="center" shrinkToFit="1"/>
    </xf>
    <xf numFmtId="0" fontId="21" fillId="0" borderId="5" xfId="11" applyFont="1" applyBorder="1" applyAlignment="1">
      <alignment horizontal="center" vertical="center" shrinkToFit="1"/>
    </xf>
    <xf numFmtId="0" fontId="21" fillId="0" borderId="7" xfId="11" applyFont="1" applyBorder="1"/>
    <xf numFmtId="0" fontId="21" fillId="0" borderId="20" xfId="11" applyFont="1" applyBorder="1" applyAlignment="1">
      <alignment vertical="center"/>
    </xf>
    <xf numFmtId="0" fontId="21" fillId="0" borderId="3" xfId="11" applyFont="1" applyBorder="1" applyAlignment="1">
      <alignment horizontal="right" shrinkToFit="1"/>
    </xf>
    <xf numFmtId="0" fontId="21" fillId="0" borderId="7" xfId="11" applyFont="1" applyBorder="1" applyAlignment="1">
      <alignment horizontal="right" shrinkToFit="1"/>
    </xf>
    <xf numFmtId="187" fontId="21" fillId="0" borderId="11" xfId="11" applyNumberFormat="1" applyFont="1" applyBorder="1" applyAlignment="1">
      <alignment horizontal="right" shrinkToFit="1"/>
    </xf>
    <xf numFmtId="178" fontId="21" fillId="0" borderId="7" xfId="11" applyNumberFormat="1" applyFont="1" applyBorder="1" applyAlignment="1">
      <alignment shrinkToFit="1"/>
    </xf>
    <xf numFmtId="178" fontId="21" fillId="0" borderId="77" xfId="11" applyNumberFormat="1" applyFont="1" applyBorder="1" applyAlignment="1">
      <alignment horizontal="right" shrinkToFit="1"/>
    </xf>
    <xf numFmtId="187" fontId="21" fillId="0" borderId="20" xfId="11" applyNumberFormat="1" applyFont="1" applyBorder="1" applyAlignment="1">
      <alignment horizontal="right" shrinkToFit="1"/>
    </xf>
    <xf numFmtId="178" fontId="21" fillId="0" borderId="7" xfId="11" applyNumberFormat="1" applyFont="1" applyBorder="1" applyAlignment="1">
      <alignment horizontal="right" shrinkToFit="1"/>
    </xf>
    <xf numFmtId="0" fontId="21" fillId="0" borderId="75" xfId="11" applyFont="1" applyBorder="1" applyAlignment="1">
      <alignment horizontal="right" shrinkToFit="1"/>
    </xf>
    <xf numFmtId="0" fontId="21" fillId="0" borderId="20" xfId="11" applyFont="1" applyBorder="1" applyAlignment="1">
      <alignment horizontal="right" shrinkToFit="1"/>
    </xf>
    <xf numFmtId="0" fontId="10" fillId="0" borderId="0" xfId="11" applyFont="1" applyAlignment="1">
      <alignment vertical="center"/>
    </xf>
    <xf numFmtId="178" fontId="10" fillId="0" borderId="1" xfId="12" applyNumberFormat="1" applyFont="1" applyFill="1" applyBorder="1" applyAlignment="1">
      <alignment vertical="center" shrinkToFit="1"/>
    </xf>
    <xf numFmtId="178" fontId="10" fillId="0" borderId="5" xfId="12" applyNumberFormat="1" applyFont="1" applyFill="1" applyBorder="1" applyAlignment="1">
      <alignment vertical="center" shrinkToFit="1"/>
    </xf>
    <xf numFmtId="187" fontId="21" fillId="0" borderId="9" xfId="12" applyNumberFormat="1" applyFont="1" applyFill="1" applyBorder="1" applyAlignment="1">
      <alignment horizontal="right" vertical="center" shrinkToFit="1"/>
    </xf>
    <xf numFmtId="187" fontId="21" fillId="0" borderId="55" xfId="12" applyNumberFormat="1" applyFont="1" applyFill="1" applyBorder="1" applyAlignment="1">
      <alignment horizontal="right" vertical="center" shrinkToFit="1"/>
    </xf>
    <xf numFmtId="178" fontId="10" fillId="0" borderId="37" xfId="12" applyNumberFormat="1" applyFont="1" applyFill="1" applyBorder="1" applyAlignment="1">
      <alignment vertical="center" shrinkToFit="1"/>
    </xf>
    <xf numFmtId="187" fontId="21" fillId="0" borderId="80" xfId="12" applyNumberFormat="1" applyFont="1" applyFill="1" applyBorder="1" applyAlignment="1">
      <alignment horizontal="right" vertical="center" shrinkToFit="1"/>
    </xf>
    <xf numFmtId="178" fontId="10" fillId="0" borderId="5" xfId="11" applyNumberFormat="1" applyFont="1" applyBorder="1" applyAlignment="1">
      <alignment vertical="center" shrinkToFit="1"/>
    </xf>
    <xf numFmtId="0" fontId="10" fillId="0" borderId="38" xfId="11" applyFont="1" applyBorder="1" applyAlignment="1">
      <alignment vertical="center" shrinkToFit="1"/>
    </xf>
    <xf numFmtId="0" fontId="10" fillId="0" borderId="18" xfId="11" applyFont="1" applyBorder="1" applyAlignment="1">
      <alignment vertical="center" shrinkToFit="1"/>
    </xf>
    <xf numFmtId="0" fontId="10" fillId="0" borderId="5" xfId="11" applyFont="1" applyBorder="1" applyAlignment="1">
      <alignment vertical="center" shrinkToFit="1"/>
    </xf>
    <xf numFmtId="187" fontId="21" fillId="0" borderId="27" xfId="12" applyNumberFormat="1" applyFont="1" applyFill="1" applyBorder="1" applyAlignment="1">
      <alignment horizontal="right" vertical="center" shrinkToFit="1"/>
    </xf>
    <xf numFmtId="0" fontId="21" fillId="0" borderId="6" xfId="11" applyFont="1" applyBorder="1" applyAlignment="1">
      <alignment vertical="center"/>
    </xf>
    <xf numFmtId="0" fontId="21" fillId="0" borderId="19" xfId="11" applyFont="1" applyBorder="1" applyAlignment="1">
      <alignment horizontal="right" vertical="center"/>
    </xf>
    <xf numFmtId="178" fontId="21" fillId="0" borderId="2" xfId="11" applyNumberFormat="1" applyFont="1" applyBorder="1" applyAlignment="1">
      <alignment vertical="center" shrinkToFit="1"/>
    </xf>
    <xf numFmtId="178" fontId="21" fillId="0" borderId="6" xfId="11" applyNumberFormat="1" applyFont="1" applyBorder="1" applyAlignment="1">
      <alignment vertical="center" shrinkToFit="1"/>
    </xf>
    <xf numFmtId="187" fontId="21" fillId="0" borderId="10" xfId="12" applyNumberFormat="1" applyFont="1" applyFill="1" applyBorder="1" applyAlignment="1">
      <alignment horizontal="right" vertical="center" shrinkToFit="1"/>
    </xf>
    <xf numFmtId="178" fontId="21" fillId="0" borderId="44" xfId="11" applyNumberFormat="1" applyFont="1" applyBorder="1" applyAlignment="1">
      <alignment vertical="center" shrinkToFit="1"/>
    </xf>
    <xf numFmtId="187" fontId="21" fillId="0" borderId="19" xfId="12" applyNumberFormat="1" applyFont="1" applyFill="1" applyBorder="1" applyAlignment="1">
      <alignment horizontal="right" vertical="center" shrinkToFit="1"/>
    </xf>
    <xf numFmtId="188" fontId="21" fillId="0" borderId="45" xfId="11" applyNumberFormat="1" applyFont="1" applyBorder="1" applyAlignment="1">
      <alignment vertical="center" shrinkToFit="1"/>
    </xf>
    <xf numFmtId="188" fontId="21" fillId="0" borderId="19" xfId="11" applyNumberFormat="1" applyFont="1" applyBorder="1" applyAlignment="1">
      <alignment vertical="center" shrinkToFit="1"/>
    </xf>
    <xf numFmtId="188" fontId="21" fillId="0" borderId="6" xfId="11" applyNumberFormat="1" applyFont="1" applyBorder="1" applyAlignment="1">
      <alignment vertical="center" shrinkToFit="1"/>
    </xf>
    <xf numFmtId="178" fontId="21" fillId="0" borderId="40" xfId="11" applyNumberFormat="1" applyFont="1" applyBorder="1" applyAlignment="1">
      <alignment vertical="center" shrinkToFit="1"/>
    </xf>
    <xf numFmtId="178" fontId="21" fillId="0" borderId="81" xfId="11" applyNumberFormat="1" applyFont="1" applyBorder="1" applyAlignment="1">
      <alignment vertical="center" shrinkToFit="1"/>
    </xf>
    <xf numFmtId="187" fontId="21" fillId="0" borderId="43" xfId="12" applyNumberFormat="1" applyFont="1" applyFill="1" applyBorder="1" applyAlignment="1">
      <alignment horizontal="right" vertical="center" shrinkToFit="1"/>
    </xf>
    <xf numFmtId="178" fontId="21" fillId="0" borderId="41" xfId="11" applyNumberFormat="1" applyFont="1" applyBorder="1" applyAlignment="1">
      <alignment vertical="center" shrinkToFit="1"/>
    </xf>
    <xf numFmtId="187" fontId="21" fillId="0" borderId="39" xfId="12" applyNumberFormat="1" applyFont="1" applyFill="1" applyBorder="1" applyAlignment="1">
      <alignment horizontal="right" vertical="center" shrinkToFit="1"/>
    </xf>
    <xf numFmtId="188" fontId="21" fillId="0" borderId="42" xfId="11" applyNumberFormat="1" applyFont="1" applyBorder="1" applyAlignment="1">
      <alignment vertical="center" shrinkToFit="1"/>
    </xf>
    <xf numFmtId="188" fontId="21" fillId="0" borderId="39" xfId="11" applyNumberFormat="1" applyFont="1" applyBorder="1" applyAlignment="1">
      <alignment vertical="center" shrinkToFit="1"/>
    </xf>
    <xf numFmtId="188" fontId="21" fillId="0" borderId="81" xfId="11" applyNumberFormat="1" applyFont="1" applyBorder="1" applyAlignment="1">
      <alignment vertical="center" shrinkToFit="1"/>
    </xf>
    <xf numFmtId="0" fontId="21" fillId="0" borderId="44" xfId="11" applyFont="1" applyBorder="1" applyAlignment="1">
      <alignment vertical="center"/>
    </xf>
    <xf numFmtId="0" fontId="21" fillId="0" borderId="55" xfId="11" applyFont="1" applyBorder="1" applyAlignment="1">
      <alignment vertical="center"/>
    </xf>
    <xf numFmtId="178" fontId="21" fillId="0" borderId="82" xfId="12" applyNumberFormat="1" applyFont="1" applyFill="1" applyBorder="1" applyAlignment="1">
      <alignment horizontal="right" vertical="center" shrinkToFit="1"/>
    </xf>
    <xf numFmtId="178" fontId="21" fillId="0" borderId="83" xfId="12" applyNumberFormat="1" applyFont="1" applyFill="1" applyBorder="1" applyAlignment="1">
      <alignment horizontal="right" vertical="center" shrinkToFit="1"/>
    </xf>
    <xf numFmtId="178" fontId="21" fillId="0" borderId="84" xfId="12" applyNumberFormat="1" applyFont="1" applyFill="1" applyBorder="1" applyAlignment="1">
      <alignment horizontal="right" vertical="center" shrinkToFit="1"/>
    </xf>
    <xf numFmtId="188" fontId="21" fillId="0" borderId="85" xfId="12" applyNumberFormat="1" applyFont="1" applyFill="1" applyBorder="1" applyAlignment="1">
      <alignment horizontal="right" vertical="center" shrinkToFit="1"/>
    </xf>
    <xf numFmtId="188" fontId="21" fillId="0" borderId="80" xfId="12" applyNumberFormat="1" applyFont="1" applyFill="1" applyBorder="1" applyAlignment="1">
      <alignment horizontal="right" vertical="center" shrinkToFit="1"/>
    </xf>
    <xf numFmtId="188" fontId="21" fillId="0" borderId="83" xfId="12" applyNumberFormat="1" applyFont="1" applyFill="1" applyBorder="1" applyAlignment="1">
      <alignment horizontal="right" vertical="center" shrinkToFit="1"/>
    </xf>
    <xf numFmtId="188" fontId="21" fillId="0" borderId="19" xfId="12" applyNumberFormat="1" applyFont="1" applyFill="1" applyBorder="1" applyAlignment="1">
      <alignment horizontal="right" vertical="center" shrinkToFit="1"/>
    </xf>
    <xf numFmtId="0" fontId="21" fillId="0" borderId="10" xfId="11" applyFont="1" applyBorder="1" applyAlignment="1">
      <alignment horizontal="right" vertical="center"/>
    </xf>
    <xf numFmtId="189" fontId="21" fillId="0" borderId="2" xfId="12" applyNumberFormat="1" applyFont="1" applyFill="1" applyBorder="1" applyAlignment="1">
      <alignment horizontal="right" vertical="center" shrinkToFit="1"/>
    </xf>
    <xf numFmtId="178" fontId="21" fillId="0" borderId="6" xfId="12" applyNumberFormat="1" applyFont="1" applyFill="1" applyBorder="1" applyAlignment="1">
      <alignment horizontal="right" vertical="center" shrinkToFit="1"/>
    </xf>
    <xf numFmtId="178" fontId="21" fillId="0" borderId="44" xfId="12" applyNumberFormat="1" applyFont="1" applyFill="1" applyBorder="1" applyAlignment="1">
      <alignment horizontal="right" vertical="center" shrinkToFit="1"/>
    </xf>
    <xf numFmtId="188" fontId="21" fillId="0" borderId="45" xfId="12" applyNumberFormat="1" applyFont="1" applyFill="1" applyBorder="1" applyAlignment="1">
      <alignment horizontal="right" vertical="center" shrinkToFit="1"/>
    </xf>
    <xf numFmtId="189" fontId="21" fillId="0" borderId="19" xfId="12" applyNumberFormat="1" applyFont="1" applyFill="1" applyBorder="1" applyAlignment="1">
      <alignment horizontal="right" vertical="center" shrinkToFit="1"/>
    </xf>
    <xf numFmtId="189" fontId="21" fillId="0" borderId="6" xfId="12" applyNumberFormat="1" applyFont="1" applyFill="1" applyBorder="1" applyAlignment="1">
      <alignment horizontal="right" vertical="center" shrinkToFit="1"/>
    </xf>
    <xf numFmtId="189" fontId="21" fillId="0" borderId="45" xfId="12" applyNumberFormat="1" applyFont="1" applyFill="1" applyBorder="1" applyAlignment="1">
      <alignment horizontal="right" vertical="center" shrinkToFit="1"/>
    </xf>
    <xf numFmtId="189" fontId="21" fillId="0" borderId="2" xfId="13" applyNumberFormat="1" applyFont="1" applyBorder="1" applyAlignment="1">
      <alignment horizontal="right" vertical="center" shrinkToFit="1"/>
    </xf>
    <xf numFmtId="189" fontId="21" fillId="0" borderId="40" xfId="12" applyNumberFormat="1" applyFont="1" applyFill="1" applyBorder="1" applyAlignment="1">
      <alignment horizontal="right" vertical="center" shrinkToFit="1"/>
    </xf>
    <xf numFmtId="178" fontId="21" fillId="0" borderId="81" xfId="12" applyNumberFormat="1" applyFont="1" applyFill="1" applyBorder="1" applyAlignment="1">
      <alignment horizontal="right" vertical="center" shrinkToFit="1"/>
    </xf>
    <xf numFmtId="178" fontId="21" fillId="0" borderId="41" xfId="12" applyNumberFormat="1" applyFont="1" applyFill="1" applyBorder="1" applyAlignment="1">
      <alignment horizontal="right" vertical="center" shrinkToFit="1"/>
    </xf>
    <xf numFmtId="188" fontId="21" fillId="0" borderId="42" xfId="12" applyNumberFormat="1" applyFont="1" applyFill="1" applyBorder="1" applyAlignment="1">
      <alignment horizontal="right" vertical="center" shrinkToFit="1"/>
    </xf>
    <xf numFmtId="189" fontId="21" fillId="0" borderId="39" xfId="12" applyNumberFormat="1" applyFont="1" applyFill="1" applyBorder="1" applyAlignment="1">
      <alignment horizontal="right" vertical="center" shrinkToFit="1"/>
    </xf>
    <xf numFmtId="189" fontId="21" fillId="0" borderId="81" xfId="12" applyNumberFormat="1" applyFont="1" applyFill="1" applyBorder="1" applyAlignment="1">
      <alignment horizontal="right" vertical="center" shrinkToFit="1"/>
    </xf>
    <xf numFmtId="189" fontId="21" fillId="0" borderId="42" xfId="12" applyNumberFormat="1" applyFont="1" applyFill="1" applyBorder="1" applyAlignment="1">
      <alignment horizontal="right" vertical="center" shrinkToFit="1"/>
    </xf>
    <xf numFmtId="178" fontId="21" fillId="0" borderId="0" xfId="12" applyNumberFormat="1" applyFont="1" applyFill="1" applyBorder="1" applyAlignment="1">
      <alignment horizontal="right" vertical="center" shrinkToFit="1"/>
    </xf>
    <xf numFmtId="178" fontId="21" fillId="0" borderId="6" xfId="13" applyNumberFormat="1" applyFont="1" applyBorder="1" applyAlignment="1">
      <alignment horizontal="right" vertical="center" shrinkToFit="1"/>
    </xf>
    <xf numFmtId="0" fontId="21" fillId="0" borderId="45" xfId="13" applyFont="1" applyBorder="1" applyAlignment="1">
      <alignment horizontal="right" vertical="center" shrinkToFit="1"/>
    </xf>
    <xf numFmtId="189" fontId="21" fillId="0" borderId="19" xfId="13" applyNumberFormat="1" applyFont="1" applyBorder="1" applyAlignment="1">
      <alignment horizontal="right" vertical="center" shrinkToFit="1"/>
    </xf>
    <xf numFmtId="187" fontId="21" fillId="0" borderId="19" xfId="13" applyNumberFormat="1" applyFont="1" applyBorder="1" applyAlignment="1">
      <alignment vertical="center" shrinkToFit="1"/>
    </xf>
    <xf numFmtId="0" fontId="21" fillId="0" borderId="55" xfId="11" applyFont="1" applyBorder="1" applyAlignment="1">
      <alignment vertical="center" shrinkToFit="1"/>
    </xf>
    <xf numFmtId="0" fontId="21" fillId="0" borderId="77" xfId="11" applyFont="1" applyBorder="1" applyAlignment="1">
      <alignment vertical="center"/>
    </xf>
    <xf numFmtId="0" fontId="21" fillId="0" borderId="11" xfId="11" applyFont="1" applyBorder="1" applyAlignment="1">
      <alignment horizontal="right" vertical="center"/>
    </xf>
    <xf numFmtId="178" fontId="21" fillId="0" borderId="36" xfId="12" applyNumberFormat="1" applyFont="1" applyFill="1" applyBorder="1" applyAlignment="1">
      <alignment horizontal="right" vertical="center" shrinkToFit="1"/>
    </xf>
    <xf numFmtId="178" fontId="21" fillId="0" borderId="7" xfId="12" applyNumberFormat="1" applyFont="1" applyFill="1" applyBorder="1" applyAlignment="1">
      <alignment horizontal="right" vertical="center" shrinkToFit="1"/>
    </xf>
    <xf numFmtId="187" fontId="21" fillId="0" borderId="11" xfId="12" applyNumberFormat="1" applyFont="1" applyFill="1" applyBorder="1" applyAlignment="1">
      <alignment horizontal="right" vertical="center" shrinkToFit="1"/>
    </xf>
    <xf numFmtId="178" fontId="21" fillId="0" borderId="77" xfId="12" applyNumberFormat="1" applyFont="1" applyFill="1" applyBorder="1" applyAlignment="1">
      <alignment horizontal="right" vertical="center" shrinkToFit="1"/>
    </xf>
    <xf numFmtId="187" fontId="21" fillId="0" borderId="20" xfId="12" applyNumberFormat="1" applyFont="1" applyFill="1" applyBorder="1" applyAlignment="1">
      <alignment horizontal="right" vertical="center" shrinkToFit="1"/>
    </xf>
    <xf numFmtId="188" fontId="21" fillId="0" borderId="75" xfId="12" applyNumberFormat="1" applyFont="1" applyFill="1" applyBorder="1" applyAlignment="1">
      <alignment horizontal="right" vertical="center" shrinkToFit="1"/>
    </xf>
    <xf numFmtId="189" fontId="21" fillId="0" borderId="20" xfId="12" applyNumberFormat="1" applyFont="1" applyFill="1" applyBorder="1" applyAlignment="1">
      <alignment horizontal="right" vertical="center" shrinkToFit="1"/>
    </xf>
    <xf numFmtId="189" fontId="21" fillId="0" borderId="7" xfId="12" applyNumberFormat="1" applyFont="1" applyFill="1" applyBorder="1" applyAlignment="1">
      <alignment horizontal="right" vertical="center" shrinkToFit="1"/>
    </xf>
    <xf numFmtId="189" fontId="21" fillId="0" borderId="75" xfId="12" applyNumberFormat="1" applyFont="1" applyFill="1" applyBorder="1" applyAlignment="1">
      <alignment horizontal="right" vertical="center" shrinkToFit="1"/>
    </xf>
    <xf numFmtId="178" fontId="10" fillId="0" borderId="21" xfId="12" applyNumberFormat="1" applyFont="1" applyFill="1" applyBorder="1" applyAlignment="1">
      <alignment horizontal="right" vertical="center" shrinkToFit="1"/>
    </xf>
    <xf numFmtId="178" fontId="10" fillId="0" borderId="5" xfId="12" applyNumberFormat="1" applyFont="1" applyFill="1" applyBorder="1" applyAlignment="1">
      <alignment horizontal="right" vertical="center" shrinkToFit="1"/>
    </xf>
    <xf numFmtId="187" fontId="10" fillId="0" borderId="9" xfId="12" applyNumberFormat="1" applyFont="1" applyFill="1" applyBorder="1" applyAlignment="1">
      <alignment horizontal="right" vertical="center" shrinkToFit="1"/>
    </xf>
    <xf numFmtId="178" fontId="10" fillId="0" borderId="37" xfId="12" applyNumberFormat="1" applyFont="1" applyFill="1" applyBorder="1" applyAlignment="1">
      <alignment horizontal="right" vertical="center" shrinkToFit="1"/>
    </xf>
    <xf numFmtId="187" fontId="10" fillId="0" borderId="18" xfId="12" applyNumberFormat="1" applyFont="1" applyFill="1" applyBorder="1" applyAlignment="1">
      <alignment horizontal="right" vertical="center" shrinkToFit="1"/>
    </xf>
    <xf numFmtId="188" fontId="10" fillId="0" borderId="38" xfId="12" applyNumberFormat="1" applyFont="1" applyFill="1" applyBorder="1" applyAlignment="1">
      <alignment horizontal="right" vertical="center" shrinkToFit="1"/>
    </xf>
    <xf numFmtId="188" fontId="10" fillId="0" borderId="18" xfId="12" applyNumberFormat="1" applyFont="1" applyFill="1" applyBorder="1" applyAlignment="1">
      <alignment horizontal="right" vertical="center" shrinkToFit="1"/>
    </xf>
    <xf numFmtId="188" fontId="10" fillId="0" borderId="5" xfId="12" applyNumberFormat="1" applyFont="1" applyFill="1" applyBorder="1" applyAlignment="1">
      <alignment horizontal="right" vertical="center" shrinkToFit="1"/>
    </xf>
    <xf numFmtId="0" fontId="21" fillId="0" borderId="31" xfId="11" applyFont="1" applyBorder="1" applyAlignment="1">
      <alignment vertical="center" shrinkToFit="1"/>
    </xf>
    <xf numFmtId="178" fontId="21" fillId="0" borderId="86" xfId="12" applyNumberFormat="1" applyFont="1" applyFill="1" applyBorder="1" applyAlignment="1">
      <alignment horizontal="right" vertical="center" shrinkToFit="1"/>
    </xf>
    <xf numFmtId="178" fontId="21" fillId="0" borderId="61" xfId="12" applyNumberFormat="1" applyFont="1" applyFill="1" applyBorder="1" applyAlignment="1">
      <alignment horizontal="right" vertical="center" shrinkToFit="1"/>
    </xf>
    <xf numFmtId="187" fontId="21" fillId="0" borderId="31" xfId="12" applyNumberFormat="1" applyFont="1" applyFill="1" applyBorder="1" applyAlignment="1">
      <alignment horizontal="right" vertical="center" shrinkToFit="1"/>
    </xf>
    <xf numFmtId="178" fontId="21" fillId="0" borderId="29" xfId="12" applyNumberFormat="1" applyFont="1" applyFill="1" applyBorder="1" applyAlignment="1">
      <alignment horizontal="right" vertical="center" shrinkToFit="1"/>
    </xf>
    <xf numFmtId="187" fontId="21" fillId="0" borderId="49" xfId="12" applyNumberFormat="1" applyFont="1" applyFill="1" applyBorder="1" applyAlignment="1">
      <alignment horizontal="right" vertical="center" shrinkToFit="1"/>
    </xf>
    <xf numFmtId="188" fontId="21" fillId="0" borderId="30" xfId="12" applyNumberFormat="1" applyFont="1" applyFill="1" applyBorder="1" applyAlignment="1">
      <alignment horizontal="right" vertical="center" shrinkToFit="1"/>
    </xf>
    <xf numFmtId="188" fontId="21" fillId="0" borderId="49" xfId="12" applyNumberFormat="1" applyFont="1" applyFill="1" applyBorder="1" applyAlignment="1">
      <alignment horizontal="right" vertical="center" shrinkToFit="1"/>
    </xf>
    <xf numFmtId="188" fontId="21" fillId="0" borderId="61" xfId="12" applyNumberFormat="1" applyFont="1" applyFill="1" applyBorder="1" applyAlignment="1">
      <alignment horizontal="right" vertical="center" shrinkToFit="1"/>
    </xf>
    <xf numFmtId="178" fontId="10" fillId="0" borderId="0" xfId="12" applyNumberFormat="1" applyFont="1" applyFill="1" applyBorder="1" applyAlignment="1">
      <alignment horizontal="right" vertical="center" shrinkToFit="1"/>
    </xf>
    <xf numFmtId="178" fontId="10" fillId="0" borderId="6" xfId="12" applyNumberFormat="1" applyFont="1" applyFill="1" applyBorder="1" applyAlignment="1">
      <alignment horizontal="right" vertical="center" shrinkToFit="1"/>
    </xf>
    <xf numFmtId="187" fontId="10" fillId="0" borderId="10" xfId="12" applyNumberFormat="1" applyFont="1" applyFill="1" applyBorder="1" applyAlignment="1">
      <alignment horizontal="right" vertical="center" shrinkToFit="1"/>
    </xf>
    <xf numFmtId="178" fontId="10" fillId="0" borderId="44" xfId="12" applyNumberFormat="1" applyFont="1" applyFill="1" applyBorder="1" applyAlignment="1">
      <alignment horizontal="right" vertical="center" shrinkToFit="1"/>
    </xf>
    <xf numFmtId="187" fontId="10" fillId="0" borderId="19" xfId="12" applyNumberFormat="1" applyFont="1" applyFill="1" applyBorder="1" applyAlignment="1">
      <alignment horizontal="right" vertical="center" shrinkToFit="1"/>
    </xf>
    <xf numFmtId="188" fontId="10" fillId="0" borderId="45" xfId="12" applyNumberFormat="1" applyFont="1" applyFill="1" applyBorder="1" applyAlignment="1">
      <alignment horizontal="right" vertical="center" shrinkToFit="1"/>
    </xf>
    <xf numFmtId="188" fontId="10" fillId="0" borderId="19" xfId="12" applyNumberFormat="1" applyFont="1" applyFill="1" applyBorder="1" applyAlignment="1">
      <alignment horizontal="right" vertical="center" shrinkToFit="1"/>
    </xf>
    <xf numFmtId="188" fontId="10" fillId="0" borderId="6" xfId="12" applyNumberFormat="1" applyFont="1" applyFill="1" applyBorder="1" applyAlignment="1">
      <alignment horizontal="right" vertical="center" shrinkToFit="1"/>
    </xf>
    <xf numFmtId="0" fontId="21" fillId="0" borderId="35" xfId="11" applyFont="1" applyBorder="1" applyAlignment="1">
      <alignment vertical="center" shrinkToFit="1"/>
    </xf>
    <xf numFmtId="0" fontId="21" fillId="0" borderId="7" xfId="11" applyFont="1" applyBorder="1" applyAlignment="1">
      <alignment vertical="center"/>
    </xf>
    <xf numFmtId="0" fontId="21" fillId="0" borderId="0" xfId="11" applyFont="1" applyAlignment="1">
      <alignment horizontal="right" vertical="center"/>
    </xf>
    <xf numFmtId="0" fontId="26" fillId="0" borderId="1" xfId="4" applyFont="1" applyBorder="1" applyAlignment="1">
      <alignment horizontal="center" vertical="center"/>
    </xf>
    <xf numFmtId="0" fontId="26" fillId="0" borderId="3" xfId="4" applyFont="1" applyBorder="1" applyAlignment="1">
      <alignment horizontal="center" vertical="center"/>
    </xf>
    <xf numFmtId="0" fontId="18" fillId="0" borderId="2" xfId="2" applyFont="1" applyBorder="1" applyAlignment="1">
      <alignment horizontal="center" vertical="center" wrapText="1" justifyLastLine="1" shrinkToFit="1"/>
    </xf>
    <xf numFmtId="0" fontId="18" fillId="0" borderId="3" xfId="2" applyFont="1" applyBorder="1" applyAlignment="1">
      <alignment horizontal="center" vertical="center" wrapText="1" justifyLastLine="1" shrinkToFit="1"/>
    </xf>
    <xf numFmtId="178" fontId="19" fillId="0" borderId="13" xfId="2" quotePrefix="1" applyNumberFormat="1" applyFont="1" applyBorder="1" applyAlignment="1">
      <alignment horizontal="center" vertical="center"/>
    </xf>
    <xf numFmtId="178" fontId="19" fillId="0" borderId="14" xfId="2" quotePrefix="1" applyNumberFormat="1" applyFont="1" applyBorder="1" applyAlignment="1">
      <alignment horizontal="center" vertical="center"/>
    </xf>
    <xf numFmtId="178" fontId="19" fillId="0" borderId="15" xfId="2" quotePrefix="1" applyNumberFormat="1" applyFont="1" applyBorder="1" applyAlignment="1">
      <alignment horizontal="center" vertical="center"/>
    </xf>
    <xf numFmtId="0" fontId="14" fillId="0" borderId="1" xfId="2" applyFont="1" applyBorder="1" applyAlignment="1">
      <alignment horizontal="distributed" vertical="center" justifyLastLine="1"/>
    </xf>
    <xf numFmtId="0" fontId="14" fillId="0" borderId="2" xfId="2" applyFont="1" applyBorder="1" applyAlignment="1">
      <alignment horizontal="distributed" vertical="center" justifyLastLine="1"/>
    </xf>
    <xf numFmtId="0" fontId="14" fillId="0" borderId="3" xfId="2" applyFont="1" applyBorder="1" applyAlignment="1">
      <alignment horizontal="distributed" vertical="center" justifyLastLine="1"/>
    </xf>
    <xf numFmtId="0" fontId="14" fillId="0" borderId="1" xfId="2" applyFont="1" applyBorder="1" applyAlignment="1">
      <alignment horizontal="distributed" vertical="center" justifyLastLine="1" shrinkToFit="1"/>
    </xf>
    <xf numFmtId="0" fontId="14" fillId="0" borderId="2" xfId="2" applyFont="1" applyBorder="1" applyAlignment="1">
      <alignment horizontal="distributed" vertical="center" justifyLastLine="1" shrinkToFit="1"/>
    </xf>
    <xf numFmtId="0" fontId="14" fillId="0" borderId="3" xfId="2" applyFont="1" applyBorder="1" applyAlignment="1">
      <alignment horizontal="distributed" vertical="center" justifyLastLine="1" shrinkToFit="1"/>
    </xf>
    <xf numFmtId="0" fontId="14" fillId="0" borderId="12" xfId="2" applyFont="1" applyBorder="1" applyAlignment="1">
      <alignment horizontal="center" vertical="center" justifyLastLine="1" shrinkToFit="1"/>
    </xf>
    <xf numFmtId="0" fontId="14" fillId="0" borderId="2" xfId="2" applyFont="1" applyBorder="1" applyAlignment="1">
      <alignment horizontal="center" vertical="center" wrapText="1" justifyLastLine="1"/>
    </xf>
    <xf numFmtId="0" fontId="14" fillId="0" borderId="3" xfId="2" applyFont="1" applyBorder="1" applyAlignment="1">
      <alignment horizontal="center" vertical="center" wrapText="1" justifyLastLine="1"/>
    </xf>
    <xf numFmtId="0" fontId="18" fillId="0" borderId="6" xfId="2" applyFont="1" applyBorder="1" applyAlignment="1">
      <alignment horizontal="center" vertical="center" wrapText="1" justifyLastLine="1" shrinkToFit="1"/>
    </xf>
    <xf numFmtId="0" fontId="18" fillId="0" borderId="7" xfId="2" applyFont="1" applyBorder="1" applyAlignment="1">
      <alignment horizontal="center" vertical="center" wrapText="1" justifyLastLine="1" shrinkToFit="1"/>
    </xf>
    <xf numFmtId="0" fontId="14" fillId="0" borderId="1" xfId="2" applyFont="1" applyBorder="1" applyAlignment="1">
      <alignment horizontal="center" vertical="center" justifyLastLine="1"/>
    </xf>
    <xf numFmtId="0" fontId="14" fillId="0" borderId="3" xfId="2" applyFont="1" applyBorder="1" applyAlignment="1">
      <alignment horizontal="center" vertical="center" justifyLastLine="1"/>
    </xf>
    <xf numFmtId="0" fontId="14" fillId="0" borderId="1" xfId="2" applyFont="1" applyBorder="1" applyAlignment="1">
      <alignment horizontal="center" vertical="center" justifyLastLine="1" shrinkToFit="1"/>
    </xf>
    <xf numFmtId="0" fontId="14" fillId="0" borderId="3" xfId="2" applyFont="1" applyBorder="1" applyAlignment="1">
      <alignment horizontal="center" vertical="center" justifyLastLine="1" shrinkToFit="1"/>
    </xf>
    <xf numFmtId="0" fontId="14" fillId="0" borderId="5" xfId="2" applyFont="1" applyBorder="1" applyAlignment="1">
      <alignment horizontal="center" vertical="center" justifyLastLine="1"/>
    </xf>
    <xf numFmtId="0" fontId="14" fillId="0" borderId="21" xfId="2" applyFont="1" applyBorder="1" applyAlignment="1">
      <alignment horizontal="center" vertical="center" justifyLastLine="1"/>
    </xf>
    <xf numFmtId="0" fontId="14" fillId="0" borderId="18" xfId="2" applyFont="1" applyBorder="1" applyAlignment="1">
      <alignment horizontal="center" vertical="center" justifyLastLine="1"/>
    </xf>
    <xf numFmtId="0" fontId="14" fillId="0" borderId="1" xfId="2" applyFont="1" applyBorder="1" applyAlignment="1">
      <alignment horizontal="center" vertical="center" shrinkToFit="1"/>
    </xf>
    <xf numFmtId="0" fontId="14" fillId="0" borderId="3" xfId="2" applyFont="1" applyBorder="1" applyAlignment="1">
      <alignment horizontal="center" vertical="center" shrinkToFit="1"/>
    </xf>
    <xf numFmtId="0" fontId="19" fillId="0" borderId="5" xfId="5" applyFont="1" applyBorder="1" applyAlignment="1">
      <alignment horizontal="center" vertical="center"/>
    </xf>
    <xf numFmtId="0" fontId="19" fillId="0" borderId="18" xfId="5" applyFont="1" applyBorder="1" applyAlignment="1">
      <alignment horizontal="center" vertical="center"/>
    </xf>
    <xf numFmtId="0" fontId="17" fillId="0" borderId="5" xfId="5" applyFont="1" applyBorder="1" applyAlignment="1">
      <alignment horizontal="center" vertical="center" justifyLastLine="1" shrinkToFit="1"/>
    </xf>
    <xf numFmtId="0" fontId="17" fillId="0" borderId="18" xfId="5" applyFont="1" applyBorder="1" applyAlignment="1">
      <alignment horizontal="center" vertical="center" justifyLastLine="1" shrinkToFit="1"/>
    </xf>
    <xf numFmtId="0" fontId="17" fillId="0" borderId="7" xfId="5" applyFont="1" applyBorder="1" applyAlignment="1">
      <alignment horizontal="center" vertical="center" justifyLastLine="1" shrinkToFit="1"/>
    </xf>
    <xf numFmtId="0" fontId="17" fillId="0" borderId="20" xfId="5" applyFont="1" applyBorder="1" applyAlignment="1">
      <alignment horizontal="center" vertical="center" justifyLastLine="1" shrinkToFit="1"/>
    </xf>
    <xf numFmtId="0" fontId="17" fillId="0" borderId="1" xfId="5" applyFont="1" applyBorder="1" applyAlignment="1">
      <alignment horizontal="center" vertical="center" shrinkToFit="1"/>
    </xf>
    <xf numFmtId="0" fontId="17" fillId="0" borderId="3" xfId="5" applyFont="1" applyBorder="1" applyAlignment="1">
      <alignment horizontal="center" vertical="center" shrinkToFit="1"/>
    </xf>
    <xf numFmtId="178" fontId="17" fillId="0" borderId="5" xfId="5" applyNumberFormat="1" applyFont="1" applyBorder="1" applyAlignment="1">
      <alignment horizontal="center" vertical="center" shrinkToFit="1"/>
    </xf>
    <xf numFmtId="178" fontId="17" fillId="0" borderId="7" xfId="5" applyNumberFormat="1" applyFont="1" applyBorder="1" applyAlignment="1">
      <alignment horizontal="center" vertical="center" shrinkToFit="1"/>
    </xf>
    <xf numFmtId="178" fontId="15" fillId="0" borderId="17" xfId="5" applyNumberFormat="1" applyFont="1" applyBorder="1" applyAlignment="1">
      <alignment horizontal="center" vertical="center" shrinkToFit="1"/>
    </xf>
    <xf numFmtId="178" fontId="15" fillId="0" borderId="16" xfId="5" applyNumberFormat="1" applyFont="1" applyBorder="1" applyAlignment="1">
      <alignment horizontal="center" vertical="center" shrinkToFit="1"/>
    </xf>
    <xf numFmtId="0" fontId="19" fillId="0" borderId="5" xfId="5" applyFont="1" applyBorder="1" applyAlignment="1">
      <alignment horizontal="center" vertical="center" shrinkToFit="1"/>
    </xf>
    <xf numFmtId="0" fontId="19" fillId="0" borderId="18" xfId="5" applyFont="1" applyBorder="1" applyAlignment="1">
      <alignment horizontal="center" vertical="center" shrinkToFit="1"/>
    </xf>
    <xf numFmtId="0" fontId="17" fillId="0" borderId="12" xfId="5" applyFont="1" applyBorder="1" applyAlignment="1">
      <alignment horizontal="center" vertical="center" shrinkToFit="1"/>
    </xf>
    <xf numFmtId="0" fontId="15" fillId="0" borderId="17" xfId="5" applyFont="1" applyBorder="1" applyAlignment="1">
      <alignment horizontal="center" vertical="center" shrinkToFit="1"/>
    </xf>
    <xf numFmtId="0" fontId="15" fillId="0" borderId="16" xfId="5" applyFont="1" applyBorder="1" applyAlignment="1">
      <alignment horizontal="center" vertical="center" shrinkToFit="1"/>
    </xf>
    <xf numFmtId="0" fontId="17" fillId="0" borderId="12" xfId="5" applyFont="1" applyBorder="1" applyAlignment="1">
      <alignment horizontal="distributed" vertical="center" justifyLastLine="1" shrinkToFit="1"/>
    </xf>
    <xf numFmtId="0" fontId="15" fillId="0" borderId="5" xfId="5" applyFont="1" applyBorder="1" applyAlignment="1">
      <alignment horizontal="center" vertical="center" shrinkToFit="1"/>
    </xf>
    <xf numFmtId="0" fontId="15" fillId="0" borderId="21" xfId="5" applyFont="1" applyBorder="1" applyAlignment="1">
      <alignment horizontal="center" vertical="center" shrinkToFit="1"/>
    </xf>
    <xf numFmtId="0" fontId="15" fillId="0" borderId="18" xfId="5" applyFont="1" applyBorder="1" applyAlignment="1">
      <alignment horizontal="center" vertical="center" shrinkToFit="1"/>
    </xf>
    <xf numFmtId="0" fontId="10" fillId="0" borderId="5" xfId="5" applyFont="1" applyBorder="1" applyAlignment="1">
      <alignment horizontal="center" vertical="center" shrinkToFit="1"/>
    </xf>
    <xf numFmtId="0" fontId="10" fillId="0" borderId="18" xfId="5" applyFont="1" applyBorder="1" applyAlignment="1">
      <alignment horizontal="center" vertical="center" shrinkToFit="1"/>
    </xf>
    <xf numFmtId="0" fontId="21" fillId="0" borderId="5" xfId="5" applyFont="1" applyBorder="1" applyAlignment="1">
      <alignment horizontal="distributed" vertical="center" justifyLastLine="1" shrinkToFit="1"/>
    </xf>
    <xf numFmtId="0" fontId="21" fillId="0" borderId="18" xfId="5" applyFont="1" applyBorder="1" applyAlignment="1">
      <alignment horizontal="distributed" vertical="center" justifyLastLine="1" shrinkToFit="1"/>
    </xf>
    <xf numFmtId="0" fontId="21" fillId="0" borderId="7" xfId="5" applyFont="1" applyBorder="1" applyAlignment="1">
      <alignment horizontal="distributed" vertical="center" justifyLastLine="1" shrinkToFit="1"/>
    </xf>
    <xf numFmtId="0" fontId="21" fillId="0" borderId="20" xfId="5" applyFont="1" applyBorder="1" applyAlignment="1">
      <alignment horizontal="distributed" vertical="center" justifyLastLine="1" shrinkToFit="1"/>
    </xf>
    <xf numFmtId="0" fontId="21" fillId="0" borderId="5" xfId="5" applyFont="1" applyBorder="1" applyAlignment="1">
      <alignment horizontal="center" vertical="center"/>
    </xf>
    <xf numFmtId="0" fontId="21" fillId="0" borderId="21" xfId="5" applyFont="1" applyBorder="1" applyAlignment="1">
      <alignment horizontal="center" vertical="center"/>
    </xf>
    <xf numFmtId="0" fontId="21" fillId="0" borderId="18" xfId="5" applyFont="1" applyBorder="1" applyAlignment="1">
      <alignment horizontal="center" vertical="center"/>
    </xf>
    <xf numFmtId="0" fontId="10" fillId="0" borderId="4" xfId="5" applyFont="1" applyBorder="1" applyAlignment="1">
      <alignment horizontal="center" vertical="center" shrinkToFit="1"/>
    </xf>
    <xf numFmtId="0" fontId="10" fillId="0" borderId="12" xfId="5" applyFont="1" applyBorder="1" applyAlignment="1">
      <alignment horizontal="center" vertical="center" shrinkToFit="1"/>
    </xf>
    <xf numFmtId="0" fontId="21" fillId="0" borderId="12" xfId="5" applyFont="1" applyBorder="1" applyAlignment="1">
      <alignment horizontal="distributed" vertical="center" justifyLastLine="1" shrinkToFit="1"/>
    </xf>
    <xf numFmtId="178" fontId="21" fillId="0" borderId="61" xfId="8" applyNumberFormat="1" applyFont="1" applyBorder="1" applyAlignment="1">
      <alignment horizontal="right" vertical="center"/>
    </xf>
    <xf numFmtId="178" fontId="21" fillId="0" borderId="49" xfId="8" applyNumberFormat="1" applyFont="1" applyBorder="1" applyAlignment="1">
      <alignment horizontal="right" vertical="center"/>
    </xf>
    <xf numFmtId="178" fontId="21" fillId="0" borderId="60" xfId="8" applyNumberFormat="1" applyFont="1" applyBorder="1" applyAlignment="1">
      <alignment horizontal="right" vertical="center"/>
    </xf>
    <xf numFmtId="178" fontId="21" fillId="0" borderId="59" xfId="8" applyNumberFormat="1" applyFont="1" applyBorder="1" applyAlignment="1">
      <alignment horizontal="right" vertical="center"/>
    </xf>
    <xf numFmtId="0" fontId="10" fillId="0" borderId="6" xfId="5" applyFont="1" applyBorder="1" applyAlignment="1">
      <alignment horizontal="center" vertical="center" wrapText="1"/>
    </xf>
    <xf numFmtId="0" fontId="10" fillId="0" borderId="19" xfId="5" applyFont="1" applyBorder="1" applyAlignment="1">
      <alignment horizontal="center" vertical="center" wrapText="1"/>
    </xf>
    <xf numFmtId="0" fontId="10" fillId="0" borderId="5" xfId="5" applyFont="1" applyBorder="1" applyAlignment="1">
      <alignment horizontal="center" vertical="center"/>
    </xf>
    <xf numFmtId="0" fontId="10" fillId="0" borderId="18" xfId="5" applyFont="1" applyBorder="1" applyAlignment="1">
      <alignment horizontal="center" vertical="center"/>
    </xf>
    <xf numFmtId="0" fontId="10" fillId="0" borderId="6" xfId="5" applyFont="1" applyBorder="1" applyAlignment="1">
      <alignment horizontal="center" vertical="center"/>
    </xf>
    <xf numFmtId="0" fontId="10" fillId="0" borderId="19" xfId="5" applyFont="1" applyBorder="1" applyAlignment="1">
      <alignment horizontal="center" vertical="center"/>
    </xf>
    <xf numFmtId="178" fontId="21" fillId="0" borderId="7" xfId="8" applyNumberFormat="1" applyFont="1" applyBorder="1" applyAlignment="1">
      <alignment horizontal="center" vertical="center"/>
    </xf>
    <xf numFmtId="178" fontId="21" fillId="0" borderId="20" xfId="8" applyNumberFormat="1" applyFont="1" applyBorder="1" applyAlignment="1">
      <alignment horizontal="center" vertical="center"/>
    </xf>
    <xf numFmtId="178" fontId="10" fillId="0" borderId="60" xfId="8" applyNumberFormat="1" applyFont="1" applyBorder="1" applyAlignment="1">
      <alignment horizontal="right" vertical="center"/>
    </xf>
    <xf numFmtId="178" fontId="10" fillId="0" borderId="59" xfId="8" applyNumberFormat="1" applyFont="1" applyBorder="1" applyAlignment="1">
      <alignment horizontal="right" vertical="center"/>
    </xf>
    <xf numFmtId="178" fontId="10" fillId="0" borderId="61" xfId="8" applyNumberFormat="1" applyFont="1" applyBorder="1" applyAlignment="1">
      <alignment horizontal="right" vertical="center"/>
    </xf>
    <xf numFmtId="178" fontId="10" fillId="0" borderId="49" xfId="8" applyNumberFormat="1" applyFont="1" applyBorder="1" applyAlignment="1">
      <alignment horizontal="right" vertical="center"/>
    </xf>
    <xf numFmtId="0" fontId="31" fillId="0" borderId="1" xfId="5" applyFont="1" applyBorder="1" applyAlignment="1">
      <alignment horizontal="center" vertical="center" wrapText="1" shrinkToFit="1"/>
    </xf>
    <xf numFmtId="0" fontId="31" fillId="0" borderId="3" xfId="5" applyFont="1" applyBorder="1" applyAlignment="1">
      <alignment horizontal="center" vertical="center" shrinkToFit="1"/>
    </xf>
    <xf numFmtId="0" fontId="21" fillId="0" borderId="4" xfId="5" applyFont="1" applyBorder="1" applyAlignment="1">
      <alignment horizontal="distributed" vertical="center" justifyLastLine="1"/>
    </xf>
    <xf numFmtId="0" fontId="21" fillId="0" borderId="16" xfId="5" applyFont="1" applyBorder="1" applyAlignment="1">
      <alignment horizontal="distributed" vertical="center" justifyLastLine="1"/>
    </xf>
    <xf numFmtId="0" fontId="21" fillId="0" borderId="12" xfId="5" applyFont="1" applyBorder="1" applyAlignment="1">
      <alignment horizontal="distributed" vertical="center" justifyLastLine="1"/>
    </xf>
    <xf numFmtId="0" fontId="21" fillId="0" borderId="17" xfId="5" applyFont="1" applyBorder="1" applyAlignment="1">
      <alignment horizontal="center" vertical="center"/>
    </xf>
    <xf numFmtId="0" fontId="31" fillId="0" borderId="5" xfId="5" applyFont="1" applyBorder="1" applyAlignment="1">
      <alignment horizontal="center" vertical="center" shrinkToFit="1"/>
    </xf>
    <xf numFmtId="0" fontId="31" fillId="0" borderId="7" xfId="5" applyFont="1" applyBorder="1" applyAlignment="1">
      <alignment horizontal="center" vertical="center" shrinkToFit="1"/>
    </xf>
    <xf numFmtId="0" fontId="34" fillId="0" borderId="5" xfId="5" applyFont="1" applyBorder="1" applyAlignment="1">
      <alignment horizontal="center" vertical="center" wrapText="1" shrinkToFit="1"/>
    </xf>
    <xf numFmtId="0" fontId="34" fillId="0" borderId="7" xfId="5" applyFont="1" applyBorder="1" applyAlignment="1">
      <alignment horizontal="center" vertical="center" shrinkToFit="1"/>
    </xf>
    <xf numFmtId="0" fontId="31" fillId="0" borderId="1" xfId="5" applyFont="1" applyBorder="1" applyAlignment="1">
      <alignment horizontal="center" vertical="center" shrinkToFit="1"/>
    </xf>
    <xf numFmtId="0" fontId="21" fillId="0" borderId="22" xfId="6" applyNumberFormat="1" applyFont="1" applyFill="1" applyBorder="1" applyAlignment="1">
      <alignment horizontal="distributed" vertical="center" justifyLastLine="1"/>
    </xf>
    <xf numFmtId="0" fontId="21" fillId="0" borderId="74" xfId="6" applyNumberFormat="1" applyFont="1" applyFill="1" applyBorder="1" applyAlignment="1">
      <alignment horizontal="distributed" vertical="center" justifyLastLine="1"/>
    </xf>
    <xf numFmtId="38" fontId="10" fillId="0" borderId="5" xfId="6" applyFont="1" applyFill="1" applyBorder="1" applyAlignment="1">
      <alignment horizontal="center" vertical="center"/>
    </xf>
    <xf numFmtId="38" fontId="10" fillId="0" borderId="18" xfId="6" applyFont="1" applyFill="1" applyBorder="1" applyAlignment="1">
      <alignment horizontal="center" vertical="center"/>
    </xf>
    <xf numFmtId="0" fontId="21" fillId="0" borderId="1" xfId="5" applyFont="1" applyBorder="1" applyAlignment="1">
      <alignment horizontal="distributed" vertical="center" justifyLastLine="1" shrinkToFit="1"/>
    </xf>
    <xf numFmtId="0" fontId="21" fillId="0" borderId="3" xfId="5" applyFont="1" applyBorder="1" applyAlignment="1">
      <alignment horizontal="distributed" vertical="center" justifyLastLine="1" shrinkToFit="1"/>
    </xf>
    <xf numFmtId="0" fontId="21" fillId="0" borderId="17" xfId="5" applyFont="1" applyBorder="1" applyAlignment="1">
      <alignment horizontal="distributed" vertical="center" justifyLastLine="1"/>
    </xf>
    <xf numFmtId="184" fontId="21" fillId="0" borderId="4" xfId="5" applyNumberFormat="1" applyFont="1" applyBorder="1" applyAlignment="1">
      <alignment horizontal="distributed" vertical="center" justifyLastLine="1"/>
    </xf>
    <xf numFmtId="184" fontId="21" fillId="0" borderId="16" xfId="5" applyNumberFormat="1" applyFont="1" applyBorder="1" applyAlignment="1">
      <alignment horizontal="distributed" vertical="center" justifyLastLine="1"/>
    </xf>
    <xf numFmtId="178" fontId="21" fillId="0" borderId="22" xfId="5" applyNumberFormat="1" applyFont="1" applyBorder="1" applyAlignment="1">
      <alignment horizontal="distributed" vertical="center" justifyLastLine="1" shrinkToFit="1"/>
    </xf>
    <xf numFmtId="178" fontId="21" fillId="0" borderId="37" xfId="5" applyNumberFormat="1" applyFont="1" applyBorder="1" applyAlignment="1">
      <alignment horizontal="distributed" vertical="center" justifyLastLine="1" shrinkToFit="1"/>
    </xf>
    <xf numFmtId="184" fontId="21" fillId="0" borderId="8" xfId="5" applyNumberFormat="1" applyFont="1" applyBorder="1" applyAlignment="1">
      <alignment horizontal="distributed" vertical="center" justifyLastLine="1" shrinkToFit="1"/>
    </xf>
    <xf numFmtId="184" fontId="21" fillId="0" borderId="9" xfId="5" applyNumberFormat="1" applyFont="1" applyBorder="1" applyAlignment="1">
      <alignment horizontal="distributed" vertical="center" justifyLastLine="1" shrinkToFit="1"/>
    </xf>
    <xf numFmtId="0" fontId="21" fillId="0" borderId="2" xfId="5" applyFont="1" applyBorder="1" applyAlignment="1">
      <alignment horizontal="distributed" vertical="center" justifyLastLine="1" shrinkToFit="1"/>
    </xf>
    <xf numFmtId="184" fontId="21" fillId="0" borderId="1" xfId="5" applyNumberFormat="1" applyFont="1" applyBorder="1" applyAlignment="1">
      <alignment vertical="center" wrapText="1"/>
    </xf>
    <xf numFmtId="184" fontId="21" fillId="0" borderId="2" xfId="5" applyNumberFormat="1" applyFont="1" applyBorder="1" applyAlignment="1">
      <alignment vertical="center" wrapText="1"/>
    </xf>
    <xf numFmtId="184" fontId="21" fillId="0" borderId="1" xfId="5" applyNumberFormat="1" applyFont="1" applyBorder="1" applyAlignment="1">
      <alignment horizontal="distributed" vertical="center" wrapText="1"/>
    </xf>
    <xf numFmtId="184" fontId="21" fillId="0" borderId="2" xfId="5" applyNumberFormat="1" applyFont="1" applyBorder="1" applyAlignment="1">
      <alignment horizontal="distributed" vertical="center" wrapText="1"/>
    </xf>
    <xf numFmtId="184" fontId="21" fillId="0" borderId="3" xfId="5" applyNumberFormat="1" applyFont="1" applyBorder="1" applyAlignment="1">
      <alignment horizontal="distributed" vertical="center" wrapText="1"/>
    </xf>
    <xf numFmtId="178" fontId="21" fillId="0" borderId="17" xfId="5" applyNumberFormat="1" applyFont="1" applyBorder="1" applyAlignment="1">
      <alignment horizontal="distributed" vertical="center" justifyLastLine="1"/>
    </xf>
    <xf numFmtId="178" fontId="21" fillId="0" borderId="18" xfId="5" applyNumberFormat="1" applyFont="1" applyBorder="1" applyAlignment="1">
      <alignment horizontal="distributed" vertical="center" justifyLastLine="1" shrinkToFit="1"/>
    </xf>
    <xf numFmtId="178" fontId="21" fillId="0" borderId="19" xfId="5" applyNumberFormat="1" applyFont="1" applyBorder="1" applyAlignment="1">
      <alignment horizontal="distributed" vertical="center" justifyLastLine="1" shrinkToFit="1"/>
    </xf>
    <xf numFmtId="178" fontId="21" fillId="0" borderId="1" xfId="5" applyNumberFormat="1" applyFont="1" applyBorder="1" applyAlignment="1">
      <alignment horizontal="distributed" vertical="center" justifyLastLine="1" shrinkToFit="1"/>
    </xf>
    <xf numFmtId="178" fontId="21" fillId="0" borderId="2" xfId="5" applyNumberFormat="1" applyFont="1" applyBorder="1" applyAlignment="1">
      <alignment horizontal="distributed" vertical="center" justifyLastLine="1" shrinkToFit="1"/>
    </xf>
    <xf numFmtId="0" fontId="10" fillId="0" borderId="5" xfId="11" applyFont="1" applyBorder="1" applyAlignment="1">
      <alignment horizontal="center" vertical="center"/>
    </xf>
    <xf numFmtId="0" fontId="11" fillId="0" borderId="18" xfId="11" applyFont="1" applyBorder="1" applyAlignment="1">
      <alignment horizontal="center" vertical="center"/>
    </xf>
    <xf numFmtId="0" fontId="10" fillId="0" borderId="6" xfId="11" applyFont="1" applyBorder="1" applyAlignment="1">
      <alignment horizontal="center" vertical="center"/>
    </xf>
    <xf numFmtId="0" fontId="10" fillId="0" borderId="19" xfId="11" applyFont="1" applyBorder="1" applyAlignment="1">
      <alignment horizontal="center" vertical="center"/>
    </xf>
    <xf numFmtId="0" fontId="10" fillId="0" borderId="18" xfId="11" applyFont="1" applyBorder="1" applyAlignment="1">
      <alignment horizontal="center" vertical="center"/>
    </xf>
    <xf numFmtId="178" fontId="21" fillId="0" borderId="5" xfId="11" applyNumberFormat="1" applyFont="1" applyBorder="1" applyAlignment="1">
      <alignment horizontal="center" vertical="center" shrinkToFit="1"/>
    </xf>
    <xf numFmtId="178" fontId="21" fillId="0" borderId="21" xfId="11" applyNumberFormat="1" applyFont="1" applyBorder="1" applyAlignment="1">
      <alignment horizontal="center" vertical="center" shrinkToFit="1"/>
    </xf>
    <xf numFmtId="178" fontId="21" fillId="0" borderId="18" xfId="11" applyNumberFormat="1" applyFont="1" applyBorder="1" applyAlignment="1">
      <alignment horizontal="center" vertical="center" shrinkToFit="1"/>
    </xf>
    <xf numFmtId="0" fontId="21" fillId="0" borderId="4" xfId="11" applyFont="1" applyBorder="1" applyAlignment="1">
      <alignment horizontal="center" vertical="center" shrinkToFit="1"/>
    </xf>
    <xf numFmtId="0" fontId="21" fillId="0" borderId="17" xfId="11" applyFont="1" applyBorder="1" applyAlignment="1">
      <alignment horizontal="center" vertical="center" shrinkToFit="1"/>
    </xf>
    <xf numFmtId="0" fontId="21" fillId="0" borderId="16" xfId="11" applyFont="1" applyBorder="1" applyAlignment="1">
      <alignment horizontal="center" vertical="center" shrinkToFit="1"/>
    </xf>
    <xf numFmtId="0" fontId="21" fillId="0" borderId="6" xfId="11" applyFont="1" applyBorder="1" applyAlignment="1">
      <alignment horizontal="distributed" vertical="center" justifyLastLine="1"/>
    </xf>
    <xf numFmtId="0" fontId="21" fillId="0" borderId="19" xfId="11" applyFont="1" applyBorder="1" applyAlignment="1">
      <alignment horizontal="distributed" vertical="center" justifyLastLine="1"/>
    </xf>
  </cellXfs>
  <cellStyles count="14">
    <cellStyle name="ハイパーリンク" xfId="3" builtinId="8"/>
    <cellStyle name="桁区切り 2" xfId="6" xr:uid="{B1A909E6-1D10-4E61-97F0-27E904F284A7}"/>
    <cellStyle name="桁区切り 3" xfId="12" xr:uid="{2F2A36AA-E6F8-4232-8D68-2193418BDFA9}"/>
    <cellStyle name="標準" xfId="0" builtinId="0"/>
    <cellStyle name="標準 2" xfId="1" xr:uid="{00000000-0005-0000-0000-000001000000}"/>
    <cellStyle name="標準 2 2" xfId="2" xr:uid="{00000000-0005-0000-0000-000002000000}"/>
    <cellStyle name="標準 3" xfId="5" xr:uid="{588A43CD-5255-485B-B3E5-93424A9AED32}"/>
    <cellStyle name="標準 4" xfId="11" xr:uid="{1FACC284-AFEA-4E6B-BE03-663D76BB9E30}"/>
    <cellStyle name="標準 5" xfId="4" xr:uid="{2E92F6A4-90FC-42F7-AFDC-E8A77157A2ED}"/>
    <cellStyle name="標準_12 一覧表（Excel)仕様" xfId="9" xr:uid="{827E2896-2BDF-45B8-A511-610376A9595D}"/>
    <cellStyle name="標準_hyoto" xfId="8" xr:uid="{FA256F46-5900-4ACD-A43D-1EBB39A6527C}"/>
    <cellStyle name="標準_p31～36　Ⅲ　市町村別実績一覧表（平成１２年）" xfId="10" xr:uid="{579C2AD8-C4A7-4010-90FF-9B2D4A997CF4}"/>
    <cellStyle name="標準_一覧表様式40100" xfId="7" xr:uid="{3BB686AA-7A57-4A1B-A949-B229A04E799B}"/>
    <cellStyle name="標準_農道調査全国農業地域都道府県別一覧表（速報作成編集用）" xfId="13" xr:uid="{7C424434-6689-4418-93CF-E7DCDAD70D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ea"/>
                <a:ea typeface="+mn-ea"/>
                <a:cs typeface="+mn-cs"/>
              </a:defRPr>
            </a:pPr>
            <a:r>
              <a:rPr lang="ja-JP" altLang="en-US"/>
              <a:t>農家数の推移</a:t>
            </a:r>
            <a:endParaRPr lang="en-US" altLang="ja-JP"/>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ea"/>
              <a:ea typeface="+mn-ea"/>
              <a:cs typeface="+mn-cs"/>
            </a:defRPr>
          </a:pPr>
          <a:endParaRPr lang="en-US" altLang="ja-JP"/>
        </a:p>
      </c:txPr>
    </c:title>
    <c:autoTitleDeleted val="0"/>
    <c:plotArea>
      <c:layout>
        <c:manualLayout>
          <c:layoutTarget val="inner"/>
          <c:xMode val="edge"/>
          <c:yMode val="edge"/>
          <c:x val="6.4826594922549677E-2"/>
          <c:y val="0.17365130146147831"/>
          <c:w val="0.90394779142188908"/>
          <c:h val="0.61493786618368607"/>
        </c:manualLayout>
      </c:layout>
      <c:barChart>
        <c:barDir val="col"/>
        <c:grouping val="stacked"/>
        <c:varyColors val="0"/>
        <c:ser>
          <c:idx val="1"/>
          <c:order val="0"/>
          <c:tx>
            <c:v>主業農家</c:v>
          </c:tx>
          <c:spPr>
            <a:pattFill prst="trellis">
              <a:fgClr>
                <a:schemeClr val="accent1"/>
              </a:fgClr>
              <a:bgClr>
                <a:schemeClr val="bg1"/>
              </a:bgClr>
            </a:pattFill>
            <a:ln>
              <a:solidFill>
                <a:schemeClr val="tx1"/>
              </a:solidFill>
            </a:ln>
            <a:effectLst/>
          </c:spPr>
          <c:invertIfNegative val="0"/>
          <c:dLbls>
            <c:dLbl>
              <c:idx val="0"/>
              <c:layout>
                <c:manualLayout>
                  <c:x val="8.2111436950146596E-2"/>
                  <c:y val="-3.836930455635491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40C-4492-9773-280FA2394FF9}"/>
                </c:ext>
              </c:extLst>
            </c:dLbl>
            <c:dLbl>
              <c:idx val="1"/>
              <c:layout>
                <c:manualLayout>
                  <c:x val="8.2111436950146624E-2"/>
                  <c:y val="-3.357314148681064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40C-4492-9773-280FA2394FF9}"/>
                </c:ext>
              </c:extLst>
            </c:dLbl>
            <c:dLbl>
              <c:idx val="2"/>
              <c:layout>
                <c:manualLayout>
                  <c:x val="8.4275588736978838E-2"/>
                  <c:y val="-1.918465227817745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40C-4492-9773-280FA2394FF9}"/>
                </c:ext>
              </c:extLst>
            </c:dLbl>
            <c:dLbl>
              <c:idx val="3"/>
              <c:layout>
                <c:manualLayout>
                  <c:x val="8.602150537634394E-2"/>
                  <c:y val="-1.438848920863309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40C-4492-9773-280FA2394FF9}"/>
                </c:ext>
              </c:extLst>
            </c:dLbl>
            <c:dLbl>
              <c:idx val="4"/>
              <c:layout>
                <c:manualLayout>
                  <c:x val="8.7972185243501227E-2"/>
                  <c:y val="-1.918465227817754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40C-4492-9773-280FA2394FF9}"/>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n-ea"/>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('D-1'!$B$6:$B$12,'D-1'!$B$17,'D-1'!$B$22,'D-1'!$B$27,'D-1'!$B$32)</c15:sqref>
                  </c15:fullRef>
                </c:ext>
              </c:extLst>
              <c:f>('D-1'!$B$7:$B$12,'D-1'!$B$17,'D-1'!$B$22,'D-1'!$B$27,'D-1'!$B$32)</c:f>
              <c:strCache>
                <c:ptCount val="5"/>
                <c:pt idx="0">
                  <c:v>平成12年</c:v>
                </c:pt>
                <c:pt idx="1">
                  <c:v>平成17年</c:v>
                </c:pt>
                <c:pt idx="2">
                  <c:v>平成22年</c:v>
                </c:pt>
                <c:pt idx="3">
                  <c:v>平成27年 </c:v>
                </c:pt>
                <c:pt idx="4">
                  <c:v>令和 2年 </c:v>
                </c:pt>
              </c:strCache>
            </c:strRef>
          </c:cat>
          <c:val>
            <c:numRef>
              <c:extLst>
                <c:ext xmlns:c15="http://schemas.microsoft.com/office/drawing/2012/chart" uri="{02D57815-91ED-43cb-92C2-25804820EDAC}">
                  <c15:fullRef>
                    <c15:sqref>('D-1'!$D$6:$D$12,'D-1'!$D$17,'D-1'!$D$22,'D-1'!$D$27,'D-1'!$D$32)</c15:sqref>
                  </c15:fullRef>
                </c:ext>
              </c:extLst>
              <c:f>('D-1'!$D$7:$D$12,'D-1'!$D$17,'D-1'!$D$22,'D-1'!$D$27,'D-1'!$D$32)</c:f>
              <c:numCache>
                <c:formatCode>#,##0;"△ "#,##0</c:formatCode>
                <c:ptCount val="5"/>
                <c:pt idx="0">
                  <c:v>311</c:v>
                </c:pt>
                <c:pt idx="1">
                  <c:v>299</c:v>
                </c:pt>
                <c:pt idx="2">
                  <c:v>173</c:v>
                </c:pt>
                <c:pt idx="3">
                  <c:v>187</c:v>
                </c:pt>
                <c:pt idx="4">
                  <c:v>134</c:v>
                </c:pt>
              </c:numCache>
            </c:numRef>
          </c:val>
          <c:extLst>
            <c:ext xmlns:c16="http://schemas.microsoft.com/office/drawing/2014/chart" uri="{C3380CC4-5D6E-409C-BE32-E72D297353CC}">
              <c16:uniqueId val="{00000005-840C-4492-9773-280FA2394FF9}"/>
            </c:ext>
          </c:extLst>
        </c:ser>
        <c:ser>
          <c:idx val="3"/>
          <c:order val="1"/>
          <c:tx>
            <c:v>準主業農家</c:v>
          </c:tx>
          <c:spPr>
            <a:pattFill prst="dkHorz">
              <a:fgClr>
                <a:srgbClr val="C00000"/>
              </a:fgClr>
              <a:bgClr>
                <a:schemeClr val="bg1"/>
              </a:bgClr>
            </a:pattFill>
            <a:ln>
              <a:solidFill>
                <a:schemeClr val="tx1"/>
              </a:solidFill>
            </a:ln>
            <a:effectLst/>
          </c:spPr>
          <c:invertIfNegative val="0"/>
          <c:dLbls>
            <c:dLbl>
              <c:idx val="2"/>
              <c:layout>
                <c:manualLayout>
                  <c:x val="8.4270749147558832E-2"/>
                  <c:y val="-4.316546762589928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40C-4492-9773-280FA2394FF9}"/>
                </c:ext>
              </c:extLst>
            </c:dLbl>
            <c:dLbl>
              <c:idx val="3"/>
              <c:layout>
                <c:manualLayout>
                  <c:x val="8.602150537634394E-2"/>
                  <c:y val="-4.7961630695443645E-2"/>
                </c:manualLayout>
              </c:layout>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n-ea"/>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40C-4492-9773-280FA2394FF9}"/>
                </c:ext>
              </c:extLst>
            </c:dLbl>
            <c:dLbl>
              <c:idx val="4"/>
              <c:layout>
                <c:manualLayout>
                  <c:x val="8.7967884499211349E-2"/>
                  <c:y val="-6.235011990407674E-2"/>
                </c:manualLayout>
              </c:layout>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n-ea"/>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40C-4492-9773-280FA2394FF9}"/>
                </c:ext>
              </c:extLst>
            </c:dLbl>
            <c:spPr>
              <a:solidFill>
                <a:schemeClr val="bg1">
                  <a:alpha val="85000"/>
                </a:schemeClr>
              </a:solid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n-ea"/>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('D-1'!$B$6:$B$12,'D-1'!$B$17,'D-1'!$B$22,'D-1'!$B$27,'D-1'!$B$32)</c15:sqref>
                  </c15:fullRef>
                </c:ext>
              </c:extLst>
              <c:f>('D-1'!$B$7:$B$12,'D-1'!$B$17,'D-1'!$B$22,'D-1'!$B$27,'D-1'!$B$32)</c:f>
              <c:strCache>
                <c:ptCount val="5"/>
                <c:pt idx="0">
                  <c:v>平成12年</c:v>
                </c:pt>
                <c:pt idx="1">
                  <c:v>平成17年</c:v>
                </c:pt>
                <c:pt idx="2">
                  <c:v>平成22年</c:v>
                </c:pt>
                <c:pt idx="3">
                  <c:v>平成27年 </c:v>
                </c:pt>
                <c:pt idx="4">
                  <c:v>令和 2年 </c:v>
                </c:pt>
              </c:strCache>
            </c:strRef>
          </c:cat>
          <c:val>
            <c:numRef>
              <c:extLst>
                <c:ext xmlns:c15="http://schemas.microsoft.com/office/drawing/2012/chart" uri="{02D57815-91ED-43cb-92C2-25804820EDAC}">
                  <c15:fullRef>
                    <c15:sqref>('D-1'!$F$6:$F$12,'D-1'!$F$17,'D-1'!$F$22,'D-1'!$F$27,'D-1'!$F$32)</c15:sqref>
                  </c15:fullRef>
                </c:ext>
              </c:extLst>
              <c:f>('D-1'!$F$7:$F$12,'D-1'!$F$17,'D-1'!$F$22,'D-1'!$F$27,'D-1'!$F$32)</c:f>
              <c:numCache>
                <c:formatCode>#,##0;"△ "#,##0</c:formatCode>
                <c:ptCount val="5"/>
                <c:pt idx="0">
                  <c:v>1361</c:v>
                </c:pt>
                <c:pt idx="1">
                  <c:v>1033</c:v>
                </c:pt>
                <c:pt idx="2">
                  <c:v>750</c:v>
                </c:pt>
                <c:pt idx="3">
                  <c:v>383</c:v>
                </c:pt>
                <c:pt idx="4">
                  <c:v>189</c:v>
                </c:pt>
              </c:numCache>
            </c:numRef>
          </c:val>
          <c:extLst>
            <c:ext xmlns:c16="http://schemas.microsoft.com/office/drawing/2014/chart" uri="{C3380CC4-5D6E-409C-BE32-E72D297353CC}">
              <c16:uniqueId val="{00000009-840C-4492-9773-280FA2394FF9}"/>
            </c:ext>
          </c:extLst>
        </c:ser>
        <c:ser>
          <c:idx val="5"/>
          <c:order val="2"/>
          <c:tx>
            <c:v>副業的農家</c:v>
          </c:tx>
          <c:spPr>
            <a:pattFill prst="wdUpDiag">
              <a:fgClr>
                <a:srgbClr val="00B050"/>
              </a:fgClr>
              <a:bgClr>
                <a:schemeClr val="bg1"/>
              </a:bgClr>
            </a:pattFill>
            <a:ln>
              <a:solidFill>
                <a:schemeClr val="tx1">
                  <a:alpha val="99000"/>
                </a:schemeClr>
              </a:solidFill>
            </a:ln>
            <a:effectLst/>
          </c:spPr>
          <c:invertIfNegative val="0"/>
          <c:dLbls>
            <c:spPr>
              <a:solidFill>
                <a:schemeClr val="bg1">
                  <a:alpha val="85000"/>
                </a:schemeClr>
              </a:solid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n-ea"/>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('D-1'!$B$6:$B$12,'D-1'!$B$17,'D-1'!$B$22,'D-1'!$B$27,'D-1'!$B$32)</c15:sqref>
                  </c15:fullRef>
                </c:ext>
              </c:extLst>
              <c:f>('D-1'!$B$7:$B$12,'D-1'!$B$17,'D-1'!$B$22,'D-1'!$B$27,'D-1'!$B$32)</c:f>
              <c:strCache>
                <c:ptCount val="5"/>
                <c:pt idx="0">
                  <c:v>平成12年</c:v>
                </c:pt>
                <c:pt idx="1">
                  <c:v>平成17年</c:v>
                </c:pt>
                <c:pt idx="2">
                  <c:v>平成22年</c:v>
                </c:pt>
                <c:pt idx="3">
                  <c:v>平成27年 </c:v>
                </c:pt>
                <c:pt idx="4">
                  <c:v>令和 2年 </c:v>
                </c:pt>
              </c:strCache>
            </c:strRef>
          </c:cat>
          <c:val>
            <c:numRef>
              <c:extLst>
                <c:ext xmlns:c15="http://schemas.microsoft.com/office/drawing/2012/chart" uri="{02D57815-91ED-43cb-92C2-25804820EDAC}">
                  <c15:fullRef>
                    <c15:sqref>('D-1'!$H$6:$H$12,'D-1'!$H$17,'D-1'!$H$22,'D-1'!$H$27,'D-1'!$H$32)</c15:sqref>
                  </c15:fullRef>
                </c:ext>
              </c:extLst>
              <c:f>('D-1'!$H$7:$H$12,'D-1'!$H$17,'D-1'!$H$22,'D-1'!$H$27,'D-1'!$H$32)</c:f>
              <c:numCache>
                <c:formatCode>#,##0;"△ "#,##0</c:formatCode>
                <c:ptCount val="5"/>
                <c:pt idx="0">
                  <c:v>2549</c:v>
                </c:pt>
                <c:pt idx="1">
                  <c:v>2205</c:v>
                </c:pt>
                <c:pt idx="2">
                  <c:v>1749</c:v>
                </c:pt>
                <c:pt idx="3">
                  <c:v>1472</c:v>
                </c:pt>
                <c:pt idx="4">
                  <c:v>993</c:v>
                </c:pt>
              </c:numCache>
            </c:numRef>
          </c:val>
          <c:extLst>
            <c:ext xmlns:c16="http://schemas.microsoft.com/office/drawing/2014/chart" uri="{C3380CC4-5D6E-409C-BE32-E72D297353CC}">
              <c16:uniqueId val="{0000000A-840C-4492-9773-280FA2394FF9}"/>
            </c:ext>
          </c:extLst>
        </c:ser>
        <c:ser>
          <c:idx val="0"/>
          <c:order val="3"/>
          <c:tx>
            <c:strRef>
              <c:f>'D-1'!$C$4:$C$5</c:f>
              <c:strCache>
                <c:ptCount val="2"/>
                <c:pt idx="0">
                  <c:v>計</c:v>
                </c:pt>
              </c:strCache>
            </c:strRef>
          </c:tx>
          <c:spPr>
            <a:no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n-ea"/>
                    <a:ea typeface="+mn-ea"/>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('D-1'!$B$6:$B$12,'D-1'!$B$17,'D-1'!$B$22,'D-1'!$B$27,'D-1'!$B$32)</c15:sqref>
                  </c15:fullRef>
                </c:ext>
              </c:extLst>
              <c:f>('D-1'!$B$7:$B$12,'D-1'!$B$17,'D-1'!$B$22,'D-1'!$B$27,'D-1'!$B$32)</c:f>
              <c:strCache>
                <c:ptCount val="5"/>
                <c:pt idx="0">
                  <c:v>平成12年</c:v>
                </c:pt>
                <c:pt idx="1">
                  <c:v>平成17年</c:v>
                </c:pt>
                <c:pt idx="2">
                  <c:v>平成22年</c:v>
                </c:pt>
                <c:pt idx="3">
                  <c:v>平成27年 </c:v>
                </c:pt>
                <c:pt idx="4">
                  <c:v>令和 2年 </c:v>
                </c:pt>
              </c:strCache>
            </c:strRef>
          </c:cat>
          <c:val>
            <c:numRef>
              <c:extLst>
                <c:ext xmlns:c15="http://schemas.microsoft.com/office/drawing/2012/chart" uri="{02D57815-91ED-43cb-92C2-25804820EDAC}">
                  <c15:fullRef>
                    <c15:sqref>('D-1'!$C$6:$C$12,'D-1'!$C$17,'D-1'!$C$22,'D-1'!$C$27,'D-1'!$C$32)</c15:sqref>
                  </c15:fullRef>
                </c:ext>
              </c:extLst>
              <c:f>('D-1'!$C$7:$C$12,'D-1'!$C$17,'D-1'!$C$22,'D-1'!$C$27,'D-1'!$C$32)</c:f>
              <c:numCache>
                <c:formatCode>#,##0;"△ "#,##0</c:formatCode>
                <c:ptCount val="5"/>
                <c:pt idx="0">
                  <c:v>4221</c:v>
                </c:pt>
                <c:pt idx="1">
                  <c:v>3537</c:v>
                </c:pt>
                <c:pt idx="2">
                  <c:v>2672</c:v>
                </c:pt>
                <c:pt idx="3">
                  <c:v>2042</c:v>
                </c:pt>
                <c:pt idx="4">
                  <c:v>1316</c:v>
                </c:pt>
              </c:numCache>
            </c:numRef>
          </c:val>
          <c:extLst>
            <c:ext xmlns:c16="http://schemas.microsoft.com/office/drawing/2014/chart" uri="{C3380CC4-5D6E-409C-BE32-E72D297353CC}">
              <c16:uniqueId val="{0000000B-840C-4492-9773-280FA2394FF9}"/>
            </c:ext>
          </c:extLst>
        </c:ser>
        <c:dLbls>
          <c:dLblPos val="ctr"/>
          <c:showLegendKey val="0"/>
          <c:showVal val="1"/>
          <c:showCatName val="0"/>
          <c:showSerName val="0"/>
          <c:showPercent val="0"/>
          <c:showBubbleSize val="0"/>
        </c:dLbls>
        <c:gapWidth val="78"/>
        <c:overlap val="100"/>
        <c:axId val="580354152"/>
        <c:axId val="580356312"/>
        <c:extLst>
          <c:ext xmlns:c15="http://schemas.microsoft.com/office/drawing/2012/chart" uri="{02D57815-91ED-43cb-92C2-25804820EDAC}">
            <c15:filteredBarSeries>
              <c15:ser>
                <c:idx val="2"/>
                <c:order val="4"/>
                <c:tx>
                  <c:strRef>
                    <c:extLst>
                      <c:ext uri="{02D57815-91ED-43cb-92C2-25804820EDAC}">
                        <c15:formulaRef>
                          <c15:sqref>'D-1'!$E$4:$E$5</c15:sqref>
                        </c15:formulaRef>
                      </c:ext>
                    </c:extLst>
                    <c:strCache>
                      <c:ptCount val="2"/>
                      <c:pt idx="0">
                        <c:v>主業農家</c:v>
                      </c:pt>
                      <c:pt idx="1">
                        <c:v>65歳未満の農業専従者がいる</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ea"/>
                          <a:ea typeface="+mn-ea"/>
                          <a:cs typeface="+mn-cs"/>
                        </a:defRPr>
                      </a:pPr>
                      <a:endParaRPr lang="ja-JP"/>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ullRef>
                          <c15:sqref>('D-1'!$B$6:$B$12,'D-1'!$B$17,'D-1'!$B$22,'D-1'!$B$27,'D-1'!$B$32)</c15:sqref>
                        </c15:fullRef>
                        <c15:formulaRef>
                          <c15:sqref>('D-1'!$B$7:$B$12,'D-1'!$B$17,'D-1'!$B$22,'D-1'!$B$27,'D-1'!$B$32)</c15:sqref>
                        </c15:formulaRef>
                      </c:ext>
                    </c:extLst>
                    <c:strCache>
                      <c:ptCount val="5"/>
                      <c:pt idx="0">
                        <c:v>平成12年</c:v>
                      </c:pt>
                      <c:pt idx="1">
                        <c:v>平成17年</c:v>
                      </c:pt>
                      <c:pt idx="2">
                        <c:v>平成22年</c:v>
                      </c:pt>
                      <c:pt idx="3">
                        <c:v>平成27年 </c:v>
                      </c:pt>
                      <c:pt idx="4">
                        <c:v>令和 2年 </c:v>
                      </c:pt>
                    </c:strCache>
                  </c:strRef>
                </c:cat>
                <c:val>
                  <c:numRef>
                    <c:extLst>
                      <c:ext uri="{02D57815-91ED-43cb-92C2-25804820EDAC}">
                        <c15:fullRef>
                          <c15:sqref>('D-1'!$E$6:$E$12,'D-1'!$E$17,'D-1'!$E$22,'D-1'!$E$27,'D-1'!$E$32)</c15:sqref>
                        </c15:fullRef>
                        <c15:formulaRef>
                          <c15:sqref>('D-1'!$E$7:$E$12,'D-1'!$E$17,'D-1'!$E$22,'D-1'!$E$27,'D-1'!$E$32)</c15:sqref>
                        </c15:formulaRef>
                      </c:ext>
                    </c:extLst>
                    <c:numCache>
                      <c:formatCode>#,##0;"△ "#,##0</c:formatCode>
                      <c:ptCount val="5"/>
                      <c:pt idx="0">
                        <c:v>225</c:v>
                      </c:pt>
                      <c:pt idx="1">
                        <c:v>194</c:v>
                      </c:pt>
                      <c:pt idx="2">
                        <c:v>122</c:v>
                      </c:pt>
                      <c:pt idx="3">
                        <c:v>125</c:v>
                      </c:pt>
                      <c:pt idx="4">
                        <c:v>96</c:v>
                      </c:pt>
                    </c:numCache>
                  </c:numRef>
                </c:val>
                <c:extLst>
                  <c:ext xmlns:c16="http://schemas.microsoft.com/office/drawing/2014/chart" uri="{C3380CC4-5D6E-409C-BE32-E72D297353CC}">
                    <c16:uniqueId val="{0000000C-840C-4492-9773-280FA2394FF9}"/>
                  </c:ext>
                </c:extLst>
              </c15:ser>
            </c15:filteredBarSeries>
            <c15:filteredBarSeries>
              <c15:ser>
                <c:idx val="4"/>
                <c:order val="5"/>
                <c:tx>
                  <c:strRef>
                    <c:extLst xmlns:c15="http://schemas.microsoft.com/office/drawing/2012/chart">
                      <c:ext xmlns:c15="http://schemas.microsoft.com/office/drawing/2012/chart" uri="{02D57815-91ED-43cb-92C2-25804820EDAC}">
                        <c15:formulaRef>
                          <c15:sqref>'D-1'!$G$4:$G$5</c15:sqref>
                        </c15:formulaRef>
                      </c:ext>
                    </c:extLst>
                    <c:strCache>
                      <c:ptCount val="2"/>
                      <c:pt idx="0">
                        <c:v>準主業農家</c:v>
                      </c:pt>
                      <c:pt idx="1">
                        <c:v>65歳未満の農業専従者がいる</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ea"/>
                          <a:ea typeface="+mn-ea"/>
                          <a:cs typeface="+mn-cs"/>
                        </a:defRPr>
                      </a:pPr>
                      <a:endParaRPr lang="ja-JP"/>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('D-1'!$B$6:$B$12,'D-1'!$B$17,'D-1'!$B$22,'D-1'!$B$27,'D-1'!$B$32)</c15:sqref>
                        </c15:fullRef>
                        <c15:formulaRef>
                          <c15:sqref>('D-1'!$B$7:$B$12,'D-1'!$B$17,'D-1'!$B$22,'D-1'!$B$27,'D-1'!$B$32)</c15:sqref>
                        </c15:formulaRef>
                      </c:ext>
                    </c:extLst>
                    <c:strCache>
                      <c:ptCount val="5"/>
                      <c:pt idx="0">
                        <c:v>平成12年</c:v>
                      </c:pt>
                      <c:pt idx="1">
                        <c:v>平成17年</c:v>
                      </c:pt>
                      <c:pt idx="2">
                        <c:v>平成22年</c:v>
                      </c:pt>
                      <c:pt idx="3">
                        <c:v>平成27年 </c:v>
                      </c:pt>
                      <c:pt idx="4">
                        <c:v>令和 2年 </c:v>
                      </c:pt>
                    </c:strCache>
                  </c:strRef>
                </c:cat>
                <c:val>
                  <c:numRef>
                    <c:extLst>
                      <c:ext xmlns:c15="http://schemas.microsoft.com/office/drawing/2012/chart" uri="{02D57815-91ED-43cb-92C2-25804820EDAC}">
                        <c15:fullRef>
                          <c15:sqref>('D-1'!$G$6:$G$12,'D-1'!$G$17,'D-1'!$G$22,'D-1'!$G$27,'D-1'!$G$32)</c15:sqref>
                        </c15:fullRef>
                        <c15:formulaRef>
                          <c15:sqref>('D-1'!$G$7:$G$12,'D-1'!$G$17,'D-1'!$G$22,'D-1'!$G$27,'D-1'!$G$32)</c15:sqref>
                        </c15:formulaRef>
                      </c:ext>
                    </c:extLst>
                    <c:numCache>
                      <c:formatCode>#,##0;"△ "#,##0</c:formatCode>
                      <c:ptCount val="5"/>
                      <c:pt idx="0">
                        <c:v>239</c:v>
                      </c:pt>
                      <c:pt idx="1">
                        <c:v>156</c:v>
                      </c:pt>
                      <c:pt idx="2">
                        <c:v>204</c:v>
                      </c:pt>
                      <c:pt idx="3">
                        <c:v>106</c:v>
                      </c:pt>
                      <c:pt idx="4">
                        <c:v>51</c:v>
                      </c:pt>
                    </c:numCache>
                  </c:numRef>
                </c:val>
                <c:extLst xmlns:c15="http://schemas.microsoft.com/office/drawing/2012/chart">
                  <c:ext xmlns:c16="http://schemas.microsoft.com/office/drawing/2014/chart" uri="{C3380CC4-5D6E-409C-BE32-E72D297353CC}">
                    <c16:uniqueId val="{0000000D-840C-4492-9773-280FA2394FF9}"/>
                  </c:ext>
                </c:extLst>
              </c15:ser>
            </c15:filteredBarSeries>
          </c:ext>
        </c:extLst>
      </c:barChart>
      <c:catAx>
        <c:axId val="580354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ea"/>
                <a:ea typeface="+mn-ea"/>
                <a:cs typeface="+mn-cs"/>
              </a:defRPr>
            </a:pPr>
            <a:endParaRPr lang="ja-JP"/>
          </a:p>
        </c:txPr>
        <c:crossAx val="580356312"/>
        <c:crosses val="autoZero"/>
        <c:auto val="1"/>
        <c:lblAlgn val="ctr"/>
        <c:lblOffset val="100"/>
        <c:noMultiLvlLbl val="0"/>
      </c:catAx>
      <c:valAx>
        <c:axId val="580356312"/>
        <c:scaling>
          <c:orientation val="minMax"/>
          <c:max val="5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ea"/>
                <a:ea typeface="+mn-ea"/>
                <a:cs typeface="+mn-cs"/>
              </a:defRPr>
            </a:pPr>
            <a:endParaRPr lang="ja-JP"/>
          </a:p>
        </c:txPr>
        <c:crossAx val="580354152"/>
        <c:crosses val="autoZero"/>
        <c:crossBetween val="between"/>
      </c:valAx>
      <c:spPr>
        <a:noFill/>
        <a:ln>
          <a:noFill/>
        </a:ln>
        <a:effectLst/>
      </c:spPr>
    </c:plotArea>
    <c:legend>
      <c:legendPos val="b"/>
      <c:legendEntry>
        <c:idx val="3"/>
        <c:delete val="1"/>
      </c:legendEntry>
      <c:layout>
        <c:manualLayout>
          <c:xMode val="edge"/>
          <c:yMode val="edge"/>
          <c:x val="0.52600416786281701"/>
          <c:y val="0.19928298302552852"/>
          <c:w val="0.41643258202135403"/>
          <c:h val="8.4208271483121336E-2"/>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mn-ea"/>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b="1">
          <a:latin typeface="+mn-ea"/>
          <a:ea typeface="+mn-ea"/>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400" b="0"/>
            </a:pPr>
            <a:r>
              <a:rPr lang="ja-JP" sz="1400" b="0"/>
              <a:t>経営耕地面積規模別経営体数の推移</a:t>
            </a:r>
          </a:p>
        </c:rich>
      </c:tx>
      <c:overlay val="0"/>
      <c:spPr>
        <a:noFill/>
        <a:ln>
          <a:noFill/>
        </a:ln>
        <a:effectLst/>
      </c:spPr>
    </c:title>
    <c:autoTitleDeleted val="0"/>
    <c:plotArea>
      <c:layout>
        <c:manualLayout>
          <c:layoutTarget val="inner"/>
          <c:xMode val="edge"/>
          <c:yMode val="edge"/>
          <c:x val="6.6970409204745049E-2"/>
          <c:y val="0.1291783020723434"/>
          <c:w val="0.91199127365765997"/>
          <c:h val="0.78193377198877601"/>
        </c:manualLayout>
      </c:layout>
      <c:barChart>
        <c:barDir val="col"/>
        <c:grouping val="clustered"/>
        <c:varyColors val="0"/>
        <c:ser>
          <c:idx val="0"/>
          <c:order val="0"/>
          <c:tx>
            <c:v>平成12年</c:v>
          </c:tx>
          <c:spPr>
            <a:solidFill>
              <a:srgbClr val="4F81BD"/>
            </a:solidFill>
            <a:ln w="25400">
              <a:noFill/>
            </a:ln>
          </c:spPr>
          <c:invertIfNegative val="0"/>
          <c:cat>
            <c:strRef>
              <c:f>'D-4'!$E$5:$P$5</c:f>
              <c:strCache>
                <c:ptCount val="12"/>
                <c:pt idx="0">
                  <c:v>0.3ha未満</c:v>
                </c:pt>
                <c:pt idx="1">
                  <c:v>0.3～0.5</c:v>
                </c:pt>
                <c:pt idx="2">
                  <c:v>0.5～1.0</c:v>
                </c:pt>
                <c:pt idx="3">
                  <c:v>1.0～1.5</c:v>
                </c:pt>
                <c:pt idx="4">
                  <c:v>1.5～2.0</c:v>
                </c:pt>
                <c:pt idx="5">
                  <c:v>2.0～3.0</c:v>
                </c:pt>
                <c:pt idx="6">
                  <c:v>3.0～5.0</c:v>
                </c:pt>
                <c:pt idx="7">
                  <c:v>5.0～10.0</c:v>
                </c:pt>
                <c:pt idx="8">
                  <c:v>10.0～20.0</c:v>
                </c:pt>
                <c:pt idx="9">
                  <c:v>20.0～30.0</c:v>
                </c:pt>
                <c:pt idx="10">
                  <c:v>30.0～50.0</c:v>
                </c:pt>
                <c:pt idx="11">
                  <c:v>50ha以上</c:v>
                </c:pt>
              </c:strCache>
            </c:strRef>
          </c:cat>
          <c:val>
            <c:numRef>
              <c:f>'D-4'!$E$6:$P$6</c:f>
              <c:numCache>
                <c:formatCode>#,##0_);[Red]\(#,##0\)</c:formatCode>
                <c:ptCount val="12"/>
                <c:pt idx="0">
                  <c:v>445</c:v>
                </c:pt>
                <c:pt idx="1">
                  <c:v>442</c:v>
                </c:pt>
                <c:pt idx="2">
                  <c:v>1004</c:v>
                </c:pt>
                <c:pt idx="3">
                  <c:v>1102</c:v>
                </c:pt>
                <c:pt idx="4">
                  <c:v>841</c:v>
                </c:pt>
                <c:pt idx="5">
                  <c:v>628</c:v>
                </c:pt>
                <c:pt idx="6">
                  <c:v>145</c:v>
                </c:pt>
                <c:pt idx="7">
                  <c:v>43</c:v>
                </c:pt>
                <c:pt idx="8">
                  <c:v>9</c:v>
                </c:pt>
                <c:pt idx="9">
                  <c:v>0</c:v>
                </c:pt>
                <c:pt idx="10">
                  <c:v>0</c:v>
                </c:pt>
                <c:pt idx="11">
                  <c:v>0</c:v>
                </c:pt>
              </c:numCache>
            </c:numRef>
          </c:val>
          <c:extLst>
            <c:ext xmlns:c16="http://schemas.microsoft.com/office/drawing/2014/chart" uri="{C3380CC4-5D6E-409C-BE32-E72D297353CC}">
              <c16:uniqueId val="{00000000-BD84-4C09-B189-6FD0BB513F8D}"/>
            </c:ext>
          </c:extLst>
        </c:ser>
        <c:ser>
          <c:idx val="1"/>
          <c:order val="1"/>
          <c:tx>
            <c:v>平成17年</c:v>
          </c:tx>
          <c:spPr>
            <a:solidFill>
              <a:srgbClr val="C0504D"/>
            </a:solidFill>
            <a:ln w="25400">
              <a:noFill/>
            </a:ln>
          </c:spPr>
          <c:invertIfNegative val="0"/>
          <c:cat>
            <c:strRef>
              <c:f>'D-4'!$E$5:$P$5</c:f>
              <c:strCache>
                <c:ptCount val="12"/>
                <c:pt idx="0">
                  <c:v>0.3ha未満</c:v>
                </c:pt>
                <c:pt idx="1">
                  <c:v>0.3～0.5</c:v>
                </c:pt>
                <c:pt idx="2">
                  <c:v>0.5～1.0</c:v>
                </c:pt>
                <c:pt idx="3">
                  <c:v>1.0～1.5</c:v>
                </c:pt>
                <c:pt idx="4">
                  <c:v>1.5～2.0</c:v>
                </c:pt>
                <c:pt idx="5">
                  <c:v>2.0～3.0</c:v>
                </c:pt>
                <c:pt idx="6">
                  <c:v>3.0～5.0</c:v>
                </c:pt>
                <c:pt idx="7">
                  <c:v>5.0～10.0</c:v>
                </c:pt>
                <c:pt idx="8">
                  <c:v>10.0～20.0</c:v>
                </c:pt>
                <c:pt idx="9">
                  <c:v>20.0～30.0</c:v>
                </c:pt>
                <c:pt idx="10">
                  <c:v>30.0～50.0</c:v>
                </c:pt>
                <c:pt idx="11">
                  <c:v>50ha以上</c:v>
                </c:pt>
              </c:strCache>
            </c:strRef>
          </c:cat>
          <c:val>
            <c:numRef>
              <c:f>'D-4'!$E$12:$P$12</c:f>
              <c:numCache>
                <c:formatCode>#,##0_);[Red]\(#,##0\)</c:formatCode>
                <c:ptCount val="12"/>
                <c:pt idx="0">
                  <c:v>105</c:v>
                </c:pt>
                <c:pt idx="1">
                  <c:v>390</c:v>
                </c:pt>
                <c:pt idx="2">
                  <c:v>912</c:v>
                </c:pt>
                <c:pt idx="3">
                  <c:v>880</c:v>
                </c:pt>
                <c:pt idx="4">
                  <c:v>606</c:v>
                </c:pt>
                <c:pt idx="5">
                  <c:v>497</c:v>
                </c:pt>
                <c:pt idx="6">
                  <c:v>151</c:v>
                </c:pt>
                <c:pt idx="7">
                  <c:v>72</c:v>
                </c:pt>
                <c:pt idx="8">
                  <c:v>33</c:v>
                </c:pt>
                <c:pt idx="9">
                  <c:v>13</c:v>
                </c:pt>
                <c:pt idx="10">
                  <c:v>6</c:v>
                </c:pt>
                <c:pt idx="11">
                  <c:v>2</c:v>
                </c:pt>
              </c:numCache>
            </c:numRef>
          </c:val>
          <c:extLst>
            <c:ext xmlns:c16="http://schemas.microsoft.com/office/drawing/2014/chart" uri="{C3380CC4-5D6E-409C-BE32-E72D297353CC}">
              <c16:uniqueId val="{00000001-BD84-4C09-B189-6FD0BB513F8D}"/>
            </c:ext>
          </c:extLst>
        </c:ser>
        <c:ser>
          <c:idx val="2"/>
          <c:order val="2"/>
          <c:tx>
            <c:v>平成22年</c:v>
          </c:tx>
          <c:spPr>
            <a:solidFill>
              <a:srgbClr val="9BBB59"/>
            </a:solidFill>
            <a:ln w="25400">
              <a:noFill/>
            </a:ln>
          </c:spPr>
          <c:invertIfNegative val="0"/>
          <c:cat>
            <c:strRef>
              <c:f>'D-4'!$E$5:$P$5</c:f>
              <c:strCache>
                <c:ptCount val="12"/>
                <c:pt idx="0">
                  <c:v>0.3ha未満</c:v>
                </c:pt>
                <c:pt idx="1">
                  <c:v>0.3～0.5</c:v>
                </c:pt>
                <c:pt idx="2">
                  <c:v>0.5～1.0</c:v>
                </c:pt>
                <c:pt idx="3">
                  <c:v>1.0～1.5</c:v>
                </c:pt>
                <c:pt idx="4">
                  <c:v>1.5～2.0</c:v>
                </c:pt>
                <c:pt idx="5">
                  <c:v>2.0～3.0</c:v>
                </c:pt>
                <c:pt idx="6">
                  <c:v>3.0～5.0</c:v>
                </c:pt>
                <c:pt idx="7">
                  <c:v>5.0～10.0</c:v>
                </c:pt>
                <c:pt idx="8">
                  <c:v>10.0～20.0</c:v>
                </c:pt>
                <c:pt idx="9">
                  <c:v>20.0～30.0</c:v>
                </c:pt>
                <c:pt idx="10">
                  <c:v>30.0～50.0</c:v>
                </c:pt>
                <c:pt idx="11">
                  <c:v>50ha以上</c:v>
                </c:pt>
              </c:strCache>
            </c:strRef>
          </c:cat>
          <c:val>
            <c:numRef>
              <c:f>'D-4'!$E$18:$P$18</c:f>
              <c:numCache>
                <c:formatCode>#,##0_);[Red]\(#,##0\)</c:formatCode>
                <c:ptCount val="12"/>
                <c:pt idx="0">
                  <c:v>41</c:v>
                </c:pt>
                <c:pt idx="1">
                  <c:v>288</c:v>
                </c:pt>
                <c:pt idx="2">
                  <c:v>635</c:v>
                </c:pt>
                <c:pt idx="3">
                  <c:v>666</c:v>
                </c:pt>
                <c:pt idx="4">
                  <c:v>480</c:v>
                </c:pt>
                <c:pt idx="5">
                  <c:v>407</c:v>
                </c:pt>
                <c:pt idx="6">
                  <c:v>122</c:v>
                </c:pt>
                <c:pt idx="7">
                  <c:v>73</c:v>
                </c:pt>
                <c:pt idx="8">
                  <c:v>46</c:v>
                </c:pt>
                <c:pt idx="9">
                  <c:v>22</c:v>
                </c:pt>
                <c:pt idx="10">
                  <c:v>11</c:v>
                </c:pt>
                <c:pt idx="11">
                  <c:v>6</c:v>
                </c:pt>
              </c:numCache>
            </c:numRef>
          </c:val>
          <c:extLst>
            <c:ext xmlns:c16="http://schemas.microsoft.com/office/drawing/2014/chart" uri="{C3380CC4-5D6E-409C-BE32-E72D297353CC}">
              <c16:uniqueId val="{00000002-BD84-4C09-B189-6FD0BB513F8D}"/>
            </c:ext>
          </c:extLst>
        </c:ser>
        <c:ser>
          <c:idx val="3"/>
          <c:order val="3"/>
          <c:tx>
            <c:v>平成27年</c:v>
          </c:tx>
          <c:spPr>
            <a:solidFill>
              <a:srgbClr val="8064A2"/>
            </a:solidFill>
            <a:ln w="25400">
              <a:noFill/>
            </a:ln>
          </c:spPr>
          <c:invertIfNegative val="0"/>
          <c:cat>
            <c:strRef>
              <c:f>'D-4'!$E$5:$P$5</c:f>
              <c:strCache>
                <c:ptCount val="12"/>
                <c:pt idx="0">
                  <c:v>0.3ha未満</c:v>
                </c:pt>
                <c:pt idx="1">
                  <c:v>0.3～0.5</c:v>
                </c:pt>
                <c:pt idx="2">
                  <c:v>0.5～1.0</c:v>
                </c:pt>
                <c:pt idx="3">
                  <c:v>1.0～1.5</c:v>
                </c:pt>
                <c:pt idx="4">
                  <c:v>1.5～2.0</c:v>
                </c:pt>
                <c:pt idx="5">
                  <c:v>2.0～3.0</c:v>
                </c:pt>
                <c:pt idx="6">
                  <c:v>3.0～5.0</c:v>
                </c:pt>
                <c:pt idx="7">
                  <c:v>5.0～10.0</c:v>
                </c:pt>
                <c:pt idx="8">
                  <c:v>10.0～20.0</c:v>
                </c:pt>
                <c:pt idx="9">
                  <c:v>20.0～30.0</c:v>
                </c:pt>
                <c:pt idx="10">
                  <c:v>30.0～50.0</c:v>
                </c:pt>
                <c:pt idx="11">
                  <c:v>50ha以上</c:v>
                </c:pt>
              </c:strCache>
            </c:strRef>
          </c:cat>
          <c:val>
            <c:numRef>
              <c:f>'D-4'!$E$24:$P$24</c:f>
              <c:numCache>
                <c:formatCode>#,##0_);[Red]\(#,##0\)</c:formatCode>
                <c:ptCount val="12"/>
                <c:pt idx="0">
                  <c:v>28</c:v>
                </c:pt>
                <c:pt idx="1">
                  <c:v>220</c:v>
                </c:pt>
                <c:pt idx="2">
                  <c:v>502</c:v>
                </c:pt>
                <c:pt idx="3">
                  <c:v>474</c:v>
                </c:pt>
                <c:pt idx="4">
                  <c:v>357</c:v>
                </c:pt>
                <c:pt idx="5">
                  <c:v>265</c:v>
                </c:pt>
                <c:pt idx="6">
                  <c:v>113</c:v>
                </c:pt>
                <c:pt idx="7">
                  <c:v>87</c:v>
                </c:pt>
                <c:pt idx="8">
                  <c:v>59</c:v>
                </c:pt>
                <c:pt idx="9">
                  <c:v>27</c:v>
                </c:pt>
                <c:pt idx="10">
                  <c:v>25</c:v>
                </c:pt>
                <c:pt idx="11">
                  <c:v>8</c:v>
                </c:pt>
              </c:numCache>
            </c:numRef>
          </c:val>
          <c:extLst>
            <c:ext xmlns:c16="http://schemas.microsoft.com/office/drawing/2014/chart" uri="{C3380CC4-5D6E-409C-BE32-E72D297353CC}">
              <c16:uniqueId val="{00000003-BD84-4C09-B189-6FD0BB513F8D}"/>
            </c:ext>
          </c:extLst>
        </c:ser>
        <c:ser>
          <c:idx val="4"/>
          <c:order val="4"/>
          <c:tx>
            <c:v>令和2年</c:v>
          </c:tx>
          <c:invertIfNegative val="0"/>
          <c:cat>
            <c:strRef>
              <c:f>'D-4'!$E$5:$P$5</c:f>
              <c:strCache>
                <c:ptCount val="12"/>
                <c:pt idx="0">
                  <c:v>0.3ha未満</c:v>
                </c:pt>
                <c:pt idx="1">
                  <c:v>0.3～0.5</c:v>
                </c:pt>
                <c:pt idx="2">
                  <c:v>0.5～1.0</c:v>
                </c:pt>
                <c:pt idx="3">
                  <c:v>1.0～1.5</c:v>
                </c:pt>
                <c:pt idx="4">
                  <c:v>1.5～2.0</c:v>
                </c:pt>
                <c:pt idx="5">
                  <c:v>2.0～3.0</c:v>
                </c:pt>
                <c:pt idx="6">
                  <c:v>3.0～5.0</c:v>
                </c:pt>
                <c:pt idx="7">
                  <c:v>5.0～10.0</c:v>
                </c:pt>
                <c:pt idx="8">
                  <c:v>10.0～20.0</c:v>
                </c:pt>
                <c:pt idx="9">
                  <c:v>20.0～30.0</c:v>
                </c:pt>
                <c:pt idx="10">
                  <c:v>30.0～50.0</c:v>
                </c:pt>
                <c:pt idx="11">
                  <c:v>50ha以上</c:v>
                </c:pt>
              </c:strCache>
            </c:strRef>
          </c:cat>
          <c:val>
            <c:numRef>
              <c:f>'D-4'!$E$30:$P$30</c:f>
              <c:numCache>
                <c:formatCode>#,##0_);[Red]\(#,##0\)</c:formatCode>
                <c:ptCount val="12"/>
                <c:pt idx="0">
                  <c:v>35</c:v>
                </c:pt>
                <c:pt idx="1">
                  <c:v>132</c:v>
                </c:pt>
                <c:pt idx="2">
                  <c:v>312</c:v>
                </c:pt>
                <c:pt idx="3">
                  <c:v>284</c:v>
                </c:pt>
                <c:pt idx="4">
                  <c:v>212</c:v>
                </c:pt>
                <c:pt idx="5">
                  <c:v>178</c:v>
                </c:pt>
                <c:pt idx="6">
                  <c:v>89</c:v>
                </c:pt>
                <c:pt idx="7">
                  <c:v>82</c:v>
                </c:pt>
                <c:pt idx="8">
                  <c:v>58</c:v>
                </c:pt>
                <c:pt idx="9">
                  <c:v>33</c:v>
                </c:pt>
                <c:pt idx="10">
                  <c:v>26</c:v>
                </c:pt>
                <c:pt idx="11">
                  <c:v>13</c:v>
                </c:pt>
              </c:numCache>
            </c:numRef>
          </c:val>
          <c:extLst>
            <c:ext xmlns:c16="http://schemas.microsoft.com/office/drawing/2014/chart" uri="{C3380CC4-5D6E-409C-BE32-E72D297353CC}">
              <c16:uniqueId val="{00000004-BD84-4C09-B189-6FD0BB513F8D}"/>
            </c:ext>
          </c:extLst>
        </c:ser>
        <c:dLbls>
          <c:showLegendKey val="0"/>
          <c:showVal val="0"/>
          <c:showCatName val="0"/>
          <c:showSerName val="0"/>
          <c:showPercent val="0"/>
          <c:showBubbleSize val="0"/>
        </c:dLbls>
        <c:gapWidth val="150"/>
        <c:overlap val="-30"/>
        <c:axId val="613287664"/>
        <c:axId val="1"/>
      </c:barChart>
      <c:catAx>
        <c:axId val="613287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800"/>
            </a:pPr>
            <a:endParaRPr lang="ja-JP"/>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round/>
            </a:ln>
            <a:effectLst/>
          </c:spPr>
        </c:majorGridlines>
        <c:numFmt formatCode="#,##0_);[Red]\(#,##0\)" sourceLinked="1"/>
        <c:majorTickMark val="none"/>
        <c:minorTickMark val="none"/>
        <c:tickLblPos val="nextTo"/>
        <c:spPr>
          <a:ln w="9525">
            <a:noFill/>
          </a:ln>
        </c:spPr>
        <c:txPr>
          <a:bodyPr rot="-60000000" vert="horz"/>
          <a:lstStyle/>
          <a:p>
            <a:pPr>
              <a:defRPr sz="900"/>
            </a:pPr>
            <a:endParaRPr lang="ja-JP"/>
          </a:p>
        </c:txPr>
        <c:crossAx val="613287664"/>
        <c:crosses val="autoZero"/>
        <c:crossBetween val="between"/>
      </c:valAx>
      <c:spPr>
        <a:noFill/>
        <a:ln w="25400">
          <a:noFill/>
        </a:ln>
      </c:spPr>
    </c:plotArea>
    <c:legend>
      <c:legendPos val="r"/>
      <c:layout>
        <c:manualLayout>
          <c:xMode val="edge"/>
          <c:yMode val="edge"/>
          <c:x val="0.4241353619681506"/>
          <c:y val="0.13817949196201534"/>
          <c:w val="0.55572319528991931"/>
          <c:h val="6.0849084570280737E-2"/>
        </c:manualLayout>
      </c:layout>
      <c:overlay val="0"/>
      <c:spPr>
        <a:noFill/>
        <a:ln>
          <a:noFill/>
        </a:ln>
        <a:effectLst/>
      </c:spPr>
      <c:txPr>
        <a:bodyPr rot="0" vert="horz"/>
        <a:lstStyle/>
        <a:p>
          <a:pPr>
            <a:defRPr/>
          </a:pPr>
          <a:endParaRPr lang="ja-JP"/>
        </a:p>
      </c:txPr>
    </c:legend>
    <c:plotVisOnly val="1"/>
    <c:dispBlanksAs val="gap"/>
    <c:showDLblsOverMax val="0"/>
  </c:chart>
  <c:spPr>
    <a:noFill/>
    <a:ln w="9525" cap="flat" cmpd="sng" algn="ctr">
      <a:solidFill>
        <a:sysClr val="windowText" lastClr="000000"/>
      </a:solidFill>
      <a:round/>
    </a:ln>
    <a:effectLst/>
  </c:spPr>
  <c:txPr>
    <a:bodyPr/>
    <a:lstStyle/>
    <a:p>
      <a:pPr>
        <a:defRPr>
          <a:latin typeface="+mj-ea"/>
          <a:ea typeface="+mj-ea"/>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ea"/>
                <a:ea typeface="+mn-ea"/>
                <a:cs typeface="+mn-cs"/>
              </a:defRPr>
            </a:pPr>
            <a:r>
              <a:rPr lang="ja-JP"/>
              <a:t>農家数の推移</a:t>
            </a:r>
            <a:endParaRPr lang="en-US"/>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ea"/>
              <a:ea typeface="+mn-ea"/>
              <a:cs typeface="+mn-cs"/>
            </a:defRPr>
          </a:pPr>
          <a:endParaRPr lang="en-US"/>
        </a:p>
      </c:txPr>
    </c:title>
    <c:autoTitleDeleted val="0"/>
    <c:plotArea>
      <c:layout>
        <c:manualLayout>
          <c:layoutTarget val="inner"/>
          <c:xMode val="edge"/>
          <c:yMode val="edge"/>
          <c:x val="6.2889744719115376E-2"/>
          <c:y val="0.17365128587015519"/>
          <c:w val="0.88457867612160479"/>
          <c:h val="0.61493786618368607"/>
        </c:manualLayout>
      </c:layout>
      <c:barChart>
        <c:barDir val="col"/>
        <c:grouping val="stacked"/>
        <c:varyColors val="0"/>
        <c:ser>
          <c:idx val="0"/>
          <c:order val="0"/>
          <c:tx>
            <c:v>専業農家</c:v>
          </c:tx>
          <c:spPr>
            <a:pattFill prst="trellis">
              <a:fgClr>
                <a:srgbClr val="0070C0"/>
              </a:fgClr>
              <a:bgClr>
                <a:schemeClr val="bg1"/>
              </a:bgClr>
            </a:pattFill>
            <a:ln>
              <a:solidFill>
                <a:schemeClr val="tx1"/>
              </a:solidFill>
            </a:ln>
            <a:effectLst/>
          </c:spPr>
          <c:invertIfNegative val="0"/>
          <c:dLbls>
            <c:dLbl>
              <c:idx val="0"/>
              <c:layout>
                <c:manualLayout>
                  <c:x val="7.5511831635295387E-2"/>
                  <c:y val="-3.824893657791742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032-499B-9DB4-67D239593924}"/>
                </c:ext>
              </c:extLst>
            </c:dLbl>
            <c:dLbl>
              <c:idx val="1"/>
              <c:layout>
                <c:manualLayout>
                  <c:x val="7.7476156255376058E-2"/>
                  <c:y val="-3.764154945362336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032-499B-9DB4-67D239593924}"/>
                </c:ext>
              </c:extLst>
            </c:dLbl>
            <c:dLbl>
              <c:idx val="2"/>
              <c:layout>
                <c:manualLayout>
                  <c:x val="7.5539252348991656E-2"/>
                  <c:y val="-3.764154945362336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032-499B-9DB4-67D239593924}"/>
                </c:ext>
              </c:extLst>
            </c:dLbl>
            <c:dLbl>
              <c:idx val="3"/>
              <c:layout>
                <c:manualLayout>
                  <c:x val="7.3602348442607254E-2"/>
                  <c:y val="-3.764154945362327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032-499B-9DB4-67D239593924}"/>
                </c:ext>
              </c:extLst>
            </c:dLbl>
            <c:dLbl>
              <c:idx val="4"/>
              <c:layout>
                <c:manualLayout>
                  <c:x val="7.7476156255376058E-2"/>
                  <c:y val="-3.293635577192045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032-499B-9DB4-67D239593924}"/>
                </c:ext>
              </c:extLst>
            </c:dLbl>
            <c:dLbl>
              <c:idx val="5"/>
              <c:layout>
                <c:manualLayout>
                  <c:x val="7.5539252348991656E-2"/>
                  <c:y val="-2.823116209021754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032-499B-9DB4-67D239593924}"/>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n-ea"/>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  (参考) '!$B$10,'D-1  (参考) '!$B$15,'D-1  (参考) '!$B$20,'D-1  (参考) '!$B$25,'D-1  (参考) '!$B$30,'D-1  (参考) '!$B$35)</c:f>
              <c:strCache>
                <c:ptCount val="6"/>
                <c:pt idx="0">
                  <c:v>平成 2年</c:v>
                </c:pt>
                <c:pt idx="1">
                  <c:v>平成 7年</c:v>
                </c:pt>
                <c:pt idx="2">
                  <c:v>平成12年</c:v>
                </c:pt>
                <c:pt idx="3">
                  <c:v>平成17年</c:v>
                </c:pt>
                <c:pt idx="4">
                  <c:v>平成22年</c:v>
                </c:pt>
                <c:pt idx="5">
                  <c:v>平成27年</c:v>
                </c:pt>
              </c:strCache>
            </c:strRef>
          </c:cat>
          <c:val>
            <c:numRef>
              <c:f>('D-1  (参考) '!$D$10,'D-1  (参考) '!$D$15,'D-1  (参考) '!$D$20,'D-1  (参考) '!$D$25,'D-1  (参考) '!$D$30,'D-1  (参考) '!$D$35)</c:f>
              <c:numCache>
                <c:formatCode>#,##0;"△ "#,##0</c:formatCode>
                <c:ptCount val="6"/>
                <c:pt idx="0">
                  <c:v>247</c:v>
                </c:pt>
                <c:pt idx="1">
                  <c:v>212</c:v>
                </c:pt>
                <c:pt idx="2">
                  <c:v>232</c:v>
                </c:pt>
                <c:pt idx="3">
                  <c:v>261</c:v>
                </c:pt>
                <c:pt idx="4">
                  <c:v>172</c:v>
                </c:pt>
                <c:pt idx="5">
                  <c:v>277</c:v>
                </c:pt>
              </c:numCache>
            </c:numRef>
          </c:val>
          <c:extLst>
            <c:ext xmlns:c16="http://schemas.microsoft.com/office/drawing/2014/chart" uri="{C3380CC4-5D6E-409C-BE32-E72D297353CC}">
              <c16:uniqueId val="{00000006-0032-499B-9DB4-67D239593924}"/>
            </c:ext>
          </c:extLst>
        </c:ser>
        <c:ser>
          <c:idx val="1"/>
          <c:order val="1"/>
          <c:tx>
            <c:v>兼業農家</c:v>
          </c:tx>
          <c:spPr>
            <a:pattFill prst="dkHorz">
              <a:fgClr>
                <a:srgbClr val="C00000"/>
              </a:fgClr>
              <a:bgClr>
                <a:schemeClr val="bg1"/>
              </a:bgClr>
            </a:pattFill>
            <a:ln>
              <a:solidFill>
                <a:schemeClr val="tx1"/>
              </a:solidFill>
            </a:ln>
            <a:effectLst/>
          </c:spPr>
          <c:invertIfNegative val="0"/>
          <c:dLbls>
            <c:spPr>
              <a:solidFill>
                <a:schemeClr val="bg1">
                  <a:alpha val="85000"/>
                </a:schemeClr>
              </a:solid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n-ea"/>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  (参考) '!$B$10,'D-1  (参考) '!$B$15,'D-1  (参考) '!$B$20,'D-1  (参考) '!$B$25,'D-1  (参考) '!$B$30,'D-1  (参考) '!$B$35)</c:f>
              <c:strCache>
                <c:ptCount val="6"/>
                <c:pt idx="0">
                  <c:v>平成 2年</c:v>
                </c:pt>
                <c:pt idx="1">
                  <c:v>平成 7年</c:v>
                </c:pt>
                <c:pt idx="2">
                  <c:v>平成12年</c:v>
                </c:pt>
                <c:pt idx="3">
                  <c:v>平成17年</c:v>
                </c:pt>
                <c:pt idx="4">
                  <c:v>平成22年</c:v>
                </c:pt>
                <c:pt idx="5">
                  <c:v>平成27年</c:v>
                </c:pt>
              </c:strCache>
            </c:strRef>
          </c:cat>
          <c:val>
            <c:numRef>
              <c:f>('D-1  (参考) '!$E$10,'D-1  (参考) '!$E$15,'D-1  (参考) '!$E$20,'D-1  (参考) '!$E$25,'D-1  (参考) '!$E$30,'D-1  (参考) '!$E$35)</c:f>
              <c:numCache>
                <c:formatCode>#,##0;"△ "#,##0</c:formatCode>
                <c:ptCount val="6"/>
                <c:pt idx="0">
                  <c:v>5164</c:v>
                </c:pt>
                <c:pt idx="1">
                  <c:v>4860</c:v>
                </c:pt>
                <c:pt idx="2">
                  <c:v>3989</c:v>
                </c:pt>
                <c:pt idx="3">
                  <c:v>3276</c:v>
                </c:pt>
                <c:pt idx="4">
                  <c:v>2500</c:v>
                </c:pt>
                <c:pt idx="5">
                  <c:v>1765</c:v>
                </c:pt>
              </c:numCache>
            </c:numRef>
          </c:val>
          <c:extLst>
            <c:ext xmlns:c16="http://schemas.microsoft.com/office/drawing/2014/chart" uri="{C3380CC4-5D6E-409C-BE32-E72D297353CC}">
              <c16:uniqueId val="{00000007-0032-499B-9DB4-67D239593924}"/>
            </c:ext>
          </c:extLst>
        </c:ser>
        <c:ser>
          <c:idx val="3"/>
          <c:order val="2"/>
          <c:tx>
            <c:strRef>
              <c:f>'D-1  (参考) '!$C$4</c:f>
              <c:strCache>
                <c:ptCount val="1"/>
              </c:strCache>
            </c:strRef>
          </c:tx>
          <c:spPr>
            <a:noFill/>
            <a:ln>
              <a:noFill/>
            </a:ln>
            <a:effectLst/>
          </c:spPr>
          <c:invertIfNegative val="0"/>
          <c:dLbls>
            <c:dLbl>
              <c:idx val="4"/>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n-ea"/>
                      <a:ea typeface="+mn-ea"/>
                      <a:cs typeface="+mn-cs"/>
                    </a:defRPr>
                  </a:pPr>
                  <a:endParaRPr lang="ja-JP"/>
                </a:p>
              </c:txPr>
              <c:dLblPos val="inBase"/>
              <c:showLegendKey val="0"/>
              <c:showVal val="1"/>
              <c:showCatName val="0"/>
              <c:showSerName val="0"/>
              <c:showPercent val="0"/>
              <c:showBubbleSize val="0"/>
              <c:extLst>
                <c:ext xmlns:c16="http://schemas.microsoft.com/office/drawing/2014/chart" uri="{C3380CC4-5D6E-409C-BE32-E72D297353CC}">
                  <c16:uniqueId val="{00000008-0032-499B-9DB4-67D239593924}"/>
                </c:ext>
              </c:extLst>
            </c:dLbl>
            <c:dLbl>
              <c:idx val="5"/>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n-ea"/>
                      <a:ea typeface="+mn-ea"/>
                      <a:cs typeface="+mn-cs"/>
                    </a:defRPr>
                  </a:pPr>
                  <a:endParaRPr lang="ja-JP"/>
                </a:p>
              </c:txPr>
              <c:dLblPos val="inBase"/>
              <c:showLegendKey val="0"/>
              <c:showVal val="1"/>
              <c:showCatName val="0"/>
              <c:showSerName val="0"/>
              <c:showPercent val="0"/>
              <c:showBubbleSize val="0"/>
              <c:extLst>
                <c:ext xmlns:c16="http://schemas.microsoft.com/office/drawing/2014/chart" uri="{C3380CC4-5D6E-409C-BE32-E72D297353CC}">
                  <c16:uniqueId val="{00000009-0032-499B-9DB4-67D239593924}"/>
                </c:ext>
              </c:extLst>
            </c:dLbl>
            <c:spPr>
              <a:solidFill>
                <a:schemeClr val="bg1">
                  <a:alpha val="85000"/>
                </a:schemeClr>
              </a:solid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n-ea"/>
                    <a:ea typeface="+mn-ea"/>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  (参考) '!$B$10,'D-1  (参考) '!$B$15,'D-1  (参考) '!$B$20,'D-1  (参考) '!$B$25,'D-1  (参考) '!$B$30,'D-1  (参考) '!$B$35)</c:f>
              <c:strCache>
                <c:ptCount val="6"/>
                <c:pt idx="0">
                  <c:v>平成 2年</c:v>
                </c:pt>
                <c:pt idx="1">
                  <c:v>平成 7年</c:v>
                </c:pt>
                <c:pt idx="2">
                  <c:v>平成12年</c:v>
                </c:pt>
                <c:pt idx="3">
                  <c:v>平成17年</c:v>
                </c:pt>
                <c:pt idx="4">
                  <c:v>平成22年</c:v>
                </c:pt>
                <c:pt idx="5">
                  <c:v>平成27年</c:v>
                </c:pt>
              </c:strCache>
            </c:strRef>
          </c:cat>
          <c:val>
            <c:numRef>
              <c:f>('D-1  (参考) '!$C$10,'D-1  (参考) '!$C$15,'D-1  (参考) '!$C$20,'D-1  (参考) '!$C$25,'D-1  (参考) '!$C$30,'D-1  (参考) '!$C$35)</c:f>
              <c:numCache>
                <c:formatCode>#,##0;"△ "#,##0</c:formatCode>
                <c:ptCount val="6"/>
                <c:pt idx="0">
                  <c:v>5411</c:v>
                </c:pt>
                <c:pt idx="1">
                  <c:v>5072</c:v>
                </c:pt>
                <c:pt idx="2">
                  <c:v>4659</c:v>
                </c:pt>
                <c:pt idx="3">
                  <c:v>4024</c:v>
                </c:pt>
                <c:pt idx="4">
                  <c:v>3166</c:v>
                </c:pt>
                <c:pt idx="5">
                  <c:v>2581</c:v>
                </c:pt>
              </c:numCache>
            </c:numRef>
          </c:val>
          <c:extLst>
            <c:ext xmlns:c16="http://schemas.microsoft.com/office/drawing/2014/chart" uri="{C3380CC4-5D6E-409C-BE32-E72D297353CC}">
              <c16:uniqueId val="{0000000A-0032-499B-9DB4-67D239593924}"/>
            </c:ext>
          </c:extLst>
        </c:ser>
        <c:dLbls>
          <c:dLblPos val="ctr"/>
          <c:showLegendKey val="0"/>
          <c:showVal val="1"/>
          <c:showCatName val="0"/>
          <c:showSerName val="0"/>
          <c:showPercent val="0"/>
          <c:showBubbleSize val="0"/>
        </c:dLbls>
        <c:gapWidth val="78"/>
        <c:overlap val="100"/>
        <c:axId val="580354152"/>
        <c:axId val="580356312"/>
        <c:extLst/>
      </c:barChart>
      <c:catAx>
        <c:axId val="580354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ea"/>
                <a:ea typeface="+mn-ea"/>
                <a:cs typeface="+mn-cs"/>
              </a:defRPr>
            </a:pPr>
            <a:endParaRPr lang="ja-JP"/>
          </a:p>
        </c:txPr>
        <c:crossAx val="580356312"/>
        <c:crosses val="autoZero"/>
        <c:auto val="1"/>
        <c:lblAlgn val="ctr"/>
        <c:lblOffset val="100"/>
        <c:noMultiLvlLbl val="0"/>
      </c:catAx>
      <c:valAx>
        <c:axId val="580356312"/>
        <c:scaling>
          <c:orientation val="minMax"/>
          <c:max val="6000"/>
        </c:scaling>
        <c:delete val="0"/>
        <c:axPos val="l"/>
        <c:majorGridlines>
          <c:spPr>
            <a:ln w="9525" cap="flat" cmpd="sng" algn="ctr">
              <a:solidFill>
                <a:schemeClr val="tx1">
                  <a:lumMod val="15000"/>
                  <a:lumOff val="85000"/>
                </a:schemeClr>
              </a:solidFill>
              <a:round/>
            </a:ln>
            <a:effectLst/>
          </c:spPr>
        </c:majorGridlines>
        <c:numFmt formatCode="#,##0;&quot;△ &quot;#,##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ea"/>
                <a:ea typeface="+mn-ea"/>
                <a:cs typeface="+mn-cs"/>
              </a:defRPr>
            </a:pPr>
            <a:endParaRPr lang="ja-JP"/>
          </a:p>
        </c:txPr>
        <c:crossAx val="580354152"/>
        <c:crosses val="autoZero"/>
        <c:crossBetween val="between"/>
      </c:valAx>
      <c:spPr>
        <a:noFill/>
        <a:ln>
          <a:noFill/>
        </a:ln>
        <a:effectLst/>
      </c:spPr>
    </c:plotArea>
    <c:legend>
      <c:legendPos val="b"/>
      <c:legendEntry>
        <c:idx val="2"/>
        <c:delete val="1"/>
      </c:legendEntry>
      <c:layout>
        <c:manualLayout>
          <c:xMode val="edge"/>
          <c:yMode val="edge"/>
          <c:x val="0.71575184735663611"/>
          <c:y val="0.18493963180880954"/>
          <c:w val="0.2452573386147355"/>
          <c:h val="8.6142211035149935E-2"/>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mn-ea"/>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b="1">
          <a:latin typeface="+mn-ea"/>
          <a:ea typeface="+mn-ea"/>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ja-JP" altLang="en-US" sz="1200"/>
              <a:t>年代別農家世帯員人口の推移</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4714921329222116E-2"/>
          <c:y val="0.18755032920081385"/>
          <c:w val="0.90689001945173353"/>
          <c:h val="0.67059970565028515"/>
        </c:manualLayout>
      </c:layout>
      <c:barChart>
        <c:barDir val="col"/>
        <c:grouping val="clustered"/>
        <c:varyColors val="0"/>
        <c:ser>
          <c:idx val="0"/>
          <c:order val="0"/>
          <c:tx>
            <c:strRef>
              <c:f>'D-2'!$B$22:$C$22</c:f>
              <c:strCache>
                <c:ptCount val="2"/>
                <c:pt idx="0">
                  <c:v>平成17年</c:v>
                </c:pt>
              </c:strCache>
            </c:strRef>
          </c:tx>
          <c:spPr>
            <a:solidFill>
              <a:schemeClr val="accent1"/>
            </a:solidFill>
            <a:ln>
              <a:noFill/>
            </a:ln>
            <a:effectLst/>
          </c:spPr>
          <c:invertIfNegative val="0"/>
          <c:cat>
            <c:strRef>
              <c:f>'D-2'!$F$5:$S$5</c:f>
              <c:strCache>
                <c:ptCount val="14"/>
                <c:pt idx="0">
                  <c:v>14歳以下</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75歳以上</c:v>
                </c:pt>
              </c:strCache>
            </c:strRef>
          </c:cat>
          <c:val>
            <c:numRef>
              <c:f>'D-2'!$F$22:$S$22</c:f>
              <c:numCache>
                <c:formatCode>#,##0;"△ "#,##0</c:formatCode>
                <c:ptCount val="14"/>
                <c:pt idx="0">
                  <c:v>2173</c:v>
                </c:pt>
                <c:pt idx="1">
                  <c:v>1032</c:v>
                </c:pt>
                <c:pt idx="2">
                  <c:v>1014</c:v>
                </c:pt>
                <c:pt idx="3">
                  <c:v>868</c:v>
                </c:pt>
                <c:pt idx="4">
                  <c:v>873</c:v>
                </c:pt>
                <c:pt idx="5">
                  <c:v>793</c:v>
                </c:pt>
                <c:pt idx="6">
                  <c:v>1015</c:v>
                </c:pt>
                <c:pt idx="7">
                  <c:v>1189</c:v>
                </c:pt>
                <c:pt idx="8">
                  <c:v>1221</c:v>
                </c:pt>
                <c:pt idx="9">
                  <c:v>1126</c:v>
                </c:pt>
                <c:pt idx="10">
                  <c:v>1014</c:v>
                </c:pt>
                <c:pt idx="11">
                  <c:v>1041</c:v>
                </c:pt>
                <c:pt idx="12">
                  <c:v>1216</c:v>
                </c:pt>
                <c:pt idx="13">
                  <c:v>2340</c:v>
                </c:pt>
              </c:numCache>
            </c:numRef>
          </c:val>
          <c:extLst>
            <c:ext xmlns:c16="http://schemas.microsoft.com/office/drawing/2014/chart" uri="{C3380CC4-5D6E-409C-BE32-E72D297353CC}">
              <c16:uniqueId val="{00000000-4A9A-4299-A6C4-3673931F34DD}"/>
            </c:ext>
          </c:extLst>
        </c:ser>
        <c:ser>
          <c:idx val="1"/>
          <c:order val="1"/>
          <c:tx>
            <c:strRef>
              <c:f>'D-2'!$B$38:$C$38</c:f>
              <c:strCache>
                <c:ptCount val="2"/>
                <c:pt idx="0">
                  <c:v>平成22年</c:v>
                </c:pt>
              </c:strCache>
            </c:strRef>
          </c:tx>
          <c:spPr>
            <a:solidFill>
              <a:schemeClr val="accent2"/>
            </a:solidFill>
            <a:ln>
              <a:noFill/>
            </a:ln>
            <a:effectLst/>
          </c:spPr>
          <c:invertIfNegative val="0"/>
          <c:cat>
            <c:strRef>
              <c:f>'D-2'!$F$5:$S$5</c:f>
              <c:strCache>
                <c:ptCount val="14"/>
                <c:pt idx="0">
                  <c:v>14歳以下</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75歳以上</c:v>
                </c:pt>
              </c:strCache>
            </c:strRef>
          </c:cat>
          <c:val>
            <c:numRef>
              <c:f>'D-2'!$F$38:$S$38</c:f>
              <c:numCache>
                <c:formatCode>#,##0;"△ "#,##0</c:formatCode>
                <c:ptCount val="14"/>
                <c:pt idx="0">
                  <c:v>1518</c:v>
                </c:pt>
                <c:pt idx="1">
                  <c:v>590</c:v>
                </c:pt>
                <c:pt idx="2">
                  <c:v>700</c:v>
                </c:pt>
                <c:pt idx="3">
                  <c:v>623</c:v>
                </c:pt>
                <c:pt idx="4">
                  <c:v>575</c:v>
                </c:pt>
                <c:pt idx="5">
                  <c:v>658</c:v>
                </c:pt>
                <c:pt idx="6">
                  <c:v>633</c:v>
                </c:pt>
                <c:pt idx="7">
                  <c:v>745</c:v>
                </c:pt>
                <c:pt idx="8">
                  <c:v>844</c:v>
                </c:pt>
                <c:pt idx="9">
                  <c:v>927</c:v>
                </c:pt>
                <c:pt idx="10">
                  <c:v>901</c:v>
                </c:pt>
                <c:pt idx="11">
                  <c:v>806</c:v>
                </c:pt>
                <c:pt idx="12">
                  <c:v>779</c:v>
                </c:pt>
                <c:pt idx="13">
                  <c:v>1976</c:v>
                </c:pt>
              </c:numCache>
            </c:numRef>
          </c:val>
          <c:extLst>
            <c:ext xmlns:c16="http://schemas.microsoft.com/office/drawing/2014/chart" uri="{C3380CC4-5D6E-409C-BE32-E72D297353CC}">
              <c16:uniqueId val="{00000001-4A9A-4299-A6C4-3673931F34DD}"/>
            </c:ext>
          </c:extLst>
        </c:ser>
        <c:ser>
          <c:idx val="2"/>
          <c:order val="2"/>
          <c:tx>
            <c:strRef>
              <c:f>'D-2'!$B$54:$C$54</c:f>
              <c:strCache>
                <c:ptCount val="2"/>
                <c:pt idx="0">
                  <c:v>平成27年</c:v>
                </c:pt>
              </c:strCache>
            </c:strRef>
          </c:tx>
          <c:spPr>
            <a:solidFill>
              <a:schemeClr val="accent3"/>
            </a:solidFill>
            <a:ln>
              <a:noFill/>
            </a:ln>
            <a:effectLst/>
          </c:spPr>
          <c:invertIfNegative val="0"/>
          <c:cat>
            <c:strRef>
              <c:f>'D-2'!$F$5:$S$5</c:f>
              <c:strCache>
                <c:ptCount val="14"/>
                <c:pt idx="0">
                  <c:v>14歳以下</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75歳以上</c:v>
                </c:pt>
              </c:strCache>
            </c:strRef>
          </c:cat>
          <c:val>
            <c:numRef>
              <c:f>'D-2'!$F$54:$S$54</c:f>
              <c:numCache>
                <c:formatCode>#,##0;"△ "#,##0</c:formatCode>
                <c:ptCount val="14"/>
                <c:pt idx="0">
                  <c:v>997</c:v>
                </c:pt>
                <c:pt idx="1">
                  <c:v>431</c:v>
                </c:pt>
                <c:pt idx="2">
                  <c:v>401</c:v>
                </c:pt>
                <c:pt idx="3">
                  <c:v>448</c:v>
                </c:pt>
                <c:pt idx="4">
                  <c:v>421</c:v>
                </c:pt>
                <c:pt idx="5">
                  <c:v>423</c:v>
                </c:pt>
                <c:pt idx="6">
                  <c:v>521</c:v>
                </c:pt>
                <c:pt idx="7">
                  <c:v>437</c:v>
                </c:pt>
                <c:pt idx="8">
                  <c:v>598</c:v>
                </c:pt>
                <c:pt idx="9">
                  <c:v>673</c:v>
                </c:pt>
                <c:pt idx="10">
                  <c:v>771</c:v>
                </c:pt>
                <c:pt idx="11">
                  <c:v>715</c:v>
                </c:pt>
                <c:pt idx="12">
                  <c:v>597</c:v>
                </c:pt>
                <c:pt idx="13">
                  <c:v>1547</c:v>
                </c:pt>
              </c:numCache>
            </c:numRef>
          </c:val>
          <c:extLst>
            <c:ext xmlns:c16="http://schemas.microsoft.com/office/drawing/2014/chart" uri="{C3380CC4-5D6E-409C-BE32-E72D297353CC}">
              <c16:uniqueId val="{00000002-4A9A-4299-A6C4-3673931F34DD}"/>
            </c:ext>
          </c:extLst>
        </c:ser>
        <c:ser>
          <c:idx val="3"/>
          <c:order val="3"/>
          <c:tx>
            <c:strRef>
              <c:f>'D-2'!$B$70:$C$70</c:f>
              <c:strCache>
                <c:ptCount val="2"/>
                <c:pt idx="0">
                  <c:v>令和 2年</c:v>
                </c:pt>
              </c:strCache>
            </c:strRef>
          </c:tx>
          <c:spPr>
            <a:solidFill>
              <a:schemeClr val="accent4"/>
            </a:solidFill>
            <a:ln>
              <a:noFill/>
            </a:ln>
            <a:effectLst/>
          </c:spPr>
          <c:invertIfNegative val="0"/>
          <c:cat>
            <c:strRef>
              <c:f>'D-2'!$F$5:$S$5</c:f>
              <c:strCache>
                <c:ptCount val="14"/>
                <c:pt idx="0">
                  <c:v>14歳以下</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75歳以上</c:v>
                </c:pt>
              </c:strCache>
            </c:strRef>
          </c:cat>
          <c:val>
            <c:numRef>
              <c:f>'D-2'!$F$70:$S$70</c:f>
              <c:numCache>
                <c:formatCode>#,##0;"△ "#,##0</c:formatCode>
                <c:ptCount val="14"/>
                <c:pt idx="0">
                  <c:v>577</c:v>
                </c:pt>
                <c:pt idx="1">
                  <c:v>220</c:v>
                </c:pt>
                <c:pt idx="2">
                  <c:v>225</c:v>
                </c:pt>
                <c:pt idx="3">
                  <c:v>193</c:v>
                </c:pt>
                <c:pt idx="4">
                  <c:v>258</c:v>
                </c:pt>
                <c:pt idx="5">
                  <c:v>245</c:v>
                </c:pt>
                <c:pt idx="6">
                  <c:v>302</c:v>
                </c:pt>
                <c:pt idx="7">
                  <c:v>312</c:v>
                </c:pt>
                <c:pt idx="8">
                  <c:v>259</c:v>
                </c:pt>
                <c:pt idx="9">
                  <c:v>396</c:v>
                </c:pt>
                <c:pt idx="10">
                  <c:v>428</c:v>
                </c:pt>
                <c:pt idx="11">
                  <c:v>531</c:v>
                </c:pt>
                <c:pt idx="12">
                  <c:v>494</c:v>
                </c:pt>
                <c:pt idx="13">
                  <c:v>982</c:v>
                </c:pt>
              </c:numCache>
            </c:numRef>
          </c:val>
          <c:extLst>
            <c:ext xmlns:c16="http://schemas.microsoft.com/office/drawing/2014/chart" uri="{C3380CC4-5D6E-409C-BE32-E72D297353CC}">
              <c16:uniqueId val="{00000003-4A9A-4299-A6C4-3673931F34DD}"/>
            </c:ext>
          </c:extLst>
        </c:ser>
        <c:dLbls>
          <c:showLegendKey val="0"/>
          <c:showVal val="0"/>
          <c:showCatName val="0"/>
          <c:showSerName val="0"/>
          <c:showPercent val="0"/>
          <c:showBubbleSize val="0"/>
        </c:dLbls>
        <c:gapWidth val="219"/>
        <c:overlap val="-27"/>
        <c:axId val="863245680"/>
        <c:axId val="863248920"/>
      </c:barChart>
      <c:catAx>
        <c:axId val="863245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550" b="0" i="0" u="none" strike="noStrike" kern="1200" baseline="0">
                <a:solidFill>
                  <a:schemeClr val="tx1">
                    <a:lumMod val="65000"/>
                    <a:lumOff val="35000"/>
                  </a:schemeClr>
                </a:solidFill>
                <a:latin typeface="+mn-ea"/>
                <a:ea typeface="+mn-ea"/>
                <a:cs typeface="+mn-cs"/>
              </a:defRPr>
            </a:pPr>
            <a:endParaRPr lang="ja-JP"/>
          </a:p>
        </c:txPr>
        <c:crossAx val="863248920"/>
        <c:crosses val="autoZero"/>
        <c:auto val="1"/>
        <c:lblAlgn val="ctr"/>
        <c:lblOffset val="100"/>
        <c:noMultiLvlLbl val="0"/>
      </c:catAx>
      <c:valAx>
        <c:axId val="863248920"/>
        <c:scaling>
          <c:orientation val="minMax"/>
        </c:scaling>
        <c:delete val="0"/>
        <c:axPos val="l"/>
        <c:majorGridlines>
          <c:spPr>
            <a:ln w="9525" cap="flat" cmpd="sng" algn="ctr">
              <a:solidFill>
                <a:schemeClr val="tx1">
                  <a:lumMod val="15000"/>
                  <a:lumOff val="85000"/>
                </a:schemeClr>
              </a:solidFill>
              <a:round/>
            </a:ln>
            <a:effectLst/>
          </c:spPr>
        </c:majorGridlines>
        <c:numFmt formatCode="#,##0;&quot;△ &quot;#,##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ea"/>
                <a:ea typeface="+mn-ea"/>
                <a:cs typeface="+mn-cs"/>
              </a:defRPr>
            </a:pPr>
            <a:endParaRPr lang="ja-JP"/>
          </a:p>
        </c:txPr>
        <c:crossAx val="863245680"/>
        <c:crosses val="autoZero"/>
        <c:crossBetween val="between"/>
      </c:valAx>
      <c:spPr>
        <a:noFill/>
        <a:ln>
          <a:noFill/>
        </a:ln>
        <a:effectLst/>
      </c:spPr>
    </c:plotArea>
    <c:legend>
      <c:legendPos val="b"/>
      <c:layout>
        <c:manualLayout>
          <c:xMode val="edge"/>
          <c:yMode val="edge"/>
          <c:x val="0.48476809346588429"/>
          <c:y val="0.1266875141830249"/>
          <c:w val="0.48782641355138068"/>
          <c:h val="7.5445174508407292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ea"/>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lumMod val="50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ea"/>
                <a:ea typeface="+mn-ea"/>
                <a:cs typeface="+mn-cs"/>
              </a:defRPr>
            </a:pPr>
            <a:r>
              <a:rPr lang="ja-JP" altLang="en-US" sz="900"/>
              <a:t>農家世帯員人口の推移</a:t>
            </a:r>
          </a:p>
        </c:rich>
      </c:tx>
      <c:layout>
        <c:manualLayout>
          <c:xMode val="edge"/>
          <c:yMode val="edge"/>
          <c:x val="0.12494658224828226"/>
          <c:y val="1.5341505537236571E-2"/>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ea"/>
              <a:ea typeface="+mn-ea"/>
              <a:cs typeface="+mn-cs"/>
            </a:defRPr>
          </a:pPr>
          <a:endParaRPr lang="ja-JP"/>
        </a:p>
      </c:txPr>
    </c:title>
    <c:autoTitleDeleted val="0"/>
    <c:plotArea>
      <c:layout>
        <c:manualLayout>
          <c:layoutTarget val="inner"/>
          <c:xMode val="edge"/>
          <c:yMode val="edge"/>
          <c:x val="0.23122156119966136"/>
          <c:y val="0.16930603914762832"/>
          <c:w val="0.68788456438330148"/>
          <c:h val="0.66727133405463912"/>
        </c:manualLayout>
      </c:layout>
      <c:barChart>
        <c:barDir val="col"/>
        <c:grouping val="clustered"/>
        <c:varyColors val="0"/>
        <c:ser>
          <c:idx val="1"/>
          <c:order val="0"/>
          <c:tx>
            <c:strRef>
              <c:f>'D-2'!$E$4</c:f>
              <c:strCache>
                <c:ptCount val="1"/>
                <c:pt idx="0">
                  <c:v>総数</c:v>
                </c:pt>
              </c:strCache>
            </c:strRef>
          </c:tx>
          <c:spPr>
            <a:solidFill>
              <a:srgbClr val="92D050"/>
            </a:solidFill>
            <a:ln>
              <a:noFill/>
            </a:ln>
            <a:effectLst/>
          </c:spPr>
          <c:invertIfNegative val="0"/>
          <c:dLbls>
            <c:spPr>
              <a:solidFill>
                <a:sysClr val="window" lastClr="FFFFFF"/>
              </a:solid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mn-ea"/>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('D-2'!$B$5,'D-2'!$B$22,'D-2'!$B$38,'D-2'!$B$54,'D-2'!$B$70)</c15:sqref>
                  </c15:fullRef>
                </c:ext>
              </c:extLst>
              <c:f>('D-2'!$B$22,'D-2'!$B$38,'D-2'!$B$54,'D-2'!$B$70)</c:f>
              <c:strCache>
                <c:ptCount val="4"/>
                <c:pt idx="0">
                  <c:v>平成17年</c:v>
                </c:pt>
                <c:pt idx="1">
                  <c:v>平成22年</c:v>
                </c:pt>
                <c:pt idx="2">
                  <c:v>平成27年</c:v>
                </c:pt>
                <c:pt idx="3">
                  <c:v>令和 2年</c:v>
                </c:pt>
              </c:strCache>
            </c:strRef>
          </c:cat>
          <c:val>
            <c:numRef>
              <c:extLst>
                <c:ext xmlns:c15="http://schemas.microsoft.com/office/drawing/2012/chart" uri="{02D57815-91ED-43cb-92C2-25804820EDAC}">
                  <c15:fullRef>
                    <c15:sqref>('D-2'!$E$5,'D-2'!$E$22,'D-2'!$E$38,'D-2'!$E$54,'D-2'!$E$70)</c15:sqref>
                  </c15:fullRef>
                </c:ext>
              </c:extLst>
              <c:f>('D-2'!$E$22,'D-2'!$E$38,'D-2'!$E$54,'D-2'!$E$70)</c:f>
              <c:numCache>
                <c:formatCode>#,##0;"△ "#,##0</c:formatCode>
                <c:ptCount val="4"/>
                <c:pt idx="0">
                  <c:v>16915</c:v>
                </c:pt>
                <c:pt idx="1">
                  <c:v>12275</c:v>
                </c:pt>
                <c:pt idx="2">
                  <c:v>8980</c:v>
                </c:pt>
                <c:pt idx="3">
                  <c:v>5422</c:v>
                </c:pt>
              </c:numCache>
            </c:numRef>
          </c:val>
          <c:extLst>
            <c:ext xmlns:c16="http://schemas.microsoft.com/office/drawing/2014/chart" uri="{C3380CC4-5D6E-409C-BE32-E72D297353CC}">
              <c16:uniqueId val="{00000000-49CC-46C8-BFF5-2F43122DB332}"/>
            </c:ext>
          </c:extLst>
        </c:ser>
        <c:dLbls>
          <c:showLegendKey val="0"/>
          <c:showVal val="0"/>
          <c:showCatName val="0"/>
          <c:showSerName val="0"/>
          <c:showPercent val="0"/>
          <c:showBubbleSize val="0"/>
        </c:dLbls>
        <c:gapWidth val="219"/>
        <c:overlap val="-27"/>
        <c:axId val="929125976"/>
        <c:axId val="929124176"/>
      </c:barChart>
      <c:catAx>
        <c:axId val="929125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ea"/>
                <a:ea typeface="+mn-ea"/>
                <a:cs typeface="+mn-cs"/>
              </a:defRPr>
            </a:pPr>
            <a:endParaRPr lang="ja-JP"/>
          </a:p>
        </c:txPr>
        <c:crossAx val="929124176"/>
        <c:crosses val="autoZero"/>
        <c:auto val="1"/>
        <c:lblAlgn val="ctr"/>
        <c:lblOffset val="100"/>
        <c:noMultiLvlLbl val="0"/>
      </c:catAx>
      <c:valAx>
        <c:axId val="929124176"/>
        <c:scaling>
          <c:orientation val="minMax"/>
        </c:scaling>
        <c:delete val="0"/>
        <c:axPos val="l"/>
        <c:majorGridlines>
          <c:spPr>
            <a:ln w="9525" cap="flat" cmpd="sng" algn="ctr">
              <a:solidFill>
                <a:schemeClr val="tx1">
                  <a:lumMod val="15000"/>
                  <a:lumOff val="85000"/>
                </a:schemeClr>
              </a:solidFill>
              <a:round/>
            </a:ln>
            <a:effectLst/>
          </c:spPr>
        </c:majorGridlines>
        <c:numFmt formatCode="#,##0;&quot;△ &quot;#,##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ea"/>
                <a:ea typeface="+mn-ea"/>
                <a:cs typeface="+mn-cs"/>
              </a:defRPr>
            </a:pPr>
            <a:endParaRPr lang="ja-JP"/>
          </a:p>
        </c:txPr>
        <c:crossAx val="92912597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lumMod val="50000"/>
        </a:schemeClr>
      </a:solidFill>
      <a:round/>
    </a:ln>
    <a:effectLst/>
  </c:spPr>
  <c:txPr>
    <a:bodyPr/>
    <a:lstStyle/>
    <a:p>
      <a:pPr>
        <a:defRPr>
          <a:latin typeface="+mn-ea"/>
          <a:ea typeface="+mn-ea"/>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mn-ea"/>
                <a:ea typeface="+mn-ea"/>
                <a:cs typeface="+mn-cs"/>
              </a:defRPr>
            </a:pPr>
            <a:r>
              <a:rPr lang="ja-JP" altLang="en-US" sz="960"/>
              <a:t>基幹的農業従業者の推移</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mn-ea"/>
              <a:ea typeface="+mn-ea"/>
              <a:cs typeface="+mn-cs"/>
            </a:defRPr>
          </a:pPr>
          <a:endParaRPr lang="ja-JP"/>
        </a:p>
      </c:txPr>
    </c:title>
    <c:autoTitleDeleted val="0"/>
    <c:plotArea>
      <c:layout>
        <c:manualLayout>
          <c:layoutTarget val="inner"/>
          <c:xMode val="edge"/>
          <c:yMode val="edge"/>
          <c:x val="0.19540880503144653"/>
          <c:y val="0.17685185185185184"/>
          <c:w val="0.77509731094933887"/>
          <c:h val="0.72750510352872555"/>
        </c:manualLayout>
      </c:layout>
      <c:barChart>
        <c:barDir val="col"/>
        <c:grouping val="clustered"/>
        <c:varyColors val="0"/>
        <c:ser>
          <c:idx val="1"/>
          <c:order val="0"/>
          <c:tx>
            <c:strRef>
              <c:f>'D-3'!$E$4:$E$5</c:f>
              <c:strCache>
                <c:ptCount val="2"/>
                <c:pt idx="0">
                  <c:v>総数</c:v>
                </c:pt>
              </c:strCache>
            </c:strRef>
          </c:tx>
          <c:spPr>
            <a:solidFill>
              <a:srgbClr val="92D050"/>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n-ea"/>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('D-3'!$B$22,'D-3'!$B$38,'D-3'!$B$54,'D-3'!$B$70)</c:f>
              <c:strCache>
                <c:ptCount val="4"/>
                <c:pt idx="0">
                  <c:v>平成17年</c:v>
                </c:pt>
                <c:pt idx="1">
                  <c:v>平成22年</c:v>
                </c:pt>
                <c:pt idx="2">
                  <c:v>平成27年</c:v>
                </c:pt>
                <c:pt idx="3">
                  <c:v>令和 2年</c:v>
                </c:pt>
              </c:strCache>
            </c:strRef>
          </c:cat>
          <c:val>
            <c:numRef>
              <c:f>('D-3'!$E$22,'D-3'!$E$38,'D-3'!$E$54,'D-3'!$E$70)</c:f>
              <c:numCache>
                <c:formatCode>#,##0;"△ "#,##0</c:formatCode>
                <c:ptCount val="4"/>
                <c:pt idx="0">
                  <c:v>2018</c:v>
                </c:pt>
                <c:pt idx="1">
                  <c:v>1917</c:v>
                </c:pt>
                <c:pt idx="2">
                  <c:v>1909</c:v>
                </c:pt>
                <c:pt idx="3">
                  <c:v>1227</c:v>
                </c:pt>
              </c:numCache>
            </c:numRef>
          </c:val>
          <c:extLst>
            <c:ext xmlns:c16="http://schemas.microsoft.com/office/drawing/2014/chart" uri="{C3380CC4-5D6E-409C-BE32-E72D297353CC}">
              <c16:uniqueId val="{00000000-FB11-4978-BB1D-732C62305F2F}"/>
            </c:ext>
          </c:extLst>
        </c:ser>
        <c:dLbls>
          <c:showLegendKey val="0"/>
          <c:showVal val="0"/>
          <c:showCatName val="0"/>
          <c:showSerName val="0"/>
          <c:showPercent val="0"/>
          <c:showBubbleSize val="0"/>
        </c:dLbls>
        <c:gapWidth val="219"/>
        <c:overlap val="-27"/>
        <c:axId val="943989784"/>
        <c:axId val="943988704"/>
      </c:barChart>
      <c:catAx>
        <c:axId val="943989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ea"/>
                <a:ea typeface="+mn-ea"/>
                <a:cs typeface="+mn-cs"/>
              </a:defRPr>
            </a:pPr>
            <a:endParaRPr lang="ja-JP"/>
          </a:p>
        </c:txPr>
        <c:crossAx val="943988704"/>
        <c:crosses val="autoZero"/>
        <c:auto val="1"/>
        <c:lblAlgn val="ctr"/>
        <c:lblOffset val="100"/>
        <c:noMultiLvlLbl val="0"/>
      </c:catAx>
      <c:valAx>
        <c:axId val="943988704"/>
        <c:scaling>
          <c:orientation val="minMax"/>
        </c:scaling>
        <c:delete val="0"/>
        <c:axPos val="l"/>
        <c:majorGridlines>
          <c:spPr>
            <a:ln w="9525" cap="flat" cmpd="sng" algn="ctr">
              <a:solidFill>
                <a:schemeClr val="tx1">
                  <a:lumMod val="15000"/>
                  <a:lumOff val="85000"/>
                </a:schemeClr>
              </a:solidFill>
              <a:round/>
            </a:ln>
            <a:effectLst/>
          </c:spPr>
        </c:majorGridlines>
        <c:numFmt formatCode="#,##0;&quot;△ &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ea"/>
                <a:ea typeface="+mn-ea"/>
                <a:cs typeface="+mn-cs"/>
              </a:defRPr>
            </a:pPr>
            <a:endParaRPr lang="ja-JP"/>
          </a:p>
        </c:txPr>
        <c:crossAx val="94398978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lumMod val="50000"/>
        </a:schemeClr>
      </a:solidFill>
      <a:round/>
    </a:ln>
    <a:effectLst/>
  </c:spPr>
  <c:txPr>
    <a:bodyPr/>
    <a:lstStyle/>
    <a:p>
      <a:pPr>
        <a:defRPr>
          <a:latin typeface="+mn-ea"/>
          <a:ea typeface="+mn-ea"/>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ea"/>
                <a:ea typeface="+mn-ea"/>
                <a:cs typeface="+mn-cs"/>
              </a:defRPr>
            </a:pPr>
            <a:r>
              <a:rPr lang="ja-JP" altLang="en-US"/>
              <a:t>年代別基幹的農業従業者の推移</a:t>
            </a:r>
            <a:endParaRPr lang="ja-JP"/>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ea"/>
              <a:ea typeface="+mn-ea"/>
              <a:cs typeface="+mn-cs"/>
            </a:defRPr>
          </a:pPr>
          <a:endParaRPr lang="ja-JP"/>
        </a:p>
      </c:txPr>
    </c:title>
    <c:autoTitleDeleted val="0"/>
    <c:plotArea>
      <c:layout>
        <c:manualLayout>
          <c:layoutTarget val="inner"/>
          <c:xMode val="edge"/>
          <c:yMode val="edge"/>
          <c:x val="7.9247594050743664E-2"/>
          <c:y val="0.23461345310175577"/>
          <c:w val="0.89019685039370078"/>
          <c:h val="0.663409420392848"/>
        </c:manualLayout>
      </c:layout>
      <c:barChart>
        <c:barDir val="col"/>
        <c:grouping val="clustered"/>
        <c:varyColors val="0"/>
        <c:ser>
          <c:idx val="0"/>
          <c:order val="0"/>
          <c:tx>
            <c:strRef>
              <c:f>'D-3'!$B$22</c:f>
              <c:strCache>
                <c:ptCount val="1"/>
                <c:pt idx="0">
                  <c:v>平成17年</c:v>
                </c:pt>
              </c:strCache>
            </c:strRef>
          </c:tx>
          <c:spPr>
            <a:solidFill>
              <a:schemeClr val="accent1"/>
            </a:solidFill>
            <a:ln>
              <a:noFill/>
            </a:ln>
            <a:effectLst/>
          </c:spPr>
          <c:invertIfNegative val="0"/>
          <c:cat>
            <c:strRef>
              <c:extLst>
                <c:ext xmlns:c15="http://schemas.microsoft.com/office/drawing/2012/chart" uri="{02D57815-91ED-43cb-92C2-25804820EDAC}">
                  <c15:fullRef>
                    <c15:sqref>('D-3'!$C$5,'D-3'!$F$5:$R$5)</c15:sqref>
                  </c15:fullRef>
                </c:ext>
              </c:extLst>
              <c:f>'D-3'!$F$5:$R$5</c:f>
              <c:strCache>
                <c:ptCount val="13"/>
                <c:pt idx="0">
                  <c:v>15～19</c:v>
                </c:pt>
                <c:pt idx="1">
                  <c:v>20～24</c:v>
                </c:pt>
                <c:pt idx="2">
                  <c:v>25～29</c:v>
                </c:pt>
                <c:pt idx="3">
                  <c:v>30～34</c:v>
                </c:pt>
                <c:pt idx="4">
                  <c:v>35～39</c:v>
                </c:pt>
                <c:pt idx="5">
                  <c:v>40～44</c:v>
                </c:pt>
                <c:pt idx="6">
                  <c:v>45～49</c:v>
                </c:pt>
                <c:pt idx="7">
                  <c:v>50～54</c:v>
                </c:pt>
                <c:pt idx="8">
                  <c:v>55～59</c:v>
                </c:pt>
                <c:pt idx="9">
                  <c:v>60～64</c:v>
                </c:pt>
                <c:pt idx="10">
                  <c:v>65～69</c:v>
                </c:pt>
                <c:pt idx="11">
                  <c:v>70～74</c:v>
                </c:pt>
                <c:pt idx="12">
                  <c:v>75歳以上</c:v>
                </c:pt>
              </c:strCache>
            </c:strRef>
          </c:cat>
          <c:val>
            <c:numRef>
              <c:extLst>
                <c:ext xmlns:c15="http://schemas.microsoft.com/office/drawing/2012/chart" uri="{02D57815-91ED-43cb-92C2-25804820EDAC}">
                  <c15:fullRef>
                    <c15:sqref>('D-3'!$C$22,'D-3'!$F$22:$R$22)</c15:sqref>
                  </c15:fullRef>
                </c:ext>
              </c:extLst>
              <c:f>'D-3'!$F$22:$R$22</c:f>
              <c:numCache>
                <c:formatCode>#,##0;"△ "#,##0</c:formatCode>
                <c:ptCount val="13"/>
                <c:pt idx="0">
                  <c:v>0</c:v>
                </c:pt>
                <c:pt idx="1">
                  <c:v>3</c:v>
                </c:pt>
                <c:pt idx="2">
                  <c:v>12</c:v>
                </c:pt>
                <c:pt idx="3">
                  <c:v>12</c:v>
                </c:pt>
                <c:pt idx="4">
                  <c:v>24</c:v>
                </c:pt>
                <c:pt idx="5">
                  <c:v>26</c:v>
                </c:pt>
                <c:pt idx="6">
                  <c:v>44</c:v>
                </c:pt>
                <c:pt idx="7">
                  <c:v>62</c:v>
                </c:pt>
                <c:pt idx="8">
                  <c:v>132</c:v>
                </c:pt>
                <c:pt idx="9">
                  <c:v>271</c:v>
                </c:pt>
                <c:pt idx="10">
                  <c:v>421</c:v>
                </c:pt>
                <c:pt idx="11">
                  <c:v>498</c:v>
                </c:pt>
                <c:pt idx="12">
                  <c:v>513</c:v>
                </c:pt>
              </c:numCache>
            </c:numRef>
          </c:val>
          <c:extLst>
            <c:ext xmlns:c16="http://schemas.microsoft.com/office/drawing/2014/chart" uri="{C3380CC4-5D6E-409C-BE32-E72D297353CC}">
              <c16:uniqueId val="{00000000-92ED-4517-B9B5-081790DC001D}"/>
            </c:ext>
          </c:extLst>
        </c:ser>
        <c:ser>
          <c:idx val="1"/>
          <c:order val="1"/>
          <c:tx>
            <c:strRef>
              <c:f>'D-3'!$B$38</c:f>
              <c:strCache>
                <c:ptCount val="1"/>
                <c:pt idx="0">
                  <c:v>平成22年</c:v>
                </c:pt>
              </c:strCache>
            </c:strRef>
          </c:tx>
          <c:spPr>
            <a:solidFill>
              <a:schemeClr val="accent2"/>
            </a:solidFill>
            <a:ln>
              <a:noFill/>
            </a:ln>
            <a:effectLst/>
          </c:spPr>
          <c:invertIfNegative val="0"/>
          <c:cat>
            <c:strRef>
              <c:extLst>
                <c:ext xmlns:c15="http://schemas.microsoft.com/office/drawing/2012/chart" uri="{02D57815-91ED-43cb-92C2-25804820EDAC}">
                  <c15:fullRef>
                    <c15:sqref>('D-3'!$C$5,'D-3'!$F$5:$R$5)</c15:sqref>
                  </c15:fullRef>
                </c:ext>
              </c:extLst>
              <c:f>'D-3'!$F$5:$R$5</c:f>
              <c:strCache>
                <c:ptCount val="13"/>
                <c:pt idx="0">
                  <c:v>15～19</c:v>
                </c:pt>
                <c:pt idx="1">
                  <c:v>20～24</c:v>
                </c:pt>
                <c:pt idx="2">
                  <c:v>25～29</c:v>
                </c:pt>
                <c:pt idx="3">
                  <c:v>30～34</c:v>
                </c:pt>
                <c:pt idx="4">
                  <c:v>35～39</c:v>
                </c:pt>
                <c:pt idx="5">
                  <c:v>40～44</c:v>
                </c:pt>
                <c:pt idx="6">
                  <c:v>45～49</c:v>
                </c:pt>
                <c:pt idx="7">
                  <c:v>50～54</c:v>
                </c:pt>
                <c:pt idx="8">
                  <c:v>55～59</c:v>
                </c:pt>
                <c:pt idx="9">
                  <c:v>60～64</c:v>
                </c:pt>
                <c:pt idx="10">
                  <c:v>65～69</c:v>
                </c:pt>
                <c:pt idx="11">
                  <c:v>70～74</c:v>
                </c:pt>
                <c:pt idx="12">
                  <c:v>75歳以上</c:v>
                </c:pt>
              </c:strCache>
            </c:strRef>
          </c:cat>
          <c:val>
            <c:numRef>
              <c:extLst>
                <c:ext xmlns:c15="http://schemas.microsoft.com/office/drawing/2012/chart" uri="{02D57815-91ED-43cb-92C2-25804820EDAC}">
                  <c15:fullRef>
                    <c15:sqref>('D-3'!$C$38,'D-3'!$F$38:$R$38)</c15:sqref>
                  </c15:fullRef>
                </c:ext>
              </c:extLst>
              <c:f>'D-3'!$F$38:$R$38</c:f>
              <c:numCache>
                <c:formatCode>#,##0;"△ "#,##0</c:formatCode>
                <c:ptCount val="13"/>
                <c:pt idx="0">
                  <c:v>1</c:v>
                </c:pt>
                <c:pt idx="1">
                  <c:v>1</c:v>
                </c:pt>
                <c:pt idx="2">
                  <c:v>5</c:v>
                </c:pt>
                <c:pt idx="3">
                  <c:v>8</c:v>
                </c:pt>
                <c:pt idx="4">
                  <c:v>13</c:v>
                </c:pt>
                <c:pt idx="5">
                  <c:v>26</c:v>
                </c:pt>
                <c:pt idx="6">
                  <c:v>29</c:v>
                </c:pt>
                <c:pt idx="7">
                  <c:v>54</c:v>
                </c:pt>
                <c:pt idx="8">
                  <c:v>114</c:v>
                </c:pt>
                <c:pt idx="9">
                  <c:v>255</c:v>
                </c:pt>
                <c:pt idx="10">
                  <c:v>368</c:v>
                </c:pt>
                <c:pt idx="11">
                  <c:v>411</c:v>
                </c:pt>
                <c:pt idx="12">
                  <c:v>632</c:v>
                </c:pt>
              </c:numCache>
            </c:numRef>
          </c:val>
          <c:extLst>
            <c:ext xmlns:c16="http://schemas.microsoft.com/office/drawing/2014/chart" uri="{C3380CC4-5D6E-409C-BE32-E72D297353CC}">
              <c16:uniqueId val="{00000001-92ED-4517-B9B5-081790DC001D}"/>
            </c:ext>
          </c:extLst>
        </c:ser>
        <c:ser>
          <c:idx val="2"/>
          <c:order val="2"/>
          <c:tx>
            <c:strRef>
              <c:f>'D-3'!$B$54</c:f>
              <c:strCache>
                <c:ptCount val="1"/>
                <c:pt idx="0">
                  <c:v>平成27年</c:v>
                </c:pt>
              </c:strCache>
            </c:strRef>
          </c:tx>
          <c:spPr>
            <a:solidFill>
              <a:schemeClr val="accent3"/>
            </a:solidFill>
            <a:ln>
              <a:noFill/>
            </a:ln>
            <a:effectLst/>
          </c:spPr>
          <c:invertIfNegative val="0"/>
          <c:cat>
            <c:strRef>
              <c:extLst>
                <c:ext xmlns:c15="http://schemas.microsoft.com/office/drawing/2012/chart" uri="{02D57815-91ED-43cb-92C2-25804820EDAC}">
                  <c15:fullRef>
                    <c15:sqref>('D-3'!$C$5,'D-3'!$F$5:$R$5)</c15:sqref>
                  </c15:fullRef>
                </c:ext>
              </c:extLst>
              <c:f>'D-3'!$F$5:$R$5</c:f>
              <c:strCache>
                <c:ptCount val="13"/>
                <c:pt idx="0">
                  <c:v>15～19</c:v>
                </c:pt>
                <c:pt idx="1">
                  <c:v>20～24</c:v>
                </c:pt>
                <c:pt idx="2">
                  <c:v>25～29</c:v>
                </c:pt>
                <c:pt idx="3">
                  <c:v>30～34</c:v>
                </c:pt>
                <c:pt idx="4">
                  <c:v>35～39</c:v>
                </c:pt>
                <c:pt idx="5">
                  <c:v>40～44</c:v>
                </c:pt>
                <c:pt idx="6">
                  <c:v>45～49</c:v>
                </c:pt>
                <c:pt idx="7">
                  <c:v>50～54</c:v>
                </c:pt>
                <c:pt idx="8">
                  <c:v>55～59</c:v>
                </c:pt>
                <c:pt idx="9">
                  <c:v>60～64</c:v>
                </c:pt>
                <c:pt idx="10">
                  <c:v>65～69</c:v>
                </c:pt>
                <c:pt idx="11">
                  <c:v>70～74</c:v>
                </c:pt>
                <c:pt idx="12">
                  <c:v>75歳以上</c:v>
                </c:pt>
              </c:strCache>
            </c:strRef>
          </c:cat>
          <c:val>
            <c:numRef>
              <c:extLst>
                <c:ext xmlns:c15="http://schemas.microsoft.com/office/drawing/2012/chart" uri="{02D57815-91ED-43cb-92C2-25804820EDAC}">
                  <c15:fullRef>
                    <c15:sqref>('D-3'!$C$54,'D-3'!$F$54:$R$54)</c15:sqref>
                  </c15:fullRef>
                </c:ext>
              </c:extLst>
              <c:f>'D-3'!$F$54:$R$54</c:f>
              <c:numCache>
                <c:formatCode>#,##0;"△ "#,##0</c:formatCode>
                <c:ptCount val="13"/>
                <c:pt idx="0">
                  <c:v>0</c:v>
                </c:pt>
                <c:pt idx="1">
                  <c:v>1</c:v>
                </c:pt>
                <c:pt idx="2">
                  <c:v>7</c:v>
                </c:pt>
                <c:pt idx="3">
                  <c:v>9</c:v>
                </c:pt>
                <c:pt idx="4">
                  <c:v>18</c:v>
                </c:pt>
                <c:pt idx="5">
                  <c:v>23</c:v>
                </c:pt>
                <c:pt idx="6">
                  <c:v>35</c:v>
                </c:pt>
                <c:pt idx="7">
                  <c:v>40</c:v>
                </c:pt>
                <c:pt idx="8">
                  <c:v>91</c:v>
                </c:pt>
                <c:pt idx="9">
                  <c:v>248</c:v>
                </c:pt>
                <c:pt idx="10">
                  <c:v>395</c:v>
                </c:pt>
                <c:pt idx="11">
                  <c:v>369</c:v>
                </c:pt>
                <c:pt idx="12">
                  <c:v>673</c:v>
                </c:pt>
              </c:numCache>
            </c:numRef>
          </c:val>
          <c:extLst>
            <c:ext xmlns:c16="http://schemas.microsoft.com/office/drawing/2014/chart" uri="{C3380CC4-5D6E-409C-BE32-E72D297353CC}">
              <c16:uniqueId val="{00000002-92ED-4517-B9B5-081790DC001D}"/>
            </c:ext>
          </c:extLst>
        </c:ser>
        <c:ser>
          <c:idx val="3"/>
          <c:order val="3"/>
          <c:tx>
            <c:strRef>
              <c:f>'D-3'!$B$70</c:f>
              <c:strCache>
                <c:ptCount val="1"/>
                <c:pt idx="0">
                  <c:v>令和 2年</c:v>
                </c:pt>
              </c:strCache>
            </c:strRef>
          </c:tx>
          <c:spPr>
            <a:solidFill>
              <a:schemeClr val="accent4"/>
            </a:solidFill>
            <a:ln>
              <a:noFill/>
            </a:ln>
            <a:effectLst/>
          </c:spPr>
          <c:invertIfNegative val="0"/>
          <c:cat>
            <c:strRef>
              <c:extLst>
                <c:ext xmlns:c15="http://schemas.microsoft.com/office/drawing/2012/chart" uri="{02D57815-91ED-43cb-92C2-25804820EDAC}">
                  <c15:fullRef>
                    <c15:sqref>('D-3'!$C$5,'D-3'!$F$5:$R$5)</c15:sqref>
                  </c15:fullRef>
                </c:ext>
              </c:extLst>
              <c:f>'D-3'!$F$5:$R$5</c:f>
              <c:strCache>
                <c:ptCount val="13"/>
                <c:pt idx="0">
                  <c:v>15～19</c:v>
                </c:pt>
                <c:pt idx="1">
                  <c:v>20～24</c:v>
                </c:pt>
                <c:pt idx="2">
                  <c:v>25～29</c:v>
                </c:pt>
                <c:pt idx="3">
                  <c:v>30～34</c:v>
                </c:pt>
                <c:pt idx="4">
                  <c:v>35～39</c:v>
                </c:pt>
                <c:pt idx="5">
                  <c:v>40～44</c:v>
                </c:pt>
                <c:pt idx="6">
                  <c:v>45～49</c:v>
                </c:pt>
                <c:pt idx="7">
                  <c:v>50～54</c:v>
                </c:pt>
                <c:pt idx="8">
                  <c:v>55～59</c:v>
                </c:pt>
                <c:pt idx="9">
                  <c:v>60～64</c:v>
                </c:pt>
                <c:pt idx="10">
                  <c:v>65～69</c:v>
                </c:pt>
                <c:pt idx="11">
                  <c:v>70～74</c:v>
                </c:pt>
                <c:pt idx="12">
                  <c:v>75歳以上</c:v>
                </c:pt>
              </c:strCache>
            </c:strRef>
          </c:cat>
          <c:val>
            <c:numRef>
              <c:extLst>
                <c:ext xmlns:c15="http://schemas.microsoft.com/office/drawing/2012/chart" uri="{02D57815-91ED-43cb-92C2-25804820EDAC}">
                  <c15:fullRef>
                    <c15:sqref>('D-3'!$C$70,'D-3'!$F$70:$R$70)</c15:sqref>
                  </c15:fullRef>
                </c:ext>
              </c:extLst>
              <c:f>'D-3'!$F$70:$R$70</c:f>
              <c:numCache>
                <c:formatCode>#,##0;"△ "#,##0</c:formatCode>
                <c:ptCount val="13"/>
                <c:pt idx="0">
                  <c:v>0</c:v>
                </c:pt>
                <c:pt idx="1">
                  <c:v>0</c:v>
                </c:pt>
                <c:pt idx="2">
                  <c:v>2</c:v>
                </c:pt>
                <c:pt idx="3">
                  <c:v>9</c:v>
                </c:pt>
                <c:pt idx="4">
                  <c:v>11</c:v>
                </c:pt>
                <c:pt idx="5">
                  <c:v>13</c:v>
                </c:pt>
                <c:pt idx="6">
                  <c:v>21</c:v>
                </c:pt>
                <c:pt idx="7">
                  <c:v>27</c:v>
                </c:pt>
                <c:pt idx="8">
                  <c:v>48</c:v>
                </c:pt>
                <c:pt idx="9">
                  <c:v>93</c:v>
                </c:pt>
                <c:pt idx="10">
                  <c:v>255</c:v>
                </c:pt>
                <c:pt idx="11">
                  <c:v>282</c:v>
                </c:pt>
                <c:pt idx="12">
                  <c:v>466</c:v>
                </c:pt>
              </c:numCache>
            </c:numRef>
          </c:val>
          <c:extLst>
            <c:ext xmlns:c16="http://schemas.microsoft.com/office/drawing/2014/chart" uri="{C3380CC4-5D6E-409C-BE32-E72D297353CC}">
              <c16:uniqueId val="{00000003-92ED-4517-B9B5-081790DC001D}"/>
            </c:ext>
          </c:extLst>
        </c:ser>
        <c:dLbls>
          <c:showLegendKey val="0"/>
          <c:showVal val="0"/>
          <c:showCatName val="0"/>
          <c:showSerName val="0"/>
          <c:showPercent val="0"/>
          <c:showBubbleSize val="0"/>
        </c:dLbls>
        <c:gapWidth val="219"/>
        <c:overlap val="-27"/>
        <c:axId val="929145416"/>
        <c:axId val="929146856"/>
      </c:barChart>
      <c:catAx>
        <c:axId val="929145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500" b="0" i="0" u="none" strike="noStrike" kern="1200" baseline="0">
                <a:solidFill>
                  <a:schemeClr val="tx1">
                    <a:lumMod val="65000"/>
                    <a:lumOff val="35000"/>
                  </a:schemeClr>
                </a:solidFill>
                <a:latin typeface="+mn-ea"/>
                <a:ea typeface="+mn-ea"/>
                <a:cs typeface="+mn-cs"/>
              </a:defRPr>
            </a:pPr>
            <a:endParaRPr lang="ja-JP"/>
          </a:p>
        </c:txPr>
        <c:crossAx val="929146856"/>
        <c:crosses val="autoZero"/>
        <c:auto val="1"/>
        <c:lblAlgn val="ctr"/>
        <c:lblOffset val="100"/>
        <c:noMultiLvlLbl val="0"/>
      </c:catAx>
      <c:valAx>
        <c:axId val="929146856"/>
        <c:scaling>
          <c:orientation val="minMax"/>
          <c:max val="7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ea"/>
                <a:ea typeface="+mn-ea"/>
                <a:cs typeface="+mn-cs"/>
              </a:defRPr>
            </a:pPr>
            <a:endParaRPr lang="ja-JP"/>
          </a:p>
        </c:txPr>
        <c:crossAx val="929145416"/>
        <c:crosses val="autoZero"/>
        <c:crossBetween val="between"/>
      </c:valAx>
      <c:spPr>
        <a:noFill/>
        <a:ln>
          <a:noFill/>
        </a:ln>
        <a:effectLst/>
      </c:spPr>
    </c:plotArea>
    <c:legend>
      <c:legendPos val="b"/>
      <c:layout>
        <c:manualLayout>
          <c:xMode val="edge"/>
          <c:yMode val="edge"/>
          <c:x val="0.36694236938331426"/>
          <c:y val="0.15111629096904403"/>
          <c:w val="0.60998339951095859"/>
          <c:h val="7.677269583179359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ea"/>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lumMod val="50000"/>
        </a:schemeClr>
      </a:solidFill>
      <a:round/>
    </a:ln>
    <a:effectLst/>
  </c:spPr>
  <c:txPr>
    <a:bodyPr/>
    <a:lstStyle/>
    <a:p>
      <a:pPr>
        <a:defRPr>
          <a:latin typeface="+mn-ea"/>
          <a:ea typeface="+mn-ea"/>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ea"/>
                <a:ea typeface="+mn-ea"/>
                <a:cs typeface="+mn-cs"/>
              </a:defRPr>
            </a:pPr>
            <a:r>
              <a:rPr lang="ja-JP" altLang="en-US" sz="1200"/>
              <a:t>年代別農業就業人口の推移</a:t>
            </a:r>
            <a:endParaRPr lang="ja-JP" sz="1200"/>
          </a:p>
        </c:rich>
      </c:tx>
      <c:layout>
        <c:manualLayout>
          <c:xMode val="edge"/>
          <c:yMode val="edge"/>
          <c:x val="0.32194103532034885"/>
          <c:y val="4.7667277626034982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ea"/>
              <a:ea typeface="+mn-ea"/>
              <a:cs typeface="+mn-cs"/>
            </a:defRPr>
          </a:pPr>
          <a:endParaRPr lang="ja-JP"/>
        </a:p>
      </c:txPr>
    </c:title>
    <c:autoTitleDeleted val="0"/>
    <c:plotArea>
      <c:layout>
        <c:manualLayout>
          <c:layoutTarget val="inner"/>
          <c:xMode val="edge"/>
          <c:yMode val="edge"/>
          <c:x val="9.4638888888888884E-2"/>
          <c:y val="0.18777005445343131"/>
          <c:w val="0.8748055555555555"/>
          <c:h val="0.70345938256849128"/>
        </c:manualLayout>
      </c:layout>
      <c:barChart>
        <c:barDir val="col"/>
        <c:grouping val="clustered"/>
        <c:varyColors val="0"/>
        <c:ser>
          <c:idx val="0"/>
          <c:order val="0"/>
          <c:tx>
            <c:strRef>
              <c:f>'D-3 (参考)'!$B$21:$C$21</c:f>
              <c:strCache>
                <c:ptCount val="2"/>
                <c:pt idx="0">
                  <c:v>平成17年</c:v>
                </c:pt>
              </c:strCache>
            </c:strRef>
          </c:tx>
          <c:spPr>
            <a:solidFill>
              <a:schemeClr val="accent1"/>
            </a:solidFill>
            <a:ln>
              <a:noFill/>
            </a:ln>
            <a:effectLst/>
          </c:spPr>
          <c:invertIfNegative val="0"/>
          <c:cat>
            <c:strRef>
              <c:f>'D-3 (参考)'!$F$4:$R$4</c:f>
              <c:strCache>
                <c:ptCount val="13"/>
                <c:pt idx="0">
                  <c:v>15～19</c:v>
                </c:pt>
                <c:pt idx="1">
                  <c:v>20～24</c:v>
                </c:pt>
                <c:pt idx="2">
                  <c:v>25～29</c:v>
                </c:pt>
                <c:pt idx="3">
                  <c:v>30～34</c:v>
                </c:pt>
                <c:pt idx="4">
                  <c:v>35～39</c:v>
                </c:pt>
                <c:pt idx="5">
                  <c:v>40～44</c:v>
                </c:pt>
                <c:pt idx="6">
                  <c:v>45～49</c:v>
                </c:pt>
                <c:pt idx="7">
                  <c:v>50～54</c:v>
                </c:pt>
                <c:pt idx="8">
                  <c:v>55～59</c:v>
                </c:pt>
                <c:pt idx="9">
                  <c:v>60～64</c:v>
                </c:pt>
                <c:pt idx="10">
                  <c:v>65～69</c:v>
                </c:pt>
                <c:pt idx="11">
                  <c:v>70～74</c:v>
                </c:pt>
                <c:pt idx="12">
                  <c:v>75歳以上</c:v>
                </c:pt>
              </c:strCache>
            </c:strRef>
          </c:cat>
          <c:val>
            <c:numRef>
              <c:f>'D-3 (参考)'!$F$21:$R$21</c:f>
              <c:numCache>
                <c:formatCode>#,##0;"△ "#,##0</c:formatCode>
                <c:ptCount val="13"/>
                <c:pt idx="0">
                  <c:v>371</c:v>
                </c:pt>
                <c:pt idx="1">
                  <c:v>489</c:v>
                </c:pt>
                <c:pt idx="2">
                  <c:v>494</c:v>
                </c:pt>
                <c:pt idx="3">
                  <c:v>564</c:v>
                </c:pt>
                <c:pt idx="4">
                  <c:v>572</c:v>
                </c:pt>
                <c:pt idx="5">
                  <c:v>822</c:v>
                </c:pt>
                <c:pt idx="6">
                  <c:v>1060</c:v>
                </c:pt>
                <c:pt idx="7">
                  <c:v>1147</c:v>
                </c:pt>
                <c:pt idx="8">
                  <c:v>1084</c:v>
                </c:pt>
                <c:pt idx="9">
                  <c:v>976</c:v>
                </c:pt>
                <c:pt idx="10">
                  <c:v>992</c:v>
                </c:pt>
                <c:pt idx="11">
                  <c:v>1142</c:v>
                </c:pt>
                <c:pt idx="12">
                  <c:v>1570</c:v>
                </c:pt>
              </c:numCache>
            </c:numRef>
          </c:val>
          <c:extLst>
            <c:ext xmlns:c16="http://schemas.microsoft.com/office/drawing/2014/chart" uri="{C3380CC4-5D6E-409C-BE32-E72D297353CC}">
              <c16:uniqueId val="{00000000-83B0-431D-B0DD-01411F7C5D4A}"/>
            </c:ext>
          </c:extLst>
        </c:ser>
        <c:ser>
          <c:idx val="1"/>
          <c:order val="1"/>
          <c:tx>
            <c:strRef>
              <c:f>'D-3 (参考)'!$B$37:$C$37</c:f>
              <c:strCache>
                <c:ptCount val="2"/>
                <c:pt idx="0">
                  <c:v>平成22年</c:v>
                </c:pt>
              </c:strCache>
            </c:strRef>
          </c:tx>
          <c:spPr>
            <a:solidFill>
              <a:schemeClr val="accent2"/>
            </a:solidFill>
            <a:ln>
              <a:noFill/>
            </a:ln>
            <a:effectLst/>
          </c:spPr>
          <c:invertIfNegative val="0"/>
          <c:cat>
            <c:strRef>
              <c:f>'D-3 (参考)'!$F$4:$R$4</c:f>
              <c:strCache>
                <c:ptCount val="13"/>
                <c:pt idx="0">
                  <c:v>15～19</c:v>
                </c:pt>
                <c:pt idx="1">
                  <c:v>20～24</c:v>
                </c:pt>
                <c:pt idx="2">
                  <c:v>25～29</c:v>
                </c:pt>
                <c:pt idx="3">
                  <c:v>30～34</c:v>
                </c:pt>
                <c:pt idx="4">
                  <c:v>35～39</c:v>
                </c:pt>
                <c:pt idx="5">
                  <c:v>40～44</c:v>
                </c:pt>
                <c:pt idx="6">
                  <c:v>45～49</c:v>
                </c:pt>
                <c:pt idx="7">
                  <c:v>50～54</c:v>
                </c:pt>
                <c:pt idx="8">
                  <c:v>55～59</c:v>
                </c:pt>
                <c:pt idx="9">
                  <c:v>60～64</c:v>
                </c:pt>
                <c:pt idx="10">
                  <c:v>65～69</c:v>
                </c:pt>
                <c:pt idx="11">
                  <c:v>70～74</c:v>
                </c:pt>
                <c:pt idx="12">
                  <c:v>75歳以上</c:v>
                </c:pt>
              </c:strCache>
            </c:strRef>
          </c:cat>
          <c:val>
            <c:numRef>
              <c:f>'D-3 (参考)'!$F$37:$R$37</c:f>
              <c:numCache>
                <c:formatCode>#,##0;"△ "#,##0</c:formatCode>
                <c:ptCount val="13"/>
                <c:pt idx="0">
                  <c:v>236</c:v>
                </c:pt>
                <c:pt idx="1">
                  <c:v>356</c:v>
                </c:pt>
                <c:pt idx="2">
                  <c:v>392</c:v>
                </c:pt>
                <c:pt idx="3">
                  <c:v>374</c:v>
                </c:pt>
                <c:pt idx="4">
                  <c:v>464</c:v>
                </c:pt>
                <c:pt idx="5">
                  <c:v>479</c:v>
                </c:pt>
                <c:pt idx="6">
                  <c:v>638</c:v>
                </c:pt>
                <c:pt idx="7">
                  <c:v>768</c:v>
                </c:pt>
                <c:pt idx="8">
                  <c:v>879</c:v>
                </c:pt>
                <c:pt idx="9">
                  <c:v>870</c:v>
                </c:pt>
                <c:pt idx="10">
                  <c:v>772</c:v>
                </c:pt>
                <c:pt idx="11">
                  <c:v>743</c:v>
                </c:pt>
                <c:pt idx="12">
                  <c:v>1432</c:v>
                </c:pt>
              </c:numCache>
            </c:numRef>
          </c:val>
          <c:extLst>
            <c:ext xmlns:c16="http://schemas.microsoft.com/office/drawing/2014/chart" uri="{C3380CC4-5D6E-409C-BE32-E72D297353CC}">
              <c16:uniqueId val="{00000001-83B0-431D-B0DD-01411F7C5D4A}"/>
            </c:ext>
          </c:extLst>
        </c:ser>
        <c:ser>
          <c:idx val="2"/>
          <c:order val="2"/>
          <c:tx>
            <c:strRef>
              <c:f>'D-3 (参考)'!$B$53:$C$53</c:f>
              <c:strCache>
                <c:ptCount val="2"/>
                <c:pt idx="0">
                  <c:v>平成27年</c:v>
                </c:pt>
              </c:strCache>
            </c:strRef>
          </c:tx>
          <c:spPr>
            <a:solidFill>
              <a:schemeClr val="accent3"/>
            </a:solidFill>
            <a:ln>
              <a:noFill/>
            </a:ln>
            <a:effectLst/>
          </c:spPr>
          <c:invertIfNegative val="0"/>
          <c:cat>
            <c:strRef>
              <c:f>'D-3 (参考)'!$F$4:$R$4</c:f>
              <c:strCache>
                <c:ptCount val="13"/>
                <c:pt idx="0">
                  <c:v>15～19</c:v>
                </c:pt>
                <c:pt idx="1">
                  <c:v>20～24</c:v>
                </c:pt>
                <c:pt idx="2">
                  <c:v>25～29</c:v>
                </c:pt>
                <c:pt idx="3">
                  <c:v>30～34</c:v>
                </c:pt>
                <c:pt idx="4">
                  <c:v>35～39</c:v>
                </c:pt>
                <c:pt idx="5">
                  <c:v>40～44</c:v>
                </c:pt>
                <c:pt idx="6">
                  <c:v>45～49</c:v>
                </c:pt>
                <c:pt idx="7">
                  <c:v>50～54</c:v>
                </c:pt>
                <c:pt idx="8">
                  <c:v>55～59</c:v>
                </c:pt>
                <c:pt idx="9">
                  <c:v>60～64</c:v>
                </c:pt>
                <c:pt idx="10">
                  <c:v>65～69</c:v>
                </c:pt>
                <c:pt idx="11">
                  <c:v>70～74</c:v>
                </c:pt>
                <c:pt idx="12">
                  <c:v>75歳以上</c:v>
                </c:pt>
              </c:strCache>
            </c:strRef>
          </c:cat>
          <c:val>
            <c:numRef>
              <c:f>'D-3 (参考)'!$F$53:$R$53</c:f>
              <c:numCache>
                <c:formatCode>#,##0;"△ "#,##0</c:formatCode>
                <c:ptCount val="13"/>
                <c:pt idx="0">
                  <c:v>97</c:v>
                </c:pt>
                <c:pt idx="1">
                  <c:v>168</c:v>
                </c:pt>
                <c:pt idx="2">
                  <c:v>261</c:v>
                </c:pt>
                <c:pt idx="3">
                  <c:v>259</c:v>
                </c:pt>
                <c:pt idx="4">
                  <c:v>264</c:v>
                </c:pt>
                <c:pt idx="5">
                  <c:v>351</c:v>
                </c:pt>
                <c:pt idx="6">
                  <c:v>321</c:v>
                </c:pt>
                <c:pt idx="7">
                  <c:v>493</c:v>
                </c:pt>
                <c:pt idx="8">
                  <c:v>600</c:v>
                </c:pt>
                <c:pt idx="9">
                  <c:v>715</c:v>
                </c:pt>
                <c:pt idx="10">
                  <c:v>692</c:v>
                </c:pt>
                <c:pt idx="11">
                  <c:v>563</c:v>
                </c:pt>
                <c:pt idx="12">
                  <c:v>996</c:v>
                </c:pt>
              </c:numCache>
            </c:numRef>
          </c:val>
          <c:extLst>
            <c:ext xmlns:c16="http://schemas.microsoft.com/office/drawing/2014/chart" uri="{C3380CC4-5D6E-409C-BE32-E72D297353CC}">
              <c16:uniqueId val="{00000002-83B0-431D-B0DD-01411F7C5D4A}"/>
            </c:ext>
          </c:extLst>
        </c:ser>
        <c:dLbls>
          <c:showLegendKey val="0"/>
          <c:showVal val="0"/>
          <c:showCatName val="0"/>
          <c:showSerName val="0"/>
          <c:showPercent val="0"/>
          <c:showBubbleSize val="0"/>
        </c:dLbls>
        <c:gapWidth val="219"/>
        <c:overlap val="-27"/>
        <c:axId val="929165936"/>
        <c:axId val="929167736"/>
      </c:barChart>
      <c:catAx>
        <c:axId val="929165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550" b="0" i="0" u="none" strike="noStrike" kern="1200" baseline="0">
                <a:solidFill>
                  <a:schemeClr val="tx1">
                    <a:lumMod val="65000"/>
                    <a:lumOff val="35000"/>
                  </a:schemeClr>
                </a:solidFill>
                <a:latin typeface="+mn-ea"/>
                <a:ea typeface="+mn-ea"/>
                <a:cs typeface="+mn-cs"/>
              </a:defRPr>
            </a:pPr>
            <a:endParaRPr lang="ja-JP"/>
          </a:p>
        </c:txPr>
        <c:crossAx val="929167736"/>
        <c:crosses val="autoZero"/>
        <c:auto val="1"/>
        <c:lblAlgn val="ctr"/>
        <c:lblOffset val="100"/>
        <c:noMultiLvlLbl val="0"/>
      </c:catAx>
      <c:valAx>
        <c:axId val="929167736"/>
        <c:scaling>
          <c:orientation val="minMax"/>
        </c:scaling>
        <c:delete val="0"/>
        <c:axPos val="l"/>
        <c:majorGridlines>
          <c:spPr>
            <a:ln w="9525" cap="flat" cmpd="sng" algn="ctr">
              <a:solidFill>
                <a:schemeClr val="tx1">
                  <a:lumMod val="15000"/>
                  <a:lumOff val="85000"/>
                </a:schemeClr>
              </a:solidFill>
              <a:round/>
            </a:ln>
            <a:effectLst/>
          </c:spPr>
        </c:majorGridlines>
        <c:numFmt formatCode="#,##0;&quot;△ &quot;#,##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ea"/>
                <a:ea typeface="+mn-ea"/>
                <a:cs typeface="+mn-cs"/>
              </a:defRPr>
            </a:pPr>
            <a:endParaRPr lang="ja-JP"/>
          </a:p>
        </c:txPr>
        <c:crossAx val="929165936"/>
        <c:crosses val="autoZero"/>
        <c:crossBetween val="between"/>
      </c:valAx>
      <c:spPr>
        <a:noFill/>
        <a:ln>
          <a:noFill/>
        </a:ln>
        <a:effectLst/>
      </c:spPr>
    </c:plotArea>
    <c:legend>
      <c:legendPos val="b"/>
      <c:layout>
        <c:manualLayout>
          <c:xMode val="edge"/>
          <c:yMode val="edge"/>
          <c:x val="0.53780443810666945"/>
          <c:y val="0.18602588133443104"/>
          <c:w val="0.42723119424438938"/>
          <c:h val="5.863328427904671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ea"/>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lumMod val="50000"/>
        </a:schemeClr>
      </a:solidFill>
      <a:round/>
    </a:ln>
    <a:effectLst/>
  </c:spPr>
  <c:txPr>
    <a:bodyPr/>
    <a:lstStyle/>
    <a:p>
      <a:pPr>
        <a:defRPr>
          <a:latin typeface="+mn-ea"/>
          <a:ea typeface="+mn-ea"/>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mn-ea"/>
                <a:ea typeface="+mn-ea"/>
                <a:cs typeface="+mn-cs"/>
              </a:defRPr>
            </a:pPr>
            <a:r>
              <a:rPr lang="ja-JP" altLang="en-US" sz="960"/>
              <a:t>農業就業人口の推移</a:t>
            </a:r>
          </a:p>
        </c:rich>
      </c:tx>
      <c:layout>
        <c:manualLayout>
          <c:xMode val="edge"/>
          <c:yMode val="edge"/>
          <c:x val="0.12988980284277069"/>
          <c:y val="5.5952247033429485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mn-ea"/>
              <a:ea typeface="+mn-ea"/>
              <a:cs typeface="+mn-cs"/>
            </a:defRPr>
          </a:pPr>
          <a:endParaRPr lang="ja-JP"/>
        </a:p>
      </c:txPr>
    </c:title>
    <c:autoTitleDeleted val="0"/>
    <c:plotArea>
      <c:layout>
        <c:manualLayout>
          <c:layoutTarget val="inner"/>
          <c:xMode val="edge"/>
          <c:yMode val="edge"/>
          <c:x val="0.25187059422913172"/>
          <c:y val="0.18503828968204072"/>
          <c:w val="0.65727755091655438"/>
          <c:h val="0.70830031330429599"/>
        </c:manualLayout>
      </c:layout>
      <c:barChart>
        <c:barDir val="col"/>
        <c:grouping val="clustered"/>
        <c:varyColors val="0"/>
        <c:ser>
          <c:idx val="0"/>
          <c:order val="0"/>
          <c:spPr>
            <a:solidFill>
              <a:srgbClr val="92D050"/>
            </a:solidFill>
            <a:ln w="9525">
              <a:solidFill>
                <a:schemeClr val="tx1"/>
              </a:solidFill>
            </a:ln>
            <a:effectLst/>
          </c:spPr>
          <c:invertIfNegative val="0"/>
          <c:cat>
            <c:strRef>
              <c:f>('D-3 (参考)'!$B$21,'D-3 (参考)'!$B$37,'D-3 (参考)'!$B$53)</c:f>
              <c:strCache>
                <c:ptCount val="3"/>
                <c:pt idx="0">
                  <c:v>平成17年</c:v>
                </c:pt>
                <c:pt idx="1">
                  <c:v>平成22年</c:v>
                </c:pt>
                <c:pt idx="2">
                  <c:v>平成27年</c:v>
                </c:pt>
              </c:strCache>
            </c:strRef>
          </c:cat>
          <c:val>
            <c:numRef>
              <c:f>('D-3 (参考)'!$C$21,'D-3 (参考)'!$C$37,'D-3 (参考)'!$C$53)</c:f>
              <c:numCache>
                <c:formatCode>General</c:formatCode>
                <c:ptCount val="3"/>
              </c:numCache>
            </c:numRef>
          </c:val>
          <c:extLst>
            <c:ext xmlns:c16="http://schemas.microsoft.com/office/drawing/2014/chart" uri="{C3380CC4-5D6E-409C-BE32-E72D297353CC}">
              <c16:uniqueId val="{00000000-99BD-4B3A-BAAE-2A55AF1BF717}"/>
            </c:ext>
          </c:extLst>
        </c:ser>
        <c:ser>
          <c:idx val="1"/>
          <c:order val="1"/>
          <c:spPr>
            <a:solidFill>
              <a:srgbClr val="92D050"/>
            </a:solidFill>
            <a:ln>
              <a:noFill/>
            </a:ln>
            <a:effectLst/>
          </c:spPr>
          <c:invertIfNegative val="0"/>
          <c:dLbls>
            <c:dLbl>
              <c:idx val="0"/>
              <c:layout>
                <c:manualLayout>
                  <c:x val="-8.4171178992994578E-3"/>
                  <c:y val="2.6159076611078382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ea"/>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0.27212542168435144"/>
                      <c:h val="7.6235023266571292E-2"/>
                    </c:manualLayout>
                  </c15:layout>
                </c:ext>
                <c:ext xmlns:c16="http://schemas.microsoft.com/office/drawing/2014/chart" uri="{C3380CC4-5D6E-409C-BE32-E72D297353CC}">
                  <c16:uniqueId val="{00000001-99BD-4B3A-BAAE-2A55AF1BF717}"/>
                </c:ext>
              </c:extLst>
            </c:dLbl>
            <c:dLbl>
              <c:idx val="1"/>
              <c:layout>
                <c:manualLayout>
                  <c:x val="3.3138259446060856E-7"/>
                  <c:y val="4.1107120388837459E-2"/>
                </c:manualLayout>
              </c:layout>
              <c:showLegendKey val="0"/>
              <c:showVal val="1"/>
              <c:showCatName val="0"/>
              <c:showSerName val="0"/>
              <c:showPercent val="0"/>
              <c:showBubbleSize val="0"/>
              <c:extLst>
                <c:ext xmlns:c15="http://schemas.microsoft.com/office/drawing/2012/chart" uri="{CE6537A1-D6FC-4f65-9D91-7224C49458BB}">
                  <c15:layout>
                    <c:manualLayout>
                      <c:w val="0.2552911858857525"/>
                      <c:h val="9.8657088933209902E-2"/>
                    </c:manualLayout>
                  </c15:layout>
                </c:ext>
                <c:ext xmlns:c16="http://schemas.microsoft.com/office/drawing/2014/chart" uri="{C3380CC4-5D6E-409C-BE32-E72D297353CC}">
                  <c16:uniqueId val="{00000002-99BD-4B3A-BAAE-2A55AF1BF717}"/>
                </c:ext>
              </c:extLst>
            </c:dLbl>
            <c:dLbl>
              <c:idx val="2"/>
              <c:layout>
                <c:manualLayout>
                  <c:x val="3.3138259446060856E-7"/>
                  <c:y val="1.8685054722198845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ea"/>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0.24484932033429871"/>
                      <c:h val="7.9972034211011053E-2"/>
                    </c:manualLayout>
                  </c15:layout>
                </c:ext>
                <c:ext xmlns:c16="http://schemas.microsoft.com/office/drawing/2014/chart" uri="{C3380CC4-5D6E-409C-BE32-E72D297353CC}">
                  <c16:uniqueId val="{00000003-99BD-4B3A-BAAE-2A55AF1BF71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ea"/>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 (参考)'!$B$21,'D-3 (参考)'!$B$37,'D-3 (参考)'!$B$53)</c:f>
              <c:strCache>
                <c:ptCount val="3"/>
                <c:pt idx="0">
                  <c:v>平成17年</c:v>
                </c:pt>
                <c:pt idx="1">
                  <c:v>平成22年</c:v>
                </c:pt>
                <c:pt idx="2">
                  <c:v>平成27年</c:v>
                </c:pt>
              </c:strCache>
            </c:strRef>
          </c:cat>
          <c:val>
            <c:numRef>
              <c:f>('D-3 (参考)'!$E$21,'D-3 (参考)'!$E$37,'D-3 (参考)'!$E$53)</c:f>
              <c:numCache>
                <c:formatCode>#,##0;"△ "#,##0</c:formatCode>
                <c:ptCount val="3"/>
                <c:pt idx="0">
                  <c:v>11283</c:v>
                </c:pt>
                <c:pt idx="1">
                  <c:v>8403</c:v>
                </c:pt>
                <c:pt idx="2">
                  <c:v>5780</c:v>
                </c:pt>
              </c:numCache>
            </c:numRef>
          </c:val>
          <c:extLst>
            <c:ext xmlns:c16="http://schemas.microsoft.com/office/drawing/2014/chart" uri="{C3380CC4-5D6E-409C-BE32-E72D297353CC}">
              <c16:uniqueId val="{00000004-99BD-4B3A-BAAE-2A55AF1BF717}"/>
            </c:ext>
          </c:extLst>
        </c:ser>
        <c:dLbls>
          <c:showLegendKey val="0"/>
          <c:showVal val="0"/>
          <c:showCatName val="0"/>
          <c:showSerName val="0"/>
          <c:showPercent val="0"/>
          <c:showBubbleSize val="0"/>
        </c:dLbls>
        <c:gapWidth val="80"/>
        <c:overlap val="-27"/>
        <c:axId val="831885984"/>
        <c:axId val="831886344"/>
      </c:barChart>
      <c:catAx>
        <c:axId val="831885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ea"/>
                <a:ea typeface="+mn-ea"/>
                <a:cs typeface="+mn-cs"/>
              </a:defRPr>
            </a:pPr>
            <a:endParaRPr lang="ja-JP"/>
          </a:p>
        </c:txPr>
        <c:crossAx val="831886344"/>
        <c:crosses val="autoZero"/>
        <c:auto val="1"/>
        <c:lblAlgn val="ctr"/>
        <c:lblOffset val="100"/>
        <c:noMultiLvlLbl val="0"/>
      </c:catAx>
      <c:valAx>
        <c:axId val="831886344"/>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ea"/>
                <a:ea typeface="+mn-ea"/>
                <a:cs typeface="+mn-cs"/>
              </a:defRPr>
            </a:pPr>
            <a:endParaRPr lang="ja-JP"/>
          </a:p>
        </c:txPr>
        <c:crossAx val="83188598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lumMod val="50000"/>
        </a:schemeClr>
      </a:solidFill>
      <a:round/>
    </a:ln>
    <a:effectLst/>
  </c:spPr>
  <c:txPr>
    <a:bodyPr/>
    <a:lstStyle/>
    <a:p>
      <a:pPr>
        <a:defRPr>
          <a:latin typeface="+mn-ea"/>
          <a:ea typeface="+mn-ea"/>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527247838897337E-2"/>
          <c:y val="0.20104438642297651"/>
          <c:w val="0.84330718957885276"/>
          <c:h val="0.77284595300261094"/>
        </c:manualLayout>
      </c:layout>
      <c:pieChart>
        <c:varyColors val="1"/>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108263</xdr:colOff>
      <xdr:row>39</xdr:row>
      <xdr:rowOff>179293</xdr:rowOff>
    </xdr:from>
    <xdr:to>
      <xdr:col>7</xdr:col>
      <xdr:colOff>941294</xdr:colOff>
      <xdr:row>53</xdr:row>
      <xdr:rowOff>168576</xdr:rowOff>
    </xdr:to>
    <xdr:graphicFrame macro="">
      <xdr:nvGraphicFramePr>
        <xdr:cNvPr id="2" name="グラフ 1">
          <a:extLst>
            <a:ext uri="{FF2B5EF4-FFF2-40B4-BE49-F238E27FC236}">
              <a16:creationId xmlns:a16="http://schemas.microsoft.com/office/drawing/2014/main" id="{5010235C-F62D-4323-8258-A797846C8A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591864</xdr:colOff>
      <xdr:row>30</xdr:row>
      <xdr:rowOff>177361</xdr:rowOff>
    </xdr:from>
    <xdr:to>
      <xdr:col>2</xdr:col>
      <xdr:colOff>53209</xdr:colOff>
      <xdr:row>32</xdr:row>
      <xdr:rowOff>39413</xdr:rowOff>
    </xdr:to>
    <xdr:sp macro="" textlink="">
      <xdr:nvSpPr>
        <xdr:cNvPr id="3" name="テキスト ボックス 2">
          <a:extLst>
            <a:ext uri="{FF2B5EF4-FFF2-40B4-BE49-F238E27FC236}">
              <a16:creationId xmlns:a16="http://schemas.microsoft.com/office/drawing/2014/main" id="{1A1B8FC8-225F-4824-96C3-2F124220DC45}"/>
            </a:ext>
          </a:extLst>
        </xdr:cNvPr>
        <xdr:cNvSpPr txBox="1"/>
      </xdr:nvSpPr>
      <xdr:spPr>
        <a:xfrm>
          <a:off x="706164" y="5139886"/>
          <a:ext cx="309070" cy="243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900"/>
            <a:t>×</a:t>
          </a:r>
          <a:endParaRPr kumimoji="1" lang="ja-JP" altLang="en-US" sz="900"/>
        </a:p>
      </xdr:txBody>
    </xdr:sp>
    <xdr:clientData/>
  </xdr:twoCellAnchor>
  <xdr:twoCellAnchor>
    <xdr:from>
      <xdr:col>1</xdr:col>
      <xdr:colOff>591864</xdr:colOff>
      <xdr:row>25</xdr:row>
      <xdr:rowOff>178675</xdr:rowOff>
    </xdr:from>
    <xdr:to>
      <xdr:col>2</xdr:col>
      <xdr:colOff>53209</xdr:colOff>
      <xdr:row>27</xdr:row>
      <xdr:rowOff>40727</xdr:rowOff>
    </xdr:to>
    <xdr:sp macro="" textlink="">
      <xdr:nvSpPr>
        <xdr:cNvPr id="4" name="テキスト ボックス 3">
          <a:extLst>
            <a:ext uri="{FF2B5EF4-FFF2-40B4-BE49-F238E27FC236}">
              <a16:creationId xmlns:a16="http://schemas.microsoft.com/office/drawing/2014/main" id="{715B803A-DC23-43D2-91A2-CE24032527C3}"/>
            </a:ext>
          </a:extLst>
        </xdr:cNvPr>
        <xdr:cNvSpPr txBox="1"/>
      </xdr:nvSpPr>
      <xdr:spPr>
        <a:xfrm>
          <a:off x="706164" y="4188700"/>
          <a:ext cx="309070" cy="243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900"/>
            <a:t>×</a:t>
          </a:r>
          <a:endParaRPr kumimoji="1" lang="ja-JP" altLang="en-US" sz="900"/>
        </a:p>
      </xdr:txBody>
    </xdr:sp>
    <xdr:clientData/>
  </xdr:twoCellAnchor>
  <xdr:twoCellAnchor>
    <xdr:from>
      <xdr:col>1</xdr:col>
      <xdr:colOff>21576</xdr:colOff>
      <xdr:row>40</xdr:row>
      <xdr:rowOff>96531</xdr:rowOff>
    </xdr:from>
    <xdr:to>
      <xdr:col>1</xdr:col>
      <xdr:colOff>474358</xdr:colOff>
      <xdr:row>41</xdr:row>
      <xdr:rowOff>135260</xdr:rowOff>
    </xdr:to>
    <xdr:sp macro="" textlink="">
      <xdr:nvSpPr>
        <xdr:cNvPr id="5" name="テキスト ボックス 4">
          <a:extLst>
            <a:ext uri="{FF2B5EF4-FFF2-40B4-BE49-F238E27FC236}">
              <a16:creationId xmlns:a16="http://schemas.microsoft.com/office/drawing/2014/main" id="{B5F1990C-8660-4CAE-972D-31383DF1FF45}"/>
            </a:ext>
          </a:extLst>
        </xdr:cNvPr>
        <xdr:cNvSpPr txBox="1"/>
      </xdr:nvSpPr>
      <xdr:spPr>
        <a:xfrm>
          <a:off x="124819" y="6933882"/>
          <a:ext cx="452782" cy="228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46</xdr:row>
      <xdr:rowOff>133350</xdr:rowOff>
    </xdr:from>
    <xdr:to>
      <xdr:col>7</xdr:col>
      <xdr:colOff>934692</xdr:colOff>
      <xdr:row>64</xdr:row>
      <xdr:rowOff>46433</xdr:rowOff>
    </xdr:to>
    <xdr:graphicFrame macro="">
      <xdr:nvGraphicFramePr>
        <xdr:cNvPr id="2" name="グラフ 1">
          <a:extLst>
            <a:ext uri="{FF2B5EF4-FFF2-40B4-BE49-F238E27FC236}">
              <a16:creationId xmlns:a16="http://schemas.microsoft.com/office/drawing/2014/main" id="{4D4738BB-D993-4AF7-9753-8B091CEAB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21198</xdr:colOff>
      <xdr:row>47</xdr:row>
      <xdr:rowOff>92172</xdr:rowOff>
    </xdr:from>
    <xdr:to>
      <xdr:col>1</xdr:col>
      <xdr:colOff>477959</xdr:colOff>
      <xdr:row>49</xdr:row>
      <xdr:rowOff>68445</xdr:rowOff>
    </xdr:to>
    <xdr:sp macro="" textlink="">
      <xdr:nvSpPr>
        <xdr:cNvPr id="3" name="テキスト ボックス 2">
          <a:extLst>
            <a:ext uri="{FF2B5EF4-FFF2-40B4-BE49-F238E27FC236}">
              <a16:creationId xmlns:a16="http://schemas.microsoft.com/office/drawing/2014/main" id="{23A32949-8577-493A-A5F7-A67EFB39DD01}"/>
            </a:ext>
          </a:extLst>
        </xdr:cNvPr>
        <xdr:cNvSpPr txBox="1"/>
      </xdr:nvSpPr>
      <xdr:spPr>
        <a:xfrm>
          <a:off x="133766" y="6906877"/>
          <a:ext cx="456761"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（戸）</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117670</xdr:colOff>
      <xdr:row>87</xdr:row>
      <xdr:rowOff>71997</xdr:rowOff>
    </xdr:from>
    <xdr:to>
      <xdr:col>18</xdr:col>
      <xdr:colOff>366149</xdr:colOff>
      <xdr:row>102</xdr:row>
      <xdr:rowOff>52552</xdr:rowOff>
    </xdr:to>
    <xdr:graphicFrame macro="">
      <xdr:nvGraphicFramePr>
        <xdr:cNvPr id="2" name="グラフ 1">
          <a:extLst>
            <a:ext uri="{FF2B5EF4-FFF2-40B4-BE49-F238E27FC236}">
              <a16:creationId xmlns:a16="http://schemas.microsoft.com/office/drawing/2014/main" id="{D6B2B88B-9D00-4A86-B14A-A44A860BEF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9526</xdr:colOff>
      <xdr:row>87</xdr:row>
      <xdr:rowOff>72511</xdr:rowOff>
    </xdr:from>
    <xdr:to>
      <xdr:col>6</xdr:col>
      <xdr:colOff>80596</xdr:colOff>
      <xdr:row>102</xdr:row>
      <xdr:rowOff>52552</xdr:rowOff>
    </xdr:to>
    <xdr:graphicFrame macro="">
      <xdr:nvGraphicFramePr>
        <xdr:cNvPr id="3" name="グラフ 2">
          <a:extLst>
            <a:ext uri="{FF2B5EF4-FFF2-40B4-BE49-F238E27FC236}">
              <a16:creationId xmlns:a16="http://schemas.microsoft.com/office/drawing/2014/main" id="{2C536820-1173-4CDC-814D-75EA2DE5BE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98533</xdr:colOff>
      <xdr:row>88</xdr:row>
      <xdr:rowOff>109760</xdr:rowOff>
    </xdr:from>
    <xdr:to>
      <xdr:col>2</xdr:col>
      <xdr:colOff>298997</xdr:colOff>
      <xdr:row>90</xdr:row>
      <xdr:rowOff>13862</xdr:rowOff>
    </xdr:to>
    <xdr:sp macro="" textlink="">
      <xdr:nvSpPr>
        <xdr:cNvPr id="4" name="テキスト ボックス 3">
          <a:extLst>
            <a:ext uri="{FF2B5EF4-FFF2-40B4-BE49-F238E27FC236}">
              <a16:creationId xmlns:a16="http://schemas.microsoft.com/office/drawing/2014/main" id="{D1603988-3136-4340-94E0-75C01D654A1F}"/>
            </a:ext>
          </a:extLst>
        </xdr:cNvPr>
        <xdr:cNvSpPr txBox="1"/>
      </xdr:nvSpPr>
      <xdr:spPr>
        <a:xfrm>
          <a:off x="222358" y="7234460"/>
          <a:ext cx="362389" cy="247002"/>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600"/>
            <a:t>（人）</a:t>
          </a:r>
        </a:p>
      </xdr:txBody>
    </xdr:sp>
    <xdr:clientData/>
  </xdr:twoCellAnchor>
  <xdr:twoCellAnchor>
    <xdr:from>
      <xdr:col>6</xdr:col>
      <xdr:colOff>123014</xdr:colOff>
      <xdr:row>88</xdr:row>
      <xdr:rowOff>130945</xdr:rowOff>
    </xdr:from>
    <xdr:to>
      <xdr:col>7</xdr:col>
      <xdr:colOff>103308</xdr:colOff>
      <xdr:row>90</xdr:row>
      <xdr:rowOff>35047</xdr:rowOff>
    </xdr:to>
    <xdr:sp macro="" textlink="">
      <xdr:nvSpPr>
        <xdr:cNvPr id="5" name="テキスト ボックス 4">
          <a:extLst>
            <a:ext uri="{FF2B5EF4-FFF2-40B4-BE49-F238E27FC236}">
              <a16:creationId xmlns:a16="http://schemas.microsoft.com/office/drawing/2014/main" id="{825CA95A-4F3D-46EA-9CEF-945A829DFCFB}"/>
            </a:ext>
          </a:extLst>
        </xdr:cNvPr>
        <xdr:cNvSpPr txBox="1"/>
      </xdr:nvSpPr>
      <xdr:spPr>
        <a:xfrm>
          <a:off x="1894664" y="7255645"/>
          <a:ext cx="370819" cy="247002"/>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600"/>
            <a:t>（人）</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123824</xdr:colOff>
      <xdr:row>88</xdr:row>
      <xdr:rowOff>0</xdr:rowOff>
    </xdr:from>
    <xdr:to>
      <xdr:col>7</xdr:col>
      <xdr:colOff>9524</xdr:colOff>
      <xdr:row>101</xdr:row>
      <xdr:rowOff>152400</xdr:rowOff>
    </xdr:to>
    <xdr:graphicFrame macro="">
      <xdr:nvGraphicFramePr>
        <xdr:cNvPr id="2" name="グラフ 1">
          <a:extLst>
            <a:ext uri="{FF2B5EF4-FFF2-40B4-BE49-F238E27FC236}">
              <a16:creationId xmlns:a16="http://schemas.microsoft.com/office/drawing/2014/main" id="{8BF0034B-55D1-4336-8C41-35B34F4A32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47626</xdr:colOff>
      <xdr:row>88</xdr:row>
      <xdr:rowOff>0</xdr:rowOff>
    </xdr:from>
    <xdr:to>
      <xdr:col>18</xdr:col>
      <xdr:colOff>1</xdr:colOff>
      <xdr:row>101</xdr:row>
      <xdr:rowOff>161925</xdr:rowOff>
    </xdr:to>
    <xdr:graphicFrame macro="">
      <xdr:nvGraphicFramePr>
        <xdr:cNvPr id="3" name="グラフ 2">
          <a:extLst>
            <a:ext uri="{FF2B5EF4-FFF2-40B4-BE49-F238E27FC236}">
              <a16:creationId xmlns:a16="http://schemas.microsoft.com/office/drawing/2014/main" id="{DB1DEF02-6BDE-45D5-876B-3938BF19D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16329</xdr:colOff>
      <xdr:row>89</xdr:row>
      <xdr:rowOff>54430</xdr:rowOff>
    </xdr:from>
    <xdr:to>
      <xdr:col>2</xdr:col>
      <xdr:colOff>270815</xdr:colOff>
      <xdr:row>90</xdr:row>
      <xdr:rowOff>96480</xdr:rowOff>
    </xdr:to>
    <xdr:sp macro="" textlink="">
      <xdr:nvSpPr>
        <xdr:cNvPr id="4" name="テキスト ボックス 3">
          <a:extLst>
            <a:ext uri="{FF2B5EF4-FFF2-40B4-BE49-F238E27FC236}">
              <a16:creationId xmlns:a16="http://schemas.microsoft.com/office/drawing/2014/main" id="{EC43B330-8C0E-4E02-A111-48732F0FC020}"/>
            </a:ext>
          </a:extLst>
        </xdr:cNvPr>
        <xdr:cNvSpPr txBox="1"/>
      </xdr:nvSpPr>
      <xdr:spPr>
        <a:xfrm>
          <a:off x="140154" y="7388680"/>
          <a:ext cx="406886" cy="2325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700"/>
            <a:t>（人）</a:t>
          </a:r>
        </a:p>
      </xdr:txBody>
    </xdr:sp>
    <xdr:clientData/>
  </xdr:twoCellAnchor>
  <xdr:twoCellAnchor>
    <xdr:from>
      <xdr:col>7</xdr:col>
      <xdr:colOff>21772</xdr:colOff>
      <xdr:row>89</xdr:row>
      <xdr:rowOff>160432</xdr:rowOff>
    </xdr:from>
    <xdr:to>
      <xdr:col>8</xdr:col>
      <xdr:colOff>49179</xdr:colOff>
      <xdr:row>91</xdr:row>
      <xdr:rowOff>11982</xdr:rowOff>
    </xdr:to>
    <xdr:sp macro="" textlink="">
      <xdr:nvSpPr>
        <xdr:cNvPr id="5" name="テキスト ボックス 4">
          <a:extLst>
            <a:ext uri="{FF2B5EF4-FFF2-40B4-BE49-F238E27FC236}">
              <a16:creationId xmlns:a16="http://schemas.microsoft.com/office/drawing/2014/main" id="{518ADB32-CC6D-47FA-A9DD-A99CE2245C9C}"/>
            </a:ext>
          </a:extLst>
        </xdr:cNvPr>
        <xdr:cNvSpPr txBox="1"/>
      </xdr:nvSpPr>
      <xdr:spPr>
        <a:xfrm>
          <a:off x="2126797" y="7494682"/>
          <a:ext cx="417932" cy="2325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700"/>
            <a:t>（人）</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48786</xdr:colOff>
      <xdr:row>73</xdr:row>
      <xdr:rowOff>134335</xdr:rowOff>
    </xdr:from>
    <xdr:to>
      <xdr:col>18</xdr:col>
      <xdr:colOff>1932</xdr:colOff>
      <xdr:row>93</xdr:row>
      <xdr:rowOff>111453</xdr:rowOff>
    </xdr:to>
    <xdr:graphicFrame macro="">
      <xdr:nvGraphicFramePr>
        <xdr:cNvPr id="2" name="グラフ 1">
          <a:extLst>
            <a:ext uri="{FF2B5EF4-FFF2-40B4-BE49-F238E27FC236}">
              <a16:creationId xmlns:a16="http://schemas.microsoft.com/office/drawing/2014/main" id="{B83B7D20-5E26-46CE-BE31-B055BDC11A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119939</xdr:colOff>
      <xdr:row>73</xdr:row>
      <xdr:rowOff>132521</xdr:rowOff>
    </xdr:from>
    <xdr:to>
      <xdr:col>6</xdr:col>
      <xdr:colOff>17139</xdr:colOff>
      <xdr:row>93</xdr:row>
      <xdr:rowOff>107674</xdr:rowOff>
    </xdr:to>
    <xdr:graphicFrame macro="">
      <xdr:nvGraphicFramePr>
        <xdr:cNvPr id="3" name="グラフ 2">
          <a:extLst>
            <a:ext uri="{FF2B5EF4-FFF2-40B4-BE49-F238E27FC236}">
              <a16:creationId xmlns:a16="http://schemas.microsoft.com/office/drawing/2014/main" id="{23D830BF-30FA-464B-BAF9-36892EB3A9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158956</xdr:colOff>
      <xdr:row>75</xdr:row>
      <xdr:rowOff>164392</xdr:rowOff>
    </xdr:from>
    <xdr:to>
      <xdr:col>7</xdr:col>
      <xdr:colOff>169132</xdr:colOff>
      <xdr:row>77</xdr:row>
      <xdr:rowOff>25152</xdr:rowOff>
    </xdr:to>
    <xdr:sp macro="" textlink="">
      <xdr:nvSpPr>
        <xdr:cNvPr id="4" name="テキスト ボックス 1">
          <a:extLst>
            <a:ext uri="{FF2B5EF4-FFF2-40B4-BE49-F238E27FC236}">
              <a16:creationId xmlns:a16="http://schemas.microsoft.com/office/drawing/2014/main" id="{240D64A4-C6A6-4A36-8880-937AB25FDFFB}"/>
            </a:ext>
          </a:extLst>
        </xdr:cNvPr>
        <xdr:cNvSpPr txBox="1"/>
      </xdr:nvSpPr>
      <xdr:spPr>
        <a:xfrm>
          <a:off x="1949656" y="4812592"/>
          <a:ext cx="419751" cy="20366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700"/>
            <a:t>（人）</a:t>
          </a:r>
        </a:p>
      </xdr:txBody>
    </xdr:sp>
    <xdr:clientData/>
  </xdr:twoCellAnchor>
  <xdr:twoCellAnchor>
    <xdr:from>
      <xdr:col>1</xdr:col>
      <xdr:colOff>9354</xdr:colOff>
      <xdr:row>76</xdr:row>
      <xdr:rowOff>2052</xdr:rowOff>
    </xdr:from>
    <xdr:to>
      <xdr:col>2</xdr:col>
      <xdr:colOff>260045</xdr:colOff>
      <xdr:row>77</xdr:row>
      <xdr:rowOff>36747</xdr:rowOff>
    </xdr:to>
    <xdr:sp macro="" textlink="">
      <xdr:nvSpPr>
        <xdr:cNvPr id="5" name="テキスト ボックス 1">
          <a:extLst>
            <a:ext uri="{FF2B5EF4-FFF2-40B4-BE49-F238E27FC236}">
              <a16:creationId xmlns:a16="http://schemas.microsoft.com/office/drawing/2014/main" id="{41FA4C87-6739-4A8C-8344-87E3B1179BB4}"/>
            </a:ext>
          </a:extLst>
        </xdr:cNvPr>
        <xdr:cNvSpPr txBox="1"/>
      </xdr:nvSpPr>
      <xdr:spPr>
        <a:xfrm>
          <a:off x="133179" y="4821702"/>
          <a:ext cx="412616" cy="20614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700"/>
            <a:t>（人）</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38100</xdr:colOff>
      <xdr:row>38</xdr:row>
      <xdr:rowOff>171450</xdr:rowOff>
    </xdr:from>
    <xdr:to>
      <xdr:col>8</xdr:col>
      <xdr:colOff>314325</xdr:colOff>
      <xdr:row>57</xdr:row>
      <xdr:rowOff>114300</xdr:rowOff>
    </xdr:to>
    <xdr:graphicFrame macro="">
      <xdr:nvGraphicFramePr>
        <xdr:cNvPr id="2" name="グラフ 1">
          <a:extLst>
            <a:ext uri="{FF2B5EF4-FFF2-40B4-BE49-F238E27FC236}">
              <a16:creationId xmlns:a16="http://schemas.microsoft.com/office/drawing/2014/main" id="{D9F41D00-CB9C-4113-A24B-EF15FCEC79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115957</xdr:colOff>
      <xdr:row>37</xdr:row>
      <xdr:rowOff>52180</xdr:rowOff>
    </xdr:from>
    <xdr:to>
      <xdr:col>15</xdr:col>
      <xdr:colOff>455545</xdr:colOff>
      <xdr:row>63</xdr:row>
      <xdr:rowOff>71230</xdr:rowOff>
    </xdr:to>
    <xdr:graphicFrame macro="">
      <xdr:nvGraphicFramePr>
        <xdr:cNvPr id="3" name="グラフ 1">
          <a:extLst>
            <a:ext uri="{FF2B5EF4-FFF2-40B4-BE49-F238E27FC236}">
              <a16:creationId xmlns:a16="http://schemas.microsoft.com/office/drawing/2014/main" id="{74F32AEA-78CF-46E2-9C25-1EEA17ECD9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101118</xdr:colOff>
      <xdr:row>38</xdr:row>
      <xdr:rowOff>56368</xdr:rowOff>
    </xdr:from>
    <xdr:to>
      <xdr:col>2</xdr:col>
      <xdr:colOff>364436</xdr:colOff>
      <xdr:row>39</xdr:row>
      <xdr:rowOff>57980</xdr:rowOff>
    </xdr:to>
    <xdr:sp macro="" textlink="">
      <xdr:nvSpPr>
        <xdr:cNvPr id="4" name="テキスト ボックス 1">
          <a:extLst>
            <a:ext uri="{FF2B5EF4-FFF2-40B4-BE49-F238E27FC236}">
              <a16:creationId xmlns:a16="http://schemas.microsoft.com/office/drawing/2014/main" id="{1BC0D1EA-98D6-4BBB-9D4C-C0E479E90158}"/>
            </a:ext>
          </a:extLst>
        </xdr:cNvPr>
        <xdr:cNvSpPr txBox="1"/>
      </xdr:nvSpPr>
      <xdr:spPr>
        <a:xfrm>
          <a:off x="101118" y="6228568"/>
          <a:ext cx="587168" cy="192112"/>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700"/>
            <a:t>（経営体）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0</xdr:colOff>
      <xdr:row>0</xdr:row>
      <xdr:rowOff>0</xdr:rowOff>
    </xdr:from>
    <xdr:to>
      <xdr:col>16</xdr:col>
      <xdr:colOff>0</xdr:colOff>
      <xdr:row>0</xdr:row>
      <xdr:rowOff>0</xdr:rowOff>
    </xdr:to>
    <xdr:sp macro="" textlink="">
      <xdr:nvSpPr>
        <xdr:cNvPr id="2" name="Text Box 1">
          <a:extLst>
            <a:ext uri="{FF2B5EF4-FFF2-40B4-BE49-F238E27FC236}">
              <a16:creationId xmlns:a16="http://schemas.microsoft.com/office/drawing/2014/main" id="{5D73F34F-E50E-4C31-B8E8-4F7A7A475610}"/>
            </a:ext>
          </a:extLst>
        </xdr:cNvPr>
        <xdr:cNvSpPr txBox="1">
          <a:spLocks noChangeArrowheads="1"/>
        </xdr:cNvSpPr>
      </xdr:nvSpPr>
      <xdr:spPr bwMode="auto">
        <a:xfrm>
          <a:off x="699135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単位</a:t>
          </a:r>
          <a:endParaRPr lang="ja-JP" altLang="en-US"/>
        </a:p>
      </xdr:txBody>
    </xdr:sp>
    <xdr:clientData/>
  </xdr:twoCellAnchor>
  <xdr:twoCellAnchor>
    <xdr:from>
      <xdr:col>16</xdr:col>
      <xdr:colOff>0</xdr:colOff>
      <xdr:row>0</xdr:row>
      <xdr:rowOff>0</xdr:rowOff>
    </xdr:from>
    <xdr:to>
      <xdr:col>16</xdr:col>
      <xdr:colOff>0</xdr:colOff>
      <xdr:row>0</xdr:row>
      <xdr:rowOff>0</xdr:rowOff>
    </xdr:to>
    <xdr:sp macro="" textlink="">
      <xdr:nvSpPr>
        <xdr:cNvPr id="3" name="AutoShape 2">
          <a:extLst>
            <a:ext uri="{FF2B5EF4-FFF2-40B4-BE49-F238E27FC236}">
              <a16:creationId xmlns:a16="http://schemas.microsoft.com/office/drawing/2014/main" id="{8AD4498C-7DCF-4B96-8B43-956FB0A1A6E8}"/>
            </a:ext>
          </a:extLst>
        </xdr:cNvPr>
        <xdr:cNvSpPr>
          <a:spLocks/>
        </xdr:cNvSpPr>
      </xdr:nvSpPr>
      <xdr:spPr bwMode="auto">
        <a:xfrm>
          <a:off x="6991350" y="0"/>
          <a:ext cx="0" cy="0"/>
        </a:xfrm>
        <a:prstGeom prst="leftBrace">
          <a:avLst>
            <a:gd name="adj1" fmla="val -2147483648"/>
            <a:gd name="adj2" fmla="val 5517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16</xdr:col>
      <xdr:colOff>0</xdr:colOff>
      <xdr:row>0</xdr:row>
      <xdr:rowOff>0</xdr:rowOff>
    </xdr:from>
    <xdr:to>
      <xdr:col>16</xdr:col>
      <xdr:colOff>0</xdr:colOff>
      <xdr:row>0</xdr:row>
      <xdr:rowOff>0</xdr:rowOff>
    </xdr:to>
    <xdr:sp macro="" textlink="">
      <xdr:nvSpPr>
        <xdr:cNvPr id="4" name="AutoShape 3">
          <a:extLst>
            <a:ext uri="{FF2B5EF4-FFF2-40B4-BE49-F238E27FC236}">
              <a16:creationId xmlns:a16="http://schemas.microsoft.com/office/drawing/2014/main" id="{D09ED469-99C0-4E86-AB89-D87AAFD15942}"/>
            </a:ext>
          </a:extLst>
        </xdr:cNvPr>
        <xdr:cNvSpPr>
          <a:spLocks/>
        </xdr:cNvSpPr>
      </xdr:nvSpPr>
      <xdr:spPr bwMode="auto">
        <a:xfrm>
          <a:off x="6991350" y="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16</xdr:col>
      <xdr:colOff>0</xdr:colOff>
      <xdr:row>0</xdr:row>
      <xdr:rowOff>0</xdr:rowOff>
    </xdr:from>
    <xdr:to>
      <xdr:col>16</xdr:col>
      <xdr:colOff>0</xdr:colOff>
      <xdr:row>0</xdr:row>
      <xdr:rowOff>0</xdr:rowOff>
    </xdr:to>
    <xdr:sp macro="" textlink="">
      <xdr:nvSpPr>
        <xdr:cNvPr id="5" name="Text Box 4">
          <a:extLst>
            <a:ext uri="{FF2B5EF4-FFF2-40B4-BE49-F238E27FC236}">
              <a16:creationId xmlns:a16="http://schemas.microsoft.com/office/drawing/2014/main" id="{E89D49D7-2180-4E9A-AFA0-2BA88F293774}"/>
            </a:ext>
          </a:extLst>
        </xdr:cNvPr>
        <xdr:cNvSpPr txBox="1">
          <a:spLocks noChangeArrowheads="1"/>
        </xdr:cNvSpPr>
      </xdr:nvSpPr>
      <xdr:spPr bwMode="auto">
        <a:xfrm>
          <a:off x="699135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単位</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45A09-4621-4183-89F9-DA224B59DB34}">
  <dimension ref="A1:D15"/>
  <sheetViews>
    <sheetView tabSelected="1" workbookViewId="0">
      <selection activeCell="A2" sqref="A2"/>
    </sheetView>
  </sheetViews>
  <sheetFormatPr defaultColWidth="9.140625" defaultRowHeight="18.75"/>
  <cols>
    <col min="1" max="1" width="9.140625" style="52"/>
    <col min="2" max="2" width="4.85546875" style="52" customWidth="1"/>
    <col min="3" max="3" width="46.42578125" style="52" customWidth="1"/>
    <col min="4" max="4" width="12.140625" style="51" customWidth="1"/>
    <col min="5" max="16384" width="9.140625" style="52"/>
  </cols>
  <sheetData>
    <row r="1" spans="1:4" ht="21">
      <c r="A1" s="50" t="s">
        <v>351</v>
      </c>
      <c r="B1" s="50"/>
      <c r="C1" s="50"/>
    </row>
    <row r="2" spans="1:4" ht="21">
      <c r="A2" s="50" t="s">
        <v>42</v>
      </c>
      <c r="B2" s="50"/>
      <c r="C2" s="50"/>
    </row>
    <row r="4" spans="1:4">
      <c r="A4" s="647" t="s">
        <v>43</v>
      </c>
      <c r="B4" s="53" t="s">
        <v>44</v>
      </c>
      <c r="C4" s="54"/>
      <c r="D4" s="55" t="s">
        <v>45</v>
      </c>
    </row>
    <row r="5" spans="1:4">
      <c r="A5" s="648"/>
      <c r="B5" s="53" t="s">
        <v>46</v>
      </c>
      <c r="C5" s="53"/>
      <c r="D5" s="55" t="s">
        <v>47</v>
      </c>
    </row>
    <row r="6" spans="1:4">
      <c r="A6" s="56" t="s">
        <v>48</v>
      </c>
      <c r="B6" s="53" t="s">
        <v>49</v>
      </c>
      <c r="C6" s="53"/>
      <c r="D6" s="55" t="s">
        <v>50</v>
      </c>
    </row>
    <row r="7" spans="1:4">
      <c r="A7" s="647" t="s">
        <v>51</v>
      </c>
      <c r="B7" s="53" t="s">
        <v>52</v>
      </c>
      <c r="C7" s="53"/>
      <c r="D7" s="55" t="s">
        <v>53</v>
      </c>
    </row>
    <row r="8" spans="1:4">
      <c r="A8" s="648"/>
      <c r="B8" s="53" t="s">
        <v>54</v>
      </c>
      <c r="C8" s="53"/>
      <c r="D8" s="55" t="s">
        <v>55</v>
      </c>
    </row>
    <row r="9" spans="1:4">
      <c r="A9" s="57" t="s">
        <v>56</v>
      </c>
      <c r="B9" s="53" t="s">
        <v>57</v>
      </c>
      <c r="C9" s="53"/>
      <c r="D9" s="55" t="s">
        <v>58</v>
      </c>
    </row>
    <row r="10" spans="1:4">
      <c r="A10" s="58" t="s">
        <v>59</v>
      </c>
      <c r="B10" s="53" t="s">
        <v>60</v>
      </c>
      <c r="C10" s="53"/>
      <c r="D10" s="55" t="s">
        <v>61</v>
      </c>
    </row>
    <row r="11" spans="1:4">
      <c r="A11" s="58" t="s">
        <v>62</v>
      </c>
      <c r="B11" s="53" t="s">
        <v>63</v>
      </c>
      <c r="C11" s="53"/>
      <c r="D11" s="55" t="s">
        <v>64</v>
      </c>
    </row>
    <row r="12" spans="1:4">
      <c r="A12" s="58" t="s">
        <v>65</v>
      </c>
      <c r="B12" s="53" t="s">
        <v>66</v>
      </c>
      <c r="C12" s="53"/>
      <c r="D12" s="55" t="s">
        <v>67</v>
      </c>
    </row>
    <row r="13" spans="1:4">
      <c r="A13" s="58" t="s">
        <v>68</v>
      </c>
      <c r="B13" s="53" t="s">
        <v>69</v>
      </c>
      <c r="C13" s="53"/>
      <c r="D13" s="55" t="s">
        <v>70</v>
      </c>
    </row>
    <row r="14" spans="1:4">
      <c r="A14" s="58" t="s">
        <v>71</v>
      </c>
      <c r="B14" s="53" t="s">
        <v>72</v>
      </c>
      <c r="C14" s="53"/>
      <c r="D14" s="55" t="s">
        <v>73</v>
      </c>
    </row>
    <row r="15" spans="1:4">
      <c r="A15" s="58" t="s">
        <v>74</v>
      </c>
      <c r="B15" s="53" t="s">
        <v>75</v>
      </c>
      <c r="C15" s="53"/>
      <c r="D15" s="55" t="s">
        <v>76</v>
      </c>
    </row>
  </sheetData>
  <mergeCells count="2">
    <mergeCell ref="A4:A5"/>
    <mergeCell ref="A7:A8"/>
  </mergeCells>
  <phoneticPr fontId="4"/>
  <hyperlinks>
    <hyperlink ref="D4" location="'D-1'!A1" display="D-1" xr:uid="{79C2D973-6EE1-4A5E-8290-A360F3CA1398}"/>
    <hyperlink ref="D5" location="'D-1  (参考) '!A1" display="D-1（参考）" xr:uid="{02361480-F879-430F-8DC6-EA0BA0351E07}"/>
    <hyperlink ref="D6" location="'D-2'!A1" display="D-2" xr:uid="{DC1828AB-66C1-4CE0-B00E-AFBCB7855D64}"/>
    <hyperlink ref="D7" location="'D-3'!A1" display="D-3" xr:uid="{854310A6-D630-4F18-AB46-2DDA7BDE2B93}"/>
    <hyperlink ref="D8" location="'D-3 (参考)'!A1" display="D-3（参考）" xr:uid="{78221948-B856-44A5-B02B-60AA0A24BB7C}"/>
    <hyperlink ref="D9" location="'D-4'!A1" display="D-4" xr:uid="{C4DCB776-C708-4F7E-9480-8D82C62EA737}"/>
    <hyperlink ref="D10" location="'D-5'!A1" display="D-5" xr:uid="{EBA371FC-3AED-49FE-A617-B1441866D5ED}"/>
    <hyperlink ref="D11" location="'D-6'!A1" display="D-6" xr:uid="{D640DC4F-FF28-4D2C-83DD-AD984B0EB5E5}"/>
    <hyperlink ref="D12" location="'D-7'!A1" display="D-7" xr:uid="{F775D1BC-B6D7-45A0-A2BF-2685DA34B3C2}"/>
    <hyperlink ref="D13" location="'D-8'!A1" display="D-8" xr:uid="{F314B5B3-65E6-44CE-AB05-2CE03A6A189C}"/>
    <hyperlink ref="D14" location="'D-9'!A1" display="D-9" xr:uid="{CD38D1A5-9FA7-4534-B91B-A14FFC862BF6}"/>
    <hyperlink ref="D15" location="'D-10'!A1" display="D-10" xr:uid="{E6EC124A-7381-4253-80FA-1F47527E2E3B}"/>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F7477-369E-41CB-B5FC-AE38B1C69C5F}">
  <sheetPr>
    <pageSetUpPr fitToPage="1"/>
  </sheetPr>
  <dimension ref="A1:O79"/>
  <sheetViews>
    <sheetView showGridLines="0" zoomScaleNormal="100" zoomScaleSheetLayoutView="115" workbookViewId="0">
      <selection activeCell="S40" sqref="S40"/>
    </sheetView>
  </sheetViews>
  <sheetFormatPr defaultColWidth="9.140625" defaultRowHeight="11.25"/>
  <cols>
    <col min="1" max="1" width="1.85546875" style="346" customWidth="1"/>
    <col min="2" max="2" width="3" style="346" customWidth="1"/>
    <col min="3" max="3" width="6.42578125" style="346" customWidth="1"/>
    <col min="4" max="4" width="7.5703125" style="347" customWidth="1"/>
    <col min="5" max="15" width="7.5703125" style="346" customWidth="1"/>
    <col min="16" max="16384" width="9.140625" style="346"/>
  </cols>
  <sheetData>
    <row r="1" spans="1:15" ht="30" customHeight="1">
      <c r="A1" s="151" t="s">
        <v>218</v>
      </c>
    </row>
    <row r="2" spans="1:15" ht="7.5" customHeight="1">
      <c r="A2" s="151"/>
    </row>
    <row r="3" spans="1:15" ht="22.5" customHeight="1">
      <c r="B3" s="348" t="s">
        <v>219</v>
      </c>
      <c r="O3" s="349" t="s">
        <v>220</v>
      </c>
    </row>
    <row r="4" spans="1:15" ht="33.75" customHeight="1">
      <c r="B4" s="734" t="s">
        <v>134</v>
      </c>
      <c r="C4" s="735"/>
      <c r="D4" s="350" t="s">
        <v>80</v>
      </c>
      <c r="E4" s="351" t="s">
        <v>221</v>
      </c>
      <c r="F4" s="352" t="s">
        <v>222</v>
      </c>
      <c r="G4" s="353" t="s">
        <v>223</v>
      </c>
      <c r="H4" s="353" t="s">
        <v>224</v>
      </c>
      <c r="I4" s="353" t="s">
        <v>225</v>
      </c>
      <c r="J4" s="353" t="s">
        <v>226</v>
      </c>
      <c r="K4" s="354" t="s">
        <v>227</v>
      </c>
      <c r="L4" s="354" t="s">
        <v>228</v>
      </c>
      <c r="M4" s="355" t="s">
        <v>229</v>
      </c>
      <c r="N4" s="355" t="s">
        <v>230</v>
      </c>
      <c r="O4" s="356" t="s">
        <v>231</v>
      </c>
    </row>
    <row r="5" spans="1:15" ht="18.75" customHeight="1">
      <c r="B5" s="736" t="s">
        <v>97</v>
      </c>
      <c r="C5" s="737"/>
      <c r="D5" s="357" t="s">
        <v>232</v>
      </c>
      <c r="E5" s="358">
        <f>E7+E9+E11+E13</f>
        <v>4161</v>
      </c>
      <c r="F5" s="359">
        <f t="shared" ref="F5:O5" si="0">F7+F9+F11+F13</f>
        <v>4030</v>
      </c>
      <c r="G5" s="360">
        <f t="shared" si="0"/>
        <v>1351</v>
      </c>
      <c r="H5" s="360">
        <f t="shared" si="0"/>
        <v>233</v>
      </c>
      <c r="I5" s="360">
        <f t="shared" si="0"/>
        <v>130</v>
      </c>
      <c r="J5" s="360">
        <f t="shared" si="0"/>
        <v>419</v>
      </c>
      <c r="K5" s="360">
        <f t="shared" si="0"/>
        <v>177</v>
      </c>
      <c r="L5" s="360">
        <f t="shared" si="0"/>
        <v>365</v>
      </c>
      <c r="M5" s="360">
        <f t="shared" si="0"/>
        <v>29</v>
      </c>
      <c r="N5" s="360">
        <f t="shared" si="0"/>
        <v>6</v>
      </c>
      <c r="O5" s="361">
        <f t="shared" si="0"/>
        <v>9</v>
      </c>
    </row>
    <row r="6" spans="1:15" ht="18.75" customHeight="1">
      <c r="B6" s="362"/>
      <c r="C6" s="363"/>
      <c r="D6" s="364" t="s">
        <v>233</v>
      </c>
      <c r="E6" s="365">
        <f t="shared" ref="E6:O6" si="1">E8+E10+E12+E14</f>
        <v>584965</v>
      </c>
      <c r="F6" s="366">
        <f t="shared" si="1"/>
        <v>448807</v>
      </c>
      <c r="G6" s="367">
        <f t="shared" si="1"/>
        <v>74838</v>
      </c>
      <c r="H6" s="367">
        <f t="shared" si="1"/>
        <v>13279</v>
      </c>
      <c r="I6" s="367">
        <f t="shared" si="1"/>
        <v>608</v>
      </c>
      <c r="J6" s="367">
        <f t="shared" si="1"/>
        <v>21386</v>
      </c>
      <c r="K6" s="367">
        <f t="shared" si="1"/>
        <v>7332</v>
      </c>
      <c r="L6" s="367">
        <f t="shared" si="1"/>
        <v>17336</v>
      </c>
      <c r="M6" s="367">
        <f t="shared" si="1"/>
        <v>1039</v>
      </c>
      <c r="N6" s="367">
        <f t="shared" si="1"/>
        <v>109</v>
      </c>
      <c r="O6" s="368">
        <f t="shared" si="1"/>
        <v>231</v>
      </c>
    </row>
    <row r="7" spans="1:15" ht="19.5" hidden="1" customHeight="1">
      <c r="B7" s="369"/>
      <c r="C7" s="370" t="s">
        <v>234</v>
      </c>
      <c r="D7" s="357" t="s">
        <v>232</v>
      </c>
      <c r="E7" s="371">
        <v>824</v>
      </c>
      <c r="F7" s="372">
        <v>730</v>
      </c>
      <c r="G7" s="373">
        <v>146</v>
      </c>
      <c r="H7" s="373">
        <v>3</v>
      </c>
      <c r="I7" s="373">
        <v>54</v>
      </c>
      <c r="J7" s="373">
        <v>111</v>
      </c>
      <c r="K7" s="373">
        <v>175</v>
      </c>
      <c r="L7" s="373">
        <v>249</v>
      </c>
      <c r="M7" s="373">
        <v>5</v>
      </c>
      <c r="N7" s="373">
        <v>5</v>
      </c>
      <c r="O7" s="374">
        <v>4</v>
      </c>
    </row>
    <row r="8" spans="1:15" ht="19.5" hidden="1" customHeight="1">
      <c r="B8" s="369"/>
      <c r="C8" s="363"/>
      <c r="D8" s="364" t="s">
        <v>233</v>
      </c>
      <c r="E8" s="375">
        <f t="shared" ref="E8:E14" si="2">SUM(F8:O8)</f>
        <v>113340</v>
      </c>
      <c r="F8" s="376">
        <v>77922</v>
      </c>
      <c r="G8" s="377">
        <v>7053</v>
      </c>
      <c r="H8" s="377">
        <v>31</v>
      </c>
      <c r="I8" s="377">
        <v>454</v>
      </c>
      <c r="J8" s="377">
        <v>4570</v>
      </c>
      <c r="K8" s="377">
        <v>7300</v>
      </c>
      <c r="L8" s="377">
        <v>15511</v>
      </c>
      <c r="M8" s="377">
        <v>161</v>
      </c>
      <c r="N8" s="377">
        <v>108</v>
      </c>
      <c r="O8" s="378">
        <v>230</v>
      </c>
    </row>
    <row r="9" spans="1:15" ht="19.5" hidden="1" customHeight="1">
      <c r="B9" s="369"/>
      <c r="C9" s="379" t="s">
        <v>235</v>
      </c>
      <c r="D9" s="357" t="s">
        <v>232</v>
      </c>
      <c r="E9" s="371">
        <v>1348</v>
      </c>
      <c r="F9" s="372">
        <v>1337</v>
      </c>
      <c r="G9" s="373">
        <v>321</v>
      </c>
      <c r="H9" s="373">
        <v>205</v>
      </c>
      <c r="I9" s="373">
        <v>43</v>
      </c>
      <c r="J9" s="373">
        <v>42</v>
      </c>
      <c r="K9" s="373">
        <v>1</v>
      </c>
      <c r="L9" s="373">
        <v>57</v>
      </c>
      <c r="M9" s="373">
        <v>2</v>
      </c>
      <c r="N9" s="373">
        <v>0</v>
      </c>
      <c r="O9" s="374">
        <v>4</v>
      </c>
    </row>
    <row r="10" spans="1:15" ht="19.5" hidden="1" customHeight="1">
      <c r="B10" s="369"/>
      <c r="C10" s="380"/>
      <c r="D10" s="364" t="s">
        <v>233</v>
      </c>
      <c r="E10" s="375">
        <f t="shared" si="2"/>
        <v>163316</v>
      </c>
      <c r="F10" s="376">
        <v>131324</v>
      </c>
      <c r="G10" s="377">
        <v>17726</v>
      </c>
      <c r="H10" s="377">
        <v>12616</v>
      </c>
      <c r="I10" s="377">
        <v>92</v>
      </c>
      <c r="J10" s="377">
        <v>662</v>
      </c>
      <c r="K10" s="377">
        <v>12</v>
      </c>
      <c r="L10" s="377">
        <v>819</v>
      </c>
      <c r="M10" s="377">
        <v>65</v>
      </c>
      <c r="N10" s="377">
        <v>0</v>
      </c>
      <c r="O10" s="378">
        <v>0</v>
      </c>
    </row>
    <row r="11" spans="1:15" ht="19.5" hidden="1" customHeight="1">
      <c r="B11" s="369"/>
      <c r="C11" s="379" t="s">
        <v>103</v>
      </c>
      <c r="D11" s="357" t="s">
        <v>232</v>
      </c>
      <c r="E11" s="371">
        <v>895</v>
      </c>
      <c r="F11" s="372">
        <v>885</v>
      </c>
      <c r="G11" s="373">
        <v>379</v>
      </c>
      <c r="H11" s="373">
        <v>9</v>
      </c>
      <c r="I11" s="373">
        <v>17</v>
      </c>
      <c r="J11" s="373">
        <v>77</v>
      </c>
      <c r="K11" s="373">
        <v>1</v>
      </c>
      <c r="L11" s="373">
        <v>17</v>
      </c>
      <c r="M11" s="373">
        <v>10</v>
      </c>
      <c r="N11" s="373">
        <v>0</v>
      </c>
      <c r="O11" s="374">
        <v>0</v>
      </c>
    </row>
    <row r="12" spans="1:15" ht="19.5" hidden="1" customHeight="1">
      <c r="B12" s="369"/>
      <c r="C12" s="380"/>
      <c r="D12" s="364" t="s">
        <v>233</v>
      </c>
      <c r="E12" s="375">
        <f t="shared" si="2"/>
        <v>123191</v>
      </c>
      <c r="F12" s="376">
        <v>99229</v>
      </c>
      <c r="G12" s="377">
        <v>19294</v>
      </c>
      <c r="H12" s="377">
        <v>294</v>
      </c>
      <c r="I12" s="377">
        <v>32</v>
      </c>
      <c r="J12" s="377">
        <v>3440</v>
      </c>
      <c r="K12" s="377">
        <v>20</v>
      </c>
      <c r="L12" s="377">
        <v>455</v>
      </c>
      <c r="M12" s="377">
        <v>427</v>
      </c>
      <c r="N12" s="377">
        <v>0</v>
      </c>
      <c r="O12" s="378">
        <v>0</v>
      </c>
    </row>
    <row r="13" spans="1:15" ht="19.5" hidden="1" customHeight="1">
      <c r="B13" s="369"/>
      <c r="C13" s="381" t="s">
        <v>104</v>
      </c>
      <c r="D13" s="382" t="s">
        <v>232</v>
      </c>
      <c r="E13" s="383">
        <v>1094</v>
      </c>
      <c r="F13" s="384">
        <v>1078</v>
      </c>
      <c r="G13" s="385">
        <v>505</v>
      </c>
      <c r="H13" s="385">
        <v>16</v>
      </c>
      <c r="I13" s="385">
        <v>16</v>
      </c>
      <c r="J13" s="385">
        <v>189</v>
      </c>
      <c r="K13" s="385">
        <v>0</v>
      </c>
      <c r="L13" s="385">
        <v>42</v>
      </c>
      <c r="M13" s="385">
        <v>12</v>
      </c>
      <c r="N13" s="385">
        <v>1</v>
      </c>
      <c r="O13" s="386">
        <v>1</v>
      </c>
    </row>
    <row r="14" spans="1:15" ht="19.5" hidden="1" customHeight="1">
      <c r="B14" s="387"/>
      <c r="C14" s="380"/>
      <c r="D14" s="364" t="s">
        <v>233</v>
      </c>
      <c r="E14" s="375">
        <f t="shared" si="2"/>
        <v>185118</v>
      </c>
      <c r="F14" s="376">
        <v>140332</v>
      </c>
      <c r="G14" s="377">
        <v>30765</v>
      </c>
      <c r="H14" s="377">
        <v>338</v>
      </c>
      <c r="I14" s="377">
        <v>30</v>
      </c>
      <c r="J14" s="377">
        <v>12714</v>
      </c>
      <c r="K14" s="377">
        <v>0</v>
      </c>
      <c r="L14" s="377">
        <v>551</v>
      </c>
      <c r="M14" s="377">
        <v>386</v>
      </c>
      <c r="N14" s="377">
        <v>1</v>
      </c>
      <c r="O14" s="378">
        <v>1</v>
      </c>
    </row>
    <row r="15" spans="1:15" ht="18.75" customHeight="1">
      <c r="B15" s="736" t="s">
        <v>105</v>
      </c>
      <c r="C15" s="737"/>
      <c r="D15" s="357" t="s">
        <v>232</v>
      </c>
      <c r="E15" s="358">
        <v>3493</v>
      </c>
      <c r="F15" s="359">
        <v>3377</v>
      </c>
      <c r="G15" s="360">
        <v>1062</v>
      </c>
      <c r="H15" s="360">
        <v>282</v>
      </c>
      <c r="I15" s="360">
        <v>65</v>
      </c>
      <c r="J15" s="360">
        <v>225</v>
      </c>
      <c r="K15" s="360">
        <v>12</v>
      </c>
      <c r="L15" s="360">
        <v>418</v>
      </c>
      <c r="M15" s="360">
        <v>30</v>
      </c>
      <c r="N15" s="360">
        <v>14</v>
      </c>
      <c r="O15" s="361">
        <v>10</v>
      </c>
    </row>
    <row r="16" spans="1:15" ht="18.75" customHeight="1">
      <c r="B16" s="362"/>
      <c r="C16" s="363"/>
      <c r="D16" s="364" t="s">
        <v>233</v>
      </c>
      <c r="E16" s="365">
        <v>542014</v>
      </c>
      <c r="F16" s="366">
        <v>399799</v>
      </c>
      <c r="G16" s="367">
        <v>77889</v>
      </c>
      <c r="H16" s="367">
        <v>22513</v>
      </c>
      <c r="I16" s="367">
        <v>457</v>
      </c>
      <c r="J16" s="367">
        <v>18449</v>
      </c>
      <c r="K16" s="367">
        <v>671</v>
      </c>
      <c r="L16" s="367">
        <v>20808</v>
      </c>
      <c r="M16" s="367">
        <v>1008</v>
      </c>
      <c r="N16" s="367">
        <v>224</v>
      </c>
      <c r="O16" s="368">
        <v>196</v>
      </c>
    </row>
    <row r="17" spans="2:15" ht="18.75" hidden="1" customHeight="1">
      <c r="B17" s="369"/>
      <c r="C17" s="370" t="s">
        <v>234</v>
      </c>
      <c r="D17" s="357" t="s">
        <v>232</v>
      </c>
      <c r="E17" s="371">
        <v>740</v>
      </c>
      <c r="F17" s="372">
        <v>645</v>
      </c>
      <c r="G17" s="373">
        <v>9</v>
      </c>
      <c r="H17" s="373">
        <v>1</v>
      </c>
      <c r="I17" s="373">
        <v>22</v>
      </c>
      <c r="J17" s="373">
        <v>12</v>
      </c>
      <c r="K17" s="373">
        <v>6</v>
      </c>
      <c r="L17" s="373">
        <v>319</v>
      </c>
      <c r="M17" s="373">
        <v>5</v>
      </c>
      <c r="N17" s="373">
        <v>4</v>
      </c>
      <c r="O17" s="374">
        <v>6</v>
      </c>
    </row>
    <row r="18" spans="2:15" ht="18.75" hidden="1" customHeight="1">
      <c r="B18" s="369"/>
      <c r="C18" s="363"/>
      <c r="D18" s="364" t="s">
        <v>233</v>
      </c>
      <c r="E18" s="375">
        <v>88278</v>
      </c>
      <c r="F18" s="376">
        <v>66845</v>
      </c>
      <c r="G18" s="377">
        <v>307</v>
      </c>
      <c r="H18" s="377">
        <v>20</v>
      </c>
      <c r="I18" s="377">
        <v>356</v>
      </c>
      <c r="J18" s="377">
        <v>218</v>
      </c>
      <c r="K18" s="377">
        <v>576</v>
      </c>
      <c r="L18" s="377">
        <v>19555</v>
      </c>
      <c r="M18" s="377">
        <v>103</v>
      </c>
      <c r="N18" s="377">
        <v>189</v>
      </c>
      <c r="O18" s="378">
        <v>109</v>
      </c>
    </row>
    <row r="19" spans="2:15" ht="18.75" hidden="1" customHeight="1">
      <c r="B19" s="369"/>
      <c r="C19" s="379" t="s">
        <v>235</v>
      </c>
      <c r="D19" s="357" t="s">
        <v>232</v>
      </c>
      <c r="E19" s="371">
        <v>1139</v>
      </c>
      <c r="F19" s="372">
        <v>1134</v>
      </c>
      <c r="G19" s="373">
        <v>347</v>
      </c>
      <c r="H19" s="373">
        <v>215</v>
      </c>
      <c r="I19" s="373">
        <v>10</v>
      </c>
      <c r="J19" s="373">
        <v>29</v>
      </c>
      <c r="K19" s="373">
        <v>4</v>
      </c>
      <c r="L19" s="373">
        <v>31</v>
      </c>
      <c r="M19" s="373">
        <v>4</v>
      </c>
      <c r="N19" s="373">
        <v>3</v>
      </c>
      <c r="O19" s="374">
        <v>3</v>
      </c>
    </row>
    <row r="20" spans="2:15" ht="18.75" hidden="1" customHeight="1">
      <c r="B20" s="369"/>
      <c r="C20" s="380"/>
      <c r="D20" s="364" t="s">
        <v>233</v>
      </c>
      <c r="E20" s="375">
        <v>174364</v>
      </c>
      <c r="F20" s="376">
        <v>128073</v>
      </c>
      <c r="G20" s="377">
        <v>26026</v>
      </c>
      <c r="H20" s="377">
        <v>18614</v>
      </c>
      <c r="I20" s="377">
        <v>42</v>
      </c>
      <c r="J20" s="377">
        <v>858</v>
      </c>
      <c r="K20" s="377">
        <v>91</v>
      </c>
      <c r="L20" s="377">
        <v>294</v>
      </c>
      <c r="M20" s="377">
        <v>274</v>
      </c>
      <c r="N20" s="377">
        <v>10</v>
      </c>
      <c r="O20" s="378">
        <v>82</v>
      </c>
    </row>
    <row r="21" spans="2:15" ht="18.75" hidden="1" customHeight="1">
      <c r="B21" s="369"/>
      <c r="C21" s="379" t="s">
        <v>103</v>
      </c>
      <c r="D21" s="357" t="s">
        <v>232</v>
      </c>
      <c r="E21" s="371">
        <v>773</v>
      </c>
      <c r="F21" s="372">
        <v>767</v>
      </c>
      <c r="G21" s="373">
        <v>306</v>
      </c>
      <c r="H21" s="373">
        <v>34</v>
      </c>
      <c r="I21" s="373">
        <v>13</v>
      </c>
      <c r="J21" s="373">
        <v>62</v>
      </c>
      <c r="K21" s="373">
        <v>2</v>
      </c>
      <c r="L21" s="373">
        <v>22</v>
      </c>
      <c r="M21" s="373">
        <v>9</v>
      </c>
      <c r="N21" s="373">
        <v>2</v>
      </c>
      <c r="O21" s="374">
        <v>0</v>
      </c>
    </row>
    <row r="22" spans="2:15" ht="18.75" hidden="1" customHeight="1">
      <c r="B22" s="369"/>
      <c r="C22" s="380"/>
      <c r="D22" s="364" t="s">
        <v>233</v>
      </c>
      <c r="E22" s="375">
        <v>116651</v>
      </c>
      <c r="F22" s="376">
        <v>89817</v>
      </c>
      <c r="G22" s="377">
        <v>18821</v>
      </c>
      <c r="H22" s="377">
        <v>1951</v>
      </c>
      <c r="I22" s="377">
        <v>28</v>
      </c>
      <c r="J22" s="377">
        <v>5503</v>
      </c>
      <c r="K22" s="377">
        <v>4</v>
      </c>
      <c r="L22" s="377">
        <v>331</v>
      </c>
      <c r="M22" s="377">
        <v>191</v>
      </c>
      <c r="N22" s="377">
        <v>5</v>
      </c>
      <c r="O22" s="378">
        <v>0</v>
      </c>
    </row>
    <row r="23" spans="2:15" ht="18.75" hidden="1" customHeight="1">
      <c r="B23" s="369"/>
      <c r="C23" s="381" t="s">
        <v>104</v>
      </c>
      <c r="D23" s="382" t="s">
        <v>232</v>
      </c>
      <c r="E23" s="383">
        <v>841</v>
      </c>
      <c r="F23" s="384">
        <v>831</v>
      </c>
      <c r="G23" s="385">
        <v>400</v>
      </c>
      <c r="H23" s="385">
        <v>32</v>
      </c>
      <c r="I23" s="385">
        <v>20</v>
      </c>
      <c r="J23" s="385">
        <v>122</v>
      </c>
      <c r="K23" s="385">
        <v>0</v>
      </c>
      <c r="L23" s="385">
        <v>46</v>
      </c>
      <c r="M23" s="385">
        <v>12</v>
      </c>
      <c r="N23" s="385">
        <v>5</v>
      </c>
      <c r="O23" s="386">
        <v>1</v>
      </c>
    </row>
    <row r="24" spans="2:15" ht="18.75" hidden="1" customHeight="1">
      <c r="B24" s="387"/>
      <c r="C24" s="380"/>
      <c r="D24" s="364" t="s">
        <v>233</v>
      </c>
      <c r="E24" s="375">
        <v>162721</v>
      </c>
      <c r="F24" s="376">
        <v>115064</v>
      </c>
      <c r="G24" s="377">
        <v>32735</v>
      </c>
      <c r="H24" s="377">
        <v>1928</v>
      </c>
      <c r="I24" s="377">
        <v>31</v>
      </c>
      <c r="J24" s="377">
        <v>11870</v>
      </c>
      <c r="K24" s="377">
        <v>0</v>
      </c>
      <c r="L24" s="377">
        <v>628</v>
      </c>
      <c r="M24" s="377">
        <v>440</v>
      </c>
      <c r="N24" s="377">
        <v>20</v>
      </c>
      <c r="O24" s="378">
        <v>5</v>
      </c>
    </row>
    <row r="25" spans="2:15" ht="18.75" customHeight="1">
      <c r="B25" s="736" t="s">
        <v>106</v>
      </c>
      <c r="C25" s="737"/>
      <c r="D25" s="357" t="s">
        <v>232</v>
      </c>
      <c r="E25" s="358">
        <f>E27+E29+E31+E33</f>
        <v>2623</v>
      </c>
      <c r="F25" s="359">
        <f>F27+F29+F31+F33</f>
        <v>2510</v>
      </c>
      <c r="G25" s="360">
        <f t="shared" ref="G25:M26" si="3">G27+G29+G31+G33</f>
        <v>657</v>
      </c>
      <c r="H25" s="360">
        <f t="shared" si="3"/>
        <v>282</v>
      </c>
      <c r="I25" s="360">
        <f t="shared" si="3"/>
        <v>52</v>
      </c>
      <c r="J25" s="360">
        <f t="shared" si="3"/>
        <v>112</v>
      </c>
      <c r="K25" s="360">
        <f t="shared" si="3"/>
        <v>4</v>
      </c>
      <c r="L25" s="360">
        <f t="shared" si="3"/>
        <v>303</v>
      </c>
      <c r="M25" s="360">
        <f t="shared" si="3"/>
        <v>30</v>
      </c>
      <c r="N25" s="388" t="s">
        <v>236</v>
      </c>
      <c r="O25" s="361">
        <f>O27+O29+O31+O33</f>
        <v>44</v>
      </c>
    </row>
    <row r="26" spans="2:15" ht="18.75" customHeight="1">
      <c r="B26" s="362"/>
      <c r="C26" s="389"/>
      <c r="D26" s="364" t="s">
        <v>233</v>
      </c>
      <c r="E26" s="365">
        <f>E28+E30+E32+E34</f>
        <v>444831</v>
      </c>
      <c r="F26" s="366">
        <f>F28+F30+F32+F34</f>
        <v>324243</v>
      </c>
      <c r="G26" s="367">
        <f t="shared" si="3"/>
        <v>64462</v>
      </c>
      <c r="H26" s="367">
        <f t="shared" si="3"/>
        <v>26681</v>
      </c>
      <c r="I26" s="367">
        <f t="shared" si="3"/>
        <v>497</v>
      </c>
      <c r="J26" s="367">
        <f t="shared" si="3"/>
        <v>13437</v>
      </c>
      <c r="K26" s="367">
        <f t="shared" si="3"/>
        <v>102</v>
      </c>
      <c r="L26" s="367">
        <v>12548</v>
      </c>
      <c r="M26" s="367">
        <f t="shared" si="3"/>
        <v>1134</v>
      </c>
      <c r="N26" s="390" t="s">
        <v>236</v>
      </c>
      <c r="O26" s="368">
        <f>O28+O30+O32+O34</f>
        <v>1728</v>
      </c>
    </row>
    <row r="27" spans="2:15" ht="18.75" customHeight="1">
      <c r="B27" s="369"/>
      <c r="C27" s="370" t="s">
        <v>234</v>
      </c>
      <c r="D27" s="357" t="s">
        <v>232</v>
      </c>
      <c r="E27" s="371">
        <v>542</v>
      </c>
      <c r="F27" s="372">
        <v>453</v>
      </c>
      <c r="G27" s="373">
        <v>59</v>
      </c>
      <c r="H27" s="373">
        <v>20</v>
      </c>
      <c r="I27" s="373">
        <v>31</v>
      </c>
      <c r="J27" s="373">
        <v>22</v>
      </c>
      <c r="K27" s="373">
        <v>3</v>
      </c>
      <c r="L27" s="373">
        <v>209</v>
      </c>
      <c r="M27" s="373">
        <v>10</v>
      </c>
      <c r="N27" s="391" t="s">
        <v>236</v>
      </c>
      <c r="O27" s="374">
        <v>40</v>
      </c>
    </row>
    <row r="28" spans="2:15" ht="18.75" customHeight="1">
      <c r="B28" s="369"/>
      <c r="C28" s="363"/>
      <c r="D28" s="364" t="s">
        <v>233</v>
      </c>
      <c r="E28" s="375">
        <v>74012</v>
      </c>
      <c r="F28" s="376">
        <v>55285</v>
      </c>
      <c r="G28" s="377">
        <v>3531</v>
      </c>
      <c r="H28" s="377">
        <v>777</v>
      </c>
      <c r="I28" s="377">
        <v>395</v>
      </c>
      <c r="J28" s="377">
        <v>582</v>
      </c>
      <c r="K28" s="377">
        <v>80</v>
      </c>
      <c r="L28" s="377">
        <v>11498</v>
      </c>
      <c r="M28" s="377">
        <v>167</v>
      </c>
      <c r="N28" s="392" t="s">
        <v>236</v>
      </c>
      <c r="O28" s="378">
        <v>1697</v>
      </c>
    </row>
    <row r="29" spans="2:15" ht="18.75" customHeight="1">
      <c r="B29" s="369"/>
      <c r="C29" s="379" t="s">
        <v>235</v>
      </c>
      <c r="D29" s="357" t="s">
        <v>232</v>
      </c>
      <c r="E29" s="371">
        <v>946</v>
      </c>
      <c r="F29" s="372">
        <v>937</v>
      </c>
      <c r="G29" s="373">
        <v>213</v>
      </c>
      <c r="H29" s="373">
        <v>197</v>
      </c>
      <c r="I29" s="373">
        <v>15</v>
      </c>
      <c r="J29" s="373">
        <v>19</v>
      </c>
      <c r="K29" s="373">
        <v>1</v>
      </c>
      <c r="L29" s="373">
        <v>31</v>
      </c>
      <c r="M29" s="373">
        <v>2</v>
      </c>
      <c r="N29" s="391" t="s">
        <v>236</v>
      </c>
      <c r="O29" s="374">
        <v>1</v>
      </c>
    </row>
    <row r="30" spans="2:15" ht="18.75" customHeight="1">
      <c r="B30" s="369"/>
      <c r="C30" s="380"/>
      <c r="D30" s="364" t="s">
        <v>233</v>
      </c>
      <c r="E30" s="375">
        <v>156129</v>
      </c>
      <c r="F30" s="376">
        <v>111161</v>
      </c>
      <c r="G30" s="377">
        <v>23626</v>
      </c>
      <c r="H30" s="377">
        <v>20125</v>
      </c>
      <c r="I30" s="377">
        <v>79</v>
      </c>
      <c r="J30" s="377">
        <v>715</v>
      </c>
      <c r="K30" s="377">
        <v>22</v>
      </c>
      <c r="L30" s="377">
        <v>298</v>
      </c>
      <c r="M30" s="377">
        <v>90</v>
      </c>
      <c r="N30" s="392" t="s">
        <v>236</v>
      </c>
      <c r="O30" s="378">
        <v>13</v>
      </c>
    </row>
    <row r="31" spans="2:15" ht="18.75" customHeight="1">
      <c r="B31" s="369"/>
      <c r="C31" s="379" t="s">
        <v>103</v>
      </c>
      <c r="D31" s="357" t="s">
        <v>232</v>
      </c>
      <c r="E31" s="371">
        <v>622</v>
      </c>
      <c r="F31" s="372">
        <v>617</v>
      </c>
      <c r="G31" s="373">
        <v>201</v>
      </c>
      <c r="H31" s="373">
        <v>36</v>
      </c>
      <c r="I31" s="373">
        <v>3</v>
      </c>
      <c r="J31" s="373">
        <v>28</v>
      </c>
      <c r="K31" s="373">
        <v>0</v>
      </c>
      <c r="L31" s="373">
        <v>33</v>
      </c>
      <c r="M31" s="373">
        <v>9</v>
      </c>
      <c r="N31" s="391" t="s">
        <v>236</v>
      </c>
      <c r="O31" s="374">
        <v>0</v>
      </c>
    </row>
    <row r="32" spans="2:15" ht="18.75" customHeight="1">
      <c r="B32" s="369"/>
      <c r="C32" s="380"/>
      <c r="D32" s="364" t="s">
        <v>233</v>
      </c>
      <c r="E32" s="375">
        <v>99123</v>
      </c>
      <c r="F32" s="376">
        <v>77960</v>
      </c>
      <c r="G32" s="377">
        <v>14093</v>
      </c>
      <c r="H32" s="377">
        <v>3172</v>
      </c>
      <c r="I32" s="377">
        <v>9</v>
      </c>
      <c r="J32" s="377">
        <v>3230</v>
      </c>
      <c r="K32" s="377">
        <v>0</v>
      </c>
      <c r="L32" s="377">
        <v>274</v>
      </c>
      <c r="M32" s="377">
        <v>385</v>
      </c>
      <c r="N32" s="392" t="s">
        <v>236</v>
      </c>
      <c r="O32" s="378">
        <v>0</v>
      </c>
    </row>
    <row r="33" spans="2:15" ht="18.75" customHeight="1">
      <c r="B33" s="369"/>
      <c r="C33" s="381" t="s">
        <v>104</v>
      </c>
      <c r="D33" s="382" t="s">
        <v>232</v>
      </c>
      <c r="E33" s="383">
        <v>513</v>
      </c>
      <c r="F33" s="384">
        <v>503</v>
      </c>
      <c r="G33" s="385">
        <v>184</v>
      </c>
      <c r="H33" s="385">
        <v>29</v>
      </c>
      <c r="I33" s="385">
        <v>3</v>
      </c>
      <c r="J33" s="385">
        <v>43</v>
      </c>
      <c r="K33" s="385">
        <v>0</v>
      </c>
      <c r="L33" s="385">
        <v>30</v>
      </c>
      <c r="M33" s="385">
        <v>9</v>
      </c>
      <c r="N33" s="393" t="s">
        <v>236</v>
      </c>
      <c r="O33" s="386">
        <v>3</v>
      </c>
    </row>
    <row r="34" spans="2:15" ht="18.75" customHeight="1">
      <c r="B34" s="387"/>
      <c r="C34" s="380"/>
      <c r="D34" s="364" t="s">
        <v>233</v>
      </c>
      <c r="E34" s="375">
        <v>115567</v>
      </c>
      <c r="F34" s="376">
        <v>79837</v>
      </c>
      <c r="G34" s="377">
        <v>23212</v>
      </c>
      <c r="H34" s="377">
        <v>2607</v>
      </c>
      <c r="I34" s="377">
        <v>14</v>
      </c>
      <c r="J34" s="377">
        <v>8910</v>
      </c>
      <c r="K34" s="377">
        <v>0</v>
      </c>
      <c r="L34" s="377">
        <v>476</v>
      </c>
      <c r="M34" s="377">
        <v>492</v>
      </c>
      <c r="N34" s="392" t="s">
        <v>236</v>
      </c>
      <c r="O34" s="378">
        <v>18</v>
      </c>
    </row>
    <row r="35" spans="2:15" ht="18.75" customHeight="1">
      <c r="B35" s="736" t="s">
        <v>107</v>
      </c>
      <c r="C35" s="737"/>
      <c r="D35" s="357" t="s">
        <v>232</v>
      </c>
      <c r="E35" s="358">
        <f>E37+E39+E41+E43</f>
        <v>2004</v>
      </c>
      <c r="F35" s="359">
        <f>F37+F39+F41+F43</f>
        <v>1875</v>
      </c>
      <c r="G35" s="360">
        <f t="shared" ref="G35:M36" si="4">G37+G39+G41+G43</f>
        <v>520</v>
      </c>
      <c r="H35" s="360">
        <f t="shared" si="4"/>
        <v>221</v>
      </c>
      <c r="I35" s="360">
        <f t="shared" si="4"/>
        <v>46</v>
      </c>
      <c r="J35" s="360">
        <f t="shared" si="4"/>
        <v>108</v>
      </c>
      <c r="K35" s="360">
        <f t="shared" si="4"/>
        <v>1</v>
      </c>
      <c r="L35" s="360">
        <f t="shared" si="4"/>
        <v>406</v>
      </c>
      <c r="M35" s="360">
        <f t="shared" si="4"/>
        <v>29</v>
      </c>
      <c r="N35" s="388" t="s">
        <v>236</v>
      </c>
      <c r="O35" s="361">
        <f>O37+O39+O41+O43</f>
        <v>22</v>
      </c>
    </row>
    <row r="36" spans="2:15" ht="18.75" customHeight="1">
      <c r="B36" s="362"/>
      <c r="C36" s="389"/>
      <c r="D36" s="364" t="s">
        <v>233</v>
      </c>
      <c r="E36" s="365">
        <f>E38+E40+E42+E44</f>
        <v>425497</v>
      </c>
      <c r="F36" s="366">
        <f>F38+F40+F42+F44</f>
        <v>285613</v>
      </c>
      <c r="G36" s="367">
        <f t="shared" si="4"/>
        <v>65117</v>
      </c>
      <c r="H36" s="367">
        <f t="shared" si="4"/>
        <v>35945</v>
      </c>
      <c r="I36" s="367">
        <f t="shared" si="4"/>
        <v>491</v>
      </c>
      <c r="J36" s="367">
        <f t="shared" si="4"/>
        <v>18096</v>
      </c>
      <c r="K36" s="367">
        <f t="shared" si="4"/>
        <v>4</v>
      </c>
      <c r="L36" s="367">
        <f t="shared" si="4"/>
        <v>16071</v>
      </c>
      <c r="M36" s="367">
        <f t="shared" si="4"/>
        <v>606</v>
      </c>
      <c r="N36" s="390" t="s">
        <v>236</v>
      </c>
      <c r="O36" s="368">
        <f>O38+O40+O42+O44</f>
        <v>1039</v>
      </c>
    </row>
    <row r="37" spans="2:15" ht="18.75" customHeight="1">
      <c r="B37" s="369"/>
      <c r="C37" s="370" t="s">
        <v>234</v>
      </c>
      <c r="D37" s="357" t="s">
        <v>232</v>
      </c>
      <c r="E37" s="371">
        <v>432</v>
      </c>
      <c r="F37" s="372">
        <v>333</v>
      </c>
      <c r="G37" s="373">
        <v>29</v>
      </c>
      <c r="H37" s="373">
        <v>9</v>
      </c>
      <c r="I37" s="373">
        <v>17</v>
      </c>
      <c r="J37" s="373">
        <v>7</v>
      </c>
      <c r="K37" s="391">
        <v>0</v>
      </c>
      <c r="L37" s="373">
        <v>217</v>
      </c>
      <c r="M37" s="373">
        <v>7</v>
      </c>
      <c r="N37" s="391" t="s">
        <v>237</v>
      </c>
      <c r="O37" s="374">
        <v>9</v>
      </c>
    </row>
    <row r="38" spans="2:15" ht="18.75" customHeight="1">
      <c r="B38" s="369"/>
      <c r="C38" s="363"/>
      <c r="D38" s="364" t="s">
        <v>233</v>
      </c>
      <c r="E38" s="375">
        <v>64152</v>
      </c>
      <c r="F38" s="376">
        <v>44601</v>
      </c>
      <c r="G38" s="377">
        <v>1980</v>
      </c>
      <c r="H38" s="392">
        <v>420</v>
      </c>
      <c r="I38" s="377">
        <v>347</v>
      </c>
      <c r="J38" s="392">
        <v>427</v>
      </c>
      <c r="K38" s="394">
        <v>0</v>
      </c>
      <c r="L38" s="377">
        <v>13538</v>
      </c>
      <c r="M38" s="377">
        <v>92</v>
      </c>
      <c r="N38" s="392" t="s">
        <v>237</v>
      </c>
      <c r="O38" s="378">
        <v>450</v>
      </c>
    </row>
    <row r="39" spans="2:15" ht="18.75" customHeight="1">
      <c r="B39" s="369"/>
      <c r="C39" s="379" t="s">
        <v>235</v>
      </c>
      <c r="D39" s="357" t="s">
        <v>232</v>
      </c>
      <c r="E39" s="371">
        <v>726</v>
      </c>
      <c r="F39" s="372">
        <v>716</v>
      </c>
      <c r="G39" s="373">
        <v>236</v>
      </c>
      <c r="H39" s="373">
        <v>141</v>
      </c>
      <c r="I39" s="373">
        <v>15</v>
      </c>
      <c r="J39" s="373">
        <v>26</v>
      </c>
      <c r="K39" s="373">
        <v>1</v>
      </c>
      <c r="L39" s="373">
        <v>84</v>
      </c>
      <c r="M39" s="373">
        <v>4</v>
      </c>
      <c r="N39" s="391" t="s">
        <v>237</v>
      </c>
      <c r="O39" s="374">
        <v>8</v>
      </c>
    </row>
    <row r="40" spans="2:15" ht="18.75" customHeight="1">
      <c r="B40" s="369"/>
      <c r="C40" s="380"/>
      <c r="D40" s="364" t="s">
        <v>233</v>
      </c>
      <c r="E40" s="375">
        <v>160918</v>
      </c>
      <c r="F40" s="376">
        <v>105290</v>
      </c>
      <c r="G40" s="377">
        <v>30154</v>
      </c>
      <c r="H40" s="377">
        <v>21538</v>
      </c>
      <c r="I40" s="377">
        <v>92</v>
      </c>
      <c r="J40" s="377">
        <v>2193</v>
      </c>
      <c r="K40" s="377">
        <v>4</v>
      </c>
      <c r="L40" s="377">
        <v>1010</v>
      </c>
      <c r="M40" s="377">
        <v>87</v>
      </c>
      <c r="N40" s="392" t="s">
        <v>237</v>
      </c>
      <c r="O40" s="378">
        <v>451</v>
      </c>
    </row>
    <row r="41" spans="2:15" ht="18.75" customHeight="1">
      <c r="B41" s="369"/>
      <c r="C41" s="379" t="s">
        <v>103</v>
      </c>
      <c r="D41" s="357" t="s">
        <v>232</v>
      </c>
      <c r="E41" s="371">
        <v>469</v>
      </c>
      <c r="F41" s="372">
        <v>461</v>
      </c>
      <c r="G41" s="373">
        <v>154</v>
      </c>
      <c r="H41" s="373">
        <v>47</v>
      </c>
      <c r="I41" s="373">
        <v>7</v>
      </c>
      <c r="J41" s="373">
        <v>29</v>
      </c>
      <c r="K41" s="373">
        <v>0</v>
      </c>
      <c r="L41" s="373">
        <v>62</v>
      </c>
      <c r="M41" s="373">
        <v>9</v>
      </c>
      <c r="N41" s="391" t="s">
        <v>237</v>
      </c>
      <c r="O41" s="374">
        <v>4</v>
      </c>
    </row>
    <row r="42" spans="2:15" ht="18.75" customHeight="1">
      <c r="B42" s="369"/>
      <c r="C42" s="380"/>
      <c r="D42" s="364" t="s">
        <v>233</v>
      </c>
      <c r="E42" s="375">
        <v>94336</v>
      </c>
      <c r="F42" s="376">
        <v>66865</v>
      </c>
      <c r="G42" s="377">
        <v>13485</v>
      </c>
      <c r="H42" s="377">
        <v>7098</v>
      </c>
      <c r="I42" s="377">
        <v>34</v>
      </c>
      <c r="J42" s="377">
        <v>5668</v>
      </c>
      <c r="K42" s="377">
        <v>0</v>
      </c>
      <c r="L42" s="377">
        <v>894</v>
      </c>
      <c r="M42" s="377">
        <v>155</v>
      </c>
      <c r="N42" s="392" t="s">
        <v>237</v>
      </c>
      <c r="O42" s="378">
        <v>104</v>
      </c>
    </row>
    <row r="43" spans="2:15" ht="18.75" customHeight="1">
      <c r="B43" s="369"/>
      <c r="C43" s="381" t="s">
        <v>104</v>
      </c>
      <c r="D43" s="382" t="s">
        <v>232</v>
      </c>
      <c r="E43" s="383">
        <v>377</v>
      </c>
      <c r="F43" s="384">
        <v>365</v>
      </c>
      <c r="G43" s="385">
        <v>101</v>
      </c>
      <c r="H43" s="385">
        <v>24</v>
      </c>
      <c r="I43" s="385">
        <v>7</v>
      </c>
      <c r="J43" s="385">
        <v>46</v>
      </c>
      <c r="K43" s="385">
        <v>0</v>
      </c>
      <c r="L43" s="385">
        <v>43</v>
      </c>
      <c r="M43" s="385">
        <v>9</v>
      </c>
      <c r="N43" s="393" t="s">
        <v>236</v>
      </c>
      <c r="O43" s="386">
        <v>1</v>
      </c>
    </row>
    <row r="44" spans="2:15" ht="18.75" customHeight="1">
      <c r="B44" s="387"/>
      <c r="C44" s="380"/>
      <c r="D44" s="364" t="s">
        <v>233</v>
      </c>
      <c r="E44" s="375">
        <v>106091</v>
      </c>
      <c r="F44" s="376">
        <v>68857</v>
      </c>
      <c r="G44" s="377">
        <v>19498</v>
      </c>
      <c r="H44" s="377">
        <v>6889</v>
      </c>
      <c r="I44" s="377">
        <v>18</v>
      </c>
      <c r="J44" s="377">
        <v>9808</v>
      </c>
      <c r="K44" s="377">
        <v>0</v>
      </c>
      <c r="L44" s="377">
        <v>629</v>
      </c>
      <c r="M44" s="377">
        <v>272</v>
      </c>
      <c r="N44" s="392" t="s">
        <v>237</v>
      </c>
      <c r="O44" s="378">
        <v>34</v>
      </c>
    </row>
    <row r="45" spans="2:15" ht="18.75" customHeight="1">
      <c r="B45" s="736" t="s">
        <v>108</v>
      </c>
      <c r="C45" s="737"/>
      <c r="D45" s="395" t="s">
        <v>238</v>
      </c>
      <c r="E45" s="358">
        <f>E47+E49+E51+E53</f>
        <v>1426</v>
      </c>
      <c r="F45" s="359">
        <f>F47+F49+F51+F53</f>
        <v>1277</v>
      </c>
      <c r="G45" s="360">
        <f t="shared" ref="G45:M46" si="5">G47+G49+G51+G53</f>
        <v>308</v>
      </c>
      <c r="H45" s="360">
        <f t="shared" si="5"/>
        <v>159</v>
      </c>
      <c r="I45" s="360">
        <f t="shared" si="5"/>
        <v>13</v>
      </c>
      <c r="J45" s="360">
        <f t="shared" si="5"/>
        <v>127</v>
      </c>
      <c r="K45" s="360">
        <f t="shared" si="5"/>
        <v>10</v>
      </c>
      <c r="L45" s="360">
        <f t="shared" si="5"/>
        <v>287</v>
      </c>
      <c r="M45" s="360">
        <f t="shared" si="5"/>
        <v>28</v>
      </c>
      <c r="N45" s="388" t="s">
        <v>236</v>
      </c>
      <c r="O45" s="361">
        <f>O47+O49+O51+O53</f>
        <v>89</v>
      </c>
    </row>
    <row r="46" spans="2:15" ht="18.75" customHeight="1">
      <c r="B46" s="362"/>
      <c r="C46" s="389"/>
      <c r="D46" s="396" t="s">
        <v>233</v>
      </c>
      <c r="E46" s="365">
        <v>708928</v>
      </c>
      <c r="F46" s="366">
        <f>F48+F50+F52+F54</f>
        <v>403603</v>
      </c>
      <c r="G46" s="367">
        <f t="shared" si="5"/>
        <v>137703</v>
      </c>
      <c r="H46" s="367">
        <f t="shared" si="5"/>
        <v>54415</v>
      </c>
      <c r="I46" s="367">
        <f t="shared" si="5"/>
        <v>228</v>
      </c>
      <c r="J46" s="367">
        <f t="shared" si="5"/>
        <v>57835</v>
      </c>
      <c r="K46" s="367">
        <f t="shared" si="5"/>
        <v>293</v>
      </c>
      <c r="L46" s="367">
        <f t="shared" si="5"/>
        <v>25581.91</v>
      </c>
      <c r="M46" s="367">
        <f t="shared" si="5"/>
        <v>2275.39</v>
      </c>
      <c r="N46" s="390" t="s">
        <v>236</v>
      </c>
      <c r="O46" s="368">
        <f>O48+O50+O52+O54</f>
        <v>26993.52</v>
      </c>
    </row>
    <row r="47" spans="2:15" ht="18.75" customHeight="1">
      <c r="B47" s="369"/>
      <c r="C47" s="370" t="s">
        <v>234</v>
      </c>
      <c r="D47" s="397" t="s">
        <v>238</v>
      </c>
      <c r="E47" s="371">
        <v>317</v>
      </c>
      <c r="F47" s="372">
        <v>210</v>
      </c>
      <c r="G47" s="373">
        <v>23</v>
      </c>
      <c r="H47" s="373">
        <v>5</v>
      </c>
      <c r="I47" s="373">
        <v>8</v>
      </c>
      <c r="J47" s="373">
        <v>13</v>
      </c>
      <c r="K47" s="391">
        <v>5</v>
      </c>
      <c r="L47" s="373">
        <v>184</v>
      </c>
      <c r="M47" s="373">
        <v>10</v>
      </c>
      <c r="N47" s="391" t="s">
        <v>237</v>
      </c>
      <c r="O47" s="374">
        <v>31</v>
      </c>
    </row>
    <row r="48" spans="2:15" ht="18.75" customHeight="1">
      <c r="B48" s="369"/>
      <c r="C48" s="363"/>
      <c r="D48" s="364" t="s">
        <v>233</v>
      </c>
      <c r="E48" s="375">
        <v>128600</v>
      </c>
      <c r="F48" s="376">
        <v>72638</v>
      </c>
      <c r="G48" s="377">
        <v>10643</v>
      </c>
      <c r="H48" s="392">
        <v>2364</v>
      </c>
      <c r="I48" s="377">
        <v>217</v>
      </c>
      <c r="J48" s="392">
        <v>6462</v>
      </c>
      <c r="K48" s="394">
        <v>124</v>
      </c>
      <c r="L48" s="377">
        <v>22490.84</v>
      </c>
      <c r="M48" s="377">
        <v>415.7</v>
      </c>
      <c r="N48" s="392" t="s">
        <v>237</v>
      </c>
      <c r="O48" s="378">
        <v>13245.67</v>
      </c>
    </row>
    <row r="49" spans="2:15" ht="18.75" customHeight="1">
      <c r="B49" s="369"/>
      <c r="C49" s="379" t="s">
        <v>235</v>
      </c>
      <c r="D49" s="397" t="s">
        <v>238</v>
      </c>
      <c r="E49" s="371">
        <v>491</v>
      </c>
      <c r="F49" s="372">
        <v>485</v>
      </c>
      <c r="G49" s="373">
        <v>128</v>
      </c>
      <c r="H49" s="373">
        <v>100</v>
      </c>
      <c r="I49" s="373">
        <v>3</v>
      </c>
      <c r="J49" s="373">
        <v>18</v>
      </c>
      <c r="K49" s="373">
        <v>1</v>
      </c>
      <c r="L49" s="373">
        <v>28</v>
      </c>
      <c r="M49" s="373">
        <v>1</v>
      </c>
      <c r="N49" s="391" t="s">
        <v>237</v>
      </c>
      <c r="O49" s="374">
        <v>26</v>
      </c>
    </row>
    <row r="50" spans="2:15" ht="18.75" customHeight="1">
      <c r="B50" s="369"/>
      <c r="C50" s="380"/>
      <c r="D50" s="364" t="s">
        <v>233</v>
      </c>
      <c r="E50" s="375">
        <v>193545</v>
      </c>
      <c r="F50" s="376">
        <v>115193</v>
      </c>
      <c r="G50" s="377">
        <v>36833</v>
      </c>
      <c r="H50" s="377">
        <v>30838</v>
      </c>
      <c r="I50" s="377">
        <v>7</v>
      </c>
      <c r="J50" s="377">
        <v>3159</v>
      </c>
      <c r="K50" s="377">
        <v>25</v>
      </c>
      <c r="L50" s="377">
        <v>701.49</v>
      </c>
      <c r="M50" s="377">
        <v>746</v>
      </c>
      <c r="N50" s="392" t="s">
        <v>237</v>
      </c>
      <c r="O50" s="378">
        <v>6043.35</v>
      </c>
    </row>
    <row r="51" spans="2:15" ht="18.75" customHeight="1">
      <c r="B51" s="369"/>
      <c r="C51" s="379" t="s">
        <v>103</v>
      </c>
      <c r="D51" s="397" t="s">
        <v>238</v>
      </c>
      <c r="E51" s="371">
        <v>322</v>
      </c>
      <c r="F51" s="372">
        <v>304</v>
      </c>
      <c r="G51" s="373">
        <v>76</v>
      </c>
      <c r="H51" s="373">
        <v>34</v>
      </c>
      <c r="I51" s="373">
        <v>2</v>
      </c>
      <c r="J51" s="373">
        <v>40</v>
      </c>
      <c r="K51" s="373">
        <v>2</v>
      </c>
      <c r="L51" s="373">
        <v>41</v>
      </c>
      <c r="M51" s="373">
        <v>12</v>
      </c>
      <c r="N51" s="391" t="s">
        <v>237</v>
      </c>
      <c r="O51" s="374">
        <v>17</v>
      </c>
    </row>
    <row r="52" spans="2:15" ht="18.75" customHeight="1">
      <c r="B52" s="369"/>
      <c r="C52" s="380"/>
      <c r="D52" s="364" t="s">
        <v>233</v>
      </c>
      <c r="E52" s="375">
        <v>151061</v>
      </c>
      <c r="F52" s="376">
        <v>82011</v>
      </c>
      <c r="G52" s="377">
        <v>36700</v>
      </c>
      <c r="H52" s="377">
        <v>12137</v>
      </c>
      <c r="I52" s="377">
        <v>4</v>
      </c>
      <c r="J52" s="377">
        <v>15507</v>
      </c>
      <c r="K52" s="377">
        <v>62</v>
      </c>
      <c r="L52" s="377">
        <v>1066.23</v>
      </c>
      <c r="M52" s="377">
        <v>946.4</v>
      </c>
      <c r="N52" s="392" t="s">
        <v>237</v>
      </c>
      <c r="O52" s="378">
        <v>2628.2</v>
      </c>
    </row>
    <row r="53" spans="2:15" ht="18.75" customHeight="1">
      <c r="B53" s="369"/>
      <c r="C53" s="381" t="s">
        <v>104</v>
      </c>
      <c r="D53" s="397" t="s">
        <v>238</v>
      </c>
      <c r="E53" s="383">
        <v>296</v>
      </c>
      <c r="F53" s="384">
        <v>278</v>
      </c>
      <c r="G53" s="385">
        <v>81</v>
      </c>
      <c r="H53" s="385">
        <v>20</v>
      </c>
      <c r="I53" s="385">
        <v>0</v>
      </c>
      <c r="J53" s="385">
        <v>56</v>
      </c>
      <c r="K53" s="385">
        <v>2</v>
      </c>
      <c r="L53" s="385">
        <v>34</v>
      </c>
      <c r="M53" s="385">
        <v>5</v>
      </c>
      <c r="N53" s="393" t="s">
        <v>236</v>
      </c>
      <c r="O53" s="386">
        <v>15</v>
      </c>
    </row>
    <row r="54" spans="2:15" ht="18.75" customHeight="1">
      <c r="B54" s="387"/>
      <c r="C54" s="380"/>
      <c r="D54" s="364" t="s">
        <v>233</v>
      </c>
      <c r="E54" s="375">
        <v>235721</v>
      </c>
      <c r="F54" s="376">
        <v>133761</v>
      </c>
      <c r="G54" s="377">
        <v>53527</v>
      </c>
      <c r="H54" s="377">
        <v>9076</v>
      </c>
      <c r="I54" s="377">
        <v>0</v>
      </c>
      <c r="J54" s="377">
        <v>32707</v>
      </c>
      <c r="K54" s="377">
        <v>82</v>
      </c>
      <c r="L54" s="377">
        <v>1323.35</v>
      </c>
      <c r="M54" s="377">
        <v>167.29</v>
      </c>
      <c r="N54" s="392" t="s">
        <v>237</v>
      </c>
      <c r="O54" s="378">
        <v>5076.3</v>
      </c>
    </row>
    <row r="55" spans="2:15" ht="18.75" customHeight="1">
      <c r="B55" s="346" t="s">
        <v>239</v>
      </c>
      <c r="O55" s="193"/>
    </row>
    <row r="56" spans="2:15" ht="15" customHeight="1"/>
    <row r="57" spans="2:15" ht="15" customHeight="1"/>
    <row r="58" spans="2:15" ht="15" customHeight="1"/>
    <row r="59" spans="2:15" ht="15" customHeight="1"/>
    <row r="60" spans="2:15" ht="15" customHeight="1"/>
    <row r="61" spans="2:15" ht="15" customHeight="1"/>
    <row r="62" spans="2:15" ht="15" customHeight="1"/>
    <row r="63" spans="2:15" ht="15" customHeight="1"/>
    <row r="64" spans="2:1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sheetData>
  <mergeCells count="6">
    <mergeCell ref="B45:C45"/>
    <mergeCell ref="B4:C4"/>
    <mergeCell ref="B5:C5"/>
    <mergeCell ref="B15:C15"/>
    <mergeCell ref="B25:C25"/>
    <mergeCell ref="B35:C35"/>
  </mergeCells>
  <phoneticPr fontId="4"/>
  <pageMargins left="0.59055118110236227" right="0.59055118110236227" top="0.78740157480314965" bottom="0.78740157480314965" header="0.39370078740157483" footer="0.39370078740157483"/>
  <pageSetup paperSize="9" orientation="portrait" r:id="rId1"/>
  <headerFooter alignWithMargins="0">
    <oddHeader>&amp;R&amp;"ＭＳ Ｐゴシック,標準"&amp;11 4.農      業</oddHeader>
    <oddFooter>&amp;C&amp;"ＭＳ Ｐゴシック,標準"-39-</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0AA22-0CF0-4332-AEEF-7D4DEE83EE3C}">
  <dimension ref="A1:L400"/>
  <sheetViews>
    <sheetView showGridLines="0" zoomScaleNormal="100" zoomScaleSheetLayoutView="100" workbookViewId="0">
      <selection activeCell="G109" sqref="G109"/>
    </sheetView>
  </sheetViews>
  <sheetFormatPr defaultColWidth="9.140625" defaultRowHeight="13.5"/>
  <cols>
    <col min="1" max="1" width="1.85546875" style="194" customWidth="1"/>
    <col min="2" max="2" width="11" style="194" customWidth="1"/>
    <col min="3" max="12" width="9" style="194" customWidth="1"/>
    <col min="13" max="16384" width="9.140625" style="194"/>
  </cols>
  <sheetData>
    <row r="1" spans="1:12" ht="30" customHeight="1">
      <c r="A1" s="151" t="s">
        <v>240</v>
      </c>
    </row>
    <row r="2" spans="1:12" ht="7.5" customHeight="1">
      <c r="A2" s="151"/>
    </row>
    <row r="3" spans="1:12" s="273" customFormat="1" ht="23.25" customHeight="1">
      <c r="B3" s="153" t="s">
        <v>241</v>
      </c>
    </row>
    <row r="4" spans="1:12" s="273" customFormat="1" ht="15" customHeight="1">
      <c r="B4" s="738" t="s">
        <v>242</v>
      </c>
      <c r="C4" s="740" t="s">
        <v>243</v>
      </c>
      <c r="D4" s="740"/>
      <c r="E4" s="725" t="s">
        <v>244</v>
      </c>
      <c r="F4" s="726"/>
      <c r="G4" s="725" t="s">
        <v>245</v>
      </c>
      <c r="H4" s="740"/>
      <c r="I4" s="725" t="s">
        <v>246</v>
      </c>
      <c r="J4" s="726"/>
      <c r="K4" s="725" t="s">
        <v>247</v>
      </c>
      <c r="L4" s="726"/>
    </row>
    <row r="5" spans="1:12" s="273" customFormat="1" ht="15" customHeight="1">
      <c r="B5" s="739"/>
      <c r="C5" s="398" t="s">
        <v>248</v>
      </c>
      <c r="D5" s="399" t="s">
        <v>249</v>
      </c>
      <c r="E5" s="400" t="s">
        <v>248</v>
      </c>
      <c r="F5" s="401" t="s">
        <v>249</v>
      </c>
      <c r="G5" s="398" t="s">
        <v>248</v>
      </c>
      <c r="H5" s="399" t="s">
        <v>249</v>
      </c>
      <c r="I5" s="400" t="s">
        <v>248</v>
      </c>
      <c r="J5" s="401" t="s">
        <v>249</v>
      </c>
      <c r="K5" s="400" t="s">
        <v>248</v>
      </c>
      <c r="L5" s="401" t="s">
        <v>249</v>
      </c>
    </row>
    <row r="6" spans="1:12" s="402" customFormat="1" ht="15" hidden="1" customHeight="1">
      <c r="B6" s="403" t="s">
        <v>250</v>
      </c>
      <c r="C6" s="404">
        <f t="shared" ref="C6:L6" si="0">SUM(C7:C10)</f>
        <v>10</v>
      </c>
      <c r="D6" s="405">
        <f t="shared" si="0"/>
        <v>278</v>
      </c>
      <c r="E6" s="404">
        <f t="shared" si="0"/>
        <v>27</v>
      </c>
      <c r="F6" s="405">
        <f t="shared" si="0"/>
        <v>2871</v>
      </c>
      <c r="G6" s="404">
        <f t="shared" si="0"/>
        <v>3</v>
      </c>
      <c r="H6" s="405">
        <f t="shared" si="0"/>
        <v>1759</v>
      </c>
      <c r="I6" s="404">
        <f t="shared" si="0"/>
        <v>9</v>
      </c>
      <c r="J6" s="405">
        <f t="shared" si="0"/>
        <v>298050</v>
      </c>
      <c r="K6" s="406">
        <f t="shared" si="0"/>
        <v>3</v>
      </c>
      <c r="L6" s="405">
        <f t="shared" si="0"/>
        <v>78800</v>
      </c>
    </row>
    <row r="7" spans="1:12" s="402" customFormat="1" ht="15" hidden="1" customHeight="1">
      <c r="B7" s="407" t="s">
        <v>251</v>
      </c>
      <c r="C7" s="408">
        <v>8</v>
      </c>
      <c r="D7" s="409">
        <v>234</v>
      </c>
      <c r="E7" s="408">
        <v>7</v>
      </c>
      <c r="F7" s="409">
        <v>1067</v>
      </c>
      <c r="G7" s="408">
        <v>1</v>
      </c>
      <c r="H7" s="409">
        <v>786</v>
      </c>
      <c r="I7" s="408">
        <v>6</v>
      </c>
      <c r="J7" s="409">
        <v>289550</v>
      </c>
      <c r="K7" s="410">
        <v>1</v>
      </c>
      <c r="L7" s="409">
        <v>36000</v>
      </c>
    </row>
    <row r="8" spans="1:12" s="402" customFormat="1" ht="15" hidden="1" customHeight="1">
      <c r="B8" s="407" t="s">
        <v>252</v>
      </c>
      <c r="C8" s="408">
        <v>1</v>
      </c>
      <c r="D8" s="409">
        <v>22</v>
      </c>
      <c r="E8" s="408">
        <v>7</v>
      </c>
      <c r="F8" s="409">
        <v>497</v>
      </c>
      <c r="G8" s="408">
        <v>1</v>
      </c>
      <c r="H8" s="409">
        <v>788</v>
      </c>
      <c r="I8" s="408">
        <v>0</v>
      </c>
      <c r="J8" s="409">
        <v>0</v>
      </c>
      <c r="K8" s="410">
        <v>0</v>
      </c>
      <c r="L8" s="409">
        <v>0</v>
      </c>
    </row>
    <row r="9" spans="1:12" s="402" customFormat="1" ht="15" hidden="1" customHeight="1">
      <c r="B9" s="407" t="s">
        <v>253</v>
      </c>
      <c r="C9" s="408">
        <v>0</v>
      </c>
      <c r="D9" s="409">
        <v>0</v>
      </c>
      <c r="E9" s="408">
        <v>2</v>
      </c>
      <c r="F9" s="409">
        <v>351</v>
      </c>
      <c r="G9" s="408">
        <v>0</v>
      </c>
      <c r="H9" s="409">
        <v>0</v>
      </c>
      <c r="I9" s="408">
        <v>3</v>
      </c>
      <c r="J9" s="409">
        <v>8500</v>
      </c>
      <c r="K9" s="410">
        <v>1</v>
      </c>
      <c r="L9" s="409">
        <v>1800</v>
      </c>
    </row>
    <row r="10" spans="1:12" s="402" customFormat="1" ht="15" hidden="1" customHeight="1">
      <c r="B10" s="411" t="s">
        <v>254</v>
      </c>
      <c r="C10" s="412">
        <v>1</v>
      </c>
      <c r="D10" s="413">
        <v>22</v>
      </c>
      <c r="E10" s="412">
        <v>11</v>
      </c>
      <c r="F10" s="413">
        <v>956</v>
      </c>
      <c r="G10" s="412">
        <v>1</v>
      </c>
      <c r="H10" s="413">
        <v>185</v>
      </c>
      <c r="I10" s="412">
        <v>0</v>
      </c>
      <c r="J10" s="413">
        <v>0</v>
      </c>
      <c r="K10" s="414">
        <v>1</v>
      </c>
      <c r="L10" s="413">
        <v>41000</v>
      </c>
    </row>
    <row r="11" spans="1:12" s="402" customFormat="1" ht="15" hidden="1" customHeight="1">
      <c r="B11" s="403" t="s">
        <v>255</v>
      </c>
      <c r="C11" s="404">
        <f t="shared" ref="C11:L11" si="1">SUM(C12:C15)</f>
        <v>9</v>
      </c>
      <c r="D11" s="405">
        <f t="shared" si="1"/>
        <v>253</v>
      </c>
      <c r="E11" s="404">
        <f t="shared" si="1"/>
        <v>27</v>
      </c>
      <c r="F11" s="405">
        <f t="shared" si="1"/>
        <v>3086</v>
      </c>
      <c r="G11" s="404">
        <f t="shared" si="1"/>
        <v>2</v>
      </c>
      <c r="H11" s="405">
        <f t="shared" si="1"/>
        <v>1485</v>
      </c>
      <c r="I11" s="404">
        <f t="shared" si="1"/>
        <v>9</v>
      </c>
      <c r="J11" s="405">
        <f t="shared" si="1"/>
        <v>281980</v>
      </c>
      <c r="K11" s="406">
        <f t="shared" si="1"/>
        <v>3</v>
      </c>
      <c r="L11" s="405">
        <f t="shared" si="1"/>
        <v>65900</v>
      </c>
    </row>
    <row r="12" spans="1:12" s="402" customFormat="1" ht="15" hidden="1" customHeight="1">
      <c r="B12" s="407" t="s">
        <v>251</v>
      </c>
      <c r="C12" s="408">
        <v>7</v>
      </c>
      <c r="D12" s="409">
        <v>209</v>
      </c>
      <c r="E12" s="408">
        <v>7</v>
      </c>
      <c r="F12" s="409">
        <v>1125</v>
      </c>
      <c r="G12" s="408">
        <v>1</v>
      </c>
      <c r="H12" s="409">
        <v>746</v>
      </c>
      <c r="I12" s="408">
        <v>6</v>
      </c>
      <c r="J12" s="409">
        <v>273730</v>
      </c>
      <c r="K12" s="410">
        <v>1</v>
      </c>
      <c r="L12" s="409">
        <v>37500</v>
      </c>
    </row>
    <row r="13" spans="1:12" s="402" customFormat="1" ht="15" hidden="1" customHeight="1">
      <c r="B13" s="407" t="s">
        <v>252</v>
      </c>
      <c r="C13" s="408">
        <v>1</v>
      </c>
      <c r="D13" s="409">
        <v>21</v>
      </c>
      <c r="E13" s="408">
        <v>7</v>
      </c>
      <c r="F13" s="409">
        <v>594</v>
      </c>
      <c r="G13" s="408">
        <v>1</v>
      </c>
      <c r="H13" s="409">
        <v>739</v>
      </c>
      <c r="I13" s="408">
        <v>0</v>
      </c>
      <c r="J13" s="409">
        <v>0</v>
      </c>
      <c r="K13" s="410">
        <v>0</v>
      </c>
      <c r="L13" s="409">
        <v>0</v>
      </c>
    </row>
    <row r="14" spans="1:12" s="402" customFormat="1" ht="15" hidden="1" customHeight="1">
      <c r="B14" s="407" t="s">
        <v>253</v>
      </c>
      <c r="C14" s="408">
        <v>0</v>
      </c>
      <c r="D14" s="409">
        <v>0</v>
      </c>
      <c r="E14" s="408">
        <v>2</v>
      </c>
      <c r="F14" s="409">
        <v>342</v>
      </c>
      <c r="G14" s="408">
        <v>0</v>
      </c>
      <c r="H14" s="409">
        <v>0</v>
      </c>
      <c r="I14" s="408">
        <v>3</v>
      </c>
      <c r="J14" s="409">
        <v>8250</v>
      </c>
      <c r="K14" s="410">
        <v>1</v>
      </c>
      <c r="L14" s="409">
        <v>700</v>
      </c>
    </row>
    <row r="15" spans="1:12" s="402" customFormat="1" ht="15" hidden="1" customHeight="1">
      <c r="B15" s="411" t="s">
        <v>254</v>
      </c>
      <c r="C15" s="412">
        <v>1</v>
      </c>
      <c r="D15" s="413">
        <v>23</v>
      </c>
      <c r="E15" s="412">
        <v>11</v>
      </c>
      <c r="F15" s="413">
        <v>1025</v>
      </c>
      <c r="G15" s="412">
        <v>0</v>
      </c>
      <c r="H15" s="413">
        <v>0</v>
      </c>
      <c r="I15" s="412">
        <v>0</v>
      </c>
      <c r="J15" s="413">
        <v>0</v>
      </c>
      <c r="K15" s="414">
        <v>1</v>
      </c>
      <c r="L15" s="413">
        <v>27700</v>
      </c>
    </row>
    <row r="16" spans="1:12" s="402" customFormat="1" ht="15" hidden="1" customHeight="1">
      <c r="B16" s="403" t="s">
        <v>169</v>
      </c>
      <c r="C16" s="404">
        <f t="shared" ref="C16:L16" si="2">SUM(C17:C20)</f>
        <v>9</v>
      </c>
      <c r="D16" s="405">
        <f t="shared" si="2"/>
        <v>282</v>
      </c>
      <c r="E16" s="404">
        <f t="shared" si="2"/>
        <v>26</v>
      </c>
      <c r="F16" s="405">
        <f t="shared" si="2"/>
        <v>3140</v>
      </c>
      <c r="G16" s="404">
        <f t="shared" si="2"/>
        <v>2</v>
      </c>
      <c r="H16" s="405">
        <f t="shared" si="2"/>
        <v>1136</v>
      </c>
      <c r="I16" s="404">
        <f t="shared" si="2"/>
        <v>8</v>
      </c>
      <c r="J16" s="405">
        <f t="shared" si="2"/>
        <v>291130</v>
      </c>
      <c r="K16" s="406">
        <f t="shared" si="2"/>
        <v>3</v>
      </c>
      <c r="L16" s="405">
        <f t="shared" si="2"/>
        <v>68500</v>
      </c>
    </row>
    <row r="17" spans="2:12" s="402" customFormat="1" ht="15" hidden="1" customHeight="1">
      <c r="B17" s="407" t="s">
        <v>251</v>
      </c>
      <c r="C17" s="408">
        <v>7</v>
      </c>
      <c r="D17" s="409">
        <v>238</v>
      </c>
      <c r="E17" s="408">
        <v>7</v>
      </c>
      <c r="F17" s="409">
        <v>1117</v>
      </c>
      <c r="G17" s="408">
        <v>1</v>
      </c>
      <c r="H17" s="409">
        <v>516</v>
      </c>
      <c r="I17" s="408">
        <v>6</v>
      </c>
      <c r="J17" s="409">
        <v>285130</v>
      </c>
      <c r="K17" s="410">
        <v>1</v>
      </c>
      <c r="L17" s="409">
        <v>39000</v>
      </c>
    </row>
    <row r="18" spans="2:12" s="402" customFormat="1" ht="15" hidden="1" customHeight="1">
      <c r="B18" s="407" t="s">
        <v>252</v>
      </c>
      <c r="C18" s="408">
        <v>1</v>
      </c>
      <c r="D18" s="409">
        <v>24</v>
      </c>
      <c r="E18" s="408">
        <v>6</v>
      </c>
      <c r="F18" s="409">
        <v>626</v>
      </c>
      <c r="G18" s="408">
        <v>1</v>
      </c>
      <c r="H18" s="409">
        <v>620</v>
      </c>
      <c r="I18" s="408">
        <v>0</v>
      </c>
      <c r="J18" s="409">
        <v>0</v>
      </c>
      <c r="K18" s="410">
        <v>0</v>
      </c>
      <c r="L18" s="409">
        <v>0</v>
      </c>
    </row>
    <row r="19" spans="2:12" s="402" customFormat="1" ht="15" hidden="1" customHeight="1">
      <c r="B19" s="407" t="s">
        <v>253</v>
      </c>
      <c r="C19" s="408">
        <v>0</v>
      </c>
      <c r="D19" s="409">
        <v>0</v>
      </c>
      <c r="E19" s="408">
        <v>2</v>
      </c>
      <c r="F19" s="409">
        <v>349</v>
      </c>
      <c r="G19" s="408">
        <v>0</v>
      </c>
      <c r="H19" s="409">
        <v>0</v>
      </c>
      <c r="I19" s="408">
        <v>2</v>
      </c>
      <c r="J19" s="409">
        <v>6000</v>
      </c>
      <c r="K19" s="410">
        <v>1</v>
      </c>
      <c r="L19" s="409">
        <v>500</v>
      </c>
    </row>
    <row r="20" spans="2:12" s="402" customFormat="1" ht="15" hidden="1" customHeight="1">
      <c r="B20" s="411" t="s">
        <v>254</v>
      </c>
      <c r="C20" s="412">
        <v>1</v>
      </c>
      <c r="D20" s="413">
        <v>20</v>
      </c>
      <c r="E20" s="412">
        <v>11</v>
      </c>
      <c r="F20" s="413">
        <v>1048</v>
      </c>
      <c r="G20" s="412">
        <v>0</v>
      </c>
      <c r="H20" s="413">
        <v>0</v>
      </c>
      <c r="I20" s="412">
        <v>0</v>
      </c>
      <c r="J20" s="413">
        <v>0</v>
      </c>
      <c r="K20" s="414">
        <v>1</v>
      </c>
      <c r="L20" s="413">
        <v>29000</v>
      </c>
    </row>
    <row r="21" spans="2:12" s="402" customFormat="1" ht="15" hidden="1" customHeight="1">
      <c r="B21" s="403" t="s">
        <v>256</v>
      </c>
      <c r="C21" s="404">
        <f t="shared" ref="C21:L21" si="3">SUM(C22:C25)</f>
        <v>8</v>
      </c>
      <c r="D21" s="405">
        <f t="shared" si="3"/>
        <v>252</v>
      </c>
      <c r="E21" s="404">
        <f t="shared" si="3"/>
        <v>25</v>
      </c>
      <c r="F21" s="405">
        <f t="shared" si="3"/>
        <v>2978</v>
      </c>
      <c r="G21" s="404">
        <f t="shared" si="3"/>
        <v>2</v>
      </c>
      <c r="H21" s="405">
        <f t="shared" si="3"/>
        <v>844</v>
      </c>
      <c r="I21" s="404">
        <f t="shared" si="3"/>
        <v>7</v>
      </c>
      <c r="J21" s="405">
        <f t="shared" si="3"/>
        <v>310400</v>
      </c>
      <c r="K21" s="406">
        <f t="shared" si="3"/>
        <v>3</v>
      </c>
      <c r="L21" s="405">
        <f t="shared" si="3"/>
        <v>177700</v>
      </c>
    </row>
    <row r="22" spans="2:12" s="402" customFormat="1" ht="15" hidden="1" customHeight="1">
      <c r="B22" s="407" t="s">
        <v>251</v>
      </c>
      <c r="C22" s="408">
        <v>6</v>
      </c>
      <c r="D22" s="409">
        <v>211</v>
      </c>
      <c r="E22" s="408">
        <v>7</v>
      </c>
      <c r="F22" s="409">
        <v>1042</v>
      </c>
      <c r="G22" s="408">
        <v>1</v>
      </c>
      <c r="H22" s="409">
        <v>395</v>
      </c>
      <c r="I22" s="408">
        <v>5</v>
      </c>
      <c r="J22" s="409">
        <v>307400</v>
      </c>
      <c r="K22" s="410">
        <v>1</v>
      </c>
      <c r="L22" s="409">
        <v>149400</v>
      </c>
    </row>
    <row r="23" spans="2:12" s="402" customFormat="1" ht="15" hidden="1" customHeight="1">
      <c r="B23" s="407" t="s">
        <v>252</v>
      </c>
      <c r="C23" s="408">
        <v>1</v>
      </c>
      <c r="D23" s="409">
        <v>24</v>
      </c>
      <c r="E23" s="408">
        <v>5</v>
      </c>
      <c r="F23" s="409">
        <v>515</v>
      </c>
      <c r="G23" s="408">
        <v>1</v>
      </c>
      <c r="H23" s="409">
        <v>449</v>
      </c>
      <c r="I23" s="408">
        <v>0</v>
      </c>
      <c r="J23" s="409">
        <v>0</v>
      </c>
      <c r="K23" s="410">
        <v>0</v>
      </c>
      <c r="L23" s="409">
        <v>0</v>
      </c>
    </row>
    <row r="24" spans="2:12" s="402" customFormat="1" ht="15" hidden="1" customHeight="1">
      <c r="B24" s="407" t="s">
        <v>253</v>
      </c>
      <c r="C24" s="408">
        <v>0</v>
      </c>
      <c r="D24" s="409">
        <v>0</v>
      </c>
      <c r="E24" s="408">
        <v>2</v>
      </c>
      <c r="F24" s="409">
        <v>363</v>
      </c>
      <c r="G24" s="408">
        <v>0</v>
      </c>
      <c r="H24" s="409">
        <v>0</v>
      </c>
      <c r="I24" s="408">
        <v>2</v>
      </c>
      <c r="J24" s="409">
        <v>3000</v>
      </c>
      <c r="K24" s="410">
        <v>1</v>
      </c>
      <c r="L24" s="409">
        <v>300</v>
      </c>
    </row>
    <row r="25" spans="2:12" s="402" customFormat="1" ht="15" hidden="1" customHeight="1">
      <c r="B25" s="411" t="s">
        <v>254</v>
      </c>
      <c r="C25" s="412">
        <v>1</v>
      </c>
      <c r="D25" s="413">
        <v>17</v>
      </c>
      <c r="E25" s="412">
        <v>11</v>
      </c>
      <c r="F25" s="413">
        <v>1058</v>
      </c>
      <c r="G25" s="412">
        <v>0</v>
      </c>
      <c r="H25" s="413">
        <v>0</v>
      </c>
      <c r="I25" s="412">
        <v>0</v>
      </c>
      <c r="J25" s="413">
        <v>0</v>
      </c>
      <c r="K25" s="414">
        <v>1</v>
      </c>
      <c r="L25" s="413">
        <v>28000</v>
      </c>
    </row>
    <row r="26" spans="2:12" s="402" customFormat="1" ht="15" hidden="1" customHeight="1">
      <c r="B26" s="403" t="s">
        <v>257</v>
      </c>
      <c r="C26" s="404">
        <f t="shared" ref="C26:L26" si="4">SUM(C27:C30)</f>
        <v>8</v>
      </c>
      <c r="D26" s="405">
        <f t="shared" si="4"/>
        <v>248</v>
      </c>
      <c r="E26" s="404">
        <f t="shared" si="4"/>
        <v>25</v>
      </c>
      <c r="F26" s="405">
        <f t="shared" si="4"/>
        <v>2998</v>
      </c>
      <c r="G26" s="404">
        <f t="shared" si="4"/>
        <v>1</v>
      </c>
      <c r="H26" s="405">
        <f t="shared" si="4"/>
        <v>469</v>
      </c>
      <c r="I26" s="404">
        <f t="shared" si="4"/>
        <v>6</v>
      </c>
      <c r="J26" s="405">
        <f t="shared" si="4"/>
        <v>341600</v>
      </c>
      <c r="K26" s="406">
        <f t="shared" si="4"/>
        <v>2</v>
      </c>
      <c r="L26" s="405">
        <f t="shared" si="4"/>
        <v>50200</v>
      </c>
    </row>
    <row r="27" spans="2:12" s="402" customFormat="1" ht="15" hidden="1" customHeight="1">
      <c r="B27" s="407" t="s">
        <v>251</v>
      </c>
      <c r="C27" s="408">
        <v>6</v>
      </c>
      <c r="D27" s="409">
        <v>204</v>
      </c>
      <c r="E27" s="408">
        <v>7</v>
      </c>
      <c r="F27" s="409">
        <v>1095</v>
      </c>
      <c r="G27" s="408">
        <v>1</v>
      </c>
      <c r="H27" s="409">
        <v>469</v>
      </c>
      <c r="I27" s="408">
        <v>5</v>
      </c>
      <c r="J27" s="409">
        <v>340600</v>
      </c>
      <c r="K27" s="410">
        <v>1</v>
      </c>
      <c r="L27" s="409">
        <v>50000</v>
      </c>
    </row>
    <row r="28" spans="2:12" s="402" customFormat="1" ht="15" hidden="1" customHeight="1">
      <c r="B28" s="407" t="s">
        <v>252</v>
      </c>
      <c r="C28" s="408">
        <v>1</v>
      </c>
      <c r="D28" s="409">
        <v>25</v>
      </c>
      <c r="E28" s="408">
        <v>5</v>
      </c>
      <c r="F28" s="409">
        <v>493</v>
      </c>
      <c r="G28" s="408">
        <v>0</v>
      </c>
      <c r="H28" s="409">
        <v>0</v>
      </c>
      <c r="I28" s="408">
        <v>0</v>
      </c>
      <c r="J28" s="409">
        <v>0</v>
      </c>
      <c r="K28" s="410">
        <v>0</v>
      </c>
      <c r="L28" s="409">
        <v>0</v>
      </c>
    </row>
    <row r="29" spans="2:12" s="402" customFormat="1" ht="15" hidden="1" customHeight="1">
      <c r="B29" s="407" t="s">
        <v>253</v>
      </c>
      <c r="C29" s="408">
        <v>0</v>
      </c>
      <c r="D29" s="409">
        <v>0</v>
      </c>
      <c r="E29" s="408">
        <v>2</v>
      </c>
      <c r="F29" s="409">
        <v>332</v>
      </c>
      <c r="G29" s="408">
        <v>0</v>
      </c>
      <c r="H29" s="409">
        <v>0</v>
      </c>
      <c r="I29" s="408">
        <v>1</v>
      </c>
      <c r="J29" s="409">
        <v>1000</v>
      </c>
      <c r="K29" s="410">
        <v>1</v>
      </c>
      <c r="L29" s="409">
        <v>200</v>
      </c>
    </row>
    <row r="30" spans="2:12" s="402" customFormat="1" ht="15" hidden="1" customHeight="1">
      <c r="B30" s="411" t="s">
        <v>254</v>
      </c>
      <c r="C30" s="412">
        <v>1</v>
      </c>
      <c r="D30" s="413">
        <v>19</v>
      </c>
      <c r="E30" s="412">
        <v>11</v>
      </c>
      <c r="F30" s="413">
        <v>1078</v>
      </c>
      <c r="G30" s="412">
        <v>0</v>
      </c>
      <c r="H30" s="413">
        <v>0</v>
      </c>
      <c r="I30" s="412">
        <v>0</v>
      </c>
      <c r="J30" s="413">
        <v>0</v>
      </c>
      <c r="K30" s="414">
        <v>0</v>
      </c>
      <c r="L30" s="413">
        <v>0</v>
      </c>
    </row>
    <row r="31" spans="2:12" s="415" customFormat="1" ht="15" hidden="1" customHeight="1">
      <c r="B31" s="403" t="s">
        <v>258</v>
      </c>
      <c r="C31" s="404">
        <f t="shared" ref="C31:L31" si="5">SUM(C32:C35)</f>
        <v>7</v>
      </c>
      <c r="D31" s="405">
        <f t="shared" si="5"/>
        <v>258</v>
      </c>
      <c r="E31" s="404">
        <f t="shared" si="5"/>
        <v>24</v>
      </c>
      <c r="F31" s="405">
        <f t="shared" si="5"/>
        <v>2937</v>
      </c>
      <c r="G31" s="404">
        <f t="shared" si="5"/>
        <v>1</v>
      </c>
      <c r="H31" s="405">
        <f t="shared" si="5"/>
        <v>684</v>
      </c>
      <c r="I31" s="404">
        <f t="shared" si="5"/>
        <v>6</v>
      </c>
      <c r="J31" s="405">
        <f t="shared" si="5"/>
        <v>341800</v>
      </c>
      <c r="K31" s="406">
        <f t="shared" si="5"/>
        <v>1</v>
      </c>
      <c r="L31" s="405">
        <f t="shared" si="5"/>
        <v>150000</v>
      </c>
    </row>
    <row r="32" spans="2:12" s="402" customFormat="1" ht="15" hidden="1" customHeight="1">
      <c r="B32" s="407" t="s">
        <v>251</v>
      </c>
      <c r="C32" s="408">
        <v>5</v>
      </c>
      <c r="D32" s="409">
        <v>221</v>
      </c>
      <c r="E32" s="408">
        <v>7</v>
      </c>
      <c r="F32" s="409">
        <v>1101</v>
      </c>
      <c r="G32" s="408">
        <v>1</v>
      </c>
      <c r="H32" s="409">
        <v>684</v>
      </c>
      <c r="I32" s="408">
        <v>5</v>
      </c>
      <c r="J32" s="409">
        <v>340600</v>
      </c>
      <c r="K32" s="410">
        <v>1</v>
      </c>
      <c r="L32" s="409">
        <v>150000</v>
      </c>
    </row>
    <row r="33" spans="2:12" s="402" customFormat="1" ht="15" hidden="1" customHeight="1">
      <c r="B33" s="407" t="s">
        <v>252</v>
      </c>
      <c r="C33" s="408">
        <v>1</v>
      </c>
      <c r="D33" s="409">
        <v>21</v>
      </c>
      <c r="E33" s="408">
        <v>5</v>
      </c>
      <c r="F33" s="409">
        <v>512</v>
      </c>
      <c r="G33" s="408">
        <v>0</v>
      </c>
      <c r="H33" s="409">
        <v>0</v>
      </c>
      <c r="I33" s="408">
        <v>0</v>
      </c>
      <c r="J33" s="409">
        <v>0</v>
      </c>
      <c r="K33" s="410">
        <v>0</v>
      </c>
      <c r="L33" s="409">
        <v>0</v>
      </c>
    </row>
    <row r="34" spans="2:12" s="402" customFormat="1" ht="15" hidden="1" customHeight="1">
      <c r="B34" s="407" t="s">
        <v>253</v>
      </c>
      <c r="C34" s="408">
        <v>0</v>
      </c>
      <c r="D34" s="409">
        <v>0</v>
      </c>
      <c r="E34" s="408">
        <v>2</v>
      </c>
      <c r="F34" s="409">
        <v>339</v>
      </c>
      <c r="G34" s="408">
        <v>0</v>
      </c>
      <c r="H34" s="409">
        <v>0</v>
      </c>
      <c r="I34" s="408">
        <v>1</v>
      </c>
      <c r="J34" s="409">
        <v>1200</v>
      </c>
      <c r="K34" s="410">
        <v>0</v>
      </c>
      <c r="L34" s="409">
        <v>0</v>
      </c>
    </row>
    <row r="35" spans="2:12" s="402" customFormat="1" ht="15" hidden="1" customHeight="1">
      <c r="B35" s="411" t="s">
        <v>254</v>
      </c>
      <c r="C35" s="412">
        <v>1</v>
      </c>
      <c r="D35" s="413">
        <v>16</v>
      </c>
      <c r="E35" s="412">
        <v>10</v>
      </c>
      <c r="F35" s="413">
        <v>985</v>
      </c>
      <c r="G35" s="412">
        <v>0</v>
      </c>
      <c r="H35" s="413">
        <v>0</v>
      </c>
      <c r="I35" s="412">
        <v>0</v>
      </c>
      <c r="J35" s="413">
        <v>0</v>
      </c>
      <c r="K35" s="414">
        <v>0</v>
      </c>
      <c r="L35" s="413">
        <v>0</v>
      </c>
    </row>
    <row r="36" spans="2:12" s="415" customFormat="1" ht="15" hidden="1" customHeight="1">
      <c r="B36" s="403" t="s">
        <v>259</v>
      </c>
      <c r="C36" s="404">
        <f t="shared" ref="C36:L36" si="6">SUM(C37:C40)</f>
        <v>7</v>
      </c>
      <c r="D36" s="405">
        <f t="shared" si="6"/>
        <v>255</v>
      </c>
      <c r="E36" s="404">
        <f t="shared" si="6"/>
        <v>24</v>
      </c>
      <c r="F36" s="405">
        <f t="shared" si="6"/>
        <v>2831</v>
      </c>
      <c r="G36" s="404">
        <f t="shared" si="6"/>
        <v>1</v>
      </c>
      <c r="H36" s="405">
        <f t="shared" si="6"/>
        <v>674</v>
      </c>
      <c r="I36" s="404">
        <f t="shared" si="6"/>
        <v>7</v>
      </c>
      <c r="J36" s="405">
        <f t="shared" si="6"/>
        <v>392420</v>
      </c>
      <c r="K36" s="406">
        <f t="shared" si="6"/>
        <v>2</v>
      </c>
      <c r="L36" s="405">
        <f t="shared" si="6"/>
        <v>145000</v>
      </c>
    </row>
    <row r="37" spans="2:12" s="402" customFormat="1" ht="14.1" hidden="1" customHeight="1">
      <c r="B37" s="407" t="s">
        <v>251</v>
      </c>
      <c r="C37" s="408">
        <v>5</v>
      </c>
      <c r="D37" s="409">
        <v>221</v>
      </c>
      <c r="E37" s="408">
        <v>7</v>
      </c>
      <c r="F37" s="409">
        <v>979</v>
      </c>
      <c r="G37" s="408">
        <v>1</v>
      </c>
      <c r="H37" s="409">
        <v>674</v>
      </c>
      <c r="I37" s="408">
        <v>5</v>
      </c>
      <c r="J37" s="409">
        <v>391470</v>
      </c>
      <c r="K37" s="410">
        <v>1</v>
      </c>
      <c r="L37" s="409">
        <v>120000</v>
      </c>
    </row>
    <row r="38" spans="2:12" s="402" customFormat="1" ht="14.1" hidden="1" customHeight="1">
      <c r="B38" s="407" t="s">
        <v>252</v>
      </c>
      <c r="C38" s="408">
        <v>1</v>
      </c>
      <c r="D38" s="409">
        <v>18</v>
      </c>
      <c r="E38" s="408">
        <v>5</v>
      </c>
      <c r="F38" s="409">
        <v>559</v>
      </c>
      <c r="G38" s="408">
        <v>0</v>
      </c>
      <c r="H38" s="409">
        <v>0</v>
      </c>
      <c r="I38" s="408">
        <v>0</v>
      </c>
      <c r="J38" s="409">
        <v>0</v>
      </c>
      <c r="K38" s="410">
        <v>0</v>
      </c>
      <c r="L38" s="409">
        <v>0</v>
      </c>
    </row>
    <row r="39" spans="2:12" s="402" customFormat="1" ht="14.1" hidden="1" customHeight="1">
      <c r="B39" s="407" t="s">
        <v>253</v>
      </c>
      <c r="C39" s="408">
        <v>0</v>
      </c>
      <c r="D39" s="409">
        <v>0</v>
      </c>
      <c r="E39" s="408">
        <v>2</v>
      </c>
      <c r="F39" s="409">
        <v>323</v>
      </c>
      <c r="G39" s="408">
        <v>0</v>
      </c>
      <c r="H39" s="409">
        <v>0</v>
      </c>
      <c r="I39" s="408">
        <v>2</v>
      </c>
      <c r="J39" s="409">
        <v>950</v>
      </c>
      <c r="K39" s="410">
        <v>0</v>
      </c>
      <c r="L39" s="409">
        <v>0</v>
      </c>
    </row>
    <row r="40" spans="2:12" s="402" customFormat="1" ht="14.1" hidden="1" customHeight="1">
      <c r="B40" s="411" t="s">
        <v>254</v>
      </c>
      <c r="C40" s="412">
        <v>1</v>
      </c>
      <c r="D40" s="413">
        <v>16</v>
      </c>
      <c r="E40" s="412">
        <v>10</v>
      </c>
      <c r="F40" s="413">
        <v>970</v>
      </c>
      <c r="G40" s="412">
        <v>0</v>
      </c>
      <c r="H40" s="413">
        <v>0</v>
      </c>
      <c r="I40" s="412">
        <v>0</v>
      </c>
      <c r="J40" s="413">
        <v>0</v>
      </c>
      <c r="K40" s="414">
        <v>1</v>
      </c>
      <c r="L40" s="413">
        <v>25000</v>
      </c>
    </row>
    <row r="41" spans="2:12" s="402" customFormat="1" ht="15" hidden="1" customHeight="1">
      <c r="B41" s="403" t="s">
        <v>171</v>
      </c>
      <c r="C41" s="404">
        <f t="shared" ref="C41:L41" si="7">SUM(C42:C45)</f>
        <v>7</v>
      </c>
      <c r="D41" s="405">
        <f t="shared" si="7"/>
        <v>257</v>
      </c>
      <c r="E41" s="404">
        <f t="shared" si="7"/>
        <v>27</v>
      </c>
      <c r="F41" s="405">
        <f t="shared" si="7"/>
        <v>2762</v>
      </c>
      <c r="G41" s="404">
        <f t="shared" si="7"/>
        <v>0</v>
      </c>
      <c r="H41" s="405">
        <f t="shared" si="7"/>
        <v>0</v>
      </c>
      <c r="I41" s="404">
        <f t="shared" si="7"/>
        <v>7</v>
      </c>
      <c r="J41" s="405">
        <f t="shared" si="7"/>
        <v>366014</v>
      </c>
      <c r="K41" s="406">
        <f t="shared" si="7"/>
        <v>2</v>
      </c>
      <c r="L41" s="405">
        <f t="shared" si="7"/>
        <v>35000</v>
      </c>
    </row>
    <row r="42" spans="2:12" s="402" customFormat="1" ht="14.1" hidden="1" customHeight="1">
      <c r="B42" s="407" t="s">
        <v>251</v>
      </c>
      <c r="C42" s="408">
        <v>5</v>
      </c>
      <c r="D42" s="409">
        <v>217</v>
      </c>
      <c r="E42" s="408">
        <v>10</v>
      </c>
      <c r="F42" s="409">
        <v>956</v>
      </c>
      <c r="G42" s="408">
        <v>0</v>
      </c>
      <c r="H42" s="409">
        <v>0</v>
      </c>
      <c r="I42" s="408">
        <v>5</v>
      </c>
      <c r="J42" s="409">
        <v>365444</v>
      </c>
      <c r="K42" s="410">
        <v>1</v>
      </c>
      <c r="L42" s="409">
        <v>35000</v>
      </c>
    </row>
    <row r="43" spans="2:12" s="402" customFormat="1" ht="14.1" hidden="1" customHeight="1">
      <c r="B43" s="407" t="s">
        <v>252</v>
      </c>
      <c r="C43" s="408">
        <v>1</v>
      </c>
      <c r="D43" s="409">
        <v>22</v>
      </c>
      <c r="E43" s="408">
        <v>5</v>
      </c>
      <c r="F43" s="409">
        <v>550</v>
      </c>
      <c r="G43" s="408">
        <v>0</v>
      </c>
      <c r="H43" s="409">
        <v>0</v>
      </c>
      <c r="I43" s="408">
        <v>0</v>
      </c>
      <c r="J43" s="409">
        <v>0</v>
      </c>
      <c r="K43" s="410">
        <v>0</v>
      </c>
      <c r="L43" s="409">
        <v>0</v>
      </c>
    </row>
    <row r="44" spans="2:12" s="402" customFormat="1" ht="14.1" hidden="1" customHeight="1">
      <c r="B44" s="407" t="s">
        <v>253</v>
      </c>
      <c r="C44" s="408">
        <v>0</v>
      </c>
      <c r="D44" s="409">
        <v>0</v>
      </c>
      <c r="E44" s="408">
        <v>2</v>
      </c>
      <c r="F44" s="409">
        <v>330</v>
      </c>
      <c r="G44" s="408">
        <v>0</v>
      </c>
      <c r="H44" s="409">
        <v>0</v>
      </c>
      <c r="I44" s="408">
        <v>2</v>
      </c>
      <c r="J44" s="409">
        <v>570</v>
      </c>
      <c r="K44" s="410">
        <v>0</v>
      </c>
      <c r="L44" s="409">
        <v>0</v>
      </c>
    </row>
    <row r="45" spans="2:12" s="402" customFormat="1" ht="14.1" hidden="1" customHeight="1">
      <c r="B45" s="411" t="s">
        <v>254</v>
      </c>
      <c r="C45" s="412">
        <v>1</v>
      </c>
      <c r="D45" s="413">
        <v>18</v>
      </c>
      <c r="E45" s="412">
        <v>10</v>
      </c>
      <c r="F45" s="413">
        <v>926</v>
      </c>
      <c r="G45" s="412">
        <v>0</v>
      </c>
      <c r="H45" s="413">
        <v>0</v>
      </c>
      <c r="I45" s="412">
        <v>0</v>
      </c>
      <c r="J45" s="413">
        <v>0</v>
      </c>
      <c r="K45" s="414">
        <v>1</v>
      </c>
      <c r="L45" s="413"/>
    </row>
    <row r="46" spans="2:12" s="402" customFormat="1" ht="15" hidden="1" customHeight="1">
      <c r="B46" s="416" t="s">
        <v>260</v>
      </c>
      <c r="C46" s="417">
        <v>7</v>
      </c>
      <c r="D46" s="418">
        <v>234</v>
      </c>
      <c r="E46" s="417">
        <v>26</v>
      </c>
      <c r="F46" s="418">
        <v>2577</v>
      </c>
      <c r="G46" s="417">
        <v>0</v>
      </c>
      <c r="H46" s="418">
        <v>0</v>
      </c>
      <c r="I46" s="417">
        <v>6</v>
      </c>
      <c r="J46" s="418">
        <v>364840</v>
      </c>
      <c r="K46" s="419">
        <v>2</v>
      </c>
      <c r="L46" s="418">
        <v>58000</v>
      </c>
    </row>
    <row r="47" spans="2:12" s="402" customFormat="1" ht="15" hidden="1" customHeight="1">
      <c r="B47" s="416" t="s">
        <v>261</v>
      </c>
      <c r="C47" s="417">
        <v>6</v>
      </c>
      <c r="D47" s="418">
        <v>231</v>
      </c>
      <c r="E47" s="417">
        <v>24</v>
      </c>
      <c r="F47" s="418">
        <v>2619</v>
      </c>
      <c r="G47" s="417">
        <v>0</v>
      </c>
      <c r="H47" s="418">
        <v>0</v>
      </c>
      <c r="I47" s="417">
        <v>6</v>
      </c>
      <c r="J47" s="418">
        <v>366438</v>
      </c>
      <c r="K47" s="419">
        <v>2</v>
      </c>
      <c r="L47" s="418">
        <v>63500</v>
      </c>
    </row>
    <row r="48" spans="2:12" s="402" customFormat="1" ht="15" hidden="1" customHeight="1">
      <c r="B48" s="403" t="s">
        <v>262</v>
      </c>
      <c r="C48" s="404">
        <v>6</v>
      </c>
      <c r="D48" s="405">
        <v>233</v>
      </c>
      <c r="E48" s="404">
        <v>24</v>
      </c>
      <c r="F48" s="405">
        <v>2556</v>
      </c>
      <c r="G48" s="404">
        <v>0</v>
      </c>
      <c r="H48" s="405">
        <v>0</v>
      </c>
      <c r="I48" s="404">
        <v>5</v>
      </c>
      <c r="J48" s="405">
        <v>325050</v>
      </c>
      <c r="K48" s="406">
        <v>2</v>
      </c>
      <c r="L48" s="405">
        <v>60000</v>
      </c>
    </row>
    <row r="49" spans="2:12" s="402" customFormat="1" ht="15" hidden="1" customHeight="1">
      <c r="B49" s="403" t="s">
        <v>263</v>
      </c>
      <c r="C49" s="404">
        <f t="shared" ref="C49:L49" si="8">SUM(C50:C53)</f>
        <v>6</v>
      </c>
      <c r="D49" s="405">
        <f t="shared" si="8"/>
        <v>209</v>
      </c>
      <c r="E49" s="404">
        <f t="shared" si="8"/>
        <v>19</v>
      </c>
      <c r="F49" s="405">
        <f t="shared" si="8"/>
        <v>2045</v>
      </c>
      <c r="G49" s="404">
        <f t="shared" si="8"/>
        <v>0</v>
      </c>
      <c r="H49" s="405">
        <f t="shared" si="8"/>
        <v>0</v>
      </c>
      <c r="I49" s="404">
        <f t="shared" si="8"/>
        <v>5</v>
      </c>
      <c r="J49" s="405">
        <f t="shared" si="8"/>
        <v>384504</v>
      </c>
      <c r="K49" s="406">
        <f t="shared" si="8"/>
        <v>2</v>
      </c>
      <c r="L49" s="405">
        <f t="shared" si="8"/>
        <v>66900</v>
      </c>
    </row>
    <row r="50" spans="2:12" s="402" customFormat="1" ht="15" hidden="1" customHeight="1">
      <c r="B50" s="407" t="s">
        <v>251</v>
      </c>
      <c r="C50" s="408">
        <v>5</v>
      </c>
      <c r="D50" s="409">
        <v>193</v>
      </c>
      <c r="E50" s="408">
        <v>7</v>
      </c>
      <c r="F50" s="409">
        <v>813</v>
      </c>
      <c r="G50" s="408">
        <v>0</v>
      </c>
      <c r="H50" s="409">
        <v>0</v>
      </c>
      <c r="I50" s="408">
        <v>4</v>
      </c>
      <c r="J50" s="409">
        <v>384154</v>
      </c>
      <c r="K50" s="410">
        <v>2</v>
      </c>
      <c r="L50" s="409">
        <v>66900</v>
      </c>
    </row>
    <row r="51" spans="2:12" s="402" customFormat="1" ht="15" hidden="1" customHeight="1">
      <c r="B51" s="407" t="s">
        <v>252</v>
      </c>
      <c r="C51" s="408">
        <v>1</v>
      </c>
      <c r="D51" s="409">
        <v>16</v>
      </c>
      <c r="E51" s="408">
        <v>5</v>
      </c>
      <c r="F51" s="409">
        <v>471</v>
      </c>
      <c r="G51" s="408">
        <v>0</v>
      </c>
      <c r="H51" s="409">
        <v>0</v>
      </c>
      <c r="I51" s="408">
        <v>0</v>
      </c>
      <c r="J51" s="409">
        <v>0</v>
      </c>
      <c r="K51" s="410">
        <v>0</v>
      </c>
      <c r="L51" s="409">
        <v>0</v>
      </c>
    </row>
    <row r="52" spans="2:12" s="402" customFormat="1" ht="15" hidden="1" customHeight="1">
      <c r="B52" s="407" t="s">
        <v>253</v>
      </c>
      <c r="C52" s="408">
        <v>0</v>
      </c>
      <c r="D52" s="409">
        <v>0</v>
      </c>
      <c r="E52" s="408">
        <v>2</v>
      </c>
      <c r="F52" s="409">
        <v>275</v>
      </c>
      <c r="G52" s="408">
        <v>0</v>
      </c>
      <c r="H52" s="409">
        <v>0</v>
      </c>
      <c r="I52" s="408">
        <v>1</v>
      </c>
      <c r="J52" s="409">
        <v>350</v>
      </c>
      <c r="K52" s="410">
        <v>0</v>
      </c>
      <c r="L52" s="409">
        <v>0</v>
      </c>
    </row>
    <row r="53" spans="2:12" s="402" customFormat="1" ht="15" hidden="1" customHeight="1">
      <c r="B53" s="411" t="s">
        <v>254</v>
      </c>
      <c r="C53" s="412">
        <v>0</v>
      </c>
      <c r="D53" s="413">
        <v>0</v>
      </c>
      <c r="E53" s="412">
        <v>5</v>
      </c>
      <c r="F53" s="413">
        <v>486</v>
      </c>
      <c r="G53" s="412">
        <v>0</v>
      </c>
      <c r="H53" s="413">
        <v>0</v>
      </c>
      <c r="I53" s="412">
        <v>0</v>
      </c>
      <c r="J53" s="413">
        <v>0</v>
      </c>
      <c r="K53" s="414">
        <v>0</v>
      </c>
      <c r="L53" s="413">
        <v>0</v>
      </c>
    </row>
    <row r="54" spans="2:12" s="402" customFormat="1" ht="15" hidden="1" customHeight="1">
      <c r="B54" s="403" t="s">
        <v>172</v>
      </c>
      <c r="C54" s="404">
        <v>6</v>
      </c>
      <c r="D54" s="405">
        <v>192</v>
      </c>
      <c r="E54" s="404">
        <v>22</v>
      </c>
      <c r="F54" s="405">
        <v>2119</v>
      </c>
      <c r="G54" s="404">
        <v>0</v>
      </c>
      <c r="H54" s="405">
        <v>0</v>
      </c>
      <c r="I54" s="404">
        <v>6</v>
      </c>
      <c r="J54" s="405">
        <v>504363</v>
      </c>
      <c r="K54" s="406">
        <v>1</v>
      </c>
      <c r="L54" s="405">
        <v>33000</v>
      </c>
    </row>
    <row r="55" spans="2:12" s="402" customFormat="1" ht="15" hidden="1" customHeight="1">
      <c r="B55" s="407" t="s">
        <v>251</v>
      </c>
      <c r="C55" s="408">
        <v>5</v>
      </c>
      <c r="D55" s="409">
        <v>182</v>
      </c>
      <c r="E55" s="408">
        <v>7</v>
      </c>
      <c r="F55" s="409">
        <v>636</v>
      </c>
      <c r="G55" s="408">
        <v>0</v>
      </c>
      <c r="H55" s="409">
        <v>0</v>
      </c>
      <c r="I55" s="408">
        <v>4</v>
      </c>
      <c r="J55" s="409">
        <v>503100</v>
      </c>
      <c r="K55" s="410">
        <v>1</v>
      </c>
      <c r="L55" s="409">
        <v>33000</v>
      </c>
    </row>
    <row r="56" spans="2:12" s="402" customFormat="1" ht="15" hidden="1" customHeight="1">
      <c r="B56" s="407" t="s">
        <v>252</v>
      </c>
      <c r="C56" s="408">
        <v>1</v>
      </c>
      <c r="D56" s="409">
        <v>10</v>
      </c>
      <c r="E56" s="408">
        <v>5</v>
      </c>
      <c r="F56" s="409">
        <v>487</v>
      </c>
      <c r="G56" s="408">
        <v>0</v>
      </c>
      <c r="H56" s="409">
        <v>0</v>
      </c>
      <c r="I56" s="408">
        <v>0</v>
      </c>
      <c r="J56" s="409">
        <v>0</v>
      </c>
      <c r="K56" s="410">
        <v>0</v>
      </c>
      <c r="L56" s="409">
        <v>0</v>
      </c>
    </row>
    <row r="57" spans="2:12" s="402" customFormat="1" ht="15" hidden="1" customHeight="1">
      <c r="B57" s="407" t="s">
        <v>253</v>
      </c>
      <c r="C57" s="408">
        <v>0</v>
      </c>
      <c r="D57" s="409">
        <v>0</v>
      </c>
      <c r="E57" s="408">
        <v>2</v>
      </c>
      <c r="F57" s="409">
        <v>262</v>
      </c>
      <c r="G57" s="408">
        <v>0</v>
      </c>
      <c r="H57" s="409">
        <v>0</v>
      </c>
      <c r="I57" s="408">
        <v>1</v>
      </c>
      <c r="J57" s="409">
        <v>350</v>
      </c>
      <c r="K57" s="410">
        <v>0</v>
      </c>
      <c r="L57" s="409">
        <v>0</v>
      </c>
    </row>
    <row r="58" spans="2:12" s="402" customFormat="1" ht="0.75" hidden="1" customHeight="1">
      <c r="B58" s="411" t="s">
        <v>254</v>
      </c>
      <c r="C58" s="412">
        <v>0</v>
      </c>
      <c r="D58" s="413">
        <v>0</v>
      </c>
      <c r="E58" s="412">
        <v>8</v>
      </c>
      <c r="F58" s="413">
        <v>734</v>
      </c>
      <c r="G58" s="412">
        <v>0</v>
      </c>
      <c r="H58" s="413">
        <v>0</v>
      </c>
      <c r="I58" s="412">
        <v>1</v>
      </c>
      <c r="J58" s="413">
        <v>913</v>
      </c>
      <c r="K58" s="414">
        <v>0</v>
      </c>
      <c r="L58" s="413">
        <v>0</v>
      </c>
    </row>
    <row r="59" spans="2:12" s="402" customFormat="1" ht="15" hidden="1" customHeight="1">
      <c r="B59" s="403" t="s">
        <v>264</v>
      </c>
      <c r="C59" s="404">
        <v>6</v>
      </c>
      <c r="D59" s="405">
        <v>167</v>
      </c>
      <c r="E59" s="404">
        <v>19</v>
      </c>
      <c r="F59" s="405">
        <v>1932</v>
      </c>
      <c r="G59" s="404">
        <v>0</v>
      </c>
      <c r="H59" s="405">
        <v>0</v>
      </c>
      <c r="I59" s="404">
        <v>6</v>
      </c>
      <c r="J59" s="405">
        <v>519750</v>
      </c>
      <c r="K59" s="406">
        <v>2</v>
      </c>
      <c r="L59" s="405">
        <v>69000</v>
      </c>
    </row>
    <row r="60" spans="2:12" s="402" customFormat="1" ht="15" hidden="1" customHeight="1">
      <c r="B60" s="407" t="s">
        <v>251</v>
      </c>
      <c r="C60" s="408">
        <v>5</v>
      </c>
      <c r="D60" s="409">
        <v>160</v>
      </c>
      <c r="E60" s="408">
        <v>5</v>
      </c>
      <c r="F60" s="409">
        <v>599</v>
      </c>
      <c r="G60" s="408">
        <v>0</v>
      </c>
      <c r="H60" s="409">
        <v>0</v>
      </c>
      <c r="I60" s="408">
        <v>4</v>
      </c>
      <c r="J60" s="409">
        <v>518540</v>
      </c>
      <c r="K60" s="410">
        <v>2</v>
      </c>
      <c r="L60" s="409">
        <v>69000</v>
      </c>
    </row>
    <row r="61" spans="2:12" s="402" customFormat="1" ht="15" hidden="1" customHeight="1">
      <c r="B61" s="407" t="s">
        <v>252</v>
      </c>
      <c r="C61" s="408">
        <v>1</v>
      </c>
      <c r="D61" s="409">
        <v>7</v>
      </c>
      <c r="E61" s="408">
        <v>4</v>
      </c>
      <c r="F61" s="409">
        <v>405</v>
      </c>
      <c r="G61" s="408">
        <v>0</v>
      </c>
      <c r="H61" s="409">
        <v>0</v>
      </c>
      <c r="I61" s="408">
        <v>0</v>
      </c>
      <c r="J61" s="409">
        <v>0</v>
      </c>
      <c r="K61" s="410">
        <v>0</v>
      </c>
      <c r="L61" s="409">
        <v>0</v>
      </c>
    </row>
    <row r="62" spans="2:12" s="402" customFormat="1" ht="15" hidden="1" customHeight="1">
      <c r="B62" s="407" t="s">
        <v>253</v>
      </c>
      <c r="C62" s="408">
        <v>0</v>
      </c>
      <c r="D62" s="409">
        <v>0</v>
      </c>
      <c r="E62" s="408">
        <v>2</v>
      </c>
      <c r="F62" s="409">
        <v>247</v>
      </c>
      <c r="G62" s="408">
        <v>0</v>
      </c>
      <c r="H62" s="409">
        <v>0</v>
      </c>
      <c r="I62" s="408">
        <v>1</v>
      </c>
      <c r="J62" s="409">
        <v>200</v>
      </c>
      <c r="K62" s="410">
        <v>0</v>
      </c>
      <c r="L62" s="409">
        <v>0</v>
      </c>
    </row>
    <row r="63" spans="2:12" s="402" customFormat="1" ht="15" hidden="1" customHeight="1">
      <c r="B63" s="411" t="s">
        <v>254</v>
      </c>
      <c r="C63" s="412">
        <v>0</v>
      </c>
      <c r="D63" s="413">
        <v>0</v>
      </c>
      <c r="E63" s="412">
        <v>8</v>
      </c>
      <c r="F63" s="413">
        <v>681</v>
      </c>
      <c r="G63" s="412">
        <v>0</v>
      </c>
      <c r="H63" s="413">
        <v>0</v>
      </c>
      <c r="I63" s="412">
        <v>1</v>
      </c>
      <c r="J63" s="413">
        <v>1010</v>
      </c>
      <c r="K63" s="414">
        <v>0</v>
      </c>
      <c r="L63" s="413">
        <v>0</v>
      </c>
    </row>
    <row r="64" spans="2:12" s="402" customFormat="1" ht="15" hidden="1" customHeight="1">
      <c r="B64" s="403" t="s">
        <v>265</v>
      </c>
      <c r="C64" s="404">
        <f t="shared" ref="C64:L64" si="9">SUM(C65:C68)</f>
        <v>5</v>
      </c>
      <c r="D64" s="405">
        <f t="shared" si="9"/>
        <v>158</v>
      </c>
      <c r="E64" s="404">
        <f t="shared" si="9"/>
        <v>19</v>
      </c>
      <c r="F64" s="405">
        <f t="shared" si="9"/>
        <v>1890</v>
      </c>
      <c r="G64" s="404">
        <f t="shared" si="9"/>
        <v>0</v>
      </c>
      <c r="H64" s="405">
        <f t="shared" si="9"/>
        <v>0</v>
      </c>
      <c r="I64" s="404">
        <f t="shared" si="9"/>
        <v>6</v>
      </c>
      <c r="J64" s="405">
        <f t="shared" si="9"/>
        <v>489321</v>
      </c>
      <c r="K64" s="406">
        <f t="shared" si="9"/>
        <v>1</v>
      </c>
      <c r="L64" s="405">
        <f t="shared" si="9"/>
        <v>34000</v>
      </c>
    </row>
    <row r="65" spans="2:12" s="402" customFormat="1" ht="15" hidden="1" customHeight="1">
      <c r="B65" s="407" t="s">
        <v>251</v>
      </c>
      <c r="C65" s="408">
        <v>4</v>
      </c>
      <c r="D65" s="409">
        <v>149</v>
      </c>
      <c r="E65" s="408">
        <v>5</v>
      </c>
      <c r="F65" s="409">
        <v>581</v>
      </c>
      <c r="G65" s="408">
        <v>0</v>
      </c>
      <c r="H65" s="409">
        <v>0</v>
      </c>
      <c r="I65" s="408">
        <v>4</v>
      </c>
      <c r="J65" s="409">
        <v>488180</v>
      </c>
      <c r="K65" s="410">
        <v>1</v>
      </c>
      <c r="L65" s="409">
        <v>34000</v>
      </c>
    </row>
    <row r="66" spans="2:12" s="402" customFormat="1" ht="15" hidden="1" customHeight="1">
      <c r="B66" s="407" t="s">
        <v>252</v>
      </c>
      <c r="C66" s="408">
        <v>1</v>
      </c>
      <c r="D66" s="409">
        <v>9</v>
      </c>
      <c r="E66" s="408">
        <v>4</v>
      </c>
      <c r="F66" s="409">
        <v>431</v>
      </c>
      <c r="G66" s="408">
        <v>0</v>
      </c>
      <c r="H66" s="409">
        <v>0</v>
      </c>
      <c r="I66" s="408">
        <v>0</v>
      </c>
      <c r="J66" s="409">
        <v>0</v>
      </c>
      <c r="K66" s="410">
        <v>0</v>
      </c>
      <c r="L66" s="409">
        <v>0</v>
      </c>
    </row>
    <row r="67" spans="2:12" s="402" customFormat="1" ht="15" hidden="1" customHeight="1">
      <c r="B67" s="407" t="s">
        <v>253</v>
      </c>
      <c r="C67" s="408">
        <v>0</v>
      </c>
      <c r="D67" s="409">
        <v>0</v>
      </c>
      <c r="E67" s="408">
        <v>2</v>
      </c>
      <c r="F67" s="409">
        <v>199</v>
      </c>
      <c r="G67" s="408">
        <v>0</v>
      </c>
      <c r="H67" s="409">
        <v>0</v>
      </c>
      <c r="I67" s="408">
        <v>1</v>
      </c>
      <c r="J67" s="409">
        <v>100</v>
      </c>
      <c r="K67" s="410">
        <v>0</v>
      </c>
      <c r="L67" s="409">
        <v>0</v>
      </c>
    </row>
    <row r="68" spans="2:12" s="402" customFormat="1" ht="15" hidden="1" customHeight="1">
      <c r="B68" s="411" t="s">
        <v>254</v>
      </c>
      <c r="C68" s="412">
        <v>0</v>
      </c>
      <c r="D68" s="413">
        <v>0</v>
      </c>
      <c r="E68" s="412">
        <v>8</v>
      </c>
      <c r="F68" s="413">
        <v>679</v>
      </c>
      <c r="G68" s="412">
        <v>0</v>
      </c>
      <c r="H68" s="413">
        <v>0</v>
      </c>
      <c r="I68" s="412">
        <v>1</v>
      </c>
      <c r="J68" s="413">
        <v>1041</v>
      </c>
      <c r="K68" s="414">
        <v>0</v>
      </c>
      <c r="L68" s="413">
        <v>0</v>
      </c>
    </row>
    <row r="69" spans="2:12" s="402" customFormat="1" ht="15" hidden="1" customHeight="1">
      <c r="B69" s="403" t="s">
        <v>266</v>
      </c>
      <c r="C69" s="404">
        <f t="shared" ref="C69:L69" si="10">SUM(C70:C73)</f>
        <v>5</v>
      </c>
      <c r="D69" s="405">
        <f t="shared" si="10"/>
        <v>166</v>
      </c>
      <c r="E69" s="404">
        <f t="shared" si="10"/>
        <v>19</v>
      </c>
      <c r="F69" s="405">
        <f t="shared" si="10"/>
        <v>1769</v>
      </c>
      <c r="G69" s="404">
        <f t="shared" si="10"/>
        <v>0</v>
      </c>
      <c r="H69" s="405">
        <f t="shared" si="10"/>
        <v>0</v>
      </c>
      <c r="I69" s="404">
        <f t="shared" si="10"/>
        <v>5</v>
      </c>
      <c r="J69" s="405">
        <f t="shared" si="10"/>
        <v>471950</v>
      </c>
      <c r="K69" s="406">
        <f t="shared" si="10"/>
        <v>1</v>
      </c>
      <c r="L69" s="405">
        <f t="shared" si="10"/>
        <v>16000</v>
      </c>
    </row>
    <row r="70" spans="2:12" s="402" customFormat="1" ht="15" hidden="1" customHeight="1">
      <c r="B70" s="407" t="s">
        <v>251</v>
      </c>
      <c r="C70" s="408">
        <v>4</v>
      </c>
      <c r="D70" s="409">
        <v>152</v>
      </c>
      <c r="E70" s="408">
        <v>5</v>
      </c>
      <c r="F70" s="409">
        <v>559</v>
      </c>
      <c r="G70" s="408">
        <v>0</v>
      </c>
      <c r="H70" s="409">
        <v>0</v>
      </c>
      <c r="I70" s="408">
        <v>3</v>
      </c>
      <c r="J70" s="409">
        <v>471000</v>
      </c>
      <c r="K70" s="410">
        <v>1</v>
      </c>
      <c r="L70" s="409">
        <v>16000</v>
      </c>
    </row>
    <row r="71" spans="2:12" s="402" customFormat="1" ht="15" hidden="1" customHeight="1">
      <c r="B71" s="407" t="s">
        <v>252</v>
      </c>
      <c r="C71" s="408">
        <v>1</v>
      </c>
      <c r="D71" s="409">
        <v>14</v>
      </c>
      <c r="E71" s="408">
        <v>4</v>
      </c>
      <c r="F71" s="409">
        <v>441</v>
      </c>
      <c r="G71" s="408">
        <v>0</v>
      </c>
      <c r="H71" s="409">
        <v>0</v>
      </c>
      <c r="I71" s="408">
        <v>0</v>
      </c>
      <c r="J71" s="409">
        <v>0</v>
      </c>
      <c r="K71" s="410">
        <v>0</v>
      </c>
      <c r="L71" s="409">
        <v>0</v>
      </c>
    </row>
    <row r="72" spans="2:12" s="402" customFormat="1" ht="15" hidden="1" customHeight="1">
      <c r="B72" s="407" t="s">
        <v>253</v>
      </c>
      <c r="C72" s="408">
        <v>0</v>
      </c>
      <c r="D72" s="409">
        <v>0</v>
      </c>
      <c r="E72" s="408">
        <v>2</v>
      </c>
      <c r="F72" s="409">
        <v>200</v>
      </c>
      <c r="G72" s="408">
        <v>0</v>
      </c>
      <c r="H72" s="409">
        <v>0</v>
      </c>
      <c r="I72" s="408">
        <v>1</v>
      </c>
      <c r="J72" s="409">
        <v>25</v>
      </c>
      <c r="K72" s="410">
        <v>0</v>
      </c>
      <c r="L72" s="409">
        <v>0</v>
      </c>
    </row>
    <row r="73" spans="2:12" s="402" customFormat="1" ht="15" hidden="1" customHeight="1">
      <c r="B73" s="411" t="s">
        <v>254</v>
      </c>
      <c r="C73" s="412">
        <v>0</v>
      </c>
      <c r="D73" s="413">
        <v>0</v>
      </c>
      <c r="E73" s="412">
        <v>8</v>
      </c>
      <c r="F73" s="413">
        <v>569</v>
      </c>
      <c r="G73" s="412">
        <v>0</v>
      </c>
      <c r="H73" s="413">
        <v>0</v>
      </c>
      <c r="I73" s="412">
        <v>1</v>
      </c>
      <c r="J73" s="413">
        <v>925</v>
      </c>
      <c r="K73" s="414">
        <v>0</v>
      </c>
      <c r="L73" s="413">
        <v>0</v>
      </c>
    </row>
    <row r="74" spans="2:12" s="402" customFormat="1" ht="15" hidden="1" customHeight="1">
      <c r="B74" s="403" t="s">
        <v>267</v>
      </c>
      <c r="C74" s="404">
        <f t="shared" ref="C74:L74" si="11">SUM(C75:C78)</f>
        <v>5</v>
      </c>
      <c r="D74" s="405">
        <f t="shared" si="11"/>
        <v>153</v>
      </c>
      <c r="E74" s="404">
        <f t="shared" si="11"/>
        <v>20</v>
      </c>
      <c r="F74" s="405">
        <f t="shared" si="11"/>
        <v>1563</v>
      </c>
      <c r="G74" s="404">
        <f t="shared" si="11"/>
        <v>0</v>
      </c>
      <c r="H74" s="405">
        <f t="shared" si="11"/>
        <v>0</v>
      </c>
      <c r="I74" s="404">
        <f t="shared" si="11"/>
        <v>4</v>
      </c>
      <c r="J74" s="405">
        <f t="shared" si="11"/>
        <v>487585</v>
      </c>
      <c r="K74" s="406">
        <f t="shared" si="11"/>
        <v>1</v>
      </c>
      <c r="L74" s="405">
        <f t="shared" si="11"/>
        <v>36000</v>
      </c>
    </row>
    <row r="75" spans="2:12" s="402" customFormat="1" ht="15" hidden="1" customHeight="1">
      <c r="B75" s="407" t="s">
        <v>251</v>
      </c>
      <c r="C75" s="408">
        <v>4</v>
      </c>
      <c r="D75" s="409">
        <v>139</v>
      </c>
      <c r="E75" s="408">
        <v>6</v>
      </c>
      <c r="F75" s="409">
        <v>470</v>
      </c>
      <c r="G75" s="408">
        <v>0</v>
      </c>
      <c r="H75" s="409">
        <v>0</v>
      </c>
      <c r="I75" s="408">
        <v>3</v>
      </c>
      <c r="J75" s="409">
        <v>486680</v>
      </c>
      <c r="K75" s="410">
        <v>1</v>
      </c>
      <c r="L75" s="409">
        <v>36000</v>
      </c>
    </row>
    <row r="76" spans="2:12" s="402" customFormat="1" ht="15" hidden="1" customHeight="1">
      <c r="B76" s="407" t="s">
        <v>252</v>
      </c>
      <c r="C76" s="408">
        <v>1</v>
      </c>
      <c r="D76" s="409">
        <v>14</v>
      </c>
      <c r="E76" s="408">
        <v>4</v>
      </c>
      <c r="F76" s="409">
        <v>396</v>
      </c>
      <c r="G76" s="408">
        <v>0</v>
      </c>
      <c r="H76" s="409">
        <v>0</v>
      </c>
      <c r="I76" s="408">
        <v>0</v>
      </c>
      <c r="J76" s="409">
        <v>0</v>
      </c>
      <c r="K76" s="410">
        <v>0</v>
      </c>
      <c r="L76" s="409">
        <v>0</v>
      </c>
    </row>
    <row r="77" spans="2:12" s="402" customFormat="1" ht="15" hidden="1" customHeight="1">
      <c r="B77" s="407" t="s">
        <v>253</v>
      </c>
      <c r="C77" s="408">
        <v>0</v>
      </c>
      <c r="D77" s="409">
        <v>0</v>
      </c>
      <c r="E77" s="408">
        <v>2</v>
      </c>
      <c r="F77" s="409">
        <v>194</v>
      </c>
      <c r="G77" s="408">
        <v>0</v>
      </c>
      <c r="H77" s="409">
        <v>0</v>
      </c>
      <c r="I77" s="408">
        <v>0</v>
      </c>
      <c r="J77" s="409">
        <v>0</v>
      </c>
      <c r="K77" s="410">
        <v>0</v>
      </c>
      <c r="L77" s="409">
        <v>0</v>
      </c>
    </row>
    <row r="78" spans="2:12" s="402" customFormat="1" ht="15" hidden="1" customHeight="1">
      <c r="B78" s="411" t="s">
        <v>254</v>
      </c>
      <c r="C78" s="412">
        <v>0</v>
      </c>
      <c r="D78" s="413">
        <v>0</v>
      </c>
      <c r="E78" s="412">
        <v>8</v>
      </c>
      <c r="F78" s="413">
        <v>503</v>
      </c>
      <c r="G78" s="412">
        <v>0</v>
      </c>
      <c r="H78" s="413">
        <v>0</v>
      </c>
      <c r="I78" s="412">
        <v>1</v>
      </c>
      <c r="J78" s="413">
        <v>905</v>
      </c>
      <c r="K78" s="414">
        <v>0</v>
      </c>
      <c r="L78" s="413">
        <v>0</v>
      </c>
    </row>
    <row r="79" spans="2:12" s="402" customFormat="1" ht="15" hidden="1" customHeight="1">
      <c r="B79" s="403" t="s">
        <v>173</v>
      </c>
      <c r="C79" s="404">
        <f t="shared" ref="C79:L79" si="12">SUM(C80:C83)</f>
        <v>5</v>
      </c>
      <c r="D79" s="405">
        <f t="shared" si="12"/>
        <v>153</v>
      </c>
      <c r="E79" s="404">
        <f t="shared" si="12"/>
        <v>18</v>
      </c>
      <c r="F79" s="405">
        <f t="shared" si="12"/>
        <v>1421</v>
      </c>
      <c r="G79" s="404">
        <f t="shared" si="12"/>
        <v>0</v>
      </c>
      <c r="H79" s="405">
        <f t="shared" si="12"/>
        <v>0</v>
      </c>
      <c r="I79" s="404">
        <f t="shared" si="12"/>
        <v>4</v>
      </c>
      <c r="J79" s="405">
        <f t="shared" si="12"/>
        <v>464280</v>
      </c>
      <c r="K79" s="406">
        <f t="shared" si="12"/>
        <v>1</v>
      </c>
      <c r="L79" s="405">
        <f t="shared" si="12"/>
        <v>32000</v>
      </c>
    </row>
    <row r="80" spans="2:12" s="402" customFormat="1" ht="15" hidden="1" customHeight="1">
      <c r="B80" s="407" t="s">
        <v>251</v>
      </c>
      <c r="C80" s="408">
        <v>4</v>
      </c>
      <c r="D80" s="409">
        <v>141</v>
      </c>
      <c r="E80" s="408">
        <v>5</v>
      </c>
      <c r="F80" s="409">
        <v>355</v>
      </c>
      <c r="G80" s="408">
        <v>0</v>
      </c>
      <c r="H80" s="409">
        <v>0</v>
      </c>
      <c r="I80" s="408">
        <v>3</v>
      </c>
      <c r="J80" s="409">
        <v>463520</v>
      </c>
      <c r="K80" s="410">
        <v>1</v>
      </c>
      <c r="L80" s="409">
        <v>32000</v>
      </c>
    </row>
    <row r="81" spans="2:12" s="402" customFormat="1" ht="15" hidden="1" customHeight="1">
      <c r="B81" s="407" t="s">
        <v>252</v>
      </c>
      <c r="C81" s="408">
        <v>1</v>
      </c>
      <c r="D81" s="409">
        <v>12</v>
      </c>
      <c r="E81" s="408">
        <v>4</v>
      </c>
      <c r="F81" s="409">
        <v>404</v>
      </c>
      <c r="G81" s="408">
        <v>0</v>
      </c>
      <c r="H81" s="409">
        <v>0</v>
      </c>
      <c r="I81" s="408">
        <v>0</v>
      </c>
      <c r="J81" s="409">
        <v>0</v>
      </c>
      <c r="K81" s="410">
        <v>0</v>
      </c>
      <c r="L81" s="409">
        <v>0</v>
      </c>
    </row>
    <row r="82" spans="2:12" s="402" customFormat="1" ht="15" hidden="1" customHeight="1">
      <c r="B82" s="407" t="s">
        <v>253</v>
      </c>
      <c r="C82" s="408">
        <v>0</v>
      </c>
      <c r="D82" s="409">
        <v>0</v>
      </c>
      <c r="E82" s="408">
        <v>2</v>
      </c>
      <c r="F82" s="409">
        <v>177</v>
      </c>
      <c r="G82" s="408">
        <v>0</v>
      </c>
      <c r="H82" s="409">
        <v>0</v>
      </c>
      <c r="I82" s="408">
        <v>0</v>
      </c>
      <c r="J82" s="409">
        <v>0</v>
      </c>
      <c r="K82" s="410">
        <v>0</v>
      </c>
      <c r="L82" s="409">
        <v>0</v>
      </c>
    </row>
    <row r="83" spans="2:12" ht="15" hidden="1" customHeight="1">
      <c r="B83" s="420" t="s">
        <v>254</v>
      </c>
      <c r="C83" s="412">
        <v>0</v>
      </c>
      <c r="D83" s="413">
        <v>0</v>
      </c>
      <c r="E83" s="412">
        <v>7</v>
      </c>
      <c r="F83" s="413">
        <v>485</v>
      </c>
      <c r="G83" s="412">
        <v>0</v>
      </c>
      <c r="H83" s="413">
        <v>0</v>
      </c>
      <c r="I83" s="412">
        <v>1</v>
      </c>
      <c r="J83" s="413">
        <v>760</v>
      </c>
      <c r="K83" s="414">
        <v>0</v>
      </c>
      <c r="L83" s="413">
        <v>0</v>
      </c>
    </row>
    <row r="84" spans="2:12" ht="15" hidden="1" customHeight="1">
      <c r="B84" s="403" t="s">
        <v>268</v>
      </c>
      <c r="C84" s="404">
        <f t="shared" ref="C84:L84" si="13">SUM(C85:C88)</f>
        <v>5</v>
      </c>
      <c r="D84" s="405">
        <f t="shared" si="13"/>
        <v>152</v>
      </c>
      <c r="E84" s="404">
        <f t="shared" si="13"/>
        <v>17</v>
      </c>
      <c r="F84" s="405">
        <f t="shared" si="13"/>
        <v>1375</v>
      </c>
      <c r="G84" s="404">
        <f t="shared" si="13"/>
        <v>0</v>
      </c>
      <c r="H84" s="405">
        <f t="shared" si="13"/>
        <v>0</v>
      </c>
      <c r="I84" s="404">
        <f t="shared" si="13"/>
        <v>3</v>
      </c>
      <c r="J84" s="405">
        <f t="shared" si="13"/>
        <v>420540</v>
      </c>
      <c r="K84" s="406">
        <f t="shared" si="13"/>
        <v>1</v>
      </c>
      <c r="L84" s="405">
        <f t="shared" si="13"/>
        <v>5800</v>
      </c>
    </row>
    <row r="85" spans="2:12" ht="15" hidden="1" customHeight="1">
      <c r="B85" s="407" t="s">
        <v>251</v>
      </c>
      <c r="C85" s="408">
        <v>4</v>
      </c>
      <c r="D85" s="409">
        <v>144</v>
      </c>
      <c r="E85" s="408">
        <v>5</v>
      </c>
      <c r="F85" s="409">
        <v>333</v>
      </c>
      <c r="G85" s="408">
        <v>0</v>
      </c>
      <c r="H85" s="409">
        <v>0</v>
      </c>
      <c r="I85" s="408">
        <v>3</v>
      </c>
      <c r="J85" s="409">
        <v>420540</v>
      </c>
      <c r="K85" s="410">
        <v>1</v>
      </c>
      <c r="L85" s="409">
        <v>5800</v>
      </c>
    </row>
    <row r="86" spans="2:12" ht="15" hidden="1" customHeight="1">
      <c r="B86" s="407" t="s">
        <v>252</v>
      </c>
      <c r="C86" s="408">
        <v>1</v>
      </c>
      <c r="D86" s="409">
        <v>8</v>
      </c>
      <c r="E86" s="408">
        <v>4</v>
      </c>
      <c r="F86" s="409">
        <v>399</v>
      </c>
      <c r="G86" s="408">
        <v>0</v>
      </c>
      <c r="H86" s="409">
        <v>0</v>
      </c>
      <c r="I86" s="408">
        <v>0</v>
      </c>
      <c r="J86" s="409">
        <v>0</v>
      </c>
      <c r="K86" s="410">
        <v>0</v>
      </c>
      <c r="L86" s="409">
        <v>0</v>
      </c>
    </row>
    <row r="87" spans="2:12" ht="15" hidden="1" customHeight="1">
      <c r="B87" s="407" t="s">
        <v>253</v>
      </c>
      <c r="C87" s="408">
        <v>0</v>
      </c>
      <c r="D87" s="409">
        <v>0</v>
      </c>
      <c r="E87" s="408">
        <v>2</v>
      </c>
      <c r="F87" s="409">
        <v>189</v>
      </c>
      <c r="G87" s="408">
        <v>0</v>
      </c>
      <c r="H87" s="409">
        <v>0</v>
      </c>
      <c r="I87" s="408">
        <v>0</v>
      </c>
      <c r="J87" s="409">
        <v>0</v>
      </c>
      <c r="K87" s="410">
        <v>0</v>
      </c>
      <c r="L87" s="409">
        <v>0</v>
      </c>
    </row>
    <row r="88" spans="2:12" ht="15" hidden="1" customHeight="1">
      <c r="B88" s="420" t="s">
        <v>254</v>
      </c>
      <c r="C88" s="412">
        <v>0</v>
      </c>
      <c r="D88" s="413">
        <v>0</v>
      </c>
      <c r="E88" s="412">
        <v>6</v>
      </c>
      <c r="F88" s="413">
        <v>454</v>
      </c>
      <c r="G88" s="412">
        <v>0</v>
      </c>
      <c r="H88" s="413">
        <v>0</v>
      </c>
      <c r="I88" s="412">
        <v>0</v>
      </c>
      <c r="J88" s="413">
        <v>0</v>
      </c>
      <c r="K88" s="414">
        <v>0</v>
      </c>
      <c r="L88" s="413">
        <v>0</v>
      </c>
    </row>
    <row r="89" spans="2:12" ht="15" customHeight="1">
      <c r="B89" s="403" t="s">
        <v>269</v>
      </c>
      <c r="C89" s="404">
        <f t="shared" ref="C89:L89" si="14">SUM(C90:C93)</f>
        <v>4</v>
      </c>
      <c r="D89" s="405">
        <f t="shared" si="14"/>
        <v>135</v>
      </c>
      <c r="E89" s="404">
        <f t="shared" si="14"/>
        <v>17</v>
      </c>
      <c r="F89" s="405">
        <f t="shared" si="14"/>
        <v>1419</v>
      </c>
      <c r="G89" s="404">
        <f t="shared" si="14"/>
        <v>0</v>
      </c>
      <c r="H89" s="405">
        <f t="shared" si="14"/>
        <v>0</v>
      </c>
      <c r="I89" s="404">
        <f t="shared" si="14"/>
        <v>4</v>
      </c>
      <c r="J89" s="405">
        <f t="shared" si="14"/>
        <v>441013</v>
      </c>
      <c r="K89" s="406">
        <f t="shared" si="14"/>
        <v>1</v>
      </c>
      <c r="L89" s="405">
        <f t="shared" si="14"/>
        <v>36000</v>
      </c>
    </row>
    <row r="90" spans="2:12" ht="15" customHeight="1">
      <c r="B90" s="407" t="s">
        <v>251</v>
      </c>
      <c r="C90" s="408">
        <v>4</v>
      </c>
      <c r="D90" s="409">
        <v>135</v>
      </c>
      <c r="E90" s="408">
        <v>5</v>
      </c>
      <c r="F90" s="409">
        <v>352</v>
      </c>
      <c r="G90" s="408">
        <v>0</v>
      </c>
      <c r="H90" s="409">
        <v>0</v>
      </c>
      <c r="I90" s="408">
        <v>4</v>
      </c>
      <c r="J90" s="409">
        <v>441013</v>
      </c>
      <c r="K90" s="410">
        <v>1</v>
      </c>
      <c r="L90" s="409">
        <v>36000</v>
      </c>
    </row>
    <row r="91" spans="2:12" ht="15" customHeight="1">
      <c r="B91" s="407" t="s">
        <v>252</v>
      </c>
      <c r="C91" s="408">
        <v>0</v>
      </c>
      <c r="D91" s="409">
        <v>0</v>
      </c>
      <c r="E91" s="408">
        <v>4</v>
      </c>
      <c r="F91" s="409">
        <v>388</v>
      </c>
      <c r="G91" s="408">
        <v>0</v>
      </c>
      <c r="H91" s="409">
        <v>0</v>
      </c>
      <c r="I91" s="408">
        <v>0</v>
      </c>
      <c r="J91" s="409">
        <v>0</v>
      </c>
      <c r="K91" s="410">
        <v>0</v>
      </c>
      <c r="L91" s="409">
        <v>0</v>
      </c>
    </row>
    <row r="92" spans="2:12" ht="15" customHeight="1">
      <c r="B92" s="407" t="s">
        <v>253</v>
      </c>
      <c r="C92" s="408">
        <v>0</v>
      </c>
      <c r="D92" s="409">
        <v>0</v>
      </c>
      <c r="E92" s="408">
        <v>2</v>
      </c>
      <c r="F92" s="409">
        <v>184</v>
      </c>
      <c r="G92" s="408">
        <v>0</v>
      </c>
      <c r="H92" s="409">
        <v>0</v>
      </c>
      <c r="I92" s="408">
        <v>0</v>
      </c>
      <c r="J92" s="409">
        <v>0</v>
      </c>
      <c r="K92" s="410">
        <v>0</v>
      </c>
      <c r="L92" s="409">
        <v>0</v>
      </c>
    </row>
    <row r="93" spans="2:12" ht="15" customHeight="1">
      <c r="B93" s="420" t="s">
        <v>254</v>
      </c>
      <c r="C93" s="412">
        <v>0</v>
      </c>
      <c r="D93" s="413">
        <v>0</v>
      </c>
      <c r="E93" s="412">
        <v>6</v>
      </c>
      <c r="F93" s="413">
        <v>495</v>
      </c>
      <c r="G93" s="412">
        <v>0</v>
      </c>
      <c r="H93" s="413">
        <v>0</v>
      </c>
      <c r="I93" s="412">
        <v>0</v>
      </c>
      <c r="J93" s="413">
        <v>0</v>
      </c>
      <c r="K93" s="414">
        <v>0</v>
      </c>
      <c r="L93" s="413">
        <v>0</v>
      </c>
    </row>
    <row r="94" spans="2:12" ht="15" customHeight="1">
      <c r="B94" s="403" t="s">
        <v>270</v>
      </c>
      <c r="C94" s="404">
        <f t="shared" ref="C94:L94" si="15">SUM(C95:C98)</f>
        <v>4</v>
      </c>
      <c r="D94" s="405">
        <f t="shared" si="15"/>
        <v>125</v>
      </c>
      <c r="E94" s="404">
        <f t="shared" si="15"/>
        <v>19</v>
      </c>
      <c r="F94" s="405">
        <f t="shared" si="15"/>
        <v>1354</v>
      </c>
      <c r="G94" s="404">
        <f t="shared" si="15"/>
        <v>0</v>
      </c>
      <c r="H94" s="405">
        <f t="shared" si="15"/>
        <v>0</v>
      </c>
      <c r="I94" s="404">
        <f t="shared" si="15"/>
        <v>5</v>
      </c>
      <c r="J94" s="405">
        <f t="shared" si="15"/>
        <v>306776</v>
      </c>
      <c r="K94" s="406">
        <f t="shared" si="15"/>
        <v>1</v>
      </c>
      <c r="L94" s="405">
        <f t="shared" si="15"/>
        <v>21600</v>
      </c>
    </row>
    <row r="95" spans="2:12" ht="15" customHeight="1">
      <c r="B95" s="407" t="s">
        <v>251</v>
      </c>
      <c r="C95" s="408">
        <v>4</v>
      </c>
      <c r="D95" s="409">
        <v>125</v>
      </c>
      <c r="E95" s="408">
        <v>7</v>
      </c>
      <c r="F95" s="409">
        <v>403</v>
      </c>
      <c r="G95" s="408">
        <v>0</v>
      </c>
      <c r="H95" s="409">
        <v>0</v>
      </c>
      <c r="I95" s="408">
        <v>5</v>
      </c>
      <c r="J95" s="409">
        <v>306776</v>
      </c>
      <c r="K95" s="410">
        <v>1</v>
      </c>
      <c r="L95" s="409">
        <v>21600</v>
      </c>
    </row>
    <row r="96" spans="2:12" ht="15" customHeight="1">
      <c r="B96" s="407" t="s">
        <v>252</v>
      </c>
      <c r="C96" s="408">
        <v>0</v>
      </c>
      <c r="D96" s="409">
        <v>0</v>
      </c>
      <c r="E96" s="408">
        <v>4</v>
      </c>
      <c r="F96" s="409">
        <v>354</v>
      </c>
      <c r="G96" s="408">
        <v>0</v>
      </c>
      <c r="H96" s="409">
        <v>0</v>
      </c>
      <c r="I96" s="408">
        <v>0</v>
      </c>
      <c r="J96" s="409">
        <v>0</v>
      </c>
      <c r="K96" s="410">
        <v>0</v>
      </c>
      <c r="L96" s="409">
        <v>0</v>
      </c>
    </row>
    <row r="97" spans="2:12" ht="15" customHeight="1">
      <c r="B97" s="407" t="s">
        <v>253</v>
      </c>
      <c r="C97" s="408">
        <v>0</v>
      </c>
      <c r="D97" s="409">
        <v>0</v>
      </c>
      <c r="E97" s="408">
        <v>2</v>
      </c>
      <c r="F97" s="409">
        <v>184</v>
      </c>
      <c r="G97" s="408">
        <v>0</v>
      </c>
      <c r="H97" s="409">
        <v>0</v>
      </c>
      <c r="I97" s="408">
        <v>0</v>
      </c>
      <c r="J97" s="409">
        <v>0</v>
      </c>
      <c r="K97" s="410">
        <v>0</v>
      </c>
      <c r="L97" s="409">
        <v>0</v>
      </c>
    </row>
    <row r="98" spans="2:12" ht="15" customHeight="1">
      <c r="B98" s="420" t="s">
        <v>254</v>
      </c>
      <c r="C98" s="412">
        <v>0</v>
      </c>
      <c r="D98" s="413">
        <v>0</v>
      </c>
      <c r="E98" s="412">
        <v>6</v>
      </c>
      <c r="F98" s="413">
        <v>413</v>
      </c>
      <c r="G98" s="412">
        <v>0</v>
      </c>
      <c r="H98" s="413">
        <v>0</v>
      </c>
      <c r="I98" s="412">
        <v>0</v>
      </c>
      <c r="J98" s="413">
        <v>0</v>
      </c>
      <c r="K98" s="414">
        <v>0</v>
      </c>
      <c r="L98" s="413">
        <v>0</v>
      </c>
    </row>
    <row r="99" spans="2:12" ht="15" customHeight="1">
      <c r="B99" s="403" t="s">
        <v>271</v>
      </c>
      <c r="C99" s="404">
        <f t="shared" ref="C99:L99" si="16">SUM(C100:C103)</f>
        <v>4</v>
      </c>
      <c r="D99" s="405">
        <f t="shared" si="16"/>
        <v>122</v>
      </c>
      <c r="E99" s="404">
        <f t="shared" si="16"/>
        <v>20</v>
      </c>
      <c r="F99" s="405">
        <f t="shared" si="16"/>
        <v>1324</v>
      </c>
      <c r="G99" s="404">
        <f t="shared" si="16"/>
        <v>1</v>
      </c>
      <c r="H99" s="405">
        <f t="shared" si="16"/>
        <v>9</v>
      </c>
      <c r="I99" s="404">
        <f t="shared" si="16"/>
        <v>5</v>
      </c>
      <c r="J99" s="405">
        <f t="shared" si="16"/>
        <v>469285</v>
      </c>
      <c r="K99" s="406">
        <f t="shared" si="16"/>
        <v>1</v>
      </c>
      <c r="L99" s="405">
        <f t="shared" si="16"/>
        <v>35000</v>
      </c>
    </row>
    <row r="100" spans="2:12" ht="15" customHeight="1">
      <c r="B100" s="407" t="s">
        <v>251</v>
      </c>
      <c r="C100" s="408">
        <v>4</v>
      </c>
      <c r="D100" s="409">
        <v>122</v>
      </c>
      <c r="E100" s="408">
        <v>8</v>
      </c>
      <c r="F100" s="409">
        <v>413</v>
      </c>
      <c r="G100" s="408">
        <v>1</v>
      </c>
      <c r="H100" s="409">
        <v>9</v>
      </c>
      <c r="I100" s="408">
        <v>5</v>
      </c>
      <c r="J100" s="409">
        <v>469285</v>
      </c>
      <c r="K100" s="410">
        <v>1</v>
      </c>
      <c r="L100" s="409">
        <v>35000</v>
      </c>
    </row>
    <row r="101" spans="2:12" ht="15" customHeight="1">
      <c r="B101" s="407" t="s">
        <v>252</v>
      </c>
      <c r="C101" s="408">
        <v>0</v>
      </c>
      <c r="D101" s="409">
        <v>0</v>
      </c>
      <c r="E101" s="408">
        <v>4</v>
      </c>
      <c r="F101" s="409">
        <v>375</v>
      </c>
      <c r="G101" s="408">
        <v>0</v>
      </c>
      <c r="H101" s="409">
        <v>0</v>
      </c>
      <c r="I101" s="408">
        <v>0</v>
      </c>
      <c r="J101" s="409">
        <v>0</v>
      </c>
      <c r="K101" s="410">
        <v>0</v>
      </c>
      <c r="L101" s="409">
        <v>0</v>
      </c>
    </row>
    <row r="102" spans="2:12" ht="15" customHeight="1">
      <c r="B102" s="407" t="s">
        <v>253</v>
      </c>
      <c r="C102" s="408">
        <v>0</v>
      </c>
      <c r="D102" s="409">
        <v>0</v>
      </c>
      <c r="E102" s="408">
        <v>2</v>
      </c>
      <c r="F102" s="409">
        <v>177</v>
      </c>
      <c r="G102" s="408">
        <v>0</v>
      </c>
      <c r="H102" s="409">
        <v>0</v>
      </c>
      <c r="I102" s="408">
        <v>0</v>
      </c>
      <c r="J102" s="409">
        <v>0</v>
      </c>
      <c r="K102" s="410">
        <v>0</v>
      </c>
      <c r="L102" s="409">
        <v>0</v>
      </c>
    </row>
    <row r="103" spans="2:12" ht="15" customHeight="1">
      <c r="B103" s="420" t="s">
        <v>254</v>
      </c>
      <c r="C103" s="412">
        <v>0</v>
      </c>
      <c r="D103" s="413">
        <v>0</v>
      </c>
      <c r="E103" s="412">
        <v>6</v>
      </c>
      <c r="F103" s="413">
        <v>359</v>
      </c>
      <c r="G103" s="412">
        <v>0</v>
      </c>
      <c r="H103" s="413">
        <v>0</v>
      </c>
      <c r="I103" s="412">
        <v>0</v>
      </c>
      <c r="J103" s="413">
        <v>0</v>
      </c>
      <c r="K103" s="414">
        <v>0</v>
      </c>
      <c r="L103" s="413">
        <v>0</v>
      </c>
    </row>
    <row r="104" spans="2:12" ht="15" customHeight="1">
      <c r="B104" s="403" t="s">
        <v>188</v>
      </c>
      <c r="C104" s="404">
        <f t="shared" ref="C104:L104" si="17">SUM(C105:C108)</f>
        <v>4</v>
      </c>
      <c r="D104" s="405">
        <f t="shared" si="17"/>
        <v>123</v>
      </c>
      <c r="E104" s="404">
        <f t="shared" si="17"/>
        <v>18</v>
      </c>
      <c r="F104" s="405">
        <f t="shared" si="17"/>
        <v>1228</v>
      </c>
      <c r="G104" s="404">
        <f t="shared" si="17"/>
        <v>0</v>
      </c>
      <c r="H104" s="405">
        <f t="shared" si="17"/>
        <v>0</v>
      </c>
      <c r="I104" s="404">
        <f t="shared" si="17"/>
        <v>5</v>
      </c>
      <c r="J104" s="405">
        <f t="shared" si="17"/>
        <v>511788</v>
      </c>
      <c r="K104" s="406">
        <f t="shared" si="17"/>
        <v>1</v>
      </c>
      <c r="L104" s="405">
        <f t="shared" si="17"/>
        <v>33000</v>
      </c>
    </row>
    <row r="105" spans="2:12" ht="15" customHeight="1">
      <c r="B105" s="407" t="s">
        <v>251</v>
      </c>
      <c r="C105" s="408">
        <v>4</v>
      </c>
      <c r="D105" s="409">
        <v>123</v>
      </c>
      <c r="E105" s="408">
        <v>8</v>
      </c>
      <c r="F105" s="409">
        <v>383</v>
      </c>
      <c r="G105" s="408">
        <v>0</v>
      </c>
      <c r="H105" s="409">
        <v>0</v>
      </c>
      <c r="I105" s="408">
        <v>5</v>
      </c>
      <c r="J105" s="409">
        <v>511788</v>
      </c>
      <c r="K105" s="410">
        <v>1</v>
      </c>
      <c r="L105" s="409">
        <v>33000</v>
      </c>
    </row>
    <row r="106" spans="2:12" ht="15" customHeight="1">
      <c r="B106" s="407" t="s">
        <v>252</v>
      </c>
      <c r="C106" s="408">
        <v>0</v>
      </c>
      <c r="D106" s="409">
        <v>0</v>
      </c>
      <c r="E106" s="408">
        <v>3</v>
      </c>
      <c r="F106" s="409">
        <v>291</v>
      </c>
      <c r="G106" s="408">
        <v>0</v>
      </c>
      <c r="H106" s="409">
        <v>0</v>
      </c>
      <c r="I106" s="408">
        <v>0</v>
      </c>
      <c r="J106" s="409">
        <v>0</v>
      </c>
      <c r="K106" s="410">
        <v>0</v>
      </c>
      <c r="L106" s="409">
        <v>0</v>
      </c>
    </row>
    <row r="107" spans="2:12" ht="15" customHeight="1">
      <c r="B107" s="407" t="s">
        <v>253</v>
      </c>
      <c r="C107" s="408">
        <v>0</v>
      </c>
      <c r="D107" s="409">
        <v>0</v>
      </c>
      <c r="E107" s="408">
        <v>2</v>
      </c>
      <c r="F107" s="409">
        <v>180</v>
      </c>
      <c r="G107" s="408">
        <v>0</v>
      </c>
      <c r="H107" s="409">
        <v>0</v>
      </c>
      <c r="I107" s="408">
        <v>0</v>
      </c>
      <c r="J107" s="409">
        <v>0</v>
      </c>
      <c r="K107" s="410">
        <v>0</v>
      </c>
      <c r="L107" s="409">
        <v>0</v>
      </c>
    </row>
    <row r="108" spans="2:12" ht="15" customHeight="1">
      <c r="B108" s="420" t="s">
        <v>254</v>
      </c>
      <c r="C108" s="412">
        <v>0</v>
      </c>
      <c r="D108" s="413">
        <v>0</v>
      </c>
      <c r="E108" s="412">
        <v>5</v>
      </c>
      <c r="F108" s="413">
        <v>374</v>
      </c>
      <c r="G108" s="412">
        <v>0</v>
      </c>
      <c r="H108" s="413">
        <v>0</v>
      </c>
      <c r="I108" s="412">
        <v>0</v>
      </c>
      <c r="J108" s="413">
        <v>0</v>
      </c>
      <c r="K108" s="414">
        <v>0</v>
      </c>
      <c r="L108" s="413">
        <v>0</v>
      </c>
    </row>
    <row r="109" spans="2:12">
      <c r="B109" s="403" t="s">
        <v>272</v>
      </c>
      <c r="C109" s="404">
        <f t="shared" ref="C109:L109" si="18">SUM(C110:C113)</f>
        <v>4</v>
      </c>
      <c r="D109" s="405">
        <f t="shared" si="18"/>
        <v>131</v>
      </c>
      <c r="E109" s="404">
        <f t="shared" si="18"/>
        <v>17</v>
      </c>
      <c r="F109" s="405">
        <f t="shared" si="18"/>
        <v>1174</v>
      </c>
      <c r="G109" s="404">
        <f t="shared" si="18"/>
        <v>0</v>
      </c>
      <c r="H109" s="405">
        <f t="shared" si="18"/>
        <v>0</v>
      </c>
      <c r="I109" s="404">
        <f t="shared" si="18"/>
        <v>5</v>
      </c>
      <c r="J109" s="405">
        <f t="shared" si="18"/>
        <v>508321</v>
      </c>
      <c r="K109" s="406">
        <f t="shared" si="18"/>
        <v>1</v>
      </c>
      <c r="L109" s="405">
        <f t="shared" si="18"/>
        <v>30000</v>
      </c>
    </row>
    <row r="110" spans="2:12">
      <c r="B110" s="407" t="s">
        <v>251</v>
      </c>
      <c r="C110" s="408">
        <v>4</v>
      </c>
      <c r="D110" s="409">
        <v>131</v>
      </c>
      <c r="E110" s="408">
        <v>7</v>
      </c>
      <c r="F110" s="409">
        <v>365</v>
      </c>
      <c r="G110" s="408">
        <v>0</v>
      </c>
      <c r="H110" s="409">
        <v>0</v>
      </c>
      <c r="I110" s="408">
        <v>5</v>
      </c>
      <c r="J110" s="409">
        <v>508321</v>
      </c>
      <c r="K110" s="410">
        <v>1</v>
      </c>
      <c r="L110" s="409">
        <v>30000</v>
      </c>
    </row>
    <row r="111" spans="2:12">
      <c r="B111" s="407" t="s">
        <v>252</v>
      </c>
      <c r="C111" s="408">
        <v>0</v>
      </c>
      <c r="D111" s="409">
        <v>0</v>
      </c>
      <c r="E111" s="408">
        <v>3</v>
      </c>
      <c r="F111" s="409">
        <v>288</v>
      </c>
      <c r="G111" s="408">
        <v>0</v>
      </c>
      <c r="H111" s="409">
        <v>0</v>
      </c>
      <c r="I111" s="408">
        <v>0</v>
      </c>
      <c r="J111" s="409">
        <v>0</v>
      </c>
      <c r="K111" s="410">
        <v>0</v>
      </c>
      <c r="L111" s="409">
        <v>0</v>
      </c>
    </row>
    <row r="112" spans="2:12">
      <c r="B112" s="407" t="s">
        <v>253</v>
      </c>
      <c r="C112" s="408">
        <v>0</v>
      </c>
      <c r="D112" s="409">
        <v>0</v>
      </c>
      <c r="E112" s="408">
        <v>2</v>
      </c>
      <c r="F112" s="409">
        <v>349</v>
      </c>
      <c r="G112" s="408">
        <v>0</v>
      </c>
      <c r="H112" s="409">
        <v>0</v>
      </c>
      <c r="I112" s="408">
        <v>0</v>
      </c>
      <c r="J112" s="409">
        <v>0</v>
      </c>
      <c r="K112" s="410">
        <v>0</v>
      </c>
      <c r="L112" s="409">
        <v>0</v>
      </c>
    </row>
    <row r="113" spans="2:12">
      <c r="B113" s="420" t="s">
        <v>254</v>
      </c>
      <c r="C113" s="412">
        <v>0</v>
      </c>
      <c r="D113" s="413">
        <v>0</v>
      </c>
      <c r="E113" s="412">
        <v>5</v>
      </c>
      <c r="F113" s="413">
        <v>172</v>
      </c>
      <c r="G113" s="412">
        <v>0</v>
      </c>
      <c r="H113" s="413">
        <v>0</v>
      </c>
      <c r="I113" s="412">
        <v>0</v>
      </c>
      <c r="J113" s="413">
        <v>0</v>
      </c>
      <c r="K113" s="414">
        <v>0</v>
      </c>
      <c r="L113" s="413">
        <v>0</v>
      </c>
    </row>
    <row r="114" spans="2:12">
      <c r="B114" s="403" t="s">
        <v>273</v>
      </c>
      <c r="C114" s="404">
        <f t="shared" ref="C114:L114" si="19">SUM(C115:C118)</f>
        <v>4</v>
      </c>
      <c r="D114" s="405">
        <f t="shared" si="19"/>
        <v>131</v>
      </c>
      <c r="E114" s="404">
        <f t="shared" si="19"/>
        <v>16</v>
      </c>
      <c r="F114" s="405">
        <f t="shared" si="19"/>
        <v>1146</v>
      </c>
      <c r="G114" s="404">
        <f t="shared" si="19"/>
        <v>0</v>
      </c>
      <c r="H114" s="405">
        <f t="shared" si="19"/>
        <v>0</v>
      </c>
      <c r="I114" s="404">
        <f t="shared" si="19"/>
        <v>4</v>
      </c>
      <c r="J114" s="405">
        <f t="shared" si="19"/>
        <v>505234</v>
      </c>
      <c r="K114" s="406">
        <f t="shared" si="19"/>
        <v>1</v>
      </c>
      <c r="L114" s="405">
        <f t="shared" si="19"/>
        <v>17000</v>
      </c>
    </row>
    <row r="115" spans="2:12">
      <c r="B115" s="407" t="s">
        <v>251</v>
      </c>
      <c r="C115" s="408">
        <v>4</v>
      </c>
      <c r="D115" s="409">
        <v>131</v>
      </c>
      <c r="E115" s="408">
        <v>6</v>
      </c>
      <c r="F115" s="409">
        <v>378</v>
      </c>
      <c r="G115" s="408">
        <v>0</v>
      </c>
      <c r="H115" s="409">
        <v>0</v>
      </c>
      <c r="I115" s="408">
        <v>4</v>
      </c>
      <c r="J115" s="409">
        <v>505234</v>
      </c>
      <c r="K115" s="410">
        <v>1</v>
      </c>
      <c r="L115" s="409">
        <v>17000</v>
      </c>
    </row>
    <row r="116" spans="2:12">
      <c r="B116" s="407" t="s">
        <v>252</v>
      </c>
      <c r="C116" s="408">
        <v>0</v>
      </c>
      <c r="D116" s="409">
        <v>0</v>
      </c>
      <c r="E116" s="408">
        <v>3</v>
      </c>
      <c r="F116" s="409">
        <v>265</v>
      </c>
      <c r="G116" s="408">
        <v>0</v>
      </c>
      <c r="H116" s="409">
        <v>0</v>
      </c>
      <c r="I116" s="408">
        <v>0</v>
      </c>
      <c r="J116" s="409">
        <v>0</v>
      </c>
      <c r="K116" s="410">
        <v>0</v>
      </c>
      <c r="L116" s="409">
        <v>0</v>
      </c>
    </row>
    <row r="117" spans="2:12">
      <c r="B117" s="407" t="s">
        <v>253</v>
      </c>
      <c r="C117" s="408">
        <v>0</v>
      </c>
      <c r="D117" s="409">
        <v>0</v>
      </c>
      <c r="E117" s="408">
        <v>2</v>
      </c>
      <c r="F117" s="409">
        <v>168</v>
      </c>
      <c r="G117" s="408">
        <v>0</v>
      </c>
      <c r="H117" s="409">
        <v>0</v>
      </c>
      <c r="I117" s="408">
        <v>0</v>
      </c>
      <c r="J117" s="409">
        <v>0</v>
      </c>
      <c r="K117" s="410">
        <v>0</v>
      </c>
      <c r="L117" s="409">
        <v>0</v>
      </c>
    </row>
    <row r="118" spans="2:12">
      <c r="B118" s="420" t="s">
        <v>254</v>
      </c>
      <c r="C118" s="412">
        <v>0</v>
      </c>
      <c r="D118" s="413">
        <v>0</v>
      </c>
      <c r="E118" s="412">
        <v>5</v>
      </c>
      <c r="F118" s="413">
        <v>335</v>
      </c>
      <c r="G118" s="412">
        <v>0</v>
      </c>
      <c r="H118" s="413">
        <v>0</v>
      </c>
      <c r="I118" s="412">
        <v>0</v>
      </c>
      <c r="J118" s="413">
        <v>0</v>
      </c>
      <c r="K118" s="414">
        <v>0</v>
      </c>
      <c r="L118" s="413">
        <v>0</v>
      </c>
    </row>
    <row r="119" spans="2:12">
      <c r="B119" s="403" t="s">
        <v>274</v>
      </c>
      <c r="C119" s="404">
        <f t="shared" ref="C119:L119" si="20">SUM(C120:C123)</f>
        <v>4</v>
      </c>
      <c r="D119" s="405">
        <f t="shared" si="20"/>
        <v>129</v>
      </c>
      <c r="E119" s="404">
        <f t="shared" si="20"/>
        <v>16</v>
      </c>
      <c r="F119" s="405">
        <f t="shared" si="20"/>
        <v>1110</v>
      </c>
      <c r="G119" s="404">
        <f t="shared" si="20"/>
        <v>0</v>
      </c>
      <c r="H119" s="405">
        <f t="shared" si="20"/>
        <v>0</v>
      </c>
      <c r="I119" s="404">
        <f t="shared" si="20"/>
        <v>4</v>
      </c>
      <c r="J119" s="405">
        <f t="shared" si="20"/>
        <v>317873</v>
      </c>
      <c r="K119" s="406">
        <f t="shared" si="20"/>
        <v>1</v>
      </c>
      <c r="L119" s="405">
        <f t="shared" si="20"/>
        <v>16000</v>
      </c>
    </row>
    <row r="120" spans="2:12">
      <c r="B120" s="407" t="s">
        <v>251</v>
      </c>
      <c r="C120" s="408">
        <v>4</v>
      </c>
      <c r="D120" s="409">
        <v>129</v>
      </c>
      <c r="E120" s="408">
        <v>6</v>
      </c>
      <c r="F120" s="409">
        <v>362</v>
      </c>
      <c r="G120" s="408">
        <v>0</v>
      </c>
      <c r="H120" s="409">
        <v>0</v>
      </c>
      <c r="I120" s="408">
        <v>4</v>
      </c>
      <c r="J120" s="409">
        <v>317873</v>
      </c>
      <c r="K120" s="410">
        <v>1</v>
      </c>
      <c r="L120" s="409">
        <v>16000</v>
      </c>
    </row>
    <row r="121" spans="2:12">
      <c r="B121" s="407" t="s">
        <v>252</v>
      </c>
      <c r="C121" s="408">
        <v>0</v>
      </c>
      <c r="D121" s="409">
        <v>0</v>
      </c>
      <c r="E121" s="410">
        <v>3</v>
      </c>
      <c r="F121" s="409">
        <v>257</v>
      </c>
      <c r="G121" s="408">
        <v>0</v>
      </c>
      <c r="H121" s="409">
        <v>0</v>
      </c>
      <c r="I121" s="408">
        <v>0</v>
      </c>
      <c r="J121" s="409">
        <v>0</v>
      </c>
      <c r="K121" s="410">
        <v>0</v>
      </c>
      <c r="L121" s="409">
        <v>0</v>
      </c>
    </row>
    <row r="122" spans="2:12">
      <c r="B122" s="407" t="s">
        <v>253</v>
      </c>
      <c r="C122" s="408">
        <v>0</v>
      </c>
      <c r="D122" s="409">
        <v>0</v>
      </c>
      <c r="E122" s="410">
        <v>2</v>
      </c>
      <c r="F122" s="409">
        <v>160</v>
      </c>
      <c r="G122" s="408">
        <v>0</v>
      </c>
      <c r="H122" s="409">
        <v>0</v>
      </c>
      <c r="I122" s="408">
        <v>0</v>
      </c>
      <c r="J122" s="409">
        <v>0</v>
      </c>
      <c r="K122" s="410">
        <v>0</v>
      </c>
      <c r="L122" s="409">
        <v>0</v>
      </c>
    </row>
    <row r="123" spans="2:12">
      <c r="B123" s="420" t="s">
        <v>254</v>
      </c>
      <c r="C123" s="412">
        <v>0</v>
      </c>
      <c r="D123" s="413">
        <v>0</v>
      </c>
      <c r="E123" s="412">
        <v>5</v>
      </c>
      <c r="F123" s="413">
        <v>331</v>
      </c>
      <c r="G123" s="412">
        <v>0</v>
      </c>
      <c r="H123" s="413">
        <v>0</v>
      </c>
      <c r="I123" s="412">
        <v>0</v>
      </c>
      <c r="J123" s="413">
        <v>0</v>
      </c>
      <c r="K123" s="414">
        <v>0</v>
      </c>
      <c r="L123" s="413">
        <v>0</v>
      </c>
    </row>
    <row r="124" spans="2:12">
      <c r="B124" s="403" t="s">
        <v>275</v>
      </c>
      <c r="C124" s="404">
        <f>SUM(C125:C128)</f>
        <v>3</v>
      </c>
      <c r="D124" s="405">
        <f t="shared" ref="D124:L124" si="21">SUM(D125:D128)</f>
        <v>64</v>
      </c>
      <c r="E124" s="404">
        <f t="shared" si="21"/>
        <v>15</v>
      </c>
      <c r="F124" s="405">
        <f t="shared" si="21"/>
        <v>1089</v>
      </c>
      <c r="G124" s="404">
        <f t="shared" si="21"/>
        <v>0</v>
      </c>
      <c r="H124" s="405">
        <f t="shared" si="21"/>
        <v>0</v>
      </c>
      <c r="I124" s="404">
        <f t="shared" si="21"/>
        <v>3</v>
      </c>
      <c r="J124" s="405">
        <f t="shared" si="21"/>
        <v>476554</v>
      </c>
      <c r="K124" s="406">
        <f t="shared" si="21"/>
        <v>1</v>
      </c>
      <c r="L124" s="405">
        <f t="shared" si="21"/>
        <v>16500</v>
      </c>
    </row>
    <row r="125" spans="2:12">
      <c r="B125" s="407" t="s">
        <v>251</v>
      </c>
      <c r="C125" s="408">
        <v>3</v>
      </c>
      <c r="D125" s="409">
        <v>64</v>
      </c>
      <c r="E125" s="408">
        <v>5</v>
      </c>
      <c r="F125" s="409">
        <v>404</v>
      </c>
      <c r="G125" s="408">
        <v>0</v>
      </c>
      <c r="H125" s="409">
        <v>0</v>
      </c>
      <c r="I125" s="408">
        <v>3</v>
      </c>
      <c r="J125" s="409">
        <v>476554</v>
      </c>
      <c r="K125" s="410">
        <v>1</v>
      </c>
      <c r="L125" s="409">
        <v>16500</v>
      </c>
    </row>
    <row r="126" spans="2:12">
      <c r="B126" s="407" t="s">
        <v>252</v>
      </c>
      <c r="C126" s="408">
        <v>0</v>
      </c>
      <c r="D126" s="409">
        <v>0</v>
      </c>
      <c r="E126" s="410">
        <v>3</v>
      </c>
      <c r="F126" s="409">
        <v>274</v>
      </c>
      <c r="G126" s="408">
        <v>0</v>
      </c>
      <c r="H126" s="409">
        <v>0</v>
      </c>
      <c r="I126" s="408">
        <v>0</v>
      </c>
      <c r="J126" s="409">
        <v>0</v>
      </c>
      <c r="K126" s="410">
        <v>0</v>
      </c>
      <c r="L126" s="409">
        <v>0</v>
      </c>
    </row>
    <row r="127" spans="2:12">
      <c r="B127" s="407" t="s">
        <v>253</v>
      </c>
      <c r="C127" s="408">
        <v>0</v>
      </c>
      <c r="D127" s="409">
        <v>0</v>
      </c>
      <c r="E127" s="410">
        <v>2</v>
      </c>
      <c r="F127" s="409">
        <v>280</v>
      </c>
      <c r="G127" s="408">
        <v>0</v>
      </c>
      <c r="H127" s="409">
        <v>0</v>
      </c>
      <c r="I127" s="408">
        <v>0</v>
      </c>
      <c r="J127" s="409">
        <v>0</v>
      </c>
      <c r="K127" s="410">
        <v>0</v>
      </c>
      <c r="L127" s="409">
        <v>0</v>
      </c>
    </row>
    <row r="128" spans="2:12">
      <c r="B128" s="420" t="s">
        <v>254</v>
      </c>
      <c r="C128" s="412">
        <v>0</v>
      </c>
      <c r="D128" s="413">
        <v>0</v>
      </c>
      <c r="E128" s="412">
        <v>5</v>
      </c>
      <c r="F128" s="413">
        <v>131</v>
      </c>
      <c r="G128" s="412">
        <v>0</v>
      </c>
      <c r="H128" s="413">
        <v>0</v>
      </c>
      <c r="I128" s="412">
        <v>0</v>
      </c>
      <c r="J128" s="413">
        <v>0</v>
      </c>
      <c r="K128" s="414">
        <v>0</v>
      </c>
      <c r="L128" s="413">
        <v>0</v>
      </c>
    </row>
    <row r="129" spans="2:12">
      <c r="B129" s="403" t="s">
        <v>276</v>
      </c>
      <c r="C129" s="404">
        <f>SUM(C130:C133)</f>
        <v>2</v>
      </c>
      <c r="D129" s="405">
        <f t="shared" ref="D129:L129" si="22">SUM(D130:D133)</f>
        <v>46</v>
      </c>
      <c r="E129" s="404">
        <f t="shared" si="22"/>
        <v>15</v>
      </c>
      <c r="F129" s="405">
        <f t="shared" si="22"/>
        <v>981</v>
      </c>
      <c r="G129" s="404">
        <f t="shared" si="22"/>
        <v>0</v>
      </c>
      <c r="H129" s="405">
        <f t="shared" si="22"/>
        <v>0</v>
      </c>
      <c r="I129" s="404">
        <f t="shared" si="22"/>
        <v>3</v>
      </c>
      <c r="J129" s="405">
        <f t="shared" si="22"/>
        <v>453550</v>
      </c>
      <c r="K129" s="406">
        <f t="shared" si="22"/>
        <v>1</v>
      </c>
      <c r="L129" s="405">
        <f t="shared" si="22"/>
        <v>16000</v>
      </c>
    </row>
    <row r="130" spans="2:12">
      <c r="B130" s="407" t="s">
        <v>251</v>
      </c>
      <c r="C130" s="408">
        <v>2</v>
      </c>
      <c r="D130" s="409">
        <v>46</v>
      </c>
      <c r="E130" s="408">
        <v>5</v>
      </c>
      <c r="F130" s="409">
        <v>386</v>
      </c>
      <c r="G130" s="408">
        <v>0</v>
      </c>
      <c r="H130" s="409">
        <v>0</v>
      </c>
      <c r="I130" s="408">
        <v>3</v>
      </c>
      <c r="J130" s="409">
        <v>453550</v>
      </c>
      <c r="K130" s="410">
        <v>1</v>
      </c>
      <c r="L130" s="409">
        <v>16000</v>
      </c>
    </row>
    <row r="131" spans="2:12">
      <c r="B131" s="407" t="s">
        <v>252</v>
      </c>
      <c r="C131" s="408">
        <v>0</v>
      </c>
      <c r="D131" s="409">
        <v>0</v>
      </c>
      <c r="E131" s="410">
        <v>3</v>
      </c>
      <c r="F131" s="409">
        <v>259</v>
      </c>
      <c r="G131" s="408">
        <v>0</v>
      </c>
      <c r="H131" s="409">
        <v>0</v>
      </c>
      <c r="I131" s="408">
        <v>0</v>
      </c>
      <c r="J131" s="409">
        <v>0</v>
      </c>
      <c r="K131" s="410">
        <v>0</v>
      </c>
      <c r="L131" s="409">
        <v>0</v>
      </c>
    </row>
    <row r="132" spans="2:12">
      <c r="B132" s="407" t="s">
        <v>253</v>
      </c>
      <c r="C132" s="408">
        <v>0</v>
      </c>
      <c r="D132" s="409">
        <v>0</v>
      </c>
      <c r="E132" s="410">
        <v>2</v>
      </c>
      <c r="F132" s="409">
        <v>69</v>
      </c>
      <c r="G132" s="408">
        <v>0</v>
      </c>
      <c r="H132" s="409">
        <v>0</v>
      </c>
      <c r="I132" s="408">
        <v>0</v>
      </c>
      <c r="J132" s="409">
        <v>0</v>
      </c>
      <c r="K132" s="410">
        <v>0</v>
      </c>
      <c r="L132" s="409">
        <v>0</v>
      </c>
    </row>
    <row r="133" spans="2:12">
      <c r="B133" s="420" t="s">
        <v>254</v>
      </c>
      <c r="C133" s="412">
        <v>0</v>
      </c>
      <c r="D133" s="413">
        <v>0</v>
      </c>
      <c r="E133" s="412">
        <v>5</v>
      </c>
      <c r="F133" s="413">
        <v>267</v>
      </c>
      <c r="G133" s="412">
        <v>0</v>
      </c>
      <c r="H133" s="413">
        <v>0</v>
      </c>
      <c r="I133" s="412">
        <v>0</v>
      </c>
      <c r="J133" s="413">
        <v>0</v>
      </c>
      <c r="K133" s="414">
        <v>0</v>
      </c>
      <c r="L133" s="413">
        <v>0</v>
      </c>
    </row>
    <row r="134" spans="2:12" ht="15" customHeight="1">
      <c r="B134" s="152" t="s">
        <v>277</v>
      </c>
      <c r="L134" s="193"/>
    </row>
    <row r="140" spans="2:12">
      <c r="B140" s="272"/>
      <c r="C140" s="272"/>
      <c r="D140" s="272"/>
      <c r="E140" s="272"/>
      <c r="F140" s="272"/>
      <c r="G140" s="272"/>
      <c r="H140" s="272"/>
      <c r="I140" s="272"/>
      <c r="J140" s="272"/>
      <c r="K140" s="272"/>
      <c r="L140" s="272"/>
    </row>
    <row r="141" spans="2:12">
      <c r="B141" s="272"/>
      <c r="C141" s="272"/>
      <c r="D141" s="272"/>
      <c r="E141" s="272"/>
      <c r="F141" s="272"/>
      <c r="G141" s="272"/>
      <c r="H141" s="272"/>
      <c r="I141" s="272"/>
      <c r="J141" s="272"/>
      <c r="K141" s="272"/>
      <c r="L141" s="272"/>
    </row>
    <row r="188" spans="2:12">
      <c r="B188" s="421"/>
      <c r="C188" s="421"/>
      <c r="D188" s="421"/>
      <c r="E188" s="421"/>
      <c r="F188" s="421"/>
      <c r="G188" s="421"/>
      <c r="H188" s="421"/>
      <c r="I188" s="421"/>
      <c r="J188" s="421"/>
      <c r="K188" s="421"/>
      <c r="L188" s="421"/>
    </row>
    <row r="191" spans="2:12">
      <c r="B191" s="272"/>
      <c r="C191" s="272"/>
      <c r="D191" s="272"/>
      <c r="E191" s="272"/>
      <c r="F191" s="272"/>
      <c r="G191" s="272"/>
      <c r="H191" s="272"/>
      <c r="I191" s="272"/>
      <c r="J191" s="272"/>
      <c r="K191" s="272"/>
      <c r="L191" s="272"/>
    </row>
    <row r="192" spans="2:12">
      <c r="B192" s="422"/>
      <c r="C192" s="422"/>
      <c r="D192" s="422"/>
      <c r="E192" s="422"/>
      <c r="F192" s="422"/>
      <c r="G192" s="422"/>
      <c r="H192" s="422"/>
      <c r="I192" s="422"/>
      <c r="J192" s="422"/>
      <c r="K192" s="422"/>
      <c r="L192" s="422"/>
    </row>
    <row r="193" spans="2:12">
      <c r="B193" s="422"/>
      <c r="C193" s="422"/>
      <c r="D193" s="422"/>
      <c r="E193" s="422"/>
      <c r="F193" s="422"/>
      <c r="G193" s="422"/>
      <c r="H193" s="422"/>
      <c r="I193" s="422"/>
      <c r="J193" s="422"/>
      <c r="K193" s="422"/>
      <c r="L193" s="422"/>
    </row>
    <row r="194" spans="2:12">
      <c r="B194" s="422"/>
      <c r="C194" s="422"/>
      <c r="D194" s="422"/>
      <c r="E194" s="422"/>
      <c r="F194" s="422"/>
      <c r="G194" s="422"/>
      <c r="H194" s="422"/>
      <c r="I194" s="422"/>
      <c r="J194" s="422"/>
      <c r="K194" s="422"/>
      <c r="L194" s="422"/>
    </row>
    <row r="195" spans="2:12">
      <c r="B195" s="421"/>
      <c r="C195" s="421"/>
      <c r="D195" s="421"/>
      <c r="E195" s="421"/>
      <c r="F195" s="421"/>
      <c r="G195" s="421"/>
      <c r="H195" s="421"/>
      <c r="I195" s="421"/>
      <c r="J195" s="421"/>
      <c r="K195" s="421"/>
      <c r="L195" s="421"/>
    </row>
    <row r="196" spans="2:12">
      <c r="B196" s="421"/>
      <c r="C196" s="421"/>
      <c r="D196" s="421"/>
      <c r="E196" s="421"/>
      <c r="F196" s="421"/>
      <c r="G196" s="421"/>
      <c r="H196" s="421"/>
      <c r="I196" s="421"/>
      <c r="J196" s="421"/>
      <c r="K196" s="421"/>
      <c r="L196" s="421"/>
    </row>
    <row r="197" spans="2:12">
      <c r="B197" s="421"/>
      <c r="C197" s="421"/>
      <c r="D197" s="421"/>
      <c r="E197" s="421"/>
      <c r="F197" s="421"/>
      <c r="G197" s="421"/>
      <c r="H197" s="421"/>
      <c r="I197" s="421"/>
      <c r="J197" s="421"/>
      <c r="K197" s="421"/>
      <c r="L197" s="421"/>
    </row>
    <row r="198" spans="2:12">
      <c r="B198" s="421"/>
      <c r="C198" s="421"/>
      <c r="D198" s="421"/>
      <c r="E198" s="421"/>
      <c r="F198" s="421"/>
      <c r="G198" s="421"/>
      <c r="H198" s="421"/>
      <c r="I198" s="421"/>
      <c r="J198" s="421"/>
      <c r="K198" s="421"/>
      <c r="L198" s="421"/>
    </row>
    <row r="199" spans="2:12">
      <c r="B199" s="421"/>
      <c r="C199" s="421"/>
      <c r="D199" s="421"/>
      <c r="E199" s="421"/>
      <c r="F199" s="421"/>
      <c r="G199" s="421"/>
      <c r="H199" s="421"/>
      <c r="I199" s="421"/>
      <c r="J199" s="421"/>
      <c r="K199" s="421"/>
      <c r="L199" s="421"/>
    </row>
    <row r="200" spans="2:12">
      <c r="B200" s="421"/>
      <c r="C200" s="421"/>
      <c r="D200" s="421"/>
      <c r="E200" s="421"/>
      <c r="F200" s="421"/>
      <c r="G200" s="421"/>
      <c r="H200" s="421"/>
      <c r="I200" s="421"/>
      <c r="J200" s="421"/>
      <c r="K200" s="421"/>
      <c r="L200" s="421"/>
    </row>
    <row r="201" spans="2:12">
      <c r="B201" s="422"/>
      <c r="C201" s="422"/>
      <c r="D201" s="422"/>
      <c r="E201" s="422"/>
      <c r="F201" s="422"/>
      <c r="G201" s="422"/>
      <c r="H201" s="422"/>
      <c r="I201" s="422"/>
      <c r="J201" s="422"/>
      <c r="K201" s="422"/>
      <c r="L201" s="422"/>
    </row>
    <row r="202" spans="2:12">
      <c r="B202" s="422"/>
      <c r="C202" s="422"/>
      <c r="D202" s="422"/>
      <c r="E202" s="422"/>
      <c r="F202" s="422"/>
      <c r="G202" s="422"/>
      <c r="H202" s="422"/>
      <c r="I202" s="422"/>
      <c r="J202" s="422"/>
      <c r="K202" s="422"/>
      <c r="L202" s="422"/>
    </row>
    <row r="203" spans="2:12">
      <c r="B203" s="422"/>
      <c r="C203" s="422"/>
      <c r="D203" s="422"/>
      <c r="E203" s="422"/>
      <c r="F203" s="422"/>
      <c r="G203" s="422"/>
      <c r="H203" s="422"/>
      <c r="I203" s="422"/>
      <c r="J203" s="422"/>
      <c r="K203" s="422"/>
      <c r="L203" s="422"/>
    </row>
    <row r="204" spans="2:12">
      <c r="B204" s="421"/>
      <c r="C204" s="421"/>
      <c r="D204" s="421"/>
      <c r="E204" s="421"/>
      <c r="F204" s="421"/>
      <c r="G204" s="421"/>
      <c r="H204" s="421"/>
      <c r="I204" s="421"/>
      <c r="J204" s="421"/>
      <c r="K204" s="421"/>
      <c r="L204" s="421"/>
    </row>
    <row r="205" spans="2:12">
      <c r="B205" s="421"/>
      <c r="C205" s="421"/>
      <c r="D205" s="421"/>
      <c r="E205" s="421"/>
      <c r="F205" s="421"/>
      <c r="G205" s="421"/>
      <c r="H205" s="421"/>
      <c r="I205" s="421"/>
      <c r="J205" s="421"/>
      <c r="K205" s="421"/>
      <c r="L205" s="421"/>
    </row>
    <row r="206" spans="2:12">
      <c r="B206" s="421"/>
      <c r="C206" s="421"/>
      <c r="D206" s="421"/>
      <c r="E206" s="421"/>
      <c r="F206" s="421"/>
      <c r="G206" s="421"/>
      <c r="H206" s="421"/>
      <c r="I206" s="421"/>
      <c r="J206" s="421"/>
      <c r="K206" s="421"/>
      <c r="L206" s="421"/>
    </row>
    <row r="207" spans="2:12">
      <c r="B207" s="421"/>
      <c r="C207" s="421"/>
      <c r="D207" s="421"/>
      <c r="E207" s="421"/>
      <c r="F207" s="421"/>
      <c r="G207" s="421"/>
      <c r="H207" s="421"/>
      <c r="I207" s="421"/>
      <c r="J207" s="421"/>
      <c r="K207" s="421"/>
      <c r="L207" s="421"/>
    </row>
    <row r="208" spans="2:12">
      <c r="B208" s="421"/>
      <c r="C208" s="421"/>
      <c r="D208" s="421"/>
      <c r="E208" s="421"/>
      <c r="F208" s="421"/>
      <c r="G208" s="421"/>
      <c r="H208" s="421"/>
      <c r="I208" s="421"/>
      <c r="J208" s="421"/>
      <c r="K208" s="421"/>
      <c r="L208" s="421"/>
    </row>
    <row r="209" spans="2:12">
      <c r="B209" s="421"/>
      <c r="C209" s="421"/>
      <c r="D209" s="421"/>
      <c r="E209" s="421"/>
      <c r="F209" s="421"/>
      <c r="G209" s="421"/>
      <c r="H209" s="421"/>
      <c r="I209" s="421"/>
      <c r="J209" s="421"/>
      <c r="K209" s="421"/>
      <c r="L209" s="421"/>
    </row>
    <row r="210" spans="2:12">
      <c r="B210" s="422"/>
      <c r="C210" s="422"/>
      <c r="D210" s="422"/>
      <c r="E210" s="422"/>
      <c r="F210" s="422"/>
      <c r="G210" s="422"/>
      <c r="H210" s="422"/>
      <c r="I210" s="422"/>
      <c r="J210" s="422"/>
      <c r="K210" s="422"/>
      <c r="L210" s="422"/>
    </row>
    <row r="211" spans="2:12">
      <c r="B211" s="422"/>
      <c r="C211" s="422"/>
      <c r="D211" s="422"/>
      <c r="E211" s="422"/>
      <c r="F211" s="422"/>
      <c r="G211" s="422"/>
      <c r="H211" s="422"/>
      <c r="I211" s="422"/>
      <c r="J211" s="422"/>
      <c r="K211" s="422"/>
      <c r="L211" s="422"/>
    </row>
    <row r="212" spans="2:12">
      <c r="B212" s="422"/>
      <c r="C212" s="422"/>
      <c r="D212" s="422"/>
      <c r="E212" s="422"/>
      <c r="F212" s="422"/>
      <c r="G212" s="422"/>
      <c r="H212" s="422"/>
      <c r="I212" s="422"/>
      <c r="J212" s="422"/>
      <c r="K212" s="422"/>
      <c r="L212" s="422"/>
    </row>
    <row r="213" spans="2:12">
      <c r="B213" s="421"/>
      <c r="C213" s="421"/>
      <c r="D213" s="421"/>
      <c r="E213" s="421"/>
      <c r="F213" s="421"/>
      <c r="G213" s="421"/>
      <c r="H213" s="421"/>
      <c r="I213" s="421"/>
      <c r="J213" s="421"/>
      <c r="K213" s="421"/>
      <c r="L213" s="421"/>
    </row>
    <row r="214" spans="2:12">
      <c r="B214" s="421"/>
      <c r="C214" s="421"/>
      <c r="D214" s="421"/>
      <c r="E214" s="421"/>
      <c r="F214" s="421"/>
      <c r="G214" s="421"/>
      <c r="H214" s="421"/>
      <c r="I214" s="421"/>
      <c r="J214" s="421"/>
      <c r="K214" s="421"/>
      <c r="L214" s="421"/>
    </row>
    <row r="215" spans="2:12">
      <c r="B215" s="421"/>
      <c r="C215" s="421"/>
      <c r="D215" s="421"/>
      <c r="E215" s="421"/>
      <c r="F215" s="421"/>
      <c r="G215" s="421"/>
      <c r="H215" s="421"/>
      <c r="I215" s="421"/>
      <c r="J215" s="421"/>
      <c r="K215" s="421"/>
      <c r="L215" s="421"/>
    </row>
    <row r="216" spans="2:12">
      <c r="B216" s="421"/>
      <c r="C216" s="421"/>
      <c r="D216" s="421"/>
      <c r="E216" s="421"/>
      <c r="F216" s="421"/>
      <c r="G216" s="421"/>
      <c r="H216" s="421"/>
      <c r="I216" s="421"/>
      <c r="J216" s="421"/>
      <c r="K216" s="421"/>
      <c r="L216" s="421"/>
    </row>
    <row r="217" spans="2:12">
      <c r="B217" s="421"/>
      <c r="C217" s="421"/>
      <c r="D217" s="421"/>
      <c r="E217" s="421"/>
      <c r="F217" s="421"/>
      <c r="G217" s="421"/>
      <c r="H217" s="421"/>
      <c r="I217" s="421"/>
      <c r="J217" s="421"/>
      <c r="K217" s="421"/>
      <c r="L217" s="421"/>
    </row>
    <row r="218" spans="2:12">
      <c r="B218" s="421"/>
      <c r="C218" s="421"/>
      <c r="D218" s="421"/>
      <c r="E218" s="421"/>
      <c r="F218" s="421"/>
      <c r="G218" s="421"/>
      <c r="H218" s="421"/>
      <c r="I218" s="421"/>
      <c r="J218" s="421"/>
      <c r="K218" s="421"/>
      <c r="L218" s="421"/>
    </row>
    <row r="219" spans="2:12">
      <c r="B219" s="422"/>
      <c r="C219" s="422"/>
      <c r="D219" s="422"/>
      <c r="E219" s="422"/>
      <c r="F219" s="422"/>
      <c r="G219" s="422"/>
      <c r="H219" s="422"/>
      <c r="I219" s="422"/>
      <c r="J219" s="422"/>
      <c r="K219" s="422"/>
      <c r="L219" s="422"/>
    </row>
    <row r="220" spans="2:12">
      <c r="B220" s="422"/>
      <c r="C220" s="422"/>
      <c r="D220" s="422"/>
      <c r="E220" s="422"/>
      <c r="F220" s="422"/>
      <c r="G220" s="422"/>
      <c r="H220" s="422"/>
      <c r="I220" s="422"/>
      <c r="J220" s="422"/>
      <c r="K220" s="422"/>
      <c r="L220" s="422"/>
    </row>
    <row r="221" spans="2:12">
      <c r="B221" s="422"/>
      <c r="C221" s="422"/>
      <c r="D221" s="422"/>
      <c r="E221" s="422"/>
      <c r="F221" s="422"/>
      <c r="G221" s="422"/>
      <c r="H221" s="422"/>
      <c r="I221" s="422"/>
      <c r="J221" s="422"/>
      <c r="K221" s="422"/>
      <c r="L221" s="422"/>
    </row>
    <row r="222" spans="2:12">
      <c r="B222" s="421"/>
      <c r="C222" s="421"/>
      <c r="D222" s="421"/>
      <c r="E222" s="421"/>
      <c r="F222" s="421"/>
      <c r="G222" s="421"/>
      <c r="H222" s="421"/>
      <c r="I222" s="421"/>
      <c r="J222" s="421"/>
      <c r="K222" s="421"/>
      <c r="L222" s="421"/>
    </row>
    <row r="223" spans="2:12">
      <c r="B223" s="421"/>
      <c r="C223" s="421"/>
      <c r="D223" s="421"/>
      <c r="E223" s="421"/>
      <c r="F223" s="421"/>
      <c r="G223" s="421"/>
      <c r="H223" s="421"/>
      <c r="I223" s="421"/>
      <c r="J223" s="421"/>
      <c r="K223" s="421"/>
      <c r="L223" s="421"/>
    </row>
    <row r="224" spans="2:12">
      <c r="B224" s="421"/>
      <c r="C224" s="421"/>
      <c r="D224" s="421"/>
      <c r="E224" s="421"/>
      <c r="F224" s="421"/>
      <c r="G224" s="421"/>
      <c r="H224" s="421"/>
      <c r="I224" s="421"/>
      <c r="J224" s="421"/>
      <c r="K224" s="421"/>
      <c r="L224" s="421"/>
    </row>
    <row r="225" spans="2:12">
      <c r="B225" s="421"/>
      <c r="C225" s="421"/>
      <c r="D225" s="421"/>
      <c r="E225" s="421"/>
      <c r="F225" s="421"/>
      <c r="G225" s="421"/>
      <c r="H225" s="421"/>
      <c r="I225" s="421"/>
      <c r="J225" s="421"/>
      <c r="K225" s="421"/>
      <c r="L225" s="421"/>
    </row>
    <row r="226" spans="2:12">
      <c r="B226" s="421"/>
      <c r="C226" s="421"/>
      <c r="D226" s="421"/>
      <c r="E226" s="421"/>
      <c r="F226" s="421"/>
      <c r="G226" s="421"/>
      <c r="H226" s="421"/>
      <c r="I226" s="421"/>
      <c r="J226" s="421"/>
      <c r="K226" s="421"/>
      <c r="L226" s="421"/>
    </row>
    <row r="227" spans="2:12">
      <c r="B227" s="421"/>
      <c r="C227" s="421"/>
      <c r="D227" s="421"/>
      <c r="E227" s="421"/>
      <c r="F227" s="421"/>
      <c r="G227" s="421"/>
      <c r="H227" s="421"/>
      <c r="I227" s="421"/>
      <c r="J227" s="421"/>
      <c r="K227" s="421"/>
      <c r="L227" s="421"/>
    </row>
    <row r="231" spans="2:12">
      <c r="B231" s="422"/>
      <c r="C231" s="422"/>
      <c r="D231" s="422"/>
      <c r="E231" s="422"/>
      <c r="F231" s="422"/>
      <c r="G231" s="422"/>
      <c r="H231" s="422"/>
      <c r="I231" s="422"/>
      <c r="J231" s="422"/>
      <c r="K231" s="422"/>
      <c r="L231" s="422"/>
    </row>
    <row r="232" spans="2:12">
      <c r="B232" s="422"/>
      <c r="C232" s="422"/>
      <c r="D232" s="422"/>
      <c r="E232" s="422"/>
      <c r="F232" s="422"/>
      <c r="G232" s="422"/>
      <c r="H232" s="422"/>
      <c r="I232" s="422"/>
      <c r="J232" s="422"/>
      <c r="K232" s="422"/>
      <c r="L232" s="422"/>
    </row>
    <row r="233" spans="2:12">
      <c r="B233" s="422"/>
      <c r="C233" s="422"/>
      <c r="D233" s="422"/>
      <c r="E233" s="422"/>
      <c r="F233" s="422"/>
      <c r="G233" s="422"/>
      <c r="H233" s="422"/>
      <c r="I233" s="422"/>
      <c r="J233" s="422"/>
      <c r="K233" s="422"/>
      <c r="L233" s="422"/>
    </row>
    <row r="234" spans="2:12">
      <c r="B234" s="421"/>
      <c r="C234" s="421"/>
      <c r="D234" s="421"/>
      <c r="E234" s="421"/>
      <c r="F234" s="421"/>
      <c r="G234" s="421"/>
      <c r="H234" s="421"/>
      <c r="I234" s="421"/>
      <c r="J234" s="421"/>
      <c r="K234" s="421"/>
      <c r="L234" s="421"/>
    </row>
    <row r="235" spans="2:12">
      <c r="B235" s="421"/>
      <c r="C235" s="421"/>
      <c r="D235" s="421"/>
      <c r="E235" s="421"/>
      <c r="F235" s="421"/>
      <c r="G235" s="421"/>
      <c r="H235" s="421"/>
      <c r="I235" s="421"/>
      <c r="J235" s="421"/>
      <c r="K235" s="421"/>
      <c r="L235" s="421"/>
    </row>
    <row r="236" spans="2:12">
      <c r="B236" s="421"/>
      <c r="C236" s="421"/>
      <c r="D236" s="421"/>
      <c r="E236" s="421"/>
      <c r="F236" s="421"/>
      <c r="G236" s="421"/>
      <c r="H236" s="421"/>
      <c r="I236" s="421"/>
      <c r="J236" s="421"/>
      <c r="K236" s="421"/>
      <c r="L236" s="421"/>
    </row>
    <row r="237" spans="2:12">
      <c r="B237" s="421"/>
      <c r="C237" s="421"/>
      <c r="D237" s="421"/>
      <c r="E237" s="421"/>
      <c r="F237" s="421"/>
      <c r="G237" s="421"/>
      <c r="H237" s="421"/>
      <c r="I237" s="421"/>
      <c r="J237" s="421"/>
      <c r="K237" s="421"/>
      <c r="L237" s="421"/>
    </row>
    <row r="238" spans="2:12">
      <c r="B238" s="421"/>
      <c r="C238" s="421"/>
      <c r="D238" s="421"/>
      <c r="E238" s="421"/>
      <c r="F238" s="421"/>
      <c r="G238" s="421"/>
      <c r="H238" s="421"/>
      <c r="I238" s="421"/>
      <c r="J238" s="421"/>
      <c r="K238" s="421"/>
      <c r="L238" s="421"/>
    </row>
    <row r="239" spans="2:12">
      <c r="B239" s="421"/>
      <c r="C239" s="421"/>
      <c r="D239" s="421"/>
      <c r="E239" s="421"/>
      <c r="F239" s="421"/>
      <c r="G239" s="421"/>
      <c r="H239" s="421"/>
      <c r="I239" s="421"/>
      <c r="J239" s="421"/>
      <c r="K239" s="421"/>
      <c r="L239" s="421"/>
    </row>
    <row r="240" spans="2:12">
      <c r="B240" s="422"/>
      <c r="C240" s="422"/>
      <c r="D240" s="422"/>
      <c r="E240" s="422"/>
      <c r="F240" s="422"/>
      <c r="G240" s="422"/>
      <c r="H240" s="422"/>
      <c r="I240" s="422"/>
      <c r="J240" s="422"/>
      <c r="K240" s="422"/>
      <c r="L240" s="422"/>
    </row>
    <row r="241" spans="2:12">
      <c r="B241" s="422"/>
      <c r="C241" s="422"/>
      <c r="D241" s="422"/>
      <c r="E241" s="422"/>
      <c r="F241" s="422"/>
      <c r="G241" s="422"/>
      <c r="H241" s="422"/>
      <c r="I241" s="422"/>
      <c r="J241" s="422"/>
      <c r="K241" s="422"/>
      <c r="L241" s="422"/>
    </row>
    <row r="242" spans="2:12">
      <c r="B242" s="422"/>
      <c r="C242" s="422"/>
      <c r="D242" s="422"/>
      <c r="E242" s="422"/>
      <c r="F242" s="422"/>
      <c r="G242" s="422"/>
      <c r="H242" s="422"/>
      <c r="I242" s="422"/>
      <c r="J242" s="422"/>
      <c r="K242" s="422"/>
      <c r="L242" s="422"/>
    </row>
    <row r="243" spans="2:12">
      <c r="B243" s="421"/>
      <c r="C243" s="421"/>
      <c r="D243" s="421"/>
      <c r="E243" s="421"/>
      <c r="F243" s="421"/>
      <c r="G243" s="421"/>
      <c r="H243" s="421"/>
      <c r="I243" s="421"/>
      <c r="J243" s="421"/>
      <c r="K243" s="421"/>
      <c r="L243" s="421"/>
    </row>
    <row r="244" spans="2:12">
      <c r="B244" s="421"/>
      <c r="C244" s="421"/>
      <c r="D244" s="421"/>
      <c r="E244" s="421"/>
      <c r="F244" s="421"/>
      <c r="G244" s="421"/>
      <c r="H244" s="421"/>
      <c r="I244" s="421"/>
      <c r="J244" s="421"/>
      <c r="K244" s="421"/>
      <c r="L244" s="421"/>
    </row>
    <row r="245" spans="2:12">
      <c r="B245" s="421"/>
      <c r="C245" s="421"/>
      <c r="D245" s="421"/>
      <c r="E245" s="421"/>
      <c r="F245" s="421"/>
      <c r="G245" s="421"/>
      <c r="H245" s="421"/>
      <c r="I245" s="421"/>
      <c r="J245" s="421"/>
      <c r="K245" s="421"/>
      <c r="L245" s="421"/>
    </row>
    <row r="246" spans="2:12">
      <c r="B246" s="421"/>
      <c r="C246" s="421"/>
      <c r="D246" s="421"/>
      <c r="E246" s="421"/>
      <c r="F246" s="421"/>
      <c r="G246" s="421"/>
      <c r="H246" s="421"/>
      <c r="I246" s="421"/>
      <c r="J246" s="421"/>
      <c r="K246" s="421"/>
      <c r="L246" s="421"/>
    </row>
    <row r="247" spans="2:12">
      <c r="B247" s="421"/>
      <c r="C247" s="421"/>
      <c r="D247" s="421"/>
      <c r="E247" s="421"/>
      <c r="F247" s="421"/>
      <c r="G247" s="421"/>
      <c r="H247" s="421"/>
      <c r="I247" s="421"/>
      <c r="J247" s="421"/>
      <c r="K247" s="421"/>
      <c r="L247" s="421"/>
    </row>
    <row r="248" spans="2:12">
      <c r="B248" s="421"/>
      <c r="C248" s="421"/>
      <c r="D248" s="421"/>
      <c r="E248" s="421"/>
      <c r="F248" s="421"/>
      <c r="G248" s="421"/>
      <c r="H248" s="421"/>
      <c r="I248" s="421"/>
      <c r="J248" s="421"/>
      <c r="K248" s="421"/>
      <c r="L248" s="421"/>
    </row>
    <row r="250" spans="2:12">
      <c r="B250" s="422"/>
      <c r="C250" s="422"/>
      <c r="D250" s="422"/>
      <c r="E250" s="422"/>
      <c r="F250" s="422"/>
      <c r="G250" s="422"/>
      <c r="H250" s="422"/>
      <c r="I250" s="422"/>
      <c r="J250" s="422"/>
      <c r="K250" s="422"/>
      <c r="L250" s="422"/>
    </row>
    <row r="251" spans="2:12">
      <c r="B251" s="422"/>
      <c r="C251" s="422"/>
      <c r="D251" s="422"/>
      <c r="E251" s="422"/>
      <c r="F251" s="422"/>
      <c r="G251" s="422"/>
      <c r="H251" s="422"/>
      <c r="I251" s="422"/>
      <c r="J251" s="422"/>
      <c r="K251" s="422"/>
      <c r="L251" s="422"/>
    </row>
    <row r="252" spans="2:12">
      <c r="B252" s="422"/>
      <c r="C252" s="422"/>
      <c r="D252" s="422"/>
      <c r="E252" s="422"/>
      <c r="F252" s="422"/>
      <c r="G252" s="422"/>
      <c r="H252" s="422"/>
      <c r="I252" s="422"/>
      <c r="J252" s="422"/>
      <c r="K252" s="422"/>
      <c r="L252" s="422"/>
    </row>
    <row r="253" spans="2:12">
      <c r="B253" s="421"/>
      <c r="C253" s="421"/>
      <c r="D253" s="421"/>
      <c r="E253" s="421"/>
      <c r="F253" s="421"/>
      <c r="G253" s="421"/>
      <c r="H253" s="421"/>
      <c r="I253" s="421"/>
      <c r="J253" s="421"/>
      <c r="K253" s="421"/>
      <c r="L253" s="421"/>
    </row>
    <row r="254" spans="2:12">
      <c r="B254" s="421"/>
      <c r="C254" s="421"/>
      <c r="D254" s="421"/>
      <c r="E254" s="421"/>
      <c r="F254" s="421"/>
      <c r="G254" s="421"/>
      <c r="H254" s="421"/>
      <c r="I254" s="421"/>
      <c r="J254" s="421"/>
      <c r="K254" s="421"/>
      <c r="L254" s="421"/>
    </row>
    <row r="255" spans="2:12">
      <c r="B255" s="421"/>
      <c r="C255" s="421"/>
      <c r="D255" s="421"/>
      <c r="E255" s="421"/>
      <c r="F255" s="421"/>
      <c r="G255" s="421"/>
      <c r="H255" s="421"/>
      <c r="I255" s="421"/>
      <c r="J255" s="421"/>
      <c r="K255" s="421"/>
      <c r="L255" s="421"/>
    </row>
    <row r="256" spans="2:12">
      <c r="B256" s="421"/>
      <c r="C256" s="421"/>
      <c r="D256" s="421"/>
      <c r="E256" s="421"/>
      <c r="F256" s="421"/>
      <c r="G256" s="421"/>
      <c r="H256" s="421"/>
      <c r="I256" s="421"/>
      <c r="J256" s="421"/>
      <c r="K256" s="421"/>
      <c r="L256" s="421"/>
    </row>
    <row r="257" spans="2:12">
      <c r="B257" s="421"/>
      <c r="C257" s="421"/>
      <c r="D257" s="421"/>
      <c r="E257" s="421"/>
      <c r="F257" s="421"/>
      <c r="G257" s="421"/>
      <c r="H257" s="421"/>
      <c r="I257" s="421"/>
      <c r="J257" s="421"/>
      <c r="K257" s="421"/>
      <c r="L257" s="421"/>
    </row>
    <row r="258" spans="2:12">
      <c r="B258" s="421"/>
      <c r="C258" s="421"/>
      <c r="D258" s="421"/>
      <c r="E258" s="421"/>
      <c r="F258" s="421"/>
      <c r="G258" s="421"/>
      <c r="H258" s="421"/>
      <c r="I258" s="421"/>
      <c r="J258" s="421"/>
      <c r="K258" s="421"/>
      <c r="L258" s="421"/>
    </row>
    <row r="262" spans="2:12">
      <c r="B262" s="272"/>
      <c r="C262" s="272"/>
      <c r="D262" s="272"/>
      <c r="E262" s="272"/>
      <c r="F262" s="272"/>
      <c r="G262" s="272"/>
      <c r="H262" s="272"/>
      <c r="I262" s="272"/>
      <c r="J262" s="272"/>
      <c r="K262" s="272"/>
      <c r="L262" s="272"/>
    </row>
    <row r="263" spans="2:12">
      <c r="B263" s="421"/>
      <c r="C263" s="421"/>
      <c r="D263" s="421"/>
      <c r="E263" s="421"/>
      <c r="F263" s="421"/>
      <c r="G263" s="421"/>
      <c r="H263" s="421"/>
      <c r="I263" s="421"/>
      <c r="J263" s="421"/>
      <c r="K263" s="421"/>
      <c r="L263" s="421"/>
    </row>
    <row r="275" spans="2:12">
      <c r="B275" s="421"/>
      <c r="C275" s="421"/>
      <c r="D275" s="421"/>
      <c r="E275" s="421"/>
      <c r="F275" s="421"/>
      <c r="G275" s="421"/>
      <c r="H275" s="421"/>
      <c r="I275" s="421"/>
      <c r="J275" s="421"/>
      <c r="K275" s="421"/>
      <c r="L275" s="421"/>
    </row>
    <row r="287" spans="2:12">
      <c r="B287" s="421"/>
      <c r="C287" s="421"/>
      <c r="D287" s="421"/>
      <c r="E287" s="421"/>
      <c r="F287" s="421"/>
      <c r="G287" s="421"/>
      <c r="H287" s="421"/>
      <c r="I287" s="421"/>
      <c r="J287" s="421"/>
      <c r="K287" s="421"/>
      <c r="L287" s="421"/>
    </row>
    <row r="299" spans="2:12">
      <c r="B299" s="421"/>
      <c r="C299" s="421"/>
      <c r="D299" s="421"/>
      <c r="E299" s="421"/>
      <c r="F299" s="421"/>
      <c r="G299" s="421"/>
      <c r="H299" s="421"/>
      <c r="I299" s="421"/>
      <c r="J299" s="421"/>
      <c r="K299" s="421"/>
      <c r="L299" s="421"/>
    </row>
    <row r="311" spans="2:12">
      <c r="B311" s="421"/>
      <c r="C311" s="421"/>
      <c r="D311" s="421"/>
      <c r="E311" s="421"/>
      <c r="F311" s="421"/>
      <c r="G311" s="421"/>
      <c r="H311" s="421"/>
      <c r="I311" s="421"/>
      <c r="J311" s="421"/>
      <c r="K311" s="421"/>
      <c r="L311" s="421"/>
    </row>
    <row r="323" spans="2:12">
      <c r="B323" s="421"/>
      <c r="C323" s="421"/>
      <c r="D323" s="421"/>
      <c r="E323" s="421"/>
      <c r="F323" s="421"/>
      <c r="G323" s="421"/>
      <c r="H323" s="421"/>
      <c r="I323" s="421"/>
      <c r="J323" s="421"/>
      <c r="K323" s="421"/>
      <c r="L323" s="421"/>
    </row>
    <row r="335" spans="2:12">
      <c r="B335" s="421"/>
      <c r="C335" s="421"/>
      <c r="D335" s="421"/>
      <c r="E335" s="421"/>
      <c r="F335" s="421"/>
      <c r="G335" s="421"/>
      <c r="H335" s="421"/>
      <c r="I335" s="421"/>
      <c r="J335" s="421"/>
      <c r="K335" s="421"/>
      <c r="L335" s="421"/>
    </row>
    <row r="349" spans="2:12">
      <c r="B349" s="272"/>
      <c r="C349" s="272"/>
      <c r="D349" s="272"/>
      <c r="E349" s="272"/>
      <c r="F349" s="272"/>
      <c r="G349" s="272"/>
      <c r="H349" s="272"/>
      <c r="I349" s="272"/>
      <c r="J349" s="272"/>
      <c r="K349" s="272"/>
      <c r="L349" s="272"/>
    </row>
    <row r="350" spans="2:12">
      <c r="B350" s="421"/>
      <c r="C350" s="421"/>
      <c r="D350" s="421"/>
      <c r="E350" s="421"/>
      <c r="F350" s="421"/>
      <c r="G350" s="421"/>
      <c r="H350" s="421"/>
      <c r="I350" s="421"/>
      <c r="J350" s="421"/>
      <c r="K350" s="421"/>
      <c r="L350" s="421"/>
    </row>
    <row r="351" spans="2:12">
      <c r="B351" s="421"/>
      <c r="C351" s="421"/>
      <c r="D351" s="421"/>
      <c r="E351" s="421"/>
      <c r="F351" s="421"/>
      <c r="G351" s="421"/>
      <c r="H351" s="421"/>
      <c r="I351" s="421"/>
      <c r="J351" s="421"/>
      <c r="K351" s="421"/>
      <c r="L351" s="421"/>
    </row>
    <row r="352" spans="2:12">
      <c r="B352" s="421"/>
      <c r="C352" s="421"/>
      <c r="D352" s="421"/>
      <c r="E352" s="421"/>
      <c r="F352" s="421"/>
      <c r="G352" s="421"/>
      <c r="H352" s="421"/>
      <c r="I352" s="421"/>
      <c r="J352" s="421"/>
      <c r="K352" s="421"/>
      <c r="L352" s="421"/>
    </row>
    <row r="353" spans="2:12">
      <c r="B353" s="421"/>
      <c r="C353" s="421"/>
      <c r="D353" s="421"/>
      <c r="E353" s="421"/>
      <c r="F353" s="421"/>
      <c r="G353" s="421"/>
      <c r="H353" s="421"/>
      <c r="I353" s="421"/>
      <c r="J353" s="421"/>
      <c r="K353" s="421"/>
      <c r="L353" s="421"/>
    </row>
    <row r="354" spans="2:12">
      <c r="B354" s="421"/>
      <c r="C354" s="421"/>
      <c r="D354" s="421"/>
      <c r="E354" s="421"/>
      <c r="F354" s="421"/>
      <c r="G354" s="421"/>
      <c r="H354" s="421"/>
      <c r="I354" s="421"/>
      <c r="J354" s="421"/>
      <c r="K354" s="421"/>
      <c r="L354" s="421"/>
    </row>
    <row r="355" spans="2:12">
      <c r="B355" s="421"/>
      <c r="C355" s="421"/>
      <c r="D355" s="421"/>
      <c r="E355" s="421"/>
      <c r="F355" s="421"/>
      <c r="G355" s="421"/>
      <c r="H355" s="421"/>
      <c r="I355" s="421"/>
      <c r="J355" s="421"/>
      <c r="K355" s="421"/>
      <c r="L355" s="421"/>
    </row>
    <row r="356" spans="2:12">
      <c r="B356" s="421"/>
      <c r="C356" s="421"/>
      <c r="D356" s="421"/>
      <c r="E356" s="421"/>
      <c r="F356" s="421"/>
      <c r="G356" s="421"/>
      <c r="H356" s="421"/>
      <c r="I356" s="421"/>
      <c r="J356" s="421"/>
      <c r="K356" s="421"/>
      <c r="L356" s="421"/>
    </row>
    <row r="357" spans="2:12">
      <c r="B357" s="421"/>
      <c r="C357" s="421"/>
      <c r="D357" s="421"/>
      <c r="E357" s="421"/>
      <c r="F357" s="421"/>
      <c r="G357" s="421"/>
      <c r="H357" s="421"/>
      <c r="I357" s="421"/>
      <c r="J357" s="421"/>
      <c r="K357" s="421"/>
      <c r="L357" s="421"/>
    </row>
    <row r="358" spans="2:12">
      <c r="B358" s="421"/>
      <c r="C358" s="421"/>
      <c r="D358" s="421"/>
      <c r="E358" s="421"/>
      <c r="F358" s="421"/>
      <c r="G358" s="421"/>
      <c r="H358" s="421"/>
      <c r="I358" s="421"/>
      <c r="J358" s="421"/>
      <c r="K358" s="421"/>
      <c r="L358" s="421"/>
    </row>
    <row r="359" spans="2:12">
      <c r="B359" s="421"/>
      <c r="C359" s="421"/>
      <c r="D359" s="421"/>
      <c r="E359" s="421"/>
      <c r="F359" s="421"/>
      <c r="G359" s="421"/>
      <c r="H359" s="421"/>
      <c r="I359" s="421"/>
      <c r="J359" s="421"/>
      <c r="K359" s="421"/>
      <c r="L359" s="421"/>
    </row>
    <row r="360" spans="2:12">
      <c r="B360" s="421"/>
      <c r="C360" s="421"/>
      <c r="D360" s="421"/>
      <c r="E360" s="421"/>
      <c r="F360" s="421"/>
      <c r="G360" s="421"/>
      <c r="H360" s="421"/>
      <c r="I360" s="421"/>
      <c r="J360" s="421"/>
      <c r="K360" s="421"/>
      <c r="L360" s="421"/>
    </row>
    <row r="361" spans="2:12">
      <c r="B361" s="421"/>
      <c r="C361" s="421"/>
      <c r="D361" s="421"/>
      <c r="E361" s="421"/>
      <c r="F361" s="421"/>
      <c r="G361" s="421"/>
      <c r="H361" s="421"/>
      <c r="I361" s="421"/>
      <c r="J361" s="421"/>
      <c r="K361" s="421"/>
      <c r="L361" s="421"/>
    </row>
    <row r="362" spans="2:12">
      <c r="B362" s="421"/>
      <c r="C362" s="421"/>
      <c r="D362" s="421"/>
      <c r="E362" s="421"/>
      <c r="F362" s="421"/>
      <c r="G362" s="421"/>
      <c r="H362" s="421"/>
      <c r="I362" s="421"/>
      <c r="J362" s="421"/>
      <c r="K362" s="421"/>
      <c r="L362" s="421"/>
    </row>
    <row r="363" spans="2:12">
      <c r="B363" s="421"/>
      <c r="C363" s="421"/>
      <c r="D363" s="421"/>
      <c r="E363" s="421"/>
      <c r="F363" s="421"/>
      <c r="G363" s="421"/>
      <c r="H363" s="421"/>
      <c r="I363" s="421"/>
      <c r="J363" s="421"/>
      <c r="K363" s="421"/>
      <c r="L363" s="421"/>
    </row>
    <row r="364" spans="2:12">
      <c r="B364" s="421"/>
      <c r="C364" s="421"/>
      <c r="D364" s="421"/>
      <c r="E364" s="421"/>
      <c r="F364" s="421"/>
      <c r="G364" s="421"/>
      <c r="H364" s="421"/>
      <c r="I364" s="421"/>
      <c r="J364" s="421"/>
      <c r="K364" s="421"/>
      <c r="L364" s="421"/>
    </row>
    <row r="365" spans="2:12">
      <c r="B365" s="421"/>
      <c r="C365" s="421"/>
      <c r="D365" s="421"/>
      <c r="E365" s="421"/>
      <c r="F365" s="421"/>
      <c r="G365" s="421"/>
      <c r="H365" s="421"/>
      <c r="I365" s="421"/>
      <c r="J365" s="421"/>
      <c r="K365" s="421"/>
      <c r="L365" s="421"/>
    </row>
    <row r="366" spans="2:12">
      <c r="B366" s="421"/>
      <c r="C366" s="421"/>
      <c r="D366" s="421"/>
      <c r="E366" s="421"/>
      <c r="F366" s="421"/>
      <c r="G366" s="421"/>
      <c r="H366" s="421"/>
      <c r="I366" s="421"/>
      <c r="J366" s="421"/>
      <c r="K366" s="421"/>
      <c r="L366" s="421"/>
    </row>
    <row r="367" spans="2:12">
      <c r="B367" s="421"/>
      <c r="C367" s="421"/>
      <c r="D367" s="421"/>
      <c r="E367" s="421"/>
      <c r="F367" s="421"/>
      <c r="G367" s="421"/>
      <c r="H367" s="421"/>
      <c r="I367" s="421"/>
      <c r="J367" s="421"/>
      <c r="K367" s="421"/>
      <c r="L367" s="421"/>
    </row>
    <row r="368" spans="2:12">
      <c r="B368" s="421"/>
      <c r="C368" s="421"/>
      <c r="D368" s="421"/>
      <c r="E368" s="421"/>
      <c r="F368" s="421"/>
      <c r="G368" s="421"/>
      <c r="H368" s="421"/>
      <c r="I368" s="421"/>
      <c r="J368" s="421"/>
      <c r="K368" s="421"/>
      <c r="L368" s="421"/>
    </row>
    <row r="369" spans="2:12">
      <c r="B369" s="421"/>
      <c r="C369" s="421"/>
      <c r="D369" s="421"/>
      <c r="E369" s="421"/>
      <c r="F369" s="421"/>
      <c r="G369" s="421"/>
      <c r="H369" s="421"/>
      <c r="I369" s="421"/>
      <c r="J369" s="421"/>
      <c r="K369" s="421"/>
      <c r="L369" s="421"/>
    </row>
    <row r="370" spans="2:12">
      <c r="B370" s="421"/>
      <c r="C370" s="421"/>
      <c r="D370" s="421"/>
      <c r="E370" s="421"/>
      <c r="F370" s="421"/>
      <c r="G370" s="421"/>
      <c r="H370" s="421"/>
      <c r="I370" s="421"/>
      <c r="J370" s="421"/>
      <c r="K370" s="421"/>
      <c r="L370" s="421"/>
    </row>
    <row r="371" spans="2:12">
      <c r="B371" s="421"/>
      <c r="C371" s="421"/>
      <c r="D371" s="421"/>
      <c r="E371" s="421"/>
      <c r="F371" s="421"/>
      <c r="G371" s="421"/>
      <c r="H371" s="421"/>
      <c r="I371" s="421"/>
      <c r="J371" s="421"/>
      <c r="K371" s="421"/>
      <c r="L371" s="421"/>
    </row>
    <row r="372" spans="2:12">
      <c r="B372" s="421"/>
      <c r="C372" s="421"/>
      <c r="D372" s="421"/>
      <c r="E372" s="421"/>
      <c r="F372" s="421"/>
      <c r="G372" s="421"/>
      <c r="H372" s="421"/>
      <c r="I372" s="421"/>
      <c r="J372" s="421"/>
      <c r="K372" s="421"/>
      <c r="L372" s="421"/>
    </row>
    <row r="373" spans="2:12">
      <c r="B373" s="421"/>
      <c r="C373" s="421"/>
      <c r="D373" s="421"/>
      <c r="E373" s="421"/>
      <c r="F373" s="421"/>
      <c r="G373" s="421"/>
      <c r="H373" s="421"/>
      <c r="I373" s="421"/>
      <c r="J373" s="421"/>
      <c r="K373" s="421"/>
      <c r="L373" s="421"/>
    </row>
    <row r="374" spans="2:12">
      <c r="B374" s="421"/>
      <c r="C374" s="421"/>
      <c r="D374" s="421"/>
      <c r="E374" s="421"/>
      <c r="F374" s="421"/>
      <c r="G374" s="421"/>
      <c r="H374" s="421"/>
      <c r="I374" s="421"/>
      <c r="J374" s="421"/>
      <c r="K374" s="421"/>
      <c r="L374" s="421"/>
    </row>
    <row r="375" spans="2:12">
      <c r="B375" s="421"/>
      <c r="C375" s="421"/>
      <c r="D375" s="421"/>
      <c r="E375" s="421"/>
      <c r="F375" s="421"/>
      <c r="G375" s="421"/>
      <c r="H375" s="421"/>
      <c r="I375" s="421"/>
      <c r="J375" s="421"/>
      <c r="K375" s="421"/>
      <c r="L375" s="421"/>
    </row>
    <row r="376" spans="2:12">
      <c r="B376" s="421"/>
      <c r="C376" s="421"/>
      <c r="D376" s="421"/>
      <c r="E376" s="421"/>
      <c r="F376" s="421"/>
      <c r="G376" s="421"/>
      <c r="H376" s="421"/>
      <c r="I376" s="421"/>
      <c r="J376" s="421"/>
      <c r="K376" s="421"/>
      <c r="L376" s="421"/>
    </row>
    <row r="377" spans="2:12">
      <c r="B377" s="421"/>
      <c r="C377" s="421"/>
      <c r="D377" s="421"/>
      <c r="E377" s="421"/>
      <c r="F377" s="421"/>
      <c r="G377" s="421"/>
      <c r="H377" s="421"/>
      <c r="I377" s="421"/>
      <c r="J377" s="421"/>
      <c r="K377" s="421"/>
      <c r="L377" s="421"/>
    </row>
    <row r="378" spans="2:12">
      <c r="B378" s="421"/>
      <c r="C378" s="421"/>
      <c r="D378" s="421"/>
      <c r="E378" s="421"/>
      <c r="F378" s="421"/>
      <c r="G378" s="421"/>
      <c r="H378" s="421"/>
      <c r="I378" s="421"/>
      <c r="J378" s="421"/>
      <c r="K378" s="421"/>
      <c r="L378" s="421"/>
    </row>
    <row r="379" spans="2:12">
      <c r="B379" s="421"/>
      <c r="C379" s="421"/>
      <c r="D379" s="421"/>
      <c r="E379" s="421"/>
      <c r="F379" s="421"/>
      <c r="G379" s="421"/>
      <c r="H379" s="421"/>
      <c r="I379" s="421"/>
      <c r="J379" s="421"/>
      <c r="K379" s="421"/>
      <c r="L379" s="421"/>
    </row>
    <row r="380" spans="2:12">
      <c r="B380" s="421"/>
      <c r="C380" s="421"/>
      <c r="D380" s="421"/>
      <c r="E380" s="421"/>
      <c r="F380" s="421"/>
      <c r="G380" s="421"/>
      <c r="H380" s="421"/>
      <c r="I380" s="421"/>
      <c r="J380" s="421"/>
      <c r="K380" s="421"/>
      <c r="L380" s="421"/>
    </row>
    <row r="381" spans="2:12">
      <c r="B381" s="421"/>
      <c r="C381" s="421"/>
      <c r="D381" s="421"/>
      <c r="E381" s="421"/>
      <c r="F381" s="421"/>
      <c r="G381" s="421"/>
      <c r="H381" s="421"/>
      <c r="I381" s="421"/>
      <c r="J381" s="421"/>
      <c r="K381" s="421"/>
      <c r="L381" s="421"/>
    </row>
    <row r="382" spans="2:12">
      <c r="B382" s="421"/>
      <c r="C382" s="421"/>
      <c r="D382" s="421"/>
      <c r="E382" s="421"/>
      <c r="F382" s="421"/>
      <c r="G382" s="421"/>
      <c r="H382" s="421"/>
      <c r="I382" s="421"/>
      <c r="J382" s="421"/>
      <c r="K382" s="421"/>
      <c r="L382" s="421"/>
    </row>
    <row r="383" spans="2:12">
      <c r="B383" s="421"/>
      <c r="C383" s="421"/>
      <c r="D383" s="421"/>
      <c r="E383" s="421"/>
      <c r="F383" s="421"/>
      <c r="G383" s="421"/>
      <c r="H383" s="421"/>
      <c r="I383" s="421"/>
      <c r="J383" s="421"/>
      <c r="K383" s="421"/>
      <c r="L383" s="421"/>
    </row>
    <row r="384" spans="2:12">
      <c r="B384" s="421"/>
      <c r="C384" s="421"/>
      <c r="D384" s="421"/>
      <c r="E384" s="421"/>
      <c r="F384" s="421"/>
      <c r="G384" s="421"/>
      <c r="H384" s="421"/>
      <c r="I384" s="421"/>
      <c r="J384" s="421"/>
      <c r="K384" s="421"/>
      <c r="L384" s="421"/>
    </row>
    <row r="385" spans="2:12">
      <c r="B385" s="421"/>
      <c r="C385" s="421"/>
      <c r="D385" s="421"/>
      <c r="E385" s="421"/>
      <c r="F385" s="421"/>
      <c r="G385" s="421"/>
      <c r="H385" s="421"/>
      <c r="I385" s="421"/>
      <c r="J385" s="421"/>
      <c r="K385" s="421"/>
      <c r="L385" s="421"/>
    </row>
    <row r="386" spans="2:12">
      <c r="B386" s="421"/>
      <c r="C386" s="421"/>
      <c r="D386" s="421"/>
      <c r="E386" s="421"/>
      <c r="F386" s="421"/>
      <c r="G386" s="421"/>
      <c r="H386" s="421"/>
      <c r="I386" s="421"/>
      <c r="J386" s="421"/>
      <c r="K386" s="421"/>
      <c r="L386" s="421"/>
    </row>
    <row r="387" spans="2:12">
      <c r="B387" s="421"/>
      <c r="C387" s="421"/>
      <c r="D387" s="421"/>
      <c r="E387" s="421"/>
      <c r="F387" s="421"/>
      <c r="G387" s="421"/>
      <c r="H387" s="421"/>
      <c r="I387" s="421"/>
      <c r="J387" s="421"/>
      <c r="K387" s="421"/>
      <c r="L387" s="421"/>
    </row>
    <row r="388" spans="2:12">
      <c r="B388" s="421"/>
      <c r="C388" s="421"/>
      <c r="D388" s="421"/>
      <c r="E388" s="421"/>
      <c r="F388" s="421"/>
      <c r="G388" s="421"/>
      <c r="H388" s="421"/>
      <c r="I388" s="421"/>
      <c r="J388" s="421"/>
      <c r="K388" s="421"/>
      <c r="L388" s="421"/>
    </row>
    <row r="389" spans="2:12">
      <c r="B389" s="421"/>
      <c r="C389" s="421"/>
      <c r="D389" s="421"/>
      <c r="E389" s="421"/>
      <c r="F389" s="421"/>
      <c r="G389" s="421"/>
      <c r="H389" s="421"/>
      <c r="I389" s="421"/>
      <c r="J389" s="421"/>
      <c r="K389" s="421"/>
      <c r="L389" s="421"/>
    </row>
    <row r="390" spans="2:12">
      <c r="B390" s="421"/>
      <c r="C390" s="421"/>
      <c r="D390" s="421"/>
      <c r="E390" s="421"/>
      <c r="F390" s="421"/>
      <c r="G390" s="421"/>
      <c r="H390" s="421"/>
      <c r="I390" s="421"/>
      <c r="J390" s="421"/>
      <c r="K390" s="421"/>
      <c r="L390" s="421"/>
    </row>
    <row r="391" spans="2:12">
      <c r="B391" s="421"/>
      <c r="C391" s="421"/>
      <c r="D391" s="421"/>
      <c r="E391" s="421"/>
      <c r="F391" s="421"/>
      <c r="G391" s="421"/>
      <c r="H391" s="421"/>
      <c r="I391" s="421"/>
      <c r="J391" s="421"/>
      <c r="K391" s="421"/>
      <c r="L391" s="421"/>
    </row>
    <row r="392" spans="2:12">
      <c r="B392" s="421"/>
      <c r="C392" s="421"/>
      <c r="D392" s="421"/>
      <c r="E392" s="421"/>
      <c r="F392" s="421"/>
      <c r="G392" s="421"/>
      <c r="H392" s="421"/>
      <c r="I392" s="421"/>
      <c r="J392" s="421"/>
      <c r="K392" s="421"/>
      <c r="L392" s="421"/>
    </row>
    <row r="393" spans="2:12">
      <c r="B393" s="421"/>
      <c r="C393" s="421"/>
      <c r="D393" s="421"/>
      <c r="E393" s="421"/>
      <c r="F393" s="421"/>
      <c r="G393" s="421"/>
      <c r="H393" s="421"/>
      <c r="I393" s="421"/>
      <c r="J393" s="421"/>
      <c r="K393" s="421"/>
      <c r="L393" s="421"/>
    </row>
    <row r="394" spans="2:12">
      <c r="B394" s="421"/>
      <c r="C394" s="421"/>
      <c r="D394" s="421"/>
      <c r="E394" s="421"/>
      <c r="F394" s="421"/>
      <c r="G394" s="421"/>
      <c r="H394" s="421"/>
      <c r="I394" s="421"/>
      <c r="J394" s="421"/>
      <c r="K394" s="421"/>
      <c r="L394" s="421"/>
    </row>
    <row r="395" spans="2:12">
      <c r="B395" s="421"/>
      <c r="C395" s="421"/>
      <c r="D395" s="421"/>
      <c r="E395" s="421"/>
      <c r="F395" s="421"/>
      <c r="G395" s="421"/>
      <c r="H395" s="421"/>
      <c r="I395" s="421"/>
      <c r="J395" s="421"/>
      <c r="K395" s="421"/>
      <c r="L395" s="421"/>
    </row>
    <row r="396" spans="2:12">
      <c r="B396" s="421"/>
      <c r="C396" s="421"/>
      <c r="D396" s="421"/>
      <c r="E396" s="421"/>
      <c r="F396" s="421"/>
      <c r="G396" s="421"/>
      <c r="H396" s="421"/>
      <c r="I396" s="421"/>
      <c r="J396" s="421"/>
      <c r="K396" s="421"/>
      <c r="L396" s="421"/>
    </row>
    <row r="397" spans="2:12">
      <c r="B397" s="421"/>
      <c r="C397" s="421"/>
      <c r="D397" s="421"/>
      <c r="E397" s="421"/>
      <c r="F397" s="421"/>
      <c r="G397" s="421"/>
      <c r="H397" s="421"/>
      <c r="I397" s="421"/>
      <c r="J397" s="421"/>
      <c r="K397" s="421"/>
      <c r="L397" s="421"/>
    </row>
    <row r="398" spans="2:12">
      <c r="B398" s="421"/>
      <c r="C398" s="421"/>
      <c r="D398" s="421"/>
      <c r="E398" s="421"/>
      <c r="F398" s="421"/>
      <c r="G398" s="421"/>
      <c r="H398" s="421"/>
      <c r="I398" s="421"/>
      <c r="J398" s="421"/>
      <c r="K398" s="421"/>
      <c r="L398" s="421"/>
    </row>
    <row r="399" spans="2:12">
      <c r="B399" s="421"/>
      <c r="C399" s="421"/>
      <c r="D399" s="421"/>
      <c r="E399" s="421"/>
      <c r="F399" s="421"/>
      <c r="G399" s="421"/>
      <c r="H399" s="421"/>
      <c r="I399" s="421"/>
      <c r="J399" s="421"/>
      <c r="K399" s="421"/>
      <c r="L399" s="421"/>
    </row>
    <row r="400" spans="2:12">
      <c r="B400" s="421"/>
      <c r="C400" s="421"/>
      <c r="D400" s="421"/>
      <c r="E400" s="421"/>
      <c r="F400" s="421"/>
      <c r="G400" s="421"/>
      <c r="H400" s="421"/>
      <c r="I400" s="421"/>
      <c r="J400" s="421"/>
      <c r="K400" s="421"/>
      <c r="L400" s="421"/>
    </row>
  </sheetData>
  <mergeCells count="6">
    <mergeCell ref="K4:L4"/>
    <mergeCell ref="B4:B5"/>
    <mergeCell ref="C4:D4"/>
    <mergeCell ref="E4:F4"/>
    <mergeCell ref="G4:H4"/>
    <mergeCell ref="I4:J4"/>
  </mergeCells>
  <phoneticPr fontId="4"/>
  <pageMargins left="0.59055118110236227" right="0.59055118110236227" top="0.78740157480314965" bottom="0.78740157480314965" header="0.39370078740157483" footer="0.39370078740157483"/>
  <pageSetup paperSize="9" orientation="portrait" r:id="rId1"/>
  <headerFooter alignWithMargins="0">
    <oddHeader>&amp;R&amp;"ＭＳ Ｐゴシック,標準"&amp;11 4.農      業</oddHeader>
    <oddFooter>&amp;C&amp;"ＭＳ Ｐゴシック,標準"-40-</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D3219-5BB2-48EE-B11E-6D4CF3280596}">
  <dimension ref="A1:N394"/>
  <sheetViews>
    <sheetView showGridLines="0" zoomScale="120" zoomScaleNormal="120" zoomScaleSheetLayoutView="100" zoomScalePageLayoutView="85" workbookViewId="0">
      <selection activeCell="E110" sqref="E110"/>
    </sheetView>
  </sheetViews>
  <sheetFormatPr defaultColWidth="10.28515625" defaultRowHeight="13.5"/>
  <cols>
    <col min="1" max="1" width="1.85546875" style="194" customWidth="1"/>
    <col min="2" max="2" width="10.42578125" style="194" customWidth="1"/>
    <col min="3" max="4" width="9.28515625" style="423" customWidth="1"/>
    <col min="5" max="8" width="9.28515625" style="424" customWidth="1"/>
    <col min="9" max="9" width="9.28515625" style="423" customWidth="1"/>
    <col min="10" max="12" width="9.28515625" style="424" customWidth="1"/>
    <col min="13" max="16384" width="10.28515625" style="194"/>
  </cols>
  <sheetData>
    <row r="1" spans="1:12" ht="30" customHeight="1">
      <c r="A1" s="151" t="s">
        <v>278</v>
      </c>
    </row>
    <row r="2" spans="1:12" ht="15" customHeight="1">
      <c r="A2" s="151"/>
    </row>
    <row r="3" spans="1:12" ht="15.6" customHeight="1">
      <c r="L3" s="425" t="s">
        <v>279</v>
      </c>
    </row>
    <row r="4" spans="1:12" s="273" customFormat="1" ht="15" customHeight="1">
      <c r="B4" s="738" t="s">
        <v>280</v>
      </c>
      <c r="C4" s="725" t="s">
        <v>281</v>
      </c>
      <c r="D4" s="740"/>
      <c r="E4" s="740"/>
      <c r="F4" s="740"/>
      <c r="G4" s="740"/>
      <c r="H4" s="726"/>
      <c r="I4" s="727" t="s">
        <v>282</v>
      </c>
      <c r="J4" s="725"/>
      <c r="K4" s="748" t="s">
        <v>283</v>
      </c>
      <c r="L4" s="750" t="s">
        <v>284</v>
      </c>
    </row>
    <row r="5" spans="1:12" s="273" customFormat="1" ht="15" customHeight="1">
      <c r="B5" s="747"/>
      <c r="C5" s="753" t="s">
        <v>285</v>
      </c>
      <c r="D5" s="753"/>
      <c r="E5" s="725" t="s">
        <v>233</v>
      </c>
      <c r="F5" s="740"/>
      <c r="G5" s="740"/>
      <c r="H5" s="726"/>
      <c r="I5" s="727"/>
      <c r="J5" s="725"/>
      <c r="K5" s="749"/>
      <c r="L5" s="751"/>
    </row>
    <row r="6" spans="1:12" s="273" customFormat="1" ht="15" customHeight="1">
      <c r="B6" s="747"/>
      <c r="C6" s="754" t="s">
        <v>286</v>
      </c>
      <c r="D6" s="756" t="s">
        <v>287</v>
      </c>
      <c r="E6" s="741" t="s">
        <v>286</v>
      </c>
      <c r="F6" s="742"/>
      <c r="G6" s="741" t="s">
        <v>287</v>
      </c>
      <c r="H6" s="742"/>
      <c r="I6" s="743" t="s">
        <v>285</v>
      </c>
      <c r="J6" s="745" t="s">
        <v>233</v>
      </c>
      <c r="K6" s="749"/>
      <c r="L6" s="751"/>
    </row>
    <row r="7" spans="1:12" s="273" customFormat="1" ht="15" customHeight="1">
      <c r="B7" s="739"/>
      <c r="C7" s="755"/>
      <c r="D7" s="757"/>
      <c r="E7" s="426" t="s">
        <v>288</v>
      </c>
      <c r="F7" s="427" t="s">
        <v>289</v>
      </c>
      <c r="G7" s="426" t="s">
        <v>288</v>
      </c>
      <c r="H7" s="427" t="s">
        <v>289</v>
      </c>
      <c r="I7" s="744"/>
      <c r="J7" s="746"/>
      <c r="K7" s="749"/>
      <c r="L7" s="752"/>
    </row>
    <row r="8" spans="1:12" s="415" customFormat="1" ht="15" hidden="1" customHeight="1">
      <c r="B8" s="428" t="s">
        <v>290</v>
      </c>
      <c r="C8" s="429">
        <f t="shared" ref="C8:L8" si="0">SUM(C9:C12)</f>
        <v>41</v>
      </c>
      <c r="D8" s="429">
        <f t="shared" si="0"/>
        <v>130</v>
      </c>
      <c r="E8" s="430">
        <f t="shared" si="0"/>
        <v>2.2999999999999998</v>
      </c>
      <c r="F8" s="431">
        <f t="shared" si="0"/>
        <v>0.7</v>
      </c>
      <c r="G8" s="430">
        <f t="shared" si="0"/>
        <v>25.300000000000004</v>
      </c>
      <c r="H8" s="431">
        <f t="shared" si="0"/>
        <v>1.1000000000000001</v>
      </c>
      <c r="I8" s="406">
        <f t="shared" si="0"/>
        <v>0</v>
      </c>
      <c r="J8" s="431">
        <f t="shared" si="0"/>
        <v>0</v>
      </c>
      <c r="K8" s="432">
        <f t="shared" si="0"/>
        <v>8.8999999999999986</v>
      </c>
      <c r="L8" s="432">
        <f t="shared" si="0"/>
        <v>38.299999999999997</v>
      </c>
    </row>
    <row r="9" spans="1:12" s="402" customFormat="1" ht="15" hidden="1" customHeight="1">
      <c r="B9" s="433" t="s">
        <v>251</v>
      </c>
      <c r="C9" s="434">
        <v>2</v>
      </c>
      <c r="D9" s="434">
        <v>26</v>
      </c>
      <c r="E9" s="435">
        <v>0.1</v>
      </c>
      <c r="F9" s="436">
        <v>0</v>
      </c>
      <c r="G9" s="437">
        <v>1.5</v>
      </c>
      <c r="H9" s="438">
        <v>0.2</v>
      </c>
      <c r="I9" s="410">
        <v>0</v>
      </c>
      <c r="J9" s="436">
        <v>0</v>
      </c>
      <c r="K9" s="439">
        <v>2.2999999999999998</v>
      </c>
      <c r="L9" s="439">
        <v>4.2</v>
      </c>
    </row>
    <row r="10" spans="1:12" s="402" customFormat="1" ht="15" hidden="1" customHeight="1">
      <c r="B10" s="433" t="s">
        <v>252</v>
      </c>
      <c r="C10" s="434">
        <v>19</v>
      </c>
      <c r="D10" s="434">
        <v>63</v>
      </c>
      <c r="E10" s="435">
        <v>1.4</v>
      </c>
      <c r="F10" s="436">
        <v>0.3</v>
      </c>
      <c r="G10" s="437">
        <v>17.600000000000001</v>
      </c>
      <c r="H10" s="438">
        <v>0.4</v>
      </c>
      <c r="I10" s="410">
        <v>0</v>
      </c>
      <c r="J10" s="436">
        <v>0</v>
      </c>
      <c r="K10" s="439">
        <v>0.8</v>
      </c>
      <c r="L10" s="439">
        <v>20.399999999999999</v>
      </c>
    </row>
    <row r="11" spans="1:12" s="402" customFormat="1" ht="15" hidden="1" customHeight="1">
      <c r="B11" s="433" t="s">
        <v>253</v>
      </c>
      <c r="C11" s="434">
        <v>10</v>
      </c>
      <c r="D11" s="434">
        <v>19</v>
      </c>
      <c r="E11" s="435">
        <v>0.4</v>
      </c>
      <c r="F11" s="436">
        <v>0.1</v>
      </c>
      <c r="G11" s="437">
        <v>3.6</v>
      </c>
      <c r="H11" s="438">
        <v>0.2</v>
      </c>
      <c r="I11" s="410">
        <v>0</v>
      </c>
      <c r="J11" s="436">
        <v>0</v>
      </c>
      <c r="K11" s="439">
        <v>5.3</v>
      </c>
      <c r="L11" s="439">
        <v>9.6999999999999993</v>
      </c>
    </row>
    <row r="12" spans="1:12" s="402" customFormat="1" ht="15" hidden="1" customHeight="1">
      <c r="B12" s="440" t="s">
        <v>254</v>
      </c>
      <c r="C12" s="441">
        <v>10</v>
      </c>
      <c r="D12" s="441">
        <v>22</v>
      </c>
      <c r="E12" s="442">
        <v>0.4</v>
      </c>
      <c r="F12" s="443">
        <v>0.3</v>
      </c>
      <c r="G12" s="444">
        <v>2.6</v>
      </c>
      <c r="H12" s="445">
        <v>0.3</v>
      </c>
      <c r="I12" s="414">
        <v>0</v>
      </c>
      <c r="J12" s="443">
        <v>0</v>
      </c>
      <c r="K12" s="446">
        <v>0.5</v>
      </c>
      <c r="L12" s="446">
        <v>4</v>
      </c>
    </row>
    <row r="13" spans="1:12" s="415" customFormat="1" ht="15" hidden="1" customHeight="1">
      <c r="B13" s="428" t="s">
        <v>291</v>
      </c>
      <c r="C13" s="429">
        <f t="shared" ref="C13:L13" si="1">SUM(C14:C17)</f>
        <v>30</v>
      </c>
      <c r="D13" s="429">
        <f t="shared" si="1"/>
        <v>113</v>
      </c>
      <c r="E13" s="430">
        <f t="shared" si="1"/>
        <v>1.4000000000000001</v>
      </c>
      <c r="F13" s="431">
        <f t="shared" si="1"/>
        <v>0.70000000000000007</v>
      </c>
      <c r="G13" s="430">
        <f t="shared" si="1"/>
        <v>16.2</v>
      </c>
      <c r="H13" s="431">
        <f t="shared" si="1"/>
        <v>1.5000000000000002</v>
      </c>
      <c r="I13" s="406">
        <f t="shared" si="1"/>
        <v>0</v>
      </c>
      <c r="J13" s="431">
        <f t="shared" si="1"/>
        <v>0</v>
      </c>
      <c r="K13" s="432">
        <f t="shared" si="1"/>
        <v>10.899999999999999</v>
      </c>
      <c r="L13" s="432">
        <f t="shared" si="1"/>
        <v>29.700000000000003</v>
      </c>
    </row>
    <row r="14" spans="1:12" s="402" customFormat="1" ht="15" hidden="1" customHeight="1">
      <c r="B14" s="433" t="s">
        <v>251</v>
      </c>
      <c r="C14" s="434">
        <v>5</v>
      </c>
      <c r="D14" s="434">
        <v>24</v>
      </c>
      <c r="E14" s="435">
        <v>0.2</v>
      </c>
      <c r="F14" s="436">
        <v>0.3</v>
      </c>
      <c r="G14" s="437">
        <v>1.4</v>
      </c>
      <c r="H14" s="438">
        <v>0.5</v>
      </c>
      <c r="I14" s="410">
        <v>0</v>
      </c>
      <c r="J14" s="436">
        <v>0</v>
      </c>
      <c r="K14" s="439">
        <v>1.2</v>
      </c>
      <c r="L14" s="439">
        <v>2.5</v>
      </c>
    </row>
    <row r="15" spans="1:12" s="402" customFormat="1" ht="15" hidden="1" customHeight="1">
      <c r="B15" s="433" t="s">
        <v>252</v>
      </c>
      <c r="C15" s="434">
        <v>9</v>
      </c>
      <c r="D15" s="434">
        <v>49</v>
      </c>
      <c r="E15" s="435">
        <v>0.4</v>
      </c>
      <c r="F15" s="436">
        <v>0.1</v>
      </c>
      <c r="G15" s="437">
        <v>11</v>
      </c>
      <c r="H15" s="438">
        <v>0.6</v>
      </c>
      <c r="I15" s="410">
        <v>0</v>
      </c>
      <c r="J15" s="436">
        <v>0</v>
      </c>
      <c r="K15" s="439">
        <v>1.6</v>
      </c>
      <c r="L15" s="439">
        <v>13.8</v>
      </c>
    </row>
    <row r="16" spans="1:12" s="402" customFormat="1" ht="15" hidden="1" customHeight="1">
      <c r="B16" s="433" t="s">
        <v>253</v>
      </c>
      <c r="C16" s="434">
        <v>12</v>
      </c>
      <c r="D16" s="434">
        <v>23</v>
      </c>
      <c r="E16" s="435">
        <v>0.5</v>
      </c>
      <c r="F16" s="436">
        <v>0.2</v>
      </c>
      <c r="G16" s="437">
        <v>1.1000000000000001</v>
      </c>
      <c r="H16" s="438">
        <v>0.3</v>
      </c>
      <c r="I16" s="410">
        <v>0</v>
      </c>
      <c r="J16" s="436">
        <v>0</v>
      </c>
      <c r="K16" s="439">
        <v>1.5</v>
      </c>
      <c r="L16" s="439">
        <v>3.6</v>
      </c>
    </row>
    <row r="17" spans="2:12" s="402" customFormat="1" ht="15" hidden="1" customHeight="1">
      <c r="B17" s="440" t="s">
        <v>254</v>
      </c>
      <c r="C17" s="441">
        <v>4</v>
      </c>
      <c r="D17" s="441">
        <v>17</v>
      </c>
      <c r="E17" s="442">
        <v>0.3</v>
      </c>
      <c r="F17" s="443">
        <v>0.1</v>
      </c>
      <c r="G17" s="444">
        <v>2.7</v>
      </c>
      <c r="H17" s="445">
        <v>0.1</v>
      </c>
      <c r="I17" s="414">
        <v>0</v>
      </c>
      <c r="J17" s="443">
        <v>0</v>
      </c>
      <c r="K17" s="446">
        <v>6.6</v>
      </c>
      <c r="L17" s="446">
        <v>9.8000000000000007</v>
      </c>
    </row>
    <row r="18" spans="2:12" s="415" customFormat="1" ht="15" hidden="1" customHeight="1">
      <c r="B18" s="428" t="s">
        <v>292</v>
      </c>
      <c r="C18" s="429">
        <f t="shared" ref="C18:L18" si="2">SUM(C19:C22)</f>
        <v>38</v>
      </c>
      <c r="D18" s="429">
        <f t="shared" si="2"/>
        <v>122</v>
      </c>
      <c r="E18" s="430">
        <f t="shared" si="2"/>
        <v>1.7</v>
      </c>
      <c r="F18" s="431">
        <f t="shared" si="2"/>
        <v>0.4</v>
      </c>
      <c r="G18" s="430">
        <f t="shared" si="2"/>
        <v>25.2</v>
      </c>
      <c r="H18" s="431">
        <f t="shared" si="2"/>
        <v>1</v>
      </c>
      <c r="I18" s="406">
        <f t="shared" si="2"/>
        <v>0</v>
      </c>
      <c r="J18" s="431">
        <f t="shared" si="2"/>
        <v>0</v>
      </c>
      <c r="K18" s="432">
        <f t="shared" si="2"/>
        <v>5.7</v>
      </c>
      <c r="L18" s="432">
        <f t="shared" si="2"/>
        <v>34</v>
      </c>
    </row>
    <row r="19" spans="2:12" s="402" customFormat="1" ht="15" hidden="1" customHeight="1">
      <c r="B19" s="433" t="s">
        <v>251</v>
      </c>
      <c r="C19" s="434">
        <v>6</v>
      </c>
      <c r="D19" s="434">
        <v>19</v>
      </c>
      <c r="E19" s="435">
        <v>0.3</v>
      </c>
      <c r="F19" s="436">
        <v>0.1</v>
      </c>
      <c r="G19" s="437">
        <v>0.4</v>
      </c>
      <c r="H19" s="438">
        <v>0.3</v>
      </c>
      <c r="I19" s="410">
        <v>0</v>
      </c>
      <c r="J19" s="436">
        <v>0</v>
      </c>
      <c r="K19" s="439">
        <v>0.9</v>
      </c>
      <c r="L19" s="439">
        <v>2</v>
      </c>
    </row>
    <row r="20" spans="2:12" s="402" customFormat="1" ht="15" hidden="1" customHeight="1">
      <c r="B20" s="433" t="s">
        <v>252</v>
      </c>
      <c r="C20" s="434">
        <v>12</v>
      </c>
      <c r="D20" s="434">
        <v>50</v>
      </c>
      <c r="E20" s="435">
        <v>0.5</v>
      </c>
      <c r="F20" s="436">
        <v>0.1</v>
      </c>
      <c r="G20" s="437">
        <v>13.4</v>
      </c>
      <c r="H20" s="438">
        <v>0.3</v>
      </c>
      <c r="I20" s="410">
        <v>0</v>
      </c>
      <c r="J20" s="436">
        <v>0</v>
      </c>
      <c r="K20" s="439">
        <v>2.2999999999999998</v>
      </c>
      <c r="L20" s="439">
        <v>16.600000000000001</v>
      </c>
    </row>
    <row r="21" spans="2:12" s="402" customFormat="1" ht="15" hidden="1" customHeight="1">
      <c r="B21" s="433" t="s">
        <v>253</v>
      </c>
      <c r="C21" s="434">
        <v>15</v>
      </c>
      <c r="D21" s="434">
        <v>27</v>
      </c>
      <c r="E21" s="435">
        <v>0.6</v>
      </c>
      <c r="F21" s="436">
        <v>0.2</v>
      </c>
      <c r="G21" s="437">
        <v>4.0999999999999996</v>
      </c>
      <c r="H21" s="438">
        <v>0.1</v>
      </c>
      <c r="I21" s="410">
        <v>0</v>
      </c>
      <c r="J21" s="436">
        <v>0</v>
      </c>
      <c r="K21" s="439">
        <v>0.8</v>
      </c>
      <c r="L21" s="439">
        <v>5.8</v>
      </c>
    </row>
    <row r="22" spans="2:12" s="402" customFormat="1" ht="15" hidden="1" customHeight="1">
      <c r="B22" s="440" t="s">
        <v>254</v>
      </c>
      <c r="C22" s="441">
        <v>5</v>
      </c>
      <c r="D22" s="441">
        <v>26</v>
      </c>
      <c r="E22" s="442">
        <v>0.3</v>
      </c>
      <c r="F22" s="443">
        <v>0</v>
      </c>
      <c r="G22" s="444">
        <v>7.3</v>
      </c>
      <c r="H22" s="445">
        <v>0.3</v>
      </c>
      <c r="I22" s="414">
        <v>0</v>
      </c>
      <c r="J22" s="443">
        <v>0</v>
      </c>
      <c r="K22" s="446">
        <v>1.7</v>
      </c>
      <c r="L22" s="446">
        <v>9.6</v>
      </c>
    </row>
    <row r="23" spans="2:12" s="415" customFormat="1" ht="15" hidden="1" customHeight="1">
      <c r="B23" s="428" t="s">
        <v>293</v>
      </c>
      <c r="C23" s="429">
        <f t="shared" ref="C23:L23" si="3">SUM(C24:C27)</f>
        <v>51</v>
      </c>
      <c r="D23" s="429">
        <f t="shared" si="3"/>
        <v>92</v>
      </c>
      <c r="E23" s="430">
        <f t="shared" si="3"/>
        <v>2.1</v>
      </c>
      <c r="F23" s="431">
        <f t="shared" si="3"/>
        <v>1.2</v>
      </c>
      <c r="G23" s="430">
        <f t="shared" si="3"/>
        <v>12.1</v>
      </c>
      <c r="H23" s="431">
        <f t="shared" si="3"/>
        <v>2.4</v>
      </c>
      <c r="I23" s="406">
        <f t="shared" si="3"/>
        <v>0</v>
      </c>
      <c r="J23" s="431">
        <f t="shared" si="3"/>
        <v>0</v>
      </c>
      <c r="K23" s="432">
        <f t="shared" si="3"/>
        <v>3.8</v>
      </c>
      <c r="L23" s="432">
        <f t="shared" si="3"/>
        <v>21.4</v>
      </c>
    </row>
    <row r="24" spans="2:12" s="402" customFormat="1" ht="15" hidden="1" customHeight="1">
      <c r="B24" s="433" t="s">
        <v>251</v>
      </c>
      <c r="C24" s="434">
        <v>3</v>
      </c>
      <c r="D24" s="434">
        <v>11</v>
      </c>
      <c r="E24" s="435">
        <v>0</v>
      </c>
      <c r="F24" s="436">
        <v>0.1</v>
      </c>
      <c r="G24" s="437">
        <v>0</v>
      </c>
      <c r="H24" s="438">
        <v>0.5</v>
      </c>
      <c r="I24" s="410">
        <v>0</v>
      </c>
      <c r="J24" s="436">
        <v>0</v>
      </c>
      <c r="K24" s="439">
        <v>0</v>
      </c>
      <c r="L24" s="439">
        <v>0.7</v>
      </c>
    </row>
    <row r="25" spans="2:12" s="402" customFormat="1" ht="15" hidden="1" customHeight="1">
      <c r="B25" s="433" t="s">
        <v>252</v>
      </c>
      <c r="C25" s="434">
        <v>16</v>
      </c>
      <c r="D25" s="434">
        <v>44</v>
      </c>
      <c r="E25" s="435">
        <v>0.6</v>
      </c>
      <c r="F25" s="436">
        <v>0.5</v>
      </c>
      <c r="G25" s="437">
        <v>9.6</v>
      </c>
      <c r="H25" s="438">
        <v>1.2</v>
      </c>
      <c r="I25" s="410">
        <v>0</v>
      </c>
      <c r="J25" s="436">
        <v>0</v>
      </c>
      <c r="K25" s="439">
        <v>2</v>
      </c>
      <c r="L25" s="439">
        <v>13.7</v>
      </c>
    </row>
    <row r="26" spans="2:12" s="402" customFormat="1" ht="15" hidden="1" customHeight="1">
      <c r="B26" s="433" t="s">
        <v>253</v>
      </c>
      <c r="C26" s="434">
        <v>22</v>
      </c>
      <c r="D26" s="434">
        <v>25</v>
      </c>
      <c r="E26" s="435">
        <v>0.9</v>
      </c>
      <c r="F26" s="436">
        <v>0.3</v>
      </c>
      <c r="G26" s="437">
        <v>1.7</v>
      </c>
      <c r="H26" s="438">
        <v>0.4</v>
      </c>
      <c r="I26" s="410">
        <v>0</v>
      </c>
      <c r="J26" s="436">
        <v>0</v>
      </c>
      <c r="K26" s="439">
        <v>1</v>
      </c>
      <c r="L26" s="439">
        <v>4.2</v>
      </c>
    </row>
    <row r="27" spans="2:12" s="402" customFormat="1" ht="15" hidden="1" customHeight="1">
      <c r="B27" s="440" t="s">
        <v>254</v>
      </c>
      <c r="C27" s="441">
        <v>10</v>
      </c>
      <c r="D27" s="441">
        <v>12</v>
      </c>
      <c r="E27" s="442">
        <v>0.6</v>
      </c>
      <c r="F27" s="443">
        <v>0.3</v>
      </c>
      <c r="G27" s="444">
        <v>0.8</v>
      </c>
      <c r="H27" s="445">
        <v>0.3</v>
      </c>
      <c r="I27" s="414">
        <v>0</v>
      </c>
      <c r="J27" s="443">
        <v>0</v>
      </c>
      <c r="K27" s="446">
        <v>0.8</v>
      </c>
      <c r="L27" s="446">
        <v>2.8</v>
      </c>
    </row>
    <row r="28" spans="2:12" s="415" customFormat="1" ht="15" hidden="1" customHeight="1">
      <c r="B28" s="428" t="s">
        <v>294</v>
      </c>
      <c r="C28" s="429">
        <f t="shared" ref="C28:L28" si="4">SUM(C29:C32)</f>
        <v>31</v>
      </c>
      <c r="D28" s="429">
        <f t="shared" si="4"/>
        <v>90</v>
      </c>
      <c r="E28" s="430">
        <f t="shared" si="4"/>
        <v>1.7</v>
      </c>
      <c r="F28" s="431">
        <f t="shared" si="4"/>
        <v>0.6</v>
      </c>
      <c r="G28" s="430">
        <f t="shared" si="4"/>
        <v>11.5</v>
      </c>
      <c r="H28" s="431">
        <f t="shared" si="4"/>
        <v>2.6000000000000005</v>
      </c>
      <c r="I28" s="406">
        <f t="shared" si="4"/>
        <v>0</v>
      </c>
      <c r="J28" s="431">
        <f t="shared" si="4"/>
        <v>0</v>
      </c>
      <c r="K28" s="432">
        <f t="shared" si="4"/>
        <v>7.1000000000000005</v>
      </c>
      <c r="L28" s="432">
        <f t="shared" si="4"/>
        <v>23.7</v>
      </c>
    </row>
    <row r="29" spans="2:12" s="402" customFormat="1" ht="15" hidden="1" customHeight="1">
      <c r="B29" s="433" t="s">
        <v>251</v>
      </c>
      <c r="C29" s="434">
        <v>11</v>
      </c>
      <c r="D29" s="434">
        <v>13</v>
      </c>
      <c r="E29" s="435">
        <v>0.5</v>
      </c>
      <c r="F29" s="436">
        <v>0.5</v>
      </c>
      <c r="G29" s="437">
        <v>0.5</v>
      </c>
      <c r="H29" s="438">
        <v>2.2000000000000002</v>
      </c>
      <c r="I29" s="410">
        <v>0</v>
      </c>
      <c r="J29" s="436">
        <v>0</v>
      </c>
      <c r="K29" s="439">
        <v>1.2</v>
      </c>
      <c r="L29" s="439">
        <v>5</v>
      </c>
    </row>
    <row r="30" spans="2:12" s="402" customFormat="1" ht="15" hidden="1" customHeight="1">
      <c r="B30" s="433" t="s">
        <v>252</v>
      </c>
      <c r="C30" s="434">
        <v>10</v>
      </c>
      <c r="D30" s="434">
        <v>45</v>
      </c>
      <c r="E30" s="435">
        <v>0.7</v>
      </c>
      <c r="F30" s="436">
        <v>0</v>
      </c>
      <c r="G30" s="437">
        <v>9</v>
      </c>
      <c r="H30" s="438">
        <v>0.1</v>
      </c>
      <c r="I30" s="410">
        <v>0</v>
      </c>
      <c r="J30" s="436">
        <v>0</v>
      </c>
      <c r="K30" s="439">
        <v>4.7</v>
      </c>
      <c r="L30" s="439">
        <v>14.5</v>
      </c>
    </row>
    <row r="31" spans="2:12" s="402" customFormat="1" ht="15" hidden="1" customHeight="1">
      <c r="B31" s="433" t="s">
        <v>253</v>
      </c>
      <c r="C31" s="434">
        <v>7</v>
      </c>
      <c r="D31" s="434">
        <v>24</v>
      </c>
      <c r="E31" s="435">
        <v>0.5</v>
      </c>
      <c r="F31" s="436">
        <v>0</v>
      </c>
      <c r="G31" s="437">
        <v>1.9</v>
      </c>
      <c r="H31" s="438">
        <v>0.1</v>
      </c>
      <c r="I31" s="410">
        <v>0</v>
      </c>
      <c r="J31" s="436">
        <v>0</v>
      </c>
      <c r="K31" s="439">
        <v>0.9</v>
      </c>
      <c r="L31" s="439">
        <v>3.4</v>
      </c>
    </row>
    <row r="32" spans="2:12" s="402" customFormat="1" ht="15" hidden="1" customHeight="1">
      <c r="B32" s="440" t="s">
        <v>254</v>
      </c>
      <c r="C32" s="441">
        <v>3</v>
      </c>
      <c r="D32" s="441">
        <v>8</v>
      </c>
      <c r="E32" s="442">
        <v>0</v>
      </c>
      <c r="F32" s="443">
        <v>0.1</v>
      </c>
      <c r="G32" s="444">
        <v>0.1</v>
      </c>
      <c r="H32" s="445">
        <v>0.2</v>
      </c>
      <c r="I32" s="414">
        <v>0</v>
      </c>
      <c r="J32" s="443">
        <v>0</v>
      </c>
      <c r="K32" s="446">
        <v>0.3</v>
      </c>
      <c r="L32" s="446">
        <v>0.8</v>
      </c>
    </row>
    <row r="33" spans="2:14" s="415" customFormat="1" ht="15" hidden="1" customHeight="1">
      <c r="B33" s="428" t="s">
        <v>295</v>
      </c>
      <c r="C33" s="429">
        <f t="shared" ref="C33:L33" si="5">SUM(C34:C37)</f>
        <v>29</v>
      </c>
      <c r="D33" s="429">
        <f t="shared" si="5"/>
        <v>75</v>
      </c>
      <c r="E33" s="430">
        <f t="shared" si="5"/>
        <v>1.9000000000000001</v>
      </c>
      <c r="F33" s="431">
        <f t="shared" si="5"/>
        <v>0.2</v>
      </c>
      <c r="G33" s="430">
        <f t="shared" si="5"/>
        <v>14</v>
      </c>
      <c r="H33" s="431">
        <f t="shared" si="5"/>
        <v>1.4000000000000001</v>
      </c>
      <c r="I33" s="406">
        <f t="shared" si="5"/>
        <v>0</v>
      </c>
      <c r="J33" s="431">
        <f t="shared" si="5"/>
        <v>0</v>
      </c>
      <c r="K33" s="432">
        <f t="shared" si="5"/>
        <v>6.7</v>
      </c>
      <c r="L33" s="432">
        <f t="shared" si="5"/>
        <v>24.200000000000003</v>
      </c>
    </row>
    <row r="34" spans="2:14" s="402" customFormat="1" ht="15" hidden="1" customHeight="1">
      <c r="B34" s="447" t="s">
        <v>101</v>
      </c>
      <c r="C34" s="448">
        <v>7</v>
      </c>
      <c r="D34" s="448">
        <v>11</v>
      </c>
      <c r="E34" s="449">
        <v>0.4</v>
      </c>
      <c r="F34" s="450">
        <v>0.2</v>
      </c>
      <c r="G34" s="449">
        <v>0.8</v>
      </c>
      <c r="H34" s="450">
        <v>1.2</v>
      </c>
      <c r="I34" s="451">
        <v>0</v>
      </c>
      <c r="J34" s="450">
        <v>0</v>
      </c>
      <c r="K34" s="452">
        <v>3.9</v>
      </c>
      <c r="L34" s="452">
        <v>6.5</v>
      </c>
      <c r="M34" s="453"/>
      <c r="N34" s="453"/>
    </row>
    <row r="35" spans="2:14" s="402" customFormat="1" ht="15" hidden="1" customHeight="1">
      <c r="B35" s="447" t="s">
        <v>102</v>
      </c>
      <c r="C35" s="448">
        <v>7</v>
      </c>
      <c r="D35" s="448">
        <v>37</v>
      </c>
      <c r="E35" s="449">
        <v>0.4</v>
      </c>
      <c r="F35" s="450">
        <v>0</v>
      </c>
      <c r="G35" s="449">
        <v>10.1</v>
      </c>
      <c r="H35" s="450">
        <v>0.1</v>
      </c>
      <c r="I35" s="451">
        <v>0</v>
      </c>
      <c r="J35" s="450">
        <v>0</v>
      </c>
      <c r="K35" s="452">
        <v>1.1000000000000001</v>
      </c>
      <c r="L35" s="452">
        <v>11.7</v>
      </c>
      <c r="M35" s="453"/>
      <c r="N35" s="453"/>
    </row>
    <row r="36" spans="2:14" s="402" customFormat="1" ht="15" hidden="1" customHeight="1">
      <c r="B36" s="447" t="s">
        <v>103</v>
      </c>
      <c r="C36" s="448">
        <v>11</v>
      </c>
      <c r="D36" s="448">
        <v>17</v>
      </c>
      <c r="E36" s="449">
        <v>1</v>
      </c>
      <c r="F36" s="450">
        <v>0</v>
      </c>
      <c r="G36" s="449">
        <v>2.6</v>
      </c>
      <c r="H36" s="450">
        <v>0</v>
      </c>
      <c r="I36" s="451">
        <v>0</v>
      </c>
      <c r="J36" s="450">
        <v>0</v>
      </c>
      <c r="K36" s="452">
        <v>0.8</v>
      </c>
      <c r="L36" s="452">
        <v>4.4000000000000004</v>
      </c>
      <c r="M36" s="453"/>
      <c r="N36" s="453"/>
    </row>
    <row r="37" spans="2:14" s="402" customFormat="1" ht="15" hidden="1" customHeight="1">
      <c r="B37" s="454" t="s">
        <v>104</v>
      </c>
      <c r="C37" s="455">
        <v>4</v>
      </c>
      <c r="D37" s="455">
        <v>10</v>
      </c>
      <c r="E37" s="456">
        <v>0.1</v>
      </c>
      <c r="F37" s="457">
        <v>0</v>
      </c>
      <c r="G37" s="456">
        <v>0.5</v>
      </c>
      <c r="H37" s="457">
        <v>0.1</v>
      </c>
      <c r="I37" s="458">
        <v>0</v>
      </c>
      <c r="J37" s="457">
        <v>0</v>
      </c>
      <c r="K37" s="459">
        <v>0.9</v>
      </c>
      <c r="L37" s="459">
        <v>1.6</v>
      </c>
      <c r="M37" s="453"/>
      <c r="N37" s="453"/>
    </row>
    <row r="38" spans="2:14" s="415" customFormat="1" ht="15" hidden="1" customHeight="1">
      <c r="B38" s="428" t="s">
        <v>296</v>
      </c>
      <c r="C38" s="429">
        <f t="shared" ref="C38:L38" si="6">SUM(C39:C42)</f>
        <v>35</v>
      </c>
      <c r="D38" s="429">
        <f t="shared" si="6"/>
        <v>116</v>
      </c>
      <c r="E38" s="430">
        <f t="shared" si="6"/>
        <v>1.5</v>
      </c>
      <c r="F38" s="431">
        <f t="shared" si="6"/>
        <v>0.5</v>
      </c>
      <c r="G38" s="430">
        <f t="shared" si="6"/>
        <v>16.099999999999998</v>
      </c>
      <c r="H38" s="431">
        <f t="shared" si="6"/>
        <v>1.7</v>
      </c>
      <c r="I38" s="406">
        <f t="shared" si="6"/>
        <v>0</v>
      </c>
      <c r="J38" s="431">
        <f t="shared" si="6"/>
        <v>0</v>
      </c>
      <c r="K38" s="432">
        <f t="shared" si="6"/>
        <v>3.8000000000000003</v>
      </c>
      <c r="L38" s="432">
        <f t="shared" si="6"/>
        <v>23.7</v>
      </c>
    </row>
    <row r="39" spans="2:14" s="402" customFormat="1" ht="15" hidden="1" customHeight="1">
      <c r="B39" s="460" t="s">
        <v>101</v>
      </c>
      <c r="C39" s="461">
        <v>5</v>
      </c>
      <c r="D39" s="461">
        <v>16</v>
      </c>
      <c r="E39" s="462">
        <v>0.2</v>
      </c>
      <c r="F39" s="463">
        <v>0.1</v>
      </c>
      <c r="G39" s="462">
        <v>1</v>
      </c>
      <c r="H39" s="463">
        <v>1.4</v>
      </c>
      <c r="I39" s="464">
        <v>0</v>
      </c>
      <c r="J39" s="463">
        <v>0</v>
      </c>
      <c r="K39" s="465">
        <v>0.8</v>
      </c>
      <c r="L39" s="465">
        <v>3.6</v>
      </c>
    </row>
    <row r="40" spans="2:14" s="402" customFormat="1" ht="15" hidden="1" customHeight="1">
      <c r="B40" s="460" t="s">
        <v>235</v>
      </c>
      <c r="C40" s="461">
        <v>13</v>
      </c>
      <c r="D40" s="461">
        <v>43</v>
      </c>
      <c r="E40" s="462">
        <v>0.7</v>
      </c>
      <c r="F40" s="463">
        <v>0</v>
      </c>
      <c r="G40" s="462">
        <v>9.1999999999999993</v>
      </c>
      <c r="H40" s="463">
        <v>0.1</v>
      </c>
      <c r="I40" s="464">
        <v>0</v>
      </c>
      <c r="J40" s="463">
        <v>0</v>
      </c>
      <c r="K40" s="465">
        <v>1.7</v>
      </c>
      <c r="L40" s="465">
        <v>11.8</v>
      </c>
    </row>
    <row r="41" spans="2:14" s="402" customFormat="1" ht="15" hidden="1" customHeight="1">
      <c r="B41" s="460" t="s">
        <v>103</v>
      </c>
      <c r="C41" s="461">
        <v>11</v>
      </c>
      <c r="D41" s="461">
        <v>36</v>
      </c>
      <c r="E41" s="462">
        <v>0.5</v>
      </c>
      <c r="F41" s="463">
        <v>0.1</v>
      </c>
      <c r="G41" s="462">
        <v>5.0999999999999996</v>
      </c>
      <c r="H41" s="463">
        <v>0</v>
      </c>
      <c r="I41" s="464">
        <v>0</v>
      </c>
      <c r="J41" s="463">
        <v>0</v>
      </c>
      <c r="K41" s="465">
        <v>0.2</v>
      </c>
      <c r="L41" s="465">
        <v>5.9</v>
      </c>
    </row>
    <row r="42" spans="2:14" s="402" customFormat="1" ht="15" hidden="1" customHeight="1">
      <c r="B42" s="466" t="s">
        <v>104</v>
      </c>
      <c r="C42" s="467">
        <v>6</v>
      </c>
      <c r="D42" s="467">
        <v>21</v>
      </c>
      <c r="E42" s="468">
        <v>0.1</v>
      </c>
      <c r="F42" s="469">
        <v>0.3</v>
      </c>
      <c r="G42" s="468">
        <v>0.8</v>
      </c>
      <c r="H42" s="469">
        <v>0.2</v>
      </c>
      <c r="I42" s="470">
        <v>0</v>
      </c>
      <c r="J42" s="469">
        <v>0</v>
      </c>
      <c r="K42" s="471">
        <v>1.1000000000000001</v>
      </c>
      <c r="L42" s="471">
        <v>2.4</v>
      </c>
    </row>
    <row r="43" spans="2:14" s="402" customFormat="1" ht="15" hidden="1" customHeight="1">
      <c r="B43" s="428" t="s">
        <v>297</v>
      </c>
      <c r="C43" s="429">
        <f t="shared" ref="C43:L43" si="7">SUM(C44:C47)</f>
        <v>29</v>
      </c>
      <c r="D43" s="429">
        <f t="shared" si="7"/>
        <v>124</v>
      </c>
      <c r="E43" s="430">
        <f t="shared" si="7"/>
        <v>1.4</v>
      </c>
      <c r="F43" s="431">
        <f t="shared" si="7"/>
        <v>0</v>
      </c>
      <c r="G43" s="430">
        <f t="shared" si="7"/>
        <v>18.400000000000002</v>
      </c>
      <c r="H43" s="431">
        <f t="shared" si="7"/>
        <v>1.2</v>
      </c>
      <c r="I43" s="406">
        <f t="shared" si="7"/>
        <v>0</v>
      </c>
      <c r="J43" s="431">
        <f t="shared" si="7"/>
        <v>0</v>
      </c>
      <c r="K43" s="432">
        <f t="shared" si="7"/>
        <v>3.9999999999999996</v>
      </c>
      <c r="L43" s="432">
        <f t="shared" si="7"/>
        <v>25.200000000000003</v>
      </c>
    </row>
    <row r="44" spans="2:14" s="402" customFormat="1" ht="15" hidden="1" customHeight="1">
      <c r="B44" s="433" t="s">
        <v>251</v>
      </c>
      <c r="C44" s="434">
        <v>5</v>
      </c>
      <c r="D44" s="434">
        <v>23</v>
      </c>
      <c r="E44" s="435">
        <v>0.2</v>
      </c>
      <c r="F44" s="436">
        <v>0</v>
      </c>
      <c r="G44" s="437">
        <v>0.7</v>
      </c>
      <c r="H44" s="438">
        <v>0.5</v>
      </c>
      <c r="I44" s="472">
        <v>0</v>
      </c>
      <c r="J44" s="473">
        <v>0</v>
      </c>
      <c r="K44" s="474">
        <v>1.2</v>
      </c>
      <c r="L44" s="439">
        <v>2.6</v>
      </c>
    </row>
    <row r="45" spans="2:14" s="402" customFormat="1" ht="15" hidden="1" customHeight="1">
      <c r="B45" s="433" t="s">
        <v>252</v>
      </c>
      <c r="C45" s="434">
        <v>9</v>
      </c>
      <c r="D45" s="434">
        <v>60</v>
      </c>
      <c r="E45" s="435">
        <v>0.7</v>
      </c>
      <c r="F45" s="473">
        <v>0</v>
      </c>
      <c r="G45" s="437">
        <v>11.8</v>
      </c>
      <c r="H45" s="438">
        <v>0.3</v>
      </c>
      <c r="I45" s="472">
        <v>0</v>
      </c>
      <c r="J45" s="473">
        <v>0</v>
      </c>
      <c r="K45" s="474">
        <v>1.7</v>
      </c>
      <c r="L45" s="439">
        <v>14.5</v>
      </c>
    </row>
    <row r="46" spans="2:14" s="402" customFormat="1" ht="15" hidden="1" customHeight="1">
      <c r="B46" s="433" t="s">
        <v>253</v>
      </c>
      <c r="C46" s="434">
        <v>10</v>
      </c>
      <c r="D46" s="434">
        <v>24</v>
      </c>
      <c r="E46" s="435">
        <v>0.4</v>
      </c>
      <c r="F46" s="436">
        <v>0</v>
      </c>
      <c r="G46" s="437">
        <v>3.3</v>
      </c>
      <c r="H46" s="438">
        <v>0.1</v>
      </c>
      <c r="I46" s="472">
        <v>0</v>
      </c>
      <c r="J46" s="473">
        <v>0</v>
      </c>
      <c r="K46" s="474">
        <v>0.7</v>
      </c>
      <c r="L46" s="439">
        <v>4.5999999999999996</v>
      </c>
    </row>
    <row r="47" spans="2:14" s="402" customFormat="1" ht="15" hidden="1" customHeight="1">
      <c r="B47" s="440" t="s">
        <v>254</v>
      </c>
      <c r="C47" s="441">
        <v>5</v>
      </c>
      <c r="D47" s="441">
        <v>17</v>
      </c>
      <c r="E47" s="442">
        <v>0.1</v>
      </c>
      <c r="F47" s="443">
        <v>0</v>
      </c>
      <c r="G47" s="444">
        <v>2.6</v>
      </c>
      <c r="H47" s="445">
        <v>0.3</v>
      </c>
      <c r="I47" s="475">
        <v>0</v>
      </c>
      <c r="J47" s="476">
        <v>0</v>
      </c>
      <c r="K47" s="477">
        <v>0.4</v>
      </c>
      <c r="L47" s="446">
        <v>3.5</v>
      </c>
    </row>
    <row r="48" spans="2:14" s="402" customFormat="1" ht="15" hidden="1" customHeight="1">
      <c r="B48" s="478" t="s">
        <v>298</v>
      </c>
      <c r="C48" s="479">
        <v>27</v>
      </c>
      <c r="D48" s="479">
        <v>74</v>
      </c>
      <c r="E48" s="480">
        <v>1.6</v>
      </c>
      <c r="F48" s="481">
        <v>0.2</v>
      </c>
      <c r="G48" s="480">
        <v>13.6</v>
      </c>
      <c r="H48" s="481">
        <v>0.5</v>
      </c>
      <c r="I48" s="419">
        <v>0</v>
      </c>
      <c r="J48" s="481">
        <v>0</v>
      </c>
      <c r="K48" s="482">
        <v>2.5</v>
      </c>
      <c r="L48" s="482">
        <v>18.399999999999999</v>
      </c>
    </row>
    <row r="49" spans="2:13" s="402" customFormat="1" ht="15" hidden="1" customHeight="1">
      <c r="B49" s="478" t="s">
        <v>299</v>
      </c>
      <c r="C49" s="479">
        <v>14</v>
      </c>
      <c r="D49" s="479">
        <v>60</v>
      </c>
      <c r="E49" s="480">
        <v>1</v>
      </c>
      <c r="F49" s="481">
        <v>0.2</v>
      </c>
      <c r="G49" s="480">
        <v>15.2</v>
      </c>
      <c r="H49" s="481">
        <v>0.4</v>
      </c>
      <c r="I49" s="419">
        <v>0</v>
      </c>
      <c r="J49" s="481">
        <v>0</v>
      </c>
      <c r="K49" s="482">
        <v>1.8</v>
      </c>
      <c r="L49" s="482">
        <v>18.5</v>
      </c>
    </row>
    <row r="50" spans="2:13" s="402" customFormat="1" ht="15" hidden="1" customHeight="1">
      <c r="B50" s="428" t="s">
        <v>300</v>
      </c>
      <c r="C50" s="429">
        <f t="shared" ref="C50:K50" si="8">SUM(C51:C54)</f>
        <v>19</v>
      </c>
      <c r="D50" s="429">
        <f t="shared" si="8"/>
        <v>64</v>
      </c>
      <c r="E50" s="430">
        <f t="shared" si="8"/>
        <v>1.1000000000000001</v>
      </c>
      <c r="F50" s="431">
        <f t="shared" si="8"/>
        <v>0.1</v>
      </c>
      <c r="G50" s="430">
        <f t="shared" si="8"/>
        <v>14.6</v>
      </c>
      <c r="H50" s="431">
        <f t="shared" si="8"/>
        <v>0.70000000000000007</v>
      </c>
      <c r="I50" s="406">
        <f t="shared" si="8"/>
        <v>0</v>
      </c>
      <c r="J50" s="431">
        <f t="shared" si="8"/>
        <v>0</v>
      </c>
      <c r="K50" s="432">
        <f t="shared" si="8"/>
        <v>1.0999999999999999</v>
      </c>
      <c r="L50" s="432">
        <f>SUM(L51:L54)</f>
        <v>17.600000000000001</v>
      </c>
    </row>
    <row r="51" spans="2:13" s="402" customFormat="1" ht="15" hidden="1" customHeight="1">
      <c r="B51" s="433" t="s">
        <v>251</v>
      </c>
      <c r="C51" s="434">
        <v>4</v>
      </c>
      <c r="D51" s="434">
        <v>9</v>
      </c>
      <c r="E51" s="435">
        <v>0.3</v>
      </c>
      <c r="F51" s="436">
        <v>0</v>
      </c>
      <c r="G51" s="437">
        <v>0.5</v>
      </c>
      <c r="H51" s="438">
        <v>0.2</v>
      </c>
      <c r="I51" s="472">
        <v>0</v>
      </c>
      <c r="J51" s="473">
        <v>0</v>
      </c>
      <c r="K51" s="474">
        <v>0.1</v>
      </c>
      <c r="L51" s="439">
        <v>1.1000000000000001</v>
      </c>
    </row>
    <row r="52" spans="2:13" s="402" customFormat="1" ht="15" hidden="1" customHeight="1">
      <c r="B52" s="433" t="s">
        <v>252</v>
      </c>
      <c r="C52" s="434">
        <v>3</v>
      </c>
      <c r="D52" s="434">
        <v>22</v>
      </c>
      <c r="E52" s="435">
        <v>0.2</v>
      </c>
      <c r="F52" s="473">
        <v>0</v>
      </c>
      <c r="G52" s="437">
        <v>11.1</v>
      </c>
      <c r="H52" s="438">
        <v>0.1</v>
      </c>
      <c r="I52" s="472">
        <v>0</v>
      </c>
      <c r="J52" s="473">
        <v>0</v>
      </c>
      <c r="K52" s="474">
        <v>0.6</v>
      </c>
      <c r="L52" s="439">
        <v>12</v>
      </c>
    </row>
    <row r="53" spans="2:13" s="402" customFormat="1" ht="15" hidden="1" customHeight="1">
      <c r="B53" s="433" t="s">
        <v>253</v>
      </c>
      <c r="C53" s="434">
        <v>8</v>
      </c>
      <c r="D53" s="434">
        <v>21</v>
      </c>
      <c r="E53" s="435">
        <v>0.4</v>
      </c>
      <c r="F53" s="436">
        <v>0.1</v>
      </c>
      <c r="G53" s="437">
        <v>1.7</v>
      </c>
      <c r="H53" s="438">
        <v>0.3</v>
      </c>
      <c r="I53" s="472">
        <v>0</v>
      </c>
      <c r="J53" s="473">
        <v>0</v>
      </c>
      <c r="K53" s="474">
        <v>0.2</v>
      </c>
      <c r="L53" s="439">
        <v>2.7</v>
      </c>
    </row>
    <row r="54" spans="2:13" s="402" customFormat="1" ht="15" hidden="1" customHeight="1">
      <c r="B54" s="440" t="s">
        <v>254</v>
      </c>
      <c r="C54" s="441">
        <v>4</v>
      </c>
      <c r="D54" s="441">
        <v>12</v>
      </c>
      <c r="E54" s="442">
        <v>0.2</v>
      </c>
      <c r="F54" s="443">
        <v>0</v>
      </c>
      <c r="G54" s="444">
        <v>1.3</v>
      </c>
      <c r="H54" s="445">
        <v>0.1</v>
      </c>
      <c r="I54" s="475">
        <v>0</v>
      </c>
      <c r="J54" s="476">
        <v>0</v>
      </c>
      <c r="K54" s="477">
        <v>0.2</v>
      </c>
      <c r="L54" s="446">
        <v>1.8</v>
      </c>
    </row>
    <row r="55" spans="2:13" s="402" customFormat="1" ht="15" hidden="1" customHeight="1">
      <c r="B55" s="428" t="s">
        <v>301</v>
      </c>
      <c r="C55" s="429">
        <f t="shared" ref="C55:J55" si="9">SUM(C56:C59)</f>
        <v>15</v>
      </c>
      <c r="D55" s="429">
        <f t="shared" si="9"/>
        <v>71</v>
      </c>
      <c r="E55" s="430">
        <f t="shared" si="9"/>
        <v>0.79999999999999993</v>
      </c>
      <c r="F55" s="431">
        <f t="shared" si="9"/>
        <v>0.2</v>
      </c>
      <c r="G55" s="430">
        <f t="shared" si="9"/>
        <v>15.1</v>
      </c>
      <c r="H55" s="431">
        <f t="shared" si="9"/>
        <v>0.6</v>
      </c>
      <c r="I55" s="406">
        <f t="shared" si="9"/>
        <v>0</v>
      </c>
      <c r="J55" s="431">
        <f t="shared" si="9"/>
        <v>0</v>
      </c>
      <c r="K55" s="432">
        <v>2.8</v>
      </c>
      <c r="L55" s="432">
        <v>19.5</v>
      </c>
    </row>
    <row r="56" spans="2:13" s="402" customFormat="1" ht="15" hidden="1" customHeight="1">
      <c r="B56" s="433" t="s">
        <v>251</v>
      </c>
      <c r="C56" s="434">
        <v>1</v>
      </c>
      <c r="D56" s="434">
        <v>9</v>
      </c>
      <c r="E56" s="435">
        <v>0</v>
      </c>
      <c r="F56" s="483">
        <v>0.04</v>
      </c>
      <c r="G56" s="437">
        <v>0.2</v>
      </c>
      <c r="H56" s="438">
        <v>0.2</v>
      </c>
      <c r="I56" s="472">
        <v>0</v>
      </c>
      <c r="J56" s="473">
        <v>0</v>
      </c>
      <c r="K56" s="484" t="s">
        <v>302</v>
      </c>
      <c r="L56" s="485">
        <f>SUM(E56:H56,J56)</f>
        <v>0.44000000000000006</v>
      </c>
    </row>
    <row r="57" spans="2:13" s="402" customFormat="1" ht="15" hidden="1" customHeight="1">
      <c r="B57" s="433" t="s">
        <v>252</v>
      </c>
      <c r="C57" s="434">
        <v>7</v>
      </c>
      <c r="D57" s="434">
        <v>33</v>
      </c>
      <c r="E57" s="435">
        <v>0.4</v>
      </c>
      <c r="F57" s="486">
        <v>0.05</v>
      </c>
      <c r="G57" s="437">
        <v>11.4</v>
      </c>
      <c r="H57" s="438">
        <v>0.1</v>
      </c>
      <c r="I57" s="472">
        <v>0</v>
      </c>
      <c r="J57" s="473">
        <v>0</v>
      </c>
      <c r="K57" s="484" t="s">
        <v>302</v>
      </c>
      <c r="L57" s="485">
        <f>SUM(E57:H57,J57)</f>
        <v>11.95</v>
      </c>
    </row>
    <row r="58" spans="2:13" s="402" customFormat="1" ht="15" hidden="1" customHeight="1">
      <c r="B58" s="433" t="s">
        <v>253</v>
      </c>
      <c r="C58" s="434">
        <v>4</v>
      </c>
      <c r="D58" s="434">
        <v>19</v>
      </c>
      <c r="E58" s="435">
        <v>0.3</v>
      </c>
      <c r="F58" s="436">
        <v>0.1</v>
      </c>
      <c r="G58" s="437">
        <v>1.4</v>
      </c>
      <c r="H58" s="438">
        <v>0.2</v>
      </c>
      <c r="I58" s="472">
        <v>0</v>
      </c>
      <c r="J58" s="473">
        <v>0</v>
      </c>
      <c r="K58" s="484" t="s">
        <v>302</v>
      </c>
      <c r="L58" s="485">
        <f>SUM(E58:H58,J58)</f>
        <v>1.9999999999999998</v>
      </c>
    </row>
    <row r="59" spans="2:13" s="402" customFormat="1" ht="15" hidden="1" customHeight="1">
      <c r="B59" s="440" t="s">
        <v>254</v>
      </c>
      <c r="C59" s="441">
        <v>3</v>
      </c>
      <c r="D59" s="441">
        <v>10</v>
      </c>
      <c r="E59" s="442">
        <v>0.1</v>
      </c>
      <c r="F59" s="487">
        <v>0.01</v>
      </c>
      <c r="G59" s="444">
        <v>2.1</v>
      </c>
      <c r="H59" s="445">
        <v>0.1</v>
      </c>
      <c r="I59" s="475">
        <v>0</v>
      </c>
      <c r="J59" s="476">
        <v>0</v>
      </c>
      <c r="K59" s="488" t="s">
        <v>302</v>
      </c>
      <c r="L59" s="485">
        <f>SUM(E59:H59,J59)</f>
        <v>2.31</v>
      </c>
    </row>
    <row r="60" spans="2:13" s="402" customFormat="1" ht="15" hidden="1" customHeight="1">
      <c r="B60" s="428" t="s">
        <v>303</v>
      </c>
      <c r="C60" s="429">
        <f t="shared" ref="C60:J60" si="10">SUM(C61:C64)</f>
        <v>14</v>
      </c>
      <c r="D60" s="429">
        <f t="shared" si="10"/>
        <v>81</v>
      </c>
      <c r="E60" s="430">
        <f t="shared" si="10"/>
        <v>0.79999999999999993</v>
      </c>
      <c r="F60" s="431">
        <f t="shared" si="10"/>
        <v>0.1</v>
      </c>
      <c r="G60" s="430">
        <f t="shared" si="10"/>
        <v>17.100000000000001</v>
      </c>
      <c r="H60" s="431">
        <f t="shared" si="10"/>
        <v>0.70000000000000007</v>
      </c>
      <c r="I60" s="406">
        <f t="shared" si="10"/>
        <v>0</v>
      </c>
      <c r="J60" s="431">
        <f t="shared" si="10"/>
        <v>0</v>
      </c>
      <c r="K60" s="432">
        <v>1.9</v>
      </c>
      <c r="L60" s="432">
        <v>20.6</v>
      </c>
    </row>
    <row r="61" spans="2:13" s="402" customFormat="1" ht="15" hidden="1" customHeight="1">
      <c r="B61" s="433" t="s">
        <v>251</v>
      </c>
      <c r="C61" s="434">
        <v>0</v>
      </c>
      <c r="D61" s="434">
        <v>11</v>
      </c>
      <c r="E61" s="435">
        <v>0</v>
      </c>
      <c r="F61" s="436">
        <v>0</v>
      </c>
      <c r="G61" s="437">
        <v>0.1</v>
      </c>
      <c r="H61" s="438">
        <v>0.2</v>
      </c>
      <c r="I61" s="472">
        <v>0</v>
      </c>
      <c r="J61" s="473">
        <v>0</v>
      </c>
      <c r="K61" s="484" t="s">
        <v>302</v>
      </c>
      <c r="L61" s="485">
        <f>SUM(E61:H61,J61)</f>
        <v>0.30000000000000004</v>
      </c>
    </row>
    <row r="62" spans="2:13" s="402" customFormat="1" ht="15" hidden="1" customHeight="1">
      <c r="B62" s="433" t="s">
        <v>252</v>
      </c>
      <c r="C62" s="434">
        <v>6</v>
      </c>
      <c r="D62" s="434">
        <v>36</v>
      </c>
      <c r="E62" s="435">
        <v>0.6</v>
      </c>
      <c r="F62" s="473">
        <v>0</v>
      </c>
      <c r="G62" s="437">
        <v>13.5</v>
      </c>
      <c r="H62" s="438">
        <v>0.1</v>
      </c>
      <c r="I62" s="472">
        <v>0</v>
      </c>
      <c r="J62" s="473">
        <v>0</v>
      </c>
      <c r="K62" s="484" t="s">
        <v>302</v>
      </c>
      <c r="L62" s="485">
        <f>SUM(E62:H62,J62)</f>
        <v>14.2</v>
      </c>
      <c r="M62" s="489"/>
    </row>
    <row r="63" spans="2:13" s="402" customFormat="1" ht="15" hidden="1" customHeight="1">
      <c r="B63" s="433" t="s">
        <v>253</v>
      </c>
      <c r="C63" s="434">
        <v>5</v>
      </c>
      <c r="D63" s="434">
        <v>30</v>
      </c>
      <c r="E63" s="435">
        <v>0.1</v>
      </c>
      <c r="F63" s="436">
        <v>0.1</v>
      </c>
      <c r="G63" s="437">
        <v>3.2</v>
      </c>
      <c r="H63" s="438">
        <v>0.4</v>
      </c>
      <c r="I63" s="472">
        <v>0</v>
      </c>
      <c r="J63" s="473">
        <v>0</v>
      </c>
      <c r="K63" s="484" t="s">
        <v>302</v>
      </c>
      <c r="L63" s="485">
        <f>SUM(E63:H63,J63)</f>
        <v>3.8000000000000003</v>
      </c>
    </row>
    <row r="64" spans="2:13" s="402" customFormat="1" ht="15" hidden="1" customHeight="1">
      <c r="B64" s="440" t="s">
        <v>254</v>
      </c>
      <c r="C64" s="441">
        <v>3</v>
      </c>
      <c r="D64" s="441">
        <v>4</v>
      </c>
      <c r="E64" s="442">
        <v>0.1</v>
      </c>
      <c r="F64" s="443">
        <v>0</v>
      </c>
      <c r="G64" s="444">
        <v>0.3</v>
      </c>
      <c r="H64" s="445">
        <v>0</v>
      </c>
      <c r="I64" s="475">
        <v>0</v>
      </c>
      <c r="J64" s="476">
        <v>0</v>
      </c>
      <c r="K64" s="488" t="s">
        <v>302</v>
      </c>
      <c r="L64" s="485">
        <f>SUM(E64:H64,J64)</f>
        <v>0.4</v>
      </c>
    </row>
    <row r="65" spans="2:13" s="402" customFormat="1" ht="15" hidden="1" customHeight="1">
      <c r="B65" s="428" t="s">
        <v>304</v>
      </c>
      <c r="C65" s="429">
        <f t="shared" ref="C65:J65" si="11">SUM(C66:C69)</f>
        <v>11</v>
      </c>
      <c r="D65" s="429">
        <f t="shared" si="11"/>
        <v>49</v>
      </c>
      <c r="E65" s="430">
        <f t="shared" si="11"/>
        <v>0.7</v>
      </c>
      <c r="F65" s="490">
        <f t="shared" si="11"/>
        <v>0.08</v>
      </c>
      <c r="G65" s="430">
        <f t="shared" si="11"/>
        <v>11.5</v>
      </c>
      <c r="H65" s="490">
        <f t="shared" si="11"/>
        <v>0.4</v>
      </c>
      <c r="I65" s="406">
        <f t="shared" si="11"/>
        <v>0</v>
      </c>
      <c r="J65" s="431">
        <f t="shared" si="11"/>
        <v>0</v>
      </c>
      <c r="K65" s="432">
        <v>1.9</v>
      </c>
      <c r="L65" s="491">
        <v>14.58</v>
      </c>
    </row>
    <row r="66" spans="2:13" s="402" customFormat="1" ht="15" hidden="1" customHeight="1">
      <c r="B66" s="433" t="s">
        <v>251</v>
      </c>
      <c r="C66" s="434">
        <v>0</v>
      </c>
      <c r="D66" s="434">
        <v>1</v>
      </c>
      <c r="E66" s="435">
        <v>0</v>
      </c>
      <c r="F66" s="483">
        <v>0</v>
      </c>
      <c r="G66" s="437">
        <v>0</v>
      </c>
      <c r="H66" s="492">
        <v>0.03</v>
      </c>
      <c r="I66" s="472">
        <v>0</v>
      </c>
      <c r="J66" s="473">
        <v>0</v>
      </c>
      <c r="K66" s="484" t="s">
        <v>302</v>
      </c>
      <c r="L66" s="485">
        <f>SUM(E66:H66,J66)</f>
        <v>0.03</v>
      </c>
    </row>
    <row r="67" spans="2:13" s="402" customFormat="1" ht="15" hidden="1" customHeight="1">
      <c r="B67" s="433" t="s">
        <v>252</v>
      </c>
      <c r="C67" s="434">
        <v>4</v>
      </c>
      <c r="D67" s="434">
        <v>25</v>
      </c>
      <c r="E67" s="435">
        <v>0.2</v>
      </c>
      <c r="F67" s="486">
        <v>0.01</v>
      </c>
      <c r="G67" s="437">
        <v>10.3</v>
      </c>
      <c r="H67" s="492">
        <v>0.15</v>
      </c>
      <c r="I67" s="472">
        <v>0</v>
      </c>
      <c r="J67" s="473">
        <v>0</v>
      </c>
      <c r="K67" s="484" t="s">
        <v>302</v>
      </c>
      <c r="L67" s="485">
        <f>SUM(E67:H67,J67)</f>
        <v>10.660000000000002</v>
      </c>
      <c r="M67" s="489"/>
    </row>
    <row r="68" spans="2:13" s="402" customFormat="1" ht="15" hidden="1" customHeight="1">
      <c r="B68" s="433" t="s">
        <v>253</v>
      </c>
      <c r="C68" s="434">
        <v>6</v>
      </c>
      <c r="D68" s="434">
        <v>15</v>
      </c>
      <c r="E68" s="435">
        <v>0.5</v>
      </c>
      <c r="F68" s="483">
        <v>0.05</v>
      </c>
      <c r="G68" s="437">
        <v>0.7</v>
      </c>
      <c r="H68" s="492">
        <v>0.09</v>
      </c>
      <c r="I68" s="472">
        <v>0</v>
      </c>
      <c r="J68" s="473">
        <v>0</v>
      </c>
      <c r="K68" s="484" t="s">
        <v>302</v>
      </c>
      <c r="L68" s="485">
        <f>SUM(E68:H68,J68)</f>
        <v>1.34</v>
      </c>
    </row>
    <row r="69" spans="2:13" s="402" customFormat="1" ht="15" hidden="1" customHeight="1">
      <c r="B69" s="440" t="s">
        <v>254</v>
      </c>
      <c r="C69" s="441">
        <v>1</v>
      </c>
      <c r="D69" s="441">
        <v>8</v>
      </c>
      <c r="E69" s="442">
        <v>0</v>
      </c>
      <c r="F69" s="487">
        <v>0.02</v>
      </c>
      <c r="G69" s="444">
        <v>0.5</v>
      </c>
      <c r="H69" s="493">
        <v>0.13</v>
      </c>
      <c r="I69" s="475">
        <v>0</v>
      </c>
      <c r="J69" s="476">
        <v>0</v>
      </c>
      <c r="K69" s="488" t="s">
        <v>302</v>
      </c>
      <c r="L69" s="485">
        <f>SUM(E69:H69,J69)</f>
        <v>0.65</v>
      </c>
    </row>
    <row r="70" spans="2:13" s="402" customFormat="1" ht="15" hidden="1" customHeight="1">
      <c r="B70" s="428" t="s">
        <v>305</v>
      </c>
      <c r="C70" s="429">
        <f t="shared" ref="C70:J70" si="12">SUM(C71:C74)</f>
        <v>14</v>
      </c>
      <c r="D70" s="429">
        <f t="shared" si="12"/>
        <v>68</v>
      </c>
      <c r="E70" s="430">
        <f t="shared" si="12"/>
        <v>0.6</v>
      </c>
      <c r="F70" s="490">
        <f t="shared" si="12"/>
        <v>0.12000000000000001</v>
      </c>
      <c r="G70" s="430">
        <f t="shared" si="12"/>
        <v>13.5</v>
      </c>
      <c r="H70" s="490">
        <f t="shared" si="12"/>
        <v>0.53</v>
      </c>
      <c r="I70" s="406">
        <f t="shared" si="12"/>
        <v>5</v>
      </c>
      <c r="J70" s="431">
        <f t="shared" si="12"/>
        <v>0</v>
      </c>
      <c r="K70" s="432">
        <f>SUM(K71:K73)</f>
        <v>3.2</v>
      </c>
      <c r="L70" s="491">
        <f>SUM(E70:H70,J70)</f>
        <v>14.75</v>
      </c>
    </row>
    <row r="71" spans="2:13" s="402" customFormat="1" ht="15" hidden="1" customHeight="1">
      <c r="B71" s="433" t="s">
        <v>251</v>
      </c>
      <c r="C71" s="434">
        <v>4</v>
      </c>
      <c r="D71" s="434">
        <v>13</v>
      </c>
      <c r="E71" s="435">
        <v>0</v>
      </c>
      <c r="F71" s="483">
        <v>0.1</v>
      </c>
      <c r="G71" s="437">
        <v>0.6</v>
      </c>
      <c r="H71" s="492">
        <v>0.18</v>
      </c>
      <c r="I71" s="472">
        <v>3</v>
      </c>
      <c r="J71" s="473">
        <v>0</v>
      </c>
      <c r="K71" s="484">
        <v>2</v>
      </c>
      <c r="L71" s="485">
        <f>SUM(K71,J71,E71:H71)</f>
        <v>2.8800000000000003</v>
      </c>
    </row>
    <row r="72" spans="2:13" s="402" customFormat="1" ht="15" hidden="1" customHeight="1">
      <c r="B72" s="433" t="s">
        <v>252</v>
      </c>
      <c r="C72" s="434">
        <v>1</v>
      </c>
      <c r="D72" s="434">
        <v>23</v>
      </c>
      <c r="E72" s="435">
        <v>0.1</v>
      </c>
      <c r="F72" s="486">
        <v>0</v>
      </c>
      <c r="G72" s="437">
        <v>10.3</v>
      </c>
      <c r="H72" s="492">
        <v>0</v>
      </c>
      <c r="I72" s="472">
        <v>1</v>
      </c>
      <c r="J72" s="473">
        <v>0</v>
      </c>
      <c r="K72" s="484">
        <v>1.2</v>
      </c>
      <c r="L72" s="485">
        <f>SUM(K72,J72,E72:H72)</f>
        <v>11.600000000000001</v>
      </c>
      <c r="M72" s="489"/>
    </row>
    <row r="73" spans="2:13" s="402" customFormat="1" ht="15" hidden="1" customHeight="1">
      <c r="B73" s="433" t="s">
        <v>253</v>
      </c>
      <c r="C73" s="434">
        <v>7</v>
      </c>
      <c r="D73" s="434">
        <v>25</v>
      </c>
      <c r="E73" s="435">
        <v>0.5</v>
      </c>
      <c r="F73" s="483">
        <v>0</v>
      </c>
      <c r="G73" s="437">
        <v>2.4</v>
      </c>
      <c r="H73" s="492">
        <v>0.18</v>
      </c>
      <c r="I73" s="472">
        <v>0</v>
      </c>
      <c r="J73" s="473">
        <v>0</v>
      </c>
      <c r="K73" s="484">
        <v>0</v>
      </c>
      <c r="L73" s="485">
        <f>SUM(K73,J73,E73:H73)</f>
        <v>3.08</v>
      </c>
    </row>
    <row r="74" spans="2:13" s="402" customFormat="1" ht="15" hidden="1" customHeight="1">
      <c r="B74" s="440" t="s">
        <v>254</v>
      </c>
      <c r="C74" s="441">
        <v>2</v>
      </c>
      <c r="D74" s="441">
        <v>7</v>
      </c>
      <c r="E74" s="442">
        <v>0</v>
      </c>
      <c r="F74" s="487">
        <v>0.02</v>
      </c>
      <c r="G74" s="444">
        <v>0.2</v>
      </c>
      <c r="H74" s="493">
        <v>0.17</v>
      </c>
      <c r="I74" s="475">
        <v>1</v>
      </c>
      <c r="J74" s="476">
        <v>0</v>
      </c>
      <c r="K74" s="488" t="s">
        <v>302</v>
      </c>
      <c r="L74" s="485">
        <f>SUM(E74:H74,J74)</f>
        <v>0.39</v>
      </c>
    </row>
    <row r="75" spans="2:13" s="402" customFormat="1" ht="15" hidden="1" customHeight="1">
      <c r="B75" s="428" t="s">
        <v>306</v>
      </c>
      <c r="C75" s="429">
        <f t="shared" ref="C75:J75" si="13">SUM(C76:C79)</f>
        <v>15</v>
      </c>
      <c r="D75" s="429">
        <f t="shared" si="13"/>
        <v>95</v>
      </c>
      <c r="E75" s="430">
        <f t="shared" si="13"/>
        <v>0.7</v>
      </c>
      <c r="F75" s="490">
        <f t="shared" si="13"/>
        <v>0.18</v>
      </c>
      <c r="G75" s="430">
        <f t="shared" si="13"/>
        <v>19.2</v>
      </c>
      <c r="H75" s="490">
        <f t="shared" si="13"/>
        <v>1.62</v>
      </c>
      <c r="I75" s="406">
        <f t="shared" si="13"/>
        <v>2</v>
      </c>
      <c r="J75" s="431">
        <f t="shared" si="13"/>
        <v>0</v>
      </c>
      <c r="K75" s="494">
        <f>SUM(K76:K78)</f>
        <v>0.7</v>
      </c>
      <c r="L75" s="491">
        <f>SUM(E75:H75,J75)</f>
        <v>21.7</v>
      </c>
    </row>
    <row r="76" spans="2:13" s="402" customFormat="1" ht="15" hidden="1" customHeight="1">
      <c r="B76" s="433" t="s">
        <v>251</v>
      </c>
      <c r="C76" s="434">
        <v>2</v>
      </c>
      <c r="D76" s="434">
        <v>18</v>
      </c>
      <c r="E76" s="435">
        <v>0.2</v>
      </c>
      <c r="F76" s="483">
        <v>0.02</v>
      </c>
      <c r="G76" s="437">
        <v>0.2</v>
      </c>
      <c r="H76" s="492">
        <v>0.55000000000000004</v>
      </c>
      <c r="I76" s="472">
        <v>1</v>
      </c>
      <c r="J76" s="473">
        <v>0</v>
      </c>
      <c r="K76" s="484">
        <v>0</v>
      </c>
      <c r="L76" s="495">
        <v>0.97</v>
      </c>
    </row>
    <row r="77" spans="2:13" s="402" customFormat="1" ht="15" hidden="1" customHeight="1">
      <c r="B77" s="433" t="s">
        <v>252</v>
      </c>
      <c r="C77" s="434">
        <v>5</v>
      </c>
      <c r="D77" s="434">
        <v>35</v>
      </c>
      <c r="E77" s="435">
        <v>0.2</v>
      </c>
      <c r="F77" s="486">
        <v>0.1</v>
      </c>
      <c r="G77" s="437">
        <v>12.8</v>
      </c>
      <c r="H77" s="492">
        <v>0.23</v>
      </c>
      <c r="I77" s="472">
        <v>1</v>
      </c>
      <c r="J77" s="473">
        <v>0</v>
      </c>
      <c r="K77" s="484">
        <v>0.7</v>
      </c>
      <c r="L77" s="495">
        <v>13.33</v>
      </c>
      <c r="M77" s="489"/>
    </row>
    <row r="78" spans="2:13" s="402" customFormat="1" ht="15" hidden="1" customHeight="1">
      <c r="B78" s="433" t="s">
        <v>253</v>
      </c>
      <c r="C78" s="434">
        <v>3</v>
      </c>
      <c r="D78" s="434">
        <v>23</v>
      </c>
      <c r="E78" s="435">
        <v>0.1</v>
      </c>
      <c r="F78" s="483">
        <v>0.01</v>
      </c>
      <c r="G78" s="437">
        <v>3.7</v>
      </c>
      <c r="H78" s="492">
        <v>0.23</v>
      </c>
      <c r="I78" s="472">
        <v>0</v>
      </c>
      <c r="J78" s="473">
        <v>0</v>
      </c>
      <c r="K78" s="484">
        <v>0</v>
      </c>
      <c r="L78" s="495">
        <v>4.04</v>
      </c>
    </row>
    <row r="79" spans="2:13" s="402" customFormat="1" ht="15" hidden="1" customHeight="1">
      <c r="B79" s="440" t="s">
        <v>254</v>
      </c>
      <c r="C79" s="441">
        <v>5</v>
      </c>
      <c r="D79" s="441">
        <v>19</v>
      </c>
      <c r="E79" s="442">
        <v>0.2</v>
      </c>
      <c r="F79" s="487">
        <v>0.05</v>
      </c>
      <c r="G79" s="444">
        <v>2.5</v>
      </c>
      <c r="H79" s="493">
        <v>0.61</v>
      </c>
      <c r="I79" s="475">
        <v>0</v>
      </c>
      <c r="J79" s="476">
        <v>0</v>
      </c>
      <c r="K79" s="488">
        <v>0</v>
      </c>
      <c r="L79" s="496">
        <v>3.36</v>
      </c>
    </row>
    <row r="80" spans="2:13" s="402" customFormat="1" ht="15" hidden="1" customHeight="1">
      <c r="B80" s="428" t="s">
        <v>307</v>
      </c>
      <c r="C80" s="429">
        <f t="shared" ref="C80:J80" si="14">SUM(C81:C84)</f>
        <v>18</v>
      </c>
      <c r="D80" s="429">
        <f t="shared" si="14"/>
        <v>83</v>
      </c>
      <c r="E80" s="430">
        <f t="shared" si="14"/>
        <v>0.5</v>
      </c>
      <c r="F80" s="490">
        <f t="shared" si="14"/>
        <v>0.82</v>
      </c>
      <c r="G80" s="430">
        <f t="shared" si="14"/>
        <v>17.599999999999998</v>
      </c>
      <c r="H80" s="490">
        <f t="shared" si="14"/>
        <v>1.44</v>
      </c>
      <c r="I80" s="406">
        <f t="shared" si="14"/>
        <v>6</v>
      </c>
      <c r="J80" s="431">
        <f t="shared" si="14"/>
        <v>0</v>
      </c>
      <c r="K80" s="494">
        <f>SUM(K81:K83)</f>
        <v>0</v>
      </c>
      <c r="L80" s="491">
        <f>SUM(E80:H80,J80)</f>
        <v>20.36</v>
      </c>
    </row>
    <row r="81" spans="2:13" s="402" customFormat="1" ht="15" hidden="1" customHeight="1">
      <c r="B81" s="433" t="s">
        <v>251</v>
      </c>
      <c r="C81" s="434">
        <v>4</v>
      </c>
      <c r="D81" s="434">
        <v>8</v>
      </c>
      <c r="E81" s="435">
        <v>0.2</v>
      </c>
      <c r="F81" s="483">
        <v>0.43</v>
      </c>
      <c r="G81" s="437">
        <v>0</v>
      </c>
      <c r="H81" s="492">
        <v>0.26</v>
      </c>
      <c r="I81" s="472">
        <v>1</v>
      </c>
      <c r="J81" s="473">
        <v>0</v>
      </c>
      <c r="K81" s="484">
        <v>0</v>
      </c>
      <c r="L81" s="495">
        <v>0.89</v>
      </c>
    </row>
    <row r="82" spans="2:13" s="402" customFormat="1" ht="15" hidden="1" customHeight="1">
      <c r="B82" s="433" t="s">
        <v>252</v>
      </c>
      <c r="C82" s="434">
        <v>4</v>
      </c>
      <c r="D82" s="434">
        <v>37</v>
      </c>
      <c r="E82" s="435">
        <v>0</v>
      </c>
      <c r="F82" s="486">
        <v>0.26</v>
      </c>
      <c r="G82" s="437">
        <v>13.3</v>
      </c>
      <c r="H82" s="492">
        <v>0.24</v>
      </c>
      <c r="I82" s="472">
        <v>0</v>
      </c>
      <c r="J82" s="473">
        <v>0</v>
      </c>
      <c r="K82" s="484">
        <v>0</v>
      </c>
      <c r="L82" s="495">
        <v>13.8</v>
      </c>
      <c r="M82" s="489"/>
    </row>
    <row r="83" spans="2:13" s="402" customFormat="1" ht="15" hidden="1" customHeight="1">
      <c r="B83" s="433" t="s">
        <v>253</v>
      </c>
      <c r="C83" s="434">
        <v>4</v>
      </c>
      <c r="D83" s="434">
        <v>25</v>
      </c>
      <c r="E83" s="435">
        <v>0.1</v>
      </c>
      <c r="F83" s="483">
        <v>0</v>
      </c>
      <c r="G83" s="437">
        <v>2.9</v>
      </c>
      <c r="H83" s="492">
        <v>0.67</v>
      </c>
      <c r="I83" s="472">
        <v>1</v>
      </c>
      <c r="J83" s="473">
        <v>0</v>
      </c>
      <c r="K83" s="484">
        <v>0</v>
      </c>
      <c r="L83" s="495">
        <v>3.67</v>
      </c>
    </row>
    <row r="84" spans="2:13" s="402" customFormat="1" ht="15" hidden="1" customHeight="1">
      <c r="B84" s="433" t="s">
        <v>254</v>
      </c>
      <c r="C84" s="434">
        <v>6</v>
      </c>
      <c r="D84" s="434">
        <v>13</v>
      </c>
      <c r="E84" s="435">
        <v>0.2</v>
      </c>
      <c r="F84" s="483">
        <v>0.13</v>
      </c>
      <c r="G84" s="437">
        <v>1.4</v>
      </c>
      <c r="H84" s="492">
        <v>0.27</v>
      </c>
      <c r="I84" s="472">
        <v>4</v>
      </c>
      <c r="J84" s="473">
        <v>0</v>
      </c>
      <c r="K84" s="484">
        <v>0</v>
      </c>
      <c r="L84" s="495">
        <v>2</v>
      </c>
    </row>
    <row r="85" spans="2:13" s="402" customFormat="1" ht="15" hidden="1" customHeight="1">
      <c r="B85" s="497" t="s">
        <v>173</v>
      </c>
      <c r="C85" s="429">
        <f t="shared" ref="C85:K85" si="15">SUM(C86:C89)</f>
        <v>11</v>
      </c>
      <c r="D85" s="429">
        <f t="shared" si="15"/>
        <v>104</v>
      </c>
      <c r="E85" s="430">
        <f t="shared" si="15"/>
        <v>0.5</v>
      </c>
      <c r="F85" s="490">
        <f t="shared" si="15"/>
        <v>0.02</v>
      </c>
      <c r="G85" s="430">
        <f t="shared" si="15"/>
        <v>19.100000000000001</v>
      </c>
      <c r="H85" s="490">
        <f t="shared" si="15"/>
        <v>0.99</v>
      </c>
      <c r="I85" s="406">
        <f t="shared" si="15"/>
        <v>3</v>
      </c>
      <c r="J85" s="431">
        <f t="shared" si="15"/>
        <v>0.1</v>
      </c>
      <c r="K85" s="494">
        <f t="shared" si="15"/>
        <v>0.30000000000000004</v>
      </c>
      <c r="L85" s="491">
        <f t="shared" ref="L85:L119" si="16">SUM(E85:H85,J85)</f>
        <v>20.71</v>
      </c>
    </row>
    <row r="86" spans="2:13" s="402" customFormat="1" ht="15" hidden="1" customHeight="1">
      <c r="B86" s="498" t="s">
        <v>251</v>
      </c>
      <c r="C86" s="434">
        <v>1</v>
      </c>
      <c r="D86" s="434">
        <v>7</v>
      </c>
      <c r="E86" s="435">
        <v>0</v>
      </c>
      <c r="F86" s="483">
        <v>0.02</v>
      </c>
      <c r="G86" s="437">
        <v>0</v>
      </c>
      <c r="H86" s="492">
        <v>0.31</v>
      </c>
      <c r="I86" s="472">
        <v>3</v>
      </c>
      <c r="J86" s="473">
        <v>0.1</v>
      </c>
      <c r="K86" s="484">
        <v>0</v>
      </c>
      <c r="L86" s="495">
        <f t="shared" si="16"/>
        <v>0.43000000000000005</v>
      </c>
    </row>
    <row r="87" spans="2:13" s="402" customFormat="1" ht="15" hidden="1" customHeight="1">
      <c r="B87" s="498" t="s">
        <v>252</v>
      </c>
      <c r="C87" s="434">
        <v>2</v>
      </c>
      <c r="D87" s="434">
        <v>33</v>
      </c>
      <c r="E87" s="435">
        <v>0</v>
      </c>
      <c r="F87" s="486">
        <v>0</v>
      </c>
      <c r="G87" s="437">
        <v>12.6</v>
      </c>
      <c r="H87" s="492">
        <v>0.09</v>
      </c>
      <c r="I87" s="472">
        <v>0</v>
      </c>
      <c r="J87" s="473">
        <v>0</v>
      </c>
      <c r="K87" s="484">
        <v>0.2</v>
      </c>
      <c r="L87" s="495">
        <f t="shared" si="16"/>
        <v>12.69</v>
      </c>
    </row>
    <row r="88" spans="2:13" s="402" customFormat="1" ht="15" hidden="1" customHeight="1">
      <c r="B88" s="498" t="s">
        <v>253</v>
      </c>
      <c r="C88" s="434">
        <v>5</v>
      </c>
      <c r="D88" s="434">
        <v>53</v>
      </c>
      <c r="E88" s="435">
        <v>0.4</v>
      </c>
      <c r="F88" s="483">
        <v>0</v>
      </c>
      <c r="G88" s="437">
        <v>5.2</v>
      </c>
      <c r="H88" s="492">
        <v>0.48</v>
      </c>
      <c r="I88" s="472">
        <v>0</v>
      </c>
      <c r="J88" s="473">
        <v>0</v>
      </c>
      <c r="K88" s="484">
        <v>0.1</v>
      </c>
      <c r="L88" s="495">
        <f t="shared" si="16"/>
        <v>6.08</v>
      </c>
    </row>
    <row r="89" spans="2:13" s="402" customFormat="1" ht="15" hidden="1" customHeight="1">
      <c r="B89" s="499" t="s">
        <v>254</v>
      </c>
      <c r="C89" s="441">
        <v>3</v>
      </c>
      <c r="D89" s="441">
        <v>11</v>
      </c>
      <c r="E89" s="442">
        <v>0.1</v>
      </c>
      <c r="F89" s="487">
        <v>0</v>
      </c>
      <c r="G89" s="444">
        <v>1.3</v>
      </c>
      <c r="H89" s="493">
        <v>0.11</v>
      </c>
      <c r="I89" s="475">
        <v>0</v>
      </c>
      <c r="J89" s="476">
        <v>0</v>
      </c>
      <c r="K89" s="488">
        <v>0</v>
      </c>
      <c r="L89" s="496">
        <f t="shared" si="16"/>
        <v>1.5100000000000002</v>
      </c>
    </row>
    <row r="90" spans="2:13" s="402" customFormat="1" ht="15" hidden="1" customHeight="1">
      <c r="B90" s="497" t="s">
        <v>268</v>
      </c>
      <c r="C90" s="429">
        <f t="shared" ref="C90:K90" si="17">SUM(C91:C94)</f>
        <v>8</v>
      </c>
      <c r="D90" s="429">
        <f t="shared" si="17"/>
        <v>89</v>
      </c>
      <c r="E90" s="430">
        <f t="shared" si="17"/>
        <v>0.5</v>
      </c>
      <c r="F90" s="490">
        <f t="shared" si="17"/>
        <v>0.16</v>
      </c>
      <c r="G90" s="430">
        <f t="shared" si="17"/>
        <v>21.400000000000002</v>
      </c>
      <c r="H90" s="490">
        <f t="shared" si="17"/>
        <v>0.44999999999999996</v>
      </c>
      <c r="I90" s="406">
        <f t="shared" si="17"/>
        <v>2</v>
      </c>
      <c r="J90" s="431">
        <f t="shared" si="17"/>
        <v>0</v>
      </c>
      <c r="K90" s="494">
        <f t="shared" si="17"/>
        <v>1.2999999999999998</v>
      </c>
      <c r="L90" s="491">
        <f t="shared" si="16"/>
        <v>22.51</v>
      </c>
    </row>
    <row r="91" spans="2:13" s="402" customFormat="1" ht="15" hidden="1" customHeight="1">
      <c r="B91" s="498" t="s">
        <v>251</v>
      </c>
      <c r="C91" s="434">
        <v>2</v>
      </c>
      <c r="D91" s="434">
        <v>8</v>
      </c>
      <c r="E91" s="435">
        <v>0.2</v>
      </c>
      <c r="F91" s="483">
        <v>0</v>
      </c>
      <c r="G91" s="437">
        <v>0</v>
      </c>
      <c r="H91" s="492">
        <v>0.23</v>
      </c>
      <c r="I91" s="472">
        <v>1</v>
      </c>
      <c r="J91" s="473">
        <v>0</v>
      </c>
      <c r="K91" s="484">
        <v>0.7</v>
      </c>
      <c r="L91" s="495">
        <f t="shared" si="16"/>
        <v>0.43000000000000005</v>
      </c>
    </row>
    <row r="92" spans="2:13" s="402" customFormat="1" ht="15" hidden="1" customHeight="1">
      <c r="B92" s="498" t="s">
        <v>252</v>
      </c>
      <c r="C92" s="434">
        <v>3</v>
      </c>
      <c r="D92" s="434">
        <v>42</v>
      </c>
      <c r="E92" s="435">
        <v>0.2</v>
      </c>
      <c r="F92" s="486">
        <v>0.03</v>
      </c>
      <c r="G92" s="437">
        <v>16.8</v>
      </c>
      <c r="H92" s="492">
        <v>0.12</v>
      </c>
      <c r="I92" s="472">
        <v>0</v>
      </c>
      <c r="J92" s="473">
        <v>0</v>
      </c>
      <c r="K92" s="484">
        <v>0</v>
      </c>
      <c r="L92" s="495">
        <f t="shared" si="16"/>
        <v>17.150000000000002</v>
      </c>
    </row>
    <row r="93" spans="2:13" s="402" customFormat="1" ht="15" hidden="1" customHeight="1">
      <c r="B93" s="498" t="s">
        <v>253</v>
      </c>
      <c r="C93" s="434">
        <v>2</v>
      </c>
      <c r="D93" s="434">
        <v>31</v>
      </c>
      <c r="E93" s="435">
        <v>0.1</v>
      </c>
      <c r="F93" s="483">
        <v>0.08</v>
      </c>
      <c r="G93" s="437">
        <v>2.5</v>
      </c>
      <c r="H93" s="492">
        <v>0.06</v>
      </c>
      <c r="I93" s="472">
        <v>1</v>
      </c>
      <c r="J93" s="473">
        <v>0</v>
      </c>
      <c r="K93" s="484">
        <v>0</v>
      </c>
      <c r="L93" s="495">
        <f t="shared" si="16"/>
        <v>2.74</v>
      </c>
    </row>
    <row r="94" spans="2:13" s="402" customFormat="1" ht="15" hidden="1" customHeight="1">
      <c r="B94" s="499" t="s">
        <v>254</v>
      </c>
      <c r="C94" s="441">
        <v>1</v>
      </c>
      <c r="D94" s="441">
        <v>8</v>
      </c>
      <c r="E94" s="442">
        <v>0</v>
      </c>
      <c r="F94" s="487">
        <v>0.05</v>
      </c>
      <c r="G94" s="444">
        <v>2.1</v>
      </c>
      <c r="H94" s="493">
        <v>0.04</v>
      </c>
      <c r="I94" s="475">
        <v>0</v>
      </c>
      <c r="J94" s="476">
        <v>0</v>
      </c>
      <c r="K94" s="488">
        <v>0.6</v>
      </c>
      <c r="L94" s="496">
        <f t="shared" si="16"/>
        <v>2.19</v>
      </c>
    </row>
    <row r="95" spans="2:13" s="402" customFormat="1" ht="14.45" customHeight="1">
      <c r="B95" s="497" t="s">
        <v>269</v>
      </c>
      <c r="C95" s="429">
        <f t="shared" ref="C95:K95" si="18">SUM(C96:C99)</f>
        <v>6</v>
      </c>
      <c r="D95" s="429">
        <f t="shared" si="18"/>
        <v>70</v>
      </c>
      <c r="E95" s="430">
        <f t="shared" si="18"/>
        <v>2.1</v>
      </c>
      <c r="F95" s="490">
        <f t="shared" si="18"/>
        <v>0.55999999999999994</v>
      </c>
      <c r="G95" s="430">
        <f t="shared" si="18"/>
        <v>58.1</v>
      </c>
      <c r="H95" s="490">
        <f t="shared" si="18"/>
        <v>8.36</v>
      </c>
      <c r="I95" s="406">
        <f t="shared" si="18"/>
        <v>3</v>
      </c>
      <c r="J95" s="431">
        <f t="shared" si="18"/>
        <v>0.5</v>
      </c>
      <c r="K95" s="494">
        <f t="shared" si="18"/>
        <v>1.4</v>
      </c>
      <c r="L95" s="491">
        <f t="shared" si="16"/>
        <v>69.62</v>
      </c>
    </row>
    <row r="96" spans="2:13" s="402" customFormat="1" ht="14.45" customHeight="1">
      <c r="B96" s="498" t="s">
        <v>251</v>
      </c>
      <c r="C96" s="434">
        <v>2</v>
      </c>
      <c r="D96" s="434">
        <v>8</v>
      </c>
      <c r="E96" s="435">
        <v>0.5</v>
      </c>
      <c r="F96" s="483">
        <v>0.08</v>
      </c>
      <c r="G96" s="437">
        <v>3.9</v>
      </c>
      <c r="H96" s="492">
        <v>2.15</v>
      </c>
      <c r="I96" s="472">
        <v>1</v>
      </c>
      <c r="J96" s="473">
        <v>0.1</v>
      </c>
      <c r="K96" s="484">
        <v>0</v>
      </c>
      <c r="L96" s="495">
        <f t="shared" si="16"/>
        <v>6.7299999999999986</v>
      </c>
    </row>
    <row r="97" spans="2:12" s="402" customFormat="1" ht="14.45" customHeight="1">
      <c r="B97" s="498" t="s">
        <v>252</v>
      </c>
      <c r="C97" s="434">
        <v>3</v>
      </c>
      <c r="D97" s="434">
        <v>23</v>
      </c>
      <c r="E97" s="435">
        <v>1.6</v>
      </c>
      <c r="F97" s="486">
        <v>0</v>
      </c>
      <c r="G97" s="437">
        <v>20.5</v>
      </c>
      <c r="H97" s="492">
        <v>1.19</v>
      </c>
      <c r="I97" s="472">
        <v>1</v>
      </c>
      <c r="J97" s="473">
        <v>0.2</v>
      </c>
      <c r="K97" s="484">
        <v>0</v>
      </c>
      <c r="L97" s="495">
        <f t="shared" si="16"/>
        <v>23.490000000000002</v>
      </c>
    </row>
    <row r="98" spans="2:12" s="402" customFormat="1" ht="14.45" customHeight="1">
      <c r="B98" s="498" t="s">
        <v>253</v>
      </c>
      <c r="C98" s="434">
        <v>0</v>
      </c>
      <c r="D98" s="434">
        <v>27</v>
      </c>
      <c r="E98" s="435">
        <v>0</v>
      </c>
      <c r="F98" s="483">
        <v>0</v>
      </c>
      <c r="G98" s="437">
        <v>15.8</v>
      </c>
      <c r="H98" s="492">
        <v>3.75</v>
      </c>
      <c r="I98" s="472">
        <v>1</v>
      </c>
      <c r="J98" s="473">
        <v>0.2</v>
      </c>
      <c r="K98" s="484">
        <v>0</v>
      </c>
      <c r="L98" s="495">
        <f t="shared" si="16"/>
        <v>19.75</v>
      </c>
    </row>
    <row r="99" spans="2:12" s="402" customFormat="1" ht="14.45" customHeight="1">
      <c r="B99" s="499" t="s">
        <v>254</v>
      </c>
      <c r="C99" s="441">
        <v>1</v>
      </c>
      <c r="D99" s="441">
        <v>12</v>
      </c>
      <c r="E99" s="442">
        <v>0</v>
      </c>
      <c r="F99" s="487">
        <v>0.48</v>
      </c>
      <c r="G99" s="444">
        <v>17.899999999999999</v>
      </c>
      <c r="H99" s="493">
        <v>1.27</v>
      </c>
      <c r="I99" s="475">
        <v>0</v>
      </c>
      <c r="J99" s="476">
        <v>0</v>
      </c>
      <c r="K99" s="488">
        <v>1.4</v>
      </c>
      <c r="L99" s="496">
        <f t="shared" si="16"/>
        <v>19.649999999999999</v>
      </c>
    </row>
    <row r="100" spans="2:12" s="402" customFormat="1" ht="14.45" customHeight="1">
      <c r="B100" s="497" t="s">
        <v>270</v>
      </c>
      <c r="C100" s="429">
        <f t="shared" ref="C100:K100" si="19">SUM(C101:C104)</f>
        <v>7</v>
      </c>
      <c r="D100" s="429">
        <f t="shared" si="19"/>
        <v>109</v>
      </c>
      <c r="E100" s="430">
        <f t="shared" si="19"/>
        <v>0.4</v>
      </c>
      <c r="F100" s="490">
        <f t="shared" si="19"/>
        <v>0.1</v>
      </c>
      <c r="G100" s="430">
        <f t="shared" si="19"/>
        <v>6.4</v>
      </c>
      <c r="H100" s="490">
        <f t="shared" si="19"/>
        <v>1.44</v>
      </c>
      <c r="I100" s="406">
        <f t="shared" si="19"/>
        <v>4</v>
      </c>
      <c r="J100" s="431">
        <f t="shared" si="19"/>
        <v>0</v>
      </c>
      <c r="K100" s="494">
        <f t="shared" si="19"/>
        <v>0.1</v>
      </c>
      <c r="L100" s="491">
        <f t="shared" si="16"/>
        <v>8.34</v>
      </c>
    </row>
    <row r="101" spans="2:12" s="402" customFormat="1" ht="14.45" customHeight="1">
      <c r="B101" s="498" t="s">
        <v>251</v>
      </c>
      <c r="C101" s="434">
        <v>0</v>
      </c>
      <c r="D101" s="434">
        <v>11</v>
      </c>
      <c r="E101" s="435">
        <v>0</v>
      </c>
      <c r="F101" s="483">
        <v>0.02</v>
      </c>
      <c r="G101" s="437">
        <v>0.2</v>
      </c>
      <c r="H101" s="492">
        <v>1.2</v>
      </c>
      <c r="I101" s="472">
        <v>3</v>
      </c>
      <c r="J101" s="473">
        <v>0</v>
      </c>
      <c r="K101" s="484">
        <v>0</v>
      </c>
      <c r="L101" s="495">
        <f t="shared" si="16"/>
        <v>1.42</v>
      </c>
    </row>
    <row r="102" spans="2:12" s="402" customFormat="1" ht="14.45" customHeight="1">
      <c r="B102" s="498" t="s">
        <v>252</v>
      </c>
      <c r="C102" s="434">
        <v>2</v>
      </c>
      <c r="D102" s="434">
        <v>52</v>
      </c>
      <c r="E102" s="435">
        <v>0.1</v>
      </c>
      <c r="F102" s="486">
        <v>0</v>
      </c>
      <c r="G102" s="437">
        <v>3</v>
      </c>
      <c r="H102" s="492">
        <v>0.12</v>
      </c>
      <c r="I102" s="472">
        <v>1</v>
      </c>
      <c r="J102" s="473">
        <v>0</v>
      </c>
      <c r="K102" s="484">
        <v>0</v>
      </c>
      <c r="L102" s="495">
        <f t="shared" si="16"/>
        <v>3.22</v>
      </c>
    </row>
    <row r="103" spans="2:12" s="402" customFormat="1" ht="14.45" customHeight="1">
      <c r="B103" s="498" t="s">
        <v>253</v>
      </c>
      <c r="C103" s="434">
        <v>3</v>
      </c>
      <c r="D103" s="434">
        <v>28</v>
      </c>
      <c r="E103" s="435">
        <v>0.2</v>
      </c>
      <c r="F103" s="483">
        <v>0.04</v>
      </c>
      <c r="G103" s="437">
        <v>1.7</v>
      </c>
      <c r="H103" s="492">
        <v>0.03</v>
      </c>
      <c r="I103" s="472">
        <v>0</v>
      </c>
      <c r="J103" s="473">
        <v>0</v>
      </c>
      <c r="K103" s="484">
        <v>0.1</v>
      </c>
      <c r="L103" s="495">
        <f t="shared" si="16"/>
        <v>1.97</v>
      </c>
    </row>
    <row r="104" spans="2:12" s="402" customFormat="1" ht="14.45" customHeight="1">
      <c r="B104" s="499" t="s">
        <v>254</v>
      </c>
      <c r="C104" s="441">
        <v>2</v>
      </c>
      <c r="D104" s="441">
        <v>18</v>
      </c>
      <c r="E104" s="442">
        <v>0.1</v>
      </c>
      <c r="F104" s="487">
        <v>0.04</v>
      </c>
      <c r="G104" s="444">
        <v>1.5</v>
      </c>
      <c r="H104" s="493">
        <v>0.09</v>
      </c>
      <c r="I104" s="475">
        <v>0</v>
      </c>
      <c r="J104" s="476">
        <v>0</v>
      </c>
      <c r="K104" s="488">
        <v>0</v>
      </c>
      <c r="L104" s="496">
        <f t="shared" si="16"/>
        <v>1.7300000000000002</v>
      </c>
    </row>
    <row r="105" spans="2:12" s="402" customFormat="1" ht="14.45" customHeight="1">
      <c r="B105" s="497" t="s">
        <v>271</v>
      </c>
      <c r="C105" s="429">
        <f t="shared" ref="C105:K105" si="20">SUM(C106:C109)</f>
        <v>9</v>
      </c>
      <c r="D105" s="429">
        <f t="shared" si="20"/>
        <v>73</v>
      </c>
      <c r="E105" s="430">
        <f t="shared" si="20"/>
        <v>0.30000000000000004</v>
      </c>
      <c r="F105" s="490">
        <f t="shared" si="20"/>
        <v>0.02</v>
      </c>
      <c r="G105" s="430">
        <f t="shared" si="20"/>
        <v>19.100000000000001</v>
      </c>
      <c r="H105" s="490">
        <f t="shared" si="20"/>
        <v>1.06</v>
      </c>
      <c r="I105" s="406">
        <f t="shared" si="20"/>
        <v>1</v>
      </c>
      <c r="J105" s="431">
        <f t="shared" si="20"/>
        <v>0</v>
      </c>
      <c r="K105" s="494">
        <f t="shared" si="20"/>
        <v>0.1</v>
      </c>
      <c r="L105" s="491">
        <f t="shared" si="16"/>
        <v>20.48</v>
      </c>
    </row>
    <row r="106" spans="2:12" s="402" customFormat="1" ht="14.45" customHeight="1">
      <c r="B106" s="498" t="s">
        <v>251</v>
      </c>
      <c r="C106" s="434">
        <v>1</v>
      </c>
      <c r="D106" s="434">
        <v>7</v>
      </c>
      <c r="E106" s="435">
        <v>0.1</v>
      </c>
      <c r="F106" s="483">
        <v>0</v>
      </c>
      <c r="G106" s="437">
        <v>0.3</v>
      </c>
      <c r="H106" s="492">
        <v>0.52</v>
      </c>
      <c r="I106" s="472">
        <v>0</v>
      </c>
      <c r="J106" s="473">
        <v>0</v>
      </c>
      <c r="K106" s="484">
        <v>0</v>
      </c>
      <c r="L106" s="495">
        <f t="shared" si="16"/>
        <v>0.92</v>
      </c>
    </row>
    <row r="107" spans="2:12" s="402" customFormat="1" ht="14.45" customHeight="1">
      <c r="B107" s="498" t="s">
        <v>252</v>
      </c>
      <c r="C107" s="434">
        <v>1</v>
      </c>
      <c r="D107" s="434">
        <v>38</v>
      </c>
      <c r="E107" s="435">
        <v>0</v>
      </c>
      <c r="F107" s="486">
        <v>0</v>
      </c>
      <c r="G107" s="437">
        <v>12.2</v>
      </c>
      <c r="H107" s="492">
        <v>0.38</v>
      </c>
      <c r="I107" s="472">
        <v>0</v>
      </c>
      <c r="J107" s="473">
        <v>0</v>
      </c>
      <c r="K107" s="484">
        <v>0</v>
      </c>
      <c r="L107" s="495">
        <f t="shared" si="16"/>
        <v>12.58</v>
      </c>
    </row>
    <row r="108" spans="2:12" s="402" customFormat="1" ht="14.45" customHeight="1">
      <c r="B108" s="498" t="s">
        <v>253</v>
      </c>
      <c r="C108" s="434">
        <v>3</v>
      </c>
      <c r="D108" s="434">
        <v>22</v>
      </c>
      <c r="E108" s="435">
        <v>0.1</v>
      </c>
      <c r="F108" s="483">
        <v>0</v>
      </c>
      <c r="G108" s="437">
        <v>3.8</v>
      </c>
      <c r="H108" s="492">
        <v>0.05</v>
      </c>
      <c r="I108" s="472">
        <v>0</v>
      </c>
      <c r="J108" s="473">
        <v>0</v>
      </c>
      <c r="K108" s="484">
        <v>0.1</v>
      </c>
      <c r="L108" s="495">
        <f t="shared" si="16"/>
        <v>3.9499999999999997</v>
      </c>
    </row>
    <row r="109" spans="2:12" s="402" customFormat="1" ht="14.45" customHeight="1">
      <c r="B109" s="499" t="s">
        <v>254</v>
      </c>
      <c r="C109" s="441">
        <v>4</v>
      </c>
      <c r="D109" s="441">
        <v>6</v>
      </c>
      <c r="E109" s="442">
        <v>0.1</v>
      </c>
      <c r="F109" s="487">
        <v>0.02</v>
      </c>
      <c r="G109" s="444">
        <v>2.8</v>
      </c>
      <c r="H109" s="493">
        <v>0.11</v>
      </c>
      <c r="I109" s="475">
        <v>1</v>
      </c>
      <c r="J109" s="476">
        <v>0</v>
      </c>
      <c r="K109" s="488">
        <v>0</v>
      </c>
      <c r="L109" s="496">
        <f t="shared" si="16"/>
        <v>3.03</v>
      </c>
    </row>
    <row r="110" spans="2:12" s="402" customFormat="1" ht="14.45" customHeight="1">
      <c r="B110" s="497" t="s">
        <v>188</v>
      </c>
      <c r="C110" s="429">
        <f t="shared" ref="C110:K110" si="21">SUM(C111:C114)</f>
        <v>6</v>
      </c>
      <c r="D110" s="429">
        <f t="shared" si="21"/>
        <v>92</v>
      </c>
      <c r="E110" s="430">
        <f t="shared" si="21"/>
        <v>0.5</v>
      </c>
      <c r="F110" s="490">
        <f t="shared" si="21"/>
        <v>0.06</v>
      </c>
      <c r="G110" s="430">
        <f t="shared" si="21"/>
        <v>33.799999999999997</v>
      </c>
      <c r="H110" s="490">
        <f t="shared" si="21"/>
        <v>0.94000000000000006</v>
      </c>
      <c r="I110" s="406">
        <f t="shared" si="21"/>
        <v>2</v>
      </c>
      <c r="J110" s="431">
        <f t="shared" si="21"/>
        <v>0</v>
      </c>
      <c r="K110" s="494">
        <f t="shared" si="21"/>
        <v>0</v>
      </c>
      <c r="L110" s="491">
        <f t="shared" si="16"/>
        <v>35.299999999999997</v>
      </c>
    </row>
    <row r="111" spans="2:12" s="402" customFormat="1" ht="14.45" customHeight="1">
      <c r="B111" s="498" t="s">
        <v>251</v>
      </c>
      <c r="C111" s="434">
        <v>3</v>
      </c>
      <c r="D111" s="434">
        <v>18</v>
      </c>
      <c r="E111" s="435">
        <v>0.1</v>
      </c>
      <c r="F111" s="483">
        <v>0.06</v>
      </c>
      <c r="G111" s="437">
        <v>2.5</v>
      </c>
      <c r="H111" s="492">
        <v>0.46</v>
      </c>
      <c r="I111" s="472">
        <v>0</v>
      </c>
      <c r="J111" s="473">
        <v>0</v>
      </c>
      <c r="K111" s="484">
        <v>0</v>
      </c>
      <c r="L111" s="495">
        <f t="shared" si="16"/>
        <v>3.12</v>
      </c>
    </row>
    <row r="112" spans="2:12" s="402" customFormat="1" ht="14.45" customHeight="1">
      <c r="B112" s="498" t="s">
        <v>252</v>
      </c>
      <c r="C112" s="434">
        <v>2</v>
      </c>
      <c r="D112" s="434">
        <v>37</v>
      </c>
      <c r="E112" s="435">
        <v>0.3</v>
      </c>
      <c r="F112" s="486">
        <v>0</v>
      </c>
      <c r="G112" s="437">
        <v>20.9</v>
      </c>
      <c r="H112" s="492">
        <v>0.18</v>
      </c>
      <c r="I112" s="472">
        <v>1</v>
      </c>
      <c r="J112" s="473">
        <v>0</v>
      </c>
      <c r="K112" s="484">
        <v>0</v>
      </c>
      <c r="L112" s="495">
        <f t="shared" si="16"/>
        <v>21.38</v>
      </c>
    </row>
    <row r="113" spans="2:12" s="402" customFormat="1" ht="14.45" customHeight="1">
      <c r="B113" s="498" t="s">
        <v>253</v>
      </c>
      <c r="C113" s="434">
        <v>1</v>
      </c>
      <c r="D113" s="434">
        <v>21</v>
      </c>
      <c r="E113" s="435">
        <v>0.1</v>
      </c>
      <c r="F113" s="483">
        <v>0</v>
      </c>
      <c r="G113" s="437">
        <v>2.1</v>
      </c>
      <c r="H113" s="492">
        <v>0.2</v>
      </c>
      <c r="I113" s="472">
        <v>1</v>
      </c>
      <c r="J113" s="473">
        <v>0</v>
      </c>
      <c r="K113" s="484">
        <v>0</v>
      </c>
      <c r="L113" s="495">
        <f t="shared" si="16"/>
        <v>2.4000000000000004</v>
      </c>
    </row>
    <row r="114" spans="2:12" s="402" customFormat="1" ht="14.45" customHeight="1">
      <c r="B114" s="499" t="s">
        <v>254</v>
      </c>
      <c r="C114" s="441">
        <v>0</v>
      </c>
      <c r="D114" s="441">
        <v>16</v>
      </c>
      <c r="E114" s="442">
        <v>0</v>
      </c>
      <c r="F114" s="487">
        <v>0</v>
      </c>
      <c r="G114" s="444">
        <v>8.3000000000000007</v>
      </c>
      <c r="H114" s="493">
        <v>0.1</v>
      </c>
      <c r="I114" s="475">
        <v>0</v>
      </c>
      <c r="J114" s="476">
        <v>0</v>
      </c>
      <c r="K114" s="488">
        <v>0</v>
      </c>
      <c r="L114" s="496">
        <f t="shared" si="16"/>
        <v>8.4</v>
      </c>
    </row>
    <row r="115" spans="2:12" ht="14.45" customHeight="1">
      <c r="B115" s="497" t="s">
        <v>308</v>
      </c>
      <c r="C115" s="429">
        <f>SUM(C116:C119)</f>
        <v>7</v>
      </c>
      <c r="D115" s="429">
        <f t="shared" ref="D115:K115" si="22">SUM(D116:D119)</f>
        <v>89</v>
      </c>
      <c r="E115" s="430">
        <f t="shared" si="22"/>
        <v>0.6</v>
      </c>
      <c r="F115" s="490">
        <f t="shared" si="22"/>
        <v>0.02</v>
      </c>
      <c r="G115" s="430">
        <f t="shared" si="22"/>
        <v>22.8</v>
      </c>
      <c r="H115" s="490">
        <f t="shared" si="22"/>
        <v>1.6199999999999999</v>
      </c>
      <c r="I115" s="406">
        <f t="shared" si="22"/>
        <v>6</v>
      </c>
      <c r="J115" s="431">
        <f t="shared" si="22"/>
        <v>0</v>
      </c>
      <c r="K115" s="494">
        <f t="shared" si="22"/>
        <v>0</v>
      </c>
      <c r="L115" s="491">
        <f>SUM(E115:H115,J115)</f>
        <v>25.040000000000003</v>
      </c>
    </row>
    <row r="116" spans="2:12" ht="14.45" customHeight="1">
      <c r="B116" s="498" t="s">
        <v>251</v>
      </c>
      <c r="C116" s="434">
        <v>0</v>
      </c>
      <c r="D116" s="434">
        <v>12</v>
      </c>
      <c r="E116" s="435">
        <v>0</v>
      </c>
      <c r="F116" s="483">
        <v>0</v>
      </c>
      <c r="G116" s="437">
        <v>0.4</v>
      </c>
      <c r="H116" s="492">
        <v>1.02</v>
      </c>
      <c r="I116" s="472">
        <v>2</v>
      </c>
      <c r="J116" s="473">
        <v>0</v>
      </c>
      <c r="K116" s="484">
        <v>0</v>
      </c>
      <c r="L116" s="495">
        <f t="shared" si="16"/>
        <v>1.42</v>
      </c>
    </row>
    <row r="117" spans="2:12" ht="14.45" customHeight="1">
      <c r="B117" s="498" t="s">
        <v>252</v>
      </c>
      <c r="C117" s="434">
        <v>6</v>
      </c>
      <c r="D117" s="434">
        <v>32</v>
      </c>
      <c r="E117" s="435">
        <v>0.6</v>
      </c>
      <c r="F117" s="486">
        <v>0</v>
      </c>
      <c r="G117" s="437">
        <v>10.9</v>
      </c>
      <c r="H117" s="492">
        <v>0.15</v>
      </c>
      <c r="I117" s="472">
        <v>0</v>
      </c>
      <c r="J117" s="473">
        <v>0</v>
      </c>
      <c r="K117" s="484">
        <v>0</v>
      </c>
      <c r="L117" s="495">
        <f t="shared" si="16"/>
        <v>11.65</v>
      </c>
    </row>
    <row r="118" spans="2:12" ht="14.45" customHeight="1">
      <c r="B118" s="498" t="s">
        <v>253</v>
      </c>
      <c r="C118" s="434">
        <v>1</v>
      </c>
      <c r="D118" s="434">
        <v>30</v>
      </c>
      <c r="E118" s="435">
        <v>0</v>
      </c>
      <c r="F118" s="483">
        <v>0.02</v>
      </c>
      <c r="G118" s="437">
        <v>3</v>
      </c>
      <c r="H118" s="492">
        <v>0.36</v>
      </c>
      <c r="I118" s="472">
        <v>1</v>
      </c>
      <c r="J118" s="473">
        <v>0</v>
      </c>
      <c r="K118" s="484">
        <v>0</v>
      </c>
      <c r="L118" s="495">
        <f t="shared" si="16"/>
        <v>3.38</v>
      </c>
    </row>
    <row r="119" spans="2:12" ht="14.45" customHeight="1">
      <c r="B119" s="499" t="s">
        <v>254</v>
      </c>
      <c r="C119" s="441">
        <v>0</v>
      </c>
      <c r="D119" s="441">
        <v>15</v>
      </c>
      <c r="E119" s="442">
        <v>0</v>
      </c>
      <c r="F119" s="487">
        <v>0</v>
      </c>
      <c r="G119" s="444">
        <v>8.5</v>
      </c>
      <c r="H119" s="493">
        <v>0.09</v>
      </c>
      <c r="I119" s="475">
        <v>3</v>
      </c>
      <c r="J119" s="476">
        <v>0</v>
      </c>
      <c r="K119" s="488">
        <v>0</v>
      </c>
      <c r="L119" s="496">
        <f t="shared" si="16"/>
        <v>8.59</v>
      </c>
    </row>
    <row r="120" spans="2:12" ht="14.45" customHeight="1">
      <c r="B120" s="497" t="s">
        <v>273</v>
      </c>
      <c r="C120" s="429">
        <f>SUM(C121:C124)</f>
        <v>12</v>
      </c>
      <c r="D120" s="429">
        <f t="shared" ref="D120:F120" si="23">SUM(D121:D124)</f>
        <v>80</v>
      </c>
      <c r="E120" s="430">
        <f t="shared" si="23"/>
        <v>0.9</v>
      </c>
      <c r="F120" s="431">
        <f t="shared" si="23"/>
        <v>0.05</v>
      </c>
      <c r="G120" s="430">
        <f>SUM(G121:G124)</f>
        <v>10.7</v>
      </c>
      <c r="H120" s="431">
        <f t="shared" ref="H120:K120" si="24">SUM(H121:H124)</f>
        <v>1.86</v>
      </c>
      <c r="I120" s="430">
        <f t="shared" si="24"/>
        <v>2</v>
      </c>
      <c r="J120" s="431">
        <f t="shared" si="24"/>
        <v>0</v>
      </c>
      <c r="K120" s="494">
        <f t="shared" si="24"/>
        <v>0</v>
      </c>
      <c r="L120" s="432">
        <f>SUM(E120:H120,J120)</f>
        <v>13.509999999999998</v>
      </c>
    </row>
    <row r="121" spans="2:12" ht="14.45" customHeight="1">
      <c r="B121" s="498" t="s">
        <v>251</v>
      </c>
      <c r="C121" s="434">
        <v>0</v>
      </c>
      <c r="D121" s="434">
        <v>12</v>
      </c>
      <c r="E121" s="435">
        <v>0</v>
      </c>
      <c r="F121" s="483">
        <v>0</v>
      </c>
      <c r="G121" s="437">
        <v>0.4</v>
      </c>
      <c r="H121" s="492">
        <v>0.99</v>
      </c>
      <c r="I121" s="472">
        <v>2</v>
      </c>
      <c r="J121" s="473">
        <v>0</v>
      </c>
      <c r="K121" s="484">
        <v>0</v>
      </c>
      <c r="L121" s="495">
        <f>SUM(E121:H121,J121)</f>
        <v>1.3900000000000001</v>
      </c>
    </row>
    <row r="122" spans="2:12" ht="14.45" customHeight="1">
      <c r="B122" s="498" t="s">
        <v>252</v>
      </c>
      <c r="C122" s="434">
        <v>8</v>
      </c>
      <c r="D122" s="434">
        <v>35</v>
      </c>
      <c r="E122" s="435">
        <v>0.8</v>
      </c>
      <c r="F122" s="486">
        <v>0.02</v>
      </c>
      <c r="G122" s="437">
        <v>5.2</v>
      </c>
      <c r="H122" s="492">
        <v>0.28999999999999998</v>
      </c>
      <c r="I122" s="472">
        <v>0</v>
      </c>
      <c r="J122" s="473">
        <v>0</v>
      </c>
      <c r="K122" s="484">
        <v>0</v>
      </c>
      <c r="L122" s="495">
        <f t="shared" ref="L122" si="25">SUM(E122:H122,J122)</f>
        <v>6.3100000000000005</v>
      </c>
    </row>
    <row r="123" spans="2:12" ht="14.45" customHeight="1">
      <c r="B123" s="498" t="s">
        <v>253</v>
      </c>
      <c r="C123" s="434">
        <v>1</v>
      </c>
      <c r="D123" s="434">
        <v>19</v>
      </c>
      <c r="E123" s="435">
        <v>0</v>
      </c>
      <c r="F123" s="483">
        <v>0</v>
      </c>
      <c r="G123" s="437">
        <v>1.4</v>
      </c>
      <c r="H123" s="492">
        <v>0.48</v>
      </c>
      <c r="I123" s="472">
        <v>0</v>
      </c>
      <c r="J123" s="473">
        <v>0</v>
      </c>
      <c r="K123" s="484">
        <v>0</v>
      </c>
      <c r="L123" s="495">
        <f>SUM(E123:H123,J123)</f>
        <v>1.88</v>
      </c>
    </row>
    <row r="124" spans="2:12" ht="14.45" customHeight="1">
      <c r="B124" s="499" t="s">
        <v>254</v>
      </c>
      <c r="C124" s="441">
        <v>3</v>
      </c>
      <c r="D124" s="441">
        <v>14</v>
      </c>
      <c r="E124" s="442">
        <v>0.1</v>
      </c>
      <c r="F124" s="487">
        <v>0.03</v>
      </c>
      <c r="G124" s="444">
        <v>3.7</v>
      </c>
      <c r="H124" s="493">
        <v>0.1</v>
      </c>
      <c r="I124" s="475">
        <v>0</v>
      </c>
      <c r="J124" s="476">
        <v>0</v>
      </c>
      <c r="K124" s="488">
        <v>0</v>
      </c>
      <c r="L124" s="496">
        <f t="shared" ref="L124" si="26">SUM(E124:H124,J124)</f>
        <v>3.93</v>
      </c>
    </row>
    <row r="125" spans="2:12" ht="14.45" customHeight="1">
      <c r="B125" s="497" t="s">
        <v>274</v>
      </c>
      <c r="C125" s="429">
        <f>SUM(C126:C129)</f>
        <v>5</v>
      </c>
      <c r="D125" s="429">
        <f t="shared" ref="D125:F125" si="27">SUM(D126:D129)</f>
        <v>60</v>
      </c>
      <c r="E125" s="500">
        <f t="shared" si="27"/>
        <v>0.16</v>
      </c>
      <c r="F125" s="490">
        <f t="shared" si="27"/>
        <v>0.03</v>
      </c>
      <c r="G125" s="430">
        <f>SUM(G126:G129)</f>
        <v>6.7000000000000011</v>
      </c>
      <c r="H125" s="431">
        <f>SUM(H126:H129)</f>
        <v>0.91</v>
      </c>
      <c r="I125" s="430">
        <f t="shared" ref="I125:K125" si="28">SUM(I126:I129)</f>
        <v>0</v>
      </c>
      <c r="J125" s="431">
        <f t="shared" si="28"/>
        <v>0</v>
      </c>
      <c r="K125" s="494">
        <f t="shared" si="28"/>
        <v>0.1</v>
      </c>
      <c r="L125" s="432">
        <f>SUM(E125:H125,J125)</f>
        <v>7.8000000000000016</v>
      </c>
    </row>
    <row r="126" spans="2:12" ht="14.45" customHeight="1">
      <c r="B126" s="498" t="s">
        <v>251</v>
      </c>
      <c r="C126" s="434">
        <v>0</v>
      </c>
      <c r="D126" s="434">
        <v>11</v>
      </c>
      <c r="E126" s="501">
        <v>0</v>
      </c>
      <c r="F126" s="483">
        <v>0</v>
      </c>
      <c r="G126" s="437">
        <v>0.2</v>
      </c>
      <c r="H126" s="492">
        <v>0.28999999999999998</v>
      </c>
      <c r="I126" s="502">
        <v>0</v>
      </c>
      <c r="J126" s="473">
        <v>0</v>
      </c>
      <c r="K126" s="484">
        <v>0.1</v>
      </c>
      <c r="L126" s="495">
        <f>SUM(E126:H126,J126)</f>
        <v>0.49</v>
      </c>
    </row>
    <row r="127" spans="2:12" ht="14.45" customHeight="1">
      <c r="B127" s="498" t="s">
        <v>252</v>
      </c>
      <c r="C127" s="434">
        <v>2</v>
      </c>
      <c r="D127" s="434">
        <v>26</v>
      </c>
      <c r="E127" s="501">
        <v>0.1</v>
      </c>
      <c r="F127" s="486">
        <v>0</v>
      </c>
      <c r="G127" s="437">
        <v>4.4000000000000004</v>
      </c>
      <c r="H127" s="492">
        <v>0.26</v>
      </c>
      <c r="I127" s="502">
        <v>0</v>
      </c>
      <c r="J127" s="473">
        <v>0</v>
      </c>
      <c r="K127" s="484">
        <v>0</v>
      </c>
      <c r="L127" s="495">
        <f t="shared" ref="L127" si="29">SUM(E127:H127,J127)</f>
        <v>4.76</v>
      </c>
    </row>
    <row r="128" spans="2:12" ht="14.45" customHeight="1">
      <c r="B128" s="498" t="s">
        <v>253</v>
      </c>
      <c r="C128" s="434">
        <v>1</v>
      </c>
      <c r="D128" s="434">
        <v>14</v>
      </c>
      <c r="E128" s="501">
        <v>0.02</v>
      </c>
      <c r="F128" s="483">
        <v>0</v>
      </c>
      <c r="G128" s="437">
        <v>1.1000000000000001</v>
      </c>
      <c r="H128" s="492">
        <v>0.09</v>
      </c>
      <c r="I128" s="502">
        <v>0</v>
      </c>
      <c r="J128" s="473">
        <v>0</v>
      </c>
      <c r="K128" s="484">
        <v>0</v>
      </c>
      <c r="L128" s="495">
        <f>SUM(E128:H128,J128)</f>
        <v>1.2100000000000002</v>
      </c>
    </row>
    <row r="129" spans="2:12" ht="14.45" customHeight="1">
      <c r="B129" s="499" t="s">
        <v>254</v>
      </c>
      <c r="C129" s="441">
        <v>2</v>
      </c>
      <c r="D129" s="441">
        <v>9</v>
      </c>
      <c r="E129" s="503">
        <v>0.04</v>
      </c>
      <c r="F129" s="487">
        <v>0.03</v>
      </c>
      <c r="G129" s="444">
        <v>1</v>
      </c>
      <c r="H129" s="493">
        <v>0.27</v>
      </c>
      <c r="I129" s="504">
        <v>0</v>
      </c>
      <c r="J129" s="476">
        <v>0</v>
      </c>
      <c r="K129" s="488">
        <v>0</v>
      </c>
      <c r="L129" s="496">
        <f t="shared" ref="L129" si="30">SUM(E129:H129,J129)</f>
        <v>1.34</v>
      </c>
    </row>
    <row r="130" spans="2:12" ht="14.45" customHeight="1">
      <c r="B130" s="497" t="s">
        <v>275</v>
      </c>
      <c r="C130" s="429">
        <f>SUM(C131:C134)</f>
        <v>12</v>
      </c>
      <c r="D130" s="429">
        <f t="shared" ref="D130:K130" si="31">SUM(D131:D134)</f>
        <v>72</v>
      </c>
      <c r="E130" s="500">
        <f t="shared" si="31"/>
        <v>0.26</v>
      </c>
      <c r="F130" s="505">
        <f t="shared" si="31"/>
        <v>0.28000000000000003</v>
      </c>
      <c r="G130" s="500">
        <f t="shared" si="31"/>
        <v>8.98</v>
      </c>
      <c r="H130" s="505">
        <f t="shared" si="31"/>
        <v>0.84</v>
      </c>
      <c r="I130" s="430">
        <f t="shared" si="31"/>
        <v>0</v>
      </c>
      <c r="J130" s="431">
        <f t="shared" si="31"/>
        <v>0</v>
      </c>
      <c r="K130" s="494">
        <f t="shared" si="31"/>
        <v>0</v>
      </c>
      <c r="L130" s="432">
        <f>SUM(E130:H130,J130)</f>
        <v>10.36</v>
      </c>
    </row>
    <row r="131" spans="2:12" ht="14.45" customHeight="1">
      <c r="B131" s="498" t="s">
        <v>251</v>
      </c>
      <c r="C131" s="434">
        <v>2</v>
      </c>
      <c r="D131" s="434">
        <v>15</v>
      </c>
      <c r="E131" s="501">
        <v>0</v>
      </c>
      <c r="F131" s="506">
        <v>0.05</v>
      </c>
      <c r="G131" s="501">
        <v>0.73</v>
      </c>
      <c r="H131" s="506">
        <v>0.51</v>
      </c>
      <c r="I131" s="502">
        <v>0</v>
      </c>
      <c r="J131" s="473">
        <v>0</v>
      </c>
      <c r="K131" s="495">
        <v>0</v>
      </c>
      <c r="L131" s="495">
        <f>SUM(E131:H131,J131)</f>
        <v>1.29</v>
      </c>
    </row>
    <row r="132" spans="2:12" ht="14.45" customHeight="1">
      <c r="B132" s="498" t="s">
        <v>252</v>
      </c>
      <c r="C132" s="434">
        <v>2</v>
      </c>
      <c r="D132" s="434">
        <v>29</v>
      </c>
      <c r="E132" s="501">
        <v>0.19</v>
      </c>
      <c r="F132" s="506">
        <v>0</v>
      </c>
      <c r="G132" s="501">
        <v>4.67</v>
      </c>
      <c r="H132" s="506">
        <v>0.12</v>
      </c>
      <c r="I132" s="502">
        <v>0</v>
      </c>
      <c r="J132" s="473">
        <v>0</v>
      </c>
      <c r="K132" s="495">
        <v>0</v>
      </c>
      <c r="L132" s="495">
        <f t="shared" ref="L132:L134" si="32">SUM(E132:H132,J132)</f>
        <v>4.9800000000000004</v>
      </c>
    </row>
    <row r="133" spans="2:12" ht="14.45" customHeight="1">
      <c r="B133" s="498" t="s">
        <v>253</v>
      </c>
      <c r="C133" s="434">
        <v>3</v>
      </c>
      <c r="D133" s="434">
        <v>19</v>
      </c>
      <c r="E133" s="501">
        <v>0.05</v>
      </c>
      <c r="F133" s="506">
        <v>0.02</v>
      </c>
      <c r="G133" s="501">
        <v>1.79</v>
      </c>
      <c r="H133" s="506">
        <v>0.13</v>
      </c>
      <c r="I133" s="502">
        <v>0</v>
      </c>
      <c r="J133" s="473">
        <v>0</v>
      </c>
      <c r="K133" s="495">
        <v>0</v>
      </c>
      <c r="L133" s="495">
        <f>SUM(E133:H133,J133)</f>
        <v>1.9900000000000002</v>
      </c>
    </row>
    <row r="134" spans="2:12" ht="14.45" customHeight="1">
      <c r="B134" s="499" t="s">
        <v>254</v>
      </c>
      <c r="C134" s="441">
        <v>5</v>
      </c>
      <c r="D134" s="441">
        <v>9</v>
      </c>
      <c r="E134" s="503">
        <v>0.02</v>
      </c>
      <c r="F134" s="507">
        <v>0.21</v>
      </c>
      <c r="G134" s="503">
        <v>1.79</v>
      </c>
      <c r="H134" s="507">
        <v>0.08</v>
      </c>
      <c r="I134" s="504">
        <v>0</v>
      </c>
      <c r="J134" s="476">
        <v>0</v>
      </c>
      <c r="K134" s="496">
        <v>0</v>
      </c>
      <c r="L134" s="496">
        <f t="shared" si="32"/>
        <v>2.1</v>
      </c>
    </row>
    <row r="135" spans="2:12" ht="14.45" customHeight="1">
      <c r="B135" s="497" t="s">
        <v>276</v>
      </c>
      <c r="C135" s="429">
        <f>SUM(C136:C139)</f>
        <v>4</v>
      </c>
      <c r="D135" s="429">
        <f t="shared" ref="D135:K135" si="33">SUM(D136:D139)</f>
        <v>63</v>
      </c>
      <c r="E135" s="500">
        <f t="shared" si="33"/>
        <v>9.0000000000000011E-2</v>
      </c>
      <c r="F135" s="505">
        <f t="shared" si="33"/>
        <v>0.05</v>
      </c>
      <c r="G135" s="500">
        <f t="shared" si="33"/>
        <v>8.8699999999999992</v>
      </c>
      <c r="H135" s="505">
        <f t="shared" si="33"/>
        <v>1.38</v>
      </c>
      <c r="I135" s="430">
        <f t="shared" si="33"/>
        <v>0</v>
      </c>
      <c r="J135" s="431">
        <f t="shared" si="33"/>
        <v>0</v>
      </c>
      <c r="K135" s="494">
        <f t="shared" si="33"/>
        <v>0.28000000000000003</v>
      </c>
      <c r="L135" s="432">
        <f>SUM(E135:H135,J135)</f>
        <v>10.39</v>
      </c>
    </row>
    <row r="136" spans="2:12" ht="14.45" customHeight="1">
      <c r="B136" s="498" t="s">
        <v>251</v>
      </c>
      <c r="C136" s="434">
        <v>0</v>
      </c>
      <c r="D136" s="434">
        <v>9</v>
      </c>
      <c r="E136" s="501">
        <v>0</v>
      </c>
      <c r="F136" s="506">
        <v>0</v>
      </c>
      <c r="G136" s="501">
        <v>1.07</v>
      </c>
      <c r="H136" s="506">
        <v>0.24</v>
      </c>
      <c r="I136" s="502">
        <v>0</v>
      </c>
      <c r="J136" s="473">
        <v>0</v>
      </c>
      <c r="K136" s="495">
        <v>0.28000000000000003</v>
      </c>
      <c r="L136" s="495">
        <f>SUM(E136:H136,J136)</f>
        <v>1.31</v>
      </c>
    </row>
    <row r="137" spans="2:12" ht="14.45" customHeight="1">
      <c r="B137" s="498" t="s">
        <v>252</v>
      </c>
      <c r="C137" s="434">
        <v>1</v>
      </c>
      <c r="D137" s="434">
        <v>26</v>
      </c>
      <c r="E137" s="501">
        <v>7.0000000000000007E-2</v>
      </c>
      <c r="F137" s="506">
        <v>0</v>
      </c>
      <c r="G137" s="501">
        <v>4.22</v>
      </c>
      <c r="H137" s="506">
        <v>0.7</v>
      </c>
      <c r="I137" s="502">
        <v>0</v>
      </c>
      <c r="J137" s="473">
        <v>0</v>
      </c>
      <c r="K137" s="495">
        <v>0</v>
      </c>
      <c r="L137" s="495">
        <f t="shared" ref="L137" si="34">SUM(E137:H137,J137)</f>
        <v>4.99</v>
      </c>
    </row>
    <row r="138" spans="2:12" ht="14.45" customHeight="1">
      <c r="B138" s="498" t="s">
        <v>253</v>
      </c>
      <c r="C138" s="434">
        <v>1</v>
      </c>
      <c r="D138" s="434">
        <v>18</v>
      </c>
      <c r="E138" s="501">
        <v>0.02</v>
      </c>
      <c r="F138" s="506">
        <v>0</v>
      </c>
      <c r="G138" s="501">
        <v>1.88</v>
      </c>
      <c r="H138" s="506">
        <v>0.26</v>
      </c>
      <c r="I138" s="502">
        <v>0</v>
      </c>
      <c r="J138" s="473">
        <v>0</v>
      </c>
      <c r="K138" s="495">
        <v>0</v>
      </c>
      <c r="L138" s="495">
        <f>SUM(E138:H138,J138)</f>
        <v>2.16</v>
      </c>
    </row>
    <row r="139" spans="2:12" ht="14.45" customHeight="1">
      <c r="B139" s="499" t="s">
        <v>254</v>
      </c>
      <c r="C139" s="441">
        <v>2</v>
      </c>
      <c r="D139" s="441">
        <v>10</v>
      </c>
      <c r="E139" s="503">
        <v>0</v>
      </c>
      <c r="F139" s="507">
        <v>0.05</v>
      </c>
      <c r="G139" s="503">
        <v>1.7</v>
      </c>
      <c r="H139" s="507">
        <v>0.18</v>
      </c>
      <c r="I139" s="504">
        <v>0</v>
      </c>
      <c r="J139" s="476">
        <v>0</v>
      </c>
      <c r="K139" s="496">
        <v>0</v>
      </c>
      <c r="L139" s="496">
        <f t="shared" ref="L139" si="35">SUM(E139:H139,J139)</f>
        <v>1.93</v>
      </c>
    </row>
    <row r="140" spans="2:12" ht="14.45" customHeight="1">
      <c r="B140" s="192" t="s">
        <v>309</v>
      </c>
      <c r="L140" s="508"/>
    </row>
    <row r="143" spans="2:12">
      <c r="I143" s="509"/>
    </row>
    <row r="146" spans="5:11">
      <c r="E146" s="509"/>
      <c r="F146" s="509"/>
      <c r="G146" s="509"/>
      <c r="H146" s="509"/>
      <c r="I146" s="509"/>
      <c r="J146" s="509"/>
      <c r="K146" s="509"/>
    </row>
    <row r="147" spans="5:11">
      <c r="E147" s="509"/>
      <c r="F147" s="509"/>
      <c r="G147" s="509"/>
      <c r="H147" s="509"/>
      <c r="I147" s="509"/>
      <c r="J147" s="509"/>
      <c r="K147" s="509"/>
    </row>
    <row r="148" spans="5:11">
      <c r="E148" s="509"/>
      <c r="F148" s="509"/>
      <c r="G148" s="509"/>
      <c r="H148" s="509"/>
      <c r="I148" s="509"/>
      <c r="J148" s="509"/>
      <c r="K148" s="509"/>
    </row>
    <row r="149" spans="5:11">
      <c r="E149" s="509"/>
      <c r="F149" s="509"/>
      <c r="G149" s="509"/>
      <c r="H149" s="509"/>
      <c r="I149" s="509"/>
      <c r="J149" s="509"/>
      <c r="K149" s="509"/>
    </row>
    <row r="182" spans="2:12">
      <c r="B182" s="421"/>
      <c r="C182" s="510"/>
      <c r="D182" s="510"/>
      <c r="E182" s="511"/>
      <c r="F182" s="511"/>
      <c r="G182" s="511"/>
      <c r="H182" s="511"/>
      <c r="I182" s="510"/>
      <c r="J182" s="511"/>
      <c r="K182" s="511"/>
      <c r="L182" s="511"/>
    </row>
    <row r="185" spans="2:12">
      <c r="B185" s="272"/>
      <c r="C185" s="512"/>
      <c r="D185" s="512"/>
      <c r="E185" s="513"/>
      <c r="F185" s="513"/>
      <c r="G185" s="513"/>
      <c r="H185" s="513"/>
      <c r="I185" s="512"/>
      <c r="J185" s="513"/>
      <c r="K185" s="513"/>
      <c r="L185" s="513"/>
    </row>
    <row r="186" spans="2:12">
      <c r="B186" s="422"/>
      <c r="C186" s="514"/>
      <c r="D186" s="514"/>
      <c r="E186" s="515"/>
      <c r="F186" s="515"/>
      <c r="G186" s="515"/>
      <c r="H186" s="515"/>
      <c r="I186" s="514"/>
      <c r="J186" s="515"/>
      <c r="K186" s="515"/>
      <c r="L186" s="515"/>
    </row>
    <row r="187" spans="2:12">
      <c r="B187" s="422"/>
      <c r="C187" s="514"/>
      <c r="D187" s="514"/>
      <c r="E187" s="515"/>
      <c r="F187" s="515"/>
      <c r="G187" s="515"/>
      <c r="H187" s="515"/>
      <c r="I187" s="514"/>
      <c r="J187" s="515"/>
      <c r="K187" s="515"/>
      <c r="L187" s="515"/>
    </row>
    <row r="188" spans="2:12">
      <c r="B188" s="422"/>
      <c r="C188" s="514"/>
      <c r="D188" s="514"/>
      <c r="E188" s="515"/>
      <c r="F188" s="515"/>
      <c r="G188" s="515"/>
      <c r="H188" s="515"/>
      <c r="I188" s="514"/>
      <c r="J188" s="515"/>
      <c r="K188" s="515"/>
      <c r="L188" s="515"/>
    </row>
    <row r="189" spans="2:12">
      <c r="B189" s="421"/>
      <c r="C189" s="510"/>
      <c r="D189" s="510"/>
      <c r="E189" s="511"/>
      <c r="F189" s="511"/>
      <c r="G189" s="511"/>
      <c r="H189" s="511"/>
      <c r="I189" s="510"/>
      <c r="J189" s="511"/>
      <c r="K189" s="511"/>
      <c r="L189" s="511"/>
    </row>
    <row r="190" spans="2:12">
      <c r="B190" s="421"/>
      <c r="C190" s="510"/>
      <c r="D190" s="510"/>
      <c r="E190" s="511"/>
      <c r="F190" s="511"/>
      <c r="G190" s="511"/>
      <c r="H190" s="511"/>
      <c r="I190" s="510"/>
      <c r="J190" s="511"/>
      <c r="K190" s="511"/>
      <c r="L190" s="511"/>
    </row>
    <row r="191" spans="2:12">
      <c r="B191" s="421"/>
      <c r="C191" s="510"/>
      <c r="D191" s="510"/>
      <c r="E191" s="511"/>
      <c r="F191" s="511"/>
      <c r="G191" s="511"/>
      <c r="H191" s="511"/>
      <c r="I191" s="510"/>
      <c r="J191" s="511"/>
      <c r="K191" s="511"/>
      <c r="L191" s="511"/>
    </row>
    <row r="192" spans="2:12">
      <c r="B192" s="421"/>
      <c r="C192" s="510"/>
      <c r="D192" s="510"/>
      <c r="E192" s="511"/>
      <c r="F192" s="511"/>
      <c r="G192" s="511"/>
      <c r="H192" s="511"/>
      <c r="I192" s="510"/>
      <c r="J192" s="511"/>
      <c r="K192" s="511"/>
      <c r="L192" s="511"/>
    </row>
    <row r="193" spans="2:12">
      <c r="B193" s="421"/>
      <c r="C193" s="510"/>
      <c r="D193" s="510"/>
      <c r="E193" s="511"/>
      <c r="F193" s="511"/>
      <c r="G193" s="511"/>
      <c r="H193" s="511"/>
      <c r="I193" s="510"/>
      <c r="J193" s="511"/>
      <c r="K193" s="511"/>
      <c r="L193" s="511"/>
    </row>
    <row r="194" spans="2:12">
      <c r="B194" s="421"/>
      <c r="C194" s="510"/>
      <c r="D194" s="510"/>
      <c r="E194" s="511"/>
      <c r="F194" s="511"/>
      <c r="G194" s="511"/>
      <c r="H194" s="511"/>
      <c r="I194" s="510"/>
      <c r="J194" s="511"/>
      <c r="K194" s="511"/>
      <c r="L194" s="511"/>
    </row>
    <row r="195" spans="2:12">
      <c r="B195" s="422"/>
      <c r="C195" s="514"/>
      <c r="D195" s="514"/>
      <c r="E195" s="515"/>
      <c r="F195" s="515"/>
      <c r="G195" s="515"/>
      <c r="H195" s="515"/>
      <c r="I195" s="514"/>
      <c r="J195" s="515"/>
      <c r="K195" s="515"/>
      <c r="L195" s="515"/>
    </row>
    <row r="196" spans="2:12">
      <c r="B196" s="422"/>
      <c r="C196" s="514"/>
      <c r="D196" s="514"/>
      <c r="E196" s="515"/>
      <c r="F196" s="515"/>
      <c r="G196" s="515"/>
      <c r="H196" s="515"/>
      <c r="I196" s="514"/>
      <c r="J196" s="515"/>
      <c r="K196" s="515"/>
      <c r="L196" s="515"/>
    </row>
    <row r="197" spans="2:12">
      <c r="B197" s="422"/>
      <c r="C197" s="514"/>
      <c r="D197" s="514"/>
      <c r="E197" s="515"/>
      <c r="F197" s="515"/>
      <c r="G197" s="515"/>
      <c r="H197" s="515"/>
      <c r="I197" s="514"/>
      <c r="J197" s="515"/>
      <c r="K197" s="515"/>
      <c r="L197" s="515"/>
    </row>
    <row r="198" spans="2:12">
      <c r="B198" s="421"/>
      <c r="C198" s="510"/>
      <c r="D198" s="510"/>
      <c r="E198" s="511"/>
      <c r="F198" s="511"/>
      <c r="G198" s="511"/>
      <c r="H198" s="511"/>
      <c r="I198" s="510"/>
      <c r="J198" s="511"/>
      <c r="K198" s="511"/>
      <c r="L198" s="511"/>
    </row>
    <row r="199" spans="2:12">
      <c r="B199" s="421"/>
      <c r="C199" s="510"/>
      <c r="D199" s="510"/>
      <c r="E199" s="511"/>
      <c r="F199" s="511"/>
      <c r="G199" s="511"/>
      <c r="H199" s="511"/>
      <c r="I199" s="510"/>
      <c r="J199" s="511"/>
      <c r="K199" s="511"/>
      <c r="L199" s="511"/>
    </row>
    <row r="200" spans="2:12">
      <c r="B200" s="421"/>
      <c r="C200" s="510"/>
      <c r="D200" s="510"/>
      <c r="E200" s="511"/>
      <c r="F200" s="511"/>
      <c r="G200" s="511"/>
      <c r="H200" s="511"/>
      <c r="I200" s="510"/>
      <c r="J200" s="511"/>
      <c r="K200" s="511"/>
      <c r="L200" s="511"/>
    </row>
    <row r="201" spans="2:12">
      <c r="B201" s="421"/>
      <c r="C201" s="510"/>
      <c r="D201" s="510"/>
      <c r="E201" s="511"/>
      <c r="F201" s="511"/>
      <c r="G201" s="511"/>
      <c r="H201" s="511"/>
      <c r="I201" s="510"/>
      <c r="J201" s="511"/>
      <c r="K201" s="511"/>
      <c r="L201" s="511"/>
    </row>
    <row r="202" spans="2:12">
      <c r="B202" s="421"/>
      <c r="C202" s="510"/>
      <c r="D202" s="510"/>
      <c r="E202" s="511"/>
      <c r="F202" s="511"/>
      <c r="G202" s="511"/>
      <c r="H202" s="511"/>
      <c r="I202" s="510"/>
      <c r="J202" s="511"/>
      <c r="K202" s="511"/>
      <c r="L202" s="511"/>
    </row>
    <row r="203" spans="2:12">
      <c r="B203" s="421"/>
      <c r="C203" s="510"/>
      <c r="D203" s="510"/>
      <c r="E203" s="511"/>
      <c r="F203" s="511"/>
      <c r="G203" s="511"/>
      <c r="H203" s="511"/>
      <c r="I203" s="510"/>
      <c r="J203" s="511"/>
      <c r="K203" s="511"/>
      <c r="L203" s="511"/>
    </row>
    <row r="204" spans="2:12">
      <c r="B204" s="422"/>
      <c r="C204" s="514"/>
      <c r="D204" s="514"/>
      <c r="E204" s="515"/>
      <c r="F204" s="515"/>
      <c r="G204" s="515"/>
      <c r="H204" s="515"/>
      <c r="I204" s="514"/>
      <c r="J204" s="515"/>
      <c r="K204" s="515"/>
      <c r="L204" s="515"/>
    </row>
    <row r="205" spans="2:12">
      <c r="B205" s="422"/>
      <c r="C205" s="514"/>
      <c r="D205" s="514"/>
      <c r="E205" s="515"/>
      <c r="F205" s="515"/>
      <c r="G205" s="515"/>
      <c r="H205" s="515"/>
      <c r="I205" s="514"/>
      <c r="J205" s="515"/>
      <c r="K205" s="515"/>
      <c r="L205" s="515"/>
    </row>
    <row r="206" spans="2:12">
      <c r="B206" s="422"/>
      <c r="C206" s="514"/>
      <c r="D206" s="514"/>
      <c r="E206" s="515"/>
      <c r="F206" s="515"/>
      <c r="G206" s="515"/>
      <c r="H206" s="515"/>
      <c r="I206" s="514"/>
      <c r="J206" s="515"/>
      <c r="K206" s="515"/>
      <c r="L206" s="515"/>
    </row>
    <row r="207" spans="2:12">
      <c r="B207" s="421"/>
      <c r="C207" s="510"/>
      <c r="D207" s="510"/>
      <c r="E207" s="511"/>
      <c r="F207" s="511"/>
      <c r="G207" s="511"/>
      <c r="H207" s="511"/>
      <c r="I207" s="510"/>
      <c r="J207" s="511"/>
      <c r="K207" s="511"/>
      <c r="L207" s="511"/>
    </row>
    <row r="208" spans="2:12">
      <c r="B208" s="421"/>
      <c r="C208" s="510"/>
      <c r="D208" s="510"/>
      <c r="E208" s="511"/>
      <c r="F208" s="511"/>
      <c r="G208" s="511"/>
      <c r="H208" s="511"/>
      <c r="I208" s="510"/>
      <c r="J208" s="511"/>
      <c r="K208" s="511"/>
      <c r="L208" s="511"/>
    </row>
    <row r="209" spans="2:12">
      <c r="B209" s="421"/>
      <c r="C209" s="510"/>
      <c r="D209" s="510"/>
      <c r="E209" s="511"/>
      <c r="F209" s="511"/>
      <c r="G209" s="511"/>
      <c r="H209" s="511"/>
      <c r="I209" s="510"/>
      <c r="J209" s="511"/>
      <c r="K209" s="511"/>
      <c r="L209" s="511"/>
    </row>
    <row r="210" spans="2:12">
      <c r="B210" s="421"/>
      <c r="C210" s="510"/>
      <c r="D210" s="510"/>
      <c r="E210" s="511"/>
      <c r="F210" s="511"/>
      <c r="G210" s="511"/>
      <c r="H210" s="511"/>
      <c r="I210" s="510"/>
      <c r="J210" s="511"/>
      <c r="K210" s="511"/>
      <c r="L210" s="511"/>
    </row>
    <row r="211" spans="2:12">
      <c r="B211" s="421"/>
      <c r="C211" s="510"/>
      <c r="D211" s="510"/>
      <c r="E211" s="511"/>
      <c r="F211" s="511"/>
      <c r="G211" s="511"/>
      <c r="H211" s="511"/>
      <c r="I211" s="510"/>
      <c r="J211" s="511"/>
      <c r="K211" s="511"/>
      <c r="L211" s="511"/>
    </row>
    <row r="212" spans="2:12">
      <c r="B212" s="421"/>
      <c r="C212" s="510"/>
      <c r="D212" s="510"/>
      <c r="E212" s="511"/>
      <c r="F212" s="511"/>
      <c r="G212" s="511"/>
      <c r="H212" s="511"/>
      <c r="I212" s="510"/>
      <c r="J212" s="511"/>
      <c r="K212" s="511"/>
      <c r="L212" s="511"/>
    </row>
    <row r="213" spans="2:12">
      <c r="B213" s="422"/>
      <c r="C213" s="514"/>
      <c r="D213" s="514"/>
      <c r="E213" s="515"/>
      <c r="F213" s="515"/>
      <c r="G213" s="515"/>
      <c r="H213" s="515"/>
      <c r="I213" s="514"/>
      <c r="J213" s="515"/>
      <c r="K213" s="515"/>
      <c r="L213" s="515"/>
    </row>
    <row r="214" spans="2:12">
      <c r="B214" s="422"/>
      <c r="C214" s="514"/>
      <c r="D214" s="514"/>
      <c r="E214" s="515"/>
      <c r="F214" s="515"/>
      <c r="G214" s="515"/>
      <c r="H214" s="515"/>
      <c r="I214" s="514"/>
      <c r="J214" s="515"/>
      <c r="K214" s="515"/>
      <c r="L214" s="515"/>
    </row>
    <row r="215" spans="2:12">
      <c r="B215" s="422"/>
      <c r="C215" s="514"/>
      <c r="D215" s="514"/>
      <c r="E215" s="515"/>
      <c r="F215" s="515"/>
      <c r="G215" s="515"/>
      <c r="H215" s="515"/>
      <c r="I215" s="514"/>
      <c r="J215" s="515"/>
      <c r="K215" s="515"/>
      <c r="L215" s="515"/>
    </row>
    <row r="216" spans="2:12">
      <c r="B216" s="421"/>
      <c r="C216" s="510"/>
      <c r="D216" s="510"/>
      <c r="E216" s="511"/>
      <c r="F216" s="511"/>
      <c r="G216" s="511"/>
      <c r="H216" s="511"/>
      <c r="I216" s="510"/>
      <c r="J216" s="511"/>
      <c r="K216" s="511"/>
      <c r="L216" s="511"/>
    </row>
    <row r="217" spans="2:12">
      <c r="B217" s="421"/>
      <c r="C217" s="510"/>
      <c r="D217" s="510"/>
      <c r="E217" s="511"/>
      <c r="F217" s="511"/>
      <c r="G217" s="511"/>
      <c r="H217" s="511"/>
      <c r="I217" s="510"/>
      <c r="J217" s="511"/>
      <c r="K217" s="511"/>
      <c r="L217" s="511"/>
    </row>
    <row r="218" spans="2:12">
      <c r="B218" s="421"/>
      <c r="C218" s="510"/>
      <c r="D218" s="510"/>
      <c r="E218" s="511"/>
      <c r="F218" s="511"/>
      <c r="G218" s="511"/>
      <c r="H218" s="511"/>
      <c r="I218" s="510"/>
      <c r="J218" s="511"/>
      <c r="K218" s="511"/>
      <c r="L218" s="511"/>
    </row>
    <row r="219" spans="2:12">
      <c r="B219" s="421"/>
      <c r="C219" s="510"/>
      <c r="D219" s="510"/>
      <c r="E219" s="511"/>
      <c r="F219" s="511"/>
      <c r="G219" s="511"/>
      <c r="H219" s="511"/>
      <c r="I219" s="510"/>
      <c r="J219" s="511"/>
      <c r="K219" s="511"/>
      <c r="L219" s="511"/>
    </row>
    <row r="220" spans="2:12">
      <c r="B220" s="421"/>
      <c r="C220" s="510"/>
      <c r="D220" s="510"/>
      <c r="E220" s="511"/>
      <c r="F220" s="511"/>
      <c r="G220" s="511"/>
      <c r="H220" s="511"/>
      <c r="I220" s="510"/>
      <c r="J220" s="511"/>
      <c r="K220" s="511"/>
      <c r="L220" s="511"/>
    </row>
    <row r="221" spans="2:12">
      <c r="B221" s="421"/>
      <c r="C221" s="510"/>
      <c r="D221" s="510"/>
      <c r="E221" s="511"/>
      <c r="F221" s="511"/>
      <c r="G221" s="511"/>
      <c r="H221" s="511"/>
      <c r="I221" s="510"/>
      <c r="J221" s="511"/>
      <c r="K221" s="511"/>
      <c r="L221" s="511"/>
    </row>
    <row r="225" spans="2:12">
      <c r="B225" s="422"/>
      <c r="C225" s="514"/>
      <c r="D225" s="514"/>
      <c r="E225" s="515"/>
      <c r="F225" s="515"/>
      <c r="G225" s="515"/>
      <c r="H225" s="515"/>
      <c r="I225" s="514"/>
      <c r="J225" s="515"/>
      <c r="K225" s="515"/>
      <c r="L225" s="515"/>
    </row>
    <row r="226" spans="2:12">
      <c r="B226" s="422"/>
      <c r="C226" s="514"/>
      <c r="D226" s="514"/>
      <c r="E226" s="515"/>
      <c r="F226" s="515"/>
      <c r="G226" s="515"/>
      <c r="H226" s="515"/>
      <c r="I226" s="514"/>
      <c r="J226" s="515"/>
      <c r="K226" s="515"/>
      <c r="L226" s="515"/>
    </row>
    <row r="227" spans="2:12">
      <c r="B227" s="422"/>
      <c r="C227" s="514"/>
      <c r="D227" s="514"/>
      <c r="E227" s="515"/>
      <c r="F227" s="515"/>
      <c r="G227" s="515"/>
      <c r="H227" s="515"/>
      <c r="I227" s="514"/>
      <c r="J227" s="515"/>
      <c r="K227" s="515"/>
      <c r="L227" s="515"/>
    </row>
    <row r="228" spans="2:12">
      <c r="B228" s="421"/>
      <c r="C228" s="510"/>
      <c r="D228" s="510"/>
      <c r="E228" s="511"/>
      <c r="F228" s="511"/>
      <c r="G228" s="511"/>
      <c r="H228" s="511"/>
      <c r="I228" s="510"/>
      <c r="J228" s="511"/>
      <c r="K228" s="511"/>
      <c r="L228" s="511"/>
    </row>
    <row r="229" spans="2:12">
      <c r="B229" s="421"/>
      <c r="C229" s="510"/>
      <c r="D229" s="510"/>
      <c r="E229" s="511"/>
      <c r="F229" s="511"/>
      <c r="G229" s="511"/>
      <c r="H229" s="511"/>
      <c r="I229" s="510"/>
      <c r="J229" s="511"/>
      <c r="K229" s="511"/>
      <c r="L229" s="511"/>
    </row>
    <row r="230" spans="2:12">
      <c r="B230" s="421"/>
      <c r="C230" s="510"/>
      <c r="D230" s="510"/>
      <c r="E230" s="511"/>
      <c r="F230" s="511"/>
      <c r="G230" s="511"/>
      <c r="H230" s="511"/>
      <c r="I230" s="510"/>
      <c r="J230" s="511"/>
      <c r="K230" s="511"/>
      <c r="L230" s="511"/>
    </row>
    <row r="231" spans="2:12">
      <c r="B231" s="421"/>
      <c r="C231" s="510"/>
      <c r="D231" s="510"/>
      <c r="E231" s="511"/>
      <c r="F231" s="511"/>
      <c r="G231" s="511"/>
      <c r="H231" s="511"/>
      <c r="I231" s="510"/>
      <c r="J231" s="511"/>
      <c r="K231" s="511"/>
      <c r="L231" s="511"/>
    </row>
    <row r="232" spans="2:12">
      <c r="B232" s="421"/>
      <c r="C232" s="510"/>
      <c r="D232" s="510"/>
      <c r="E232" s="511"/>
      <c r="F232" s="511"/>
      <c r="G232" s="511"/>
      <c r="H232" s="511"/>
      <c r="I232" s="510"/>
      <c r="J232" s="511"/>
      <c r="K232" s="511"/>
      <c r="L232" s="511"/>
    </row>
    <row r="233" spans="2:12">
      <c r="B233" s="421"/>
      <c r="C233" s="510"/>
      <c r="D233" s="510"/>
      <c r="E233" s="511"/>
      <c r="F233" s="511"/>
      <c r="G233" s="511"/>
      <c r="H233" s="511"/>
      <c r="I233" s="510"/>
      <c r="J233" s="511"/>
      <c r="K233" s="511"/>
      <c r="L233" s="511"/>
    </row>
    <row r="234" spans="2:12">
      <c r="B234" s="422"/>
      <c r="C234" s="514"/>
      <c r="D234" s="514"/>
      <c r="E234" s="515"/>
      <c r="F234" s="515"/>
      <c r="G234" s="515"/>
      <c r="H234" s="515"/>
      <c r="I234" s="514"/>
      <c r="J234" s="515"/>
      <c r="K234" s="515"/>
      <c r="L234" s="515"/>
    </row>
    <row r="235" spans="2:12">
      <c r="B235" s="422"/>
      <c r="C235" s="514"/>
      <c r="D235" s="514"/>
      <c r="E235" s="515"/>
      <c r="F235" s="515"/>
      <c r="G235" s="515"/>
      <c r="H235" s="515"/>
      <c r="I235" s="514"/>
      <c r="J235" s="515"/>
      <c r="K235" s="515"/>
      <c r="L235" s="515"/>
    </row>
    <row r="236" spans="2:12">
      <c r="B236" s="422"/>
      <c r="C236" s="514"/>
      <c r="D236" s="514"/>
      <c r="E236" s="515"/>
      <c r="F236" s="515"/>
      <c r="G236" s="515"/>
      <c r="H236" s="515"/>
      <c r="I236" s="514"/>
      <c r="J236" s="515"/>
      <c r="K236" s="515"/>
      <c r="L236" s="515"/>
    </row>
    <row r="237" spans="2:12">
      <c r="B237" s="421"/>
      <c r="C237" s="510"/>
      <c r="D237" s="510"/>
      <c r="E237" s="511"/>
      <c r="F237" s="511"/>
      <c r="G237" s="511"/>
      <c r="H237" s="511"/>
      <c r="I237" s="510"/>
      <c r="J237" s="511"/>
      <c r="K237" s="511"/>
      <c r="L237" s="511"/>
    </row>
    <row r="238" spans="2:12">
      <c r="B238" s="421"/>
      <c r="C238" s="510"/>
      <c r="D238" s="510"/>
      <c r="E238" s="511"/>
      <c r="F238" s="511"/>
      <c r="G238" s="511"/>
      <c r="H238" s="511"/>
      <c r="I238" s="510"/>
      <c r="J238" s="511"/>
      <c r="K238" s="511"/>
      <c r="L238" s="511"/>
    </row>
    <row r="239" spans="2:12">
      <c r="B239" s="421"/>
      <c r="C239" s="510"/>
      <c r="D239" s="510"/>
      <c r="E239" s="511"/>
      <c r="F239" s="511"/>
      <c r="G239" s="511"/>
      <c r="H239" s="511"/>
      <c r="I239" s="510"/>
      <c r="J239" s="511"/>
      <c r="K239" s="511"/>
      <c r="L239" s="511"/>
    </row>
    <row r="240" spans="2:12">
      <c r="B240" s="421"/>
      <c r="C240" s="510"/>
      <c r="D240" s="510"/>
      <c r="E240" s="511"/>
      <c r="F240" s="511"/>
      <c r="G240" s="511"/>
      <c r="H240" s="511"/>
      <c r="I240" s="510"/>
      <c r="J240" s="511"/>
      <c r="K240" s="511"/>
      <c r="L240" s="511"/>
    </row>
    <row r="241" spans="2:12">
      <c r="B241" s="421"/>
      <c r="C241" s="510"/>
      <c r="D241" s="510"/>
      <c r="E241" s="511"/>
      <c r="F241" s="511"/>
      <c r="G241" s="511"/>
      <c r="H241" s="511"/>
      <c r="I241" s="510"/>
      <c r="J241" s="511"/>
      <c r="K241" s="511"/>
      <c r="L241" s="511"/>
    </row>
    <row r="242" spans="2:12">
      <c r="B242" s="421"/>
      <c r="C242" s="510"/>
      <c r="D242" s="510"/>
      <c r="E242" s="511"/>
      <c r="F242" s="511"/>
      <c r="G242" s="511"/>
      <c r="H242" s="511"/>
      <c r="I242" s="510"/>
      <c r="J242" s="511"/>
      <c r="K242" s="511"/>
      <c r="L242" s="511"/>
    </row>
    <row r="244" spans="2:12">
      <c r="B244" s="422"/>
      <c r="C244" s="514"/>
      <c r="D244" s="514"/>
      <c r="E244" s="515"/>
      <c r="F244" s="515"/>
      <c r="G244" s="515"/>
      <c r="H244" s="515"/>
      <c r="I244" s="514"/>
      <c r="J244" s="515"/>
      <c r="K244" s="515"/>
      <c r="L244" s="515"/>
    </row>
    <row r="245" spans="2:12">
      <c r="B245" s="422"/>
      <c r="C245" s="514"/>
      <c r="D245" s="514"/>
      <c r="E245" s="515"/>
      <c r="F245" s="515"/>
      <c r="G245" s="515"/>
      <c r="H245" s="515"/>
      <c r="I245" s="514"/>
      <c r="J245" s="515"/>
      <c r="K245" s="515"/>
      <c r="L245" s="515"/>
    </row>
    <row r="246" spans="2:12">
      <c r="B246" s="422"/>
      <c r="C246" s="514"/>
      <c r="D246" s="514"/>
      <c r="E246" s="515"/>
      <c r="F246" s="515"/>
      <c r="G246" s="515"/>
      <c r="H246" s="515"/>
      <c r="I246" s="514"/>
      <c r="J246" s="515"/>
      <c r="K246" s="515"/>
      <c r="L246" s="515"/>
    </row>
    <row r="247" spans="2:12">
      <c r="B247" s="421"/>
      <c r="C247" s="510"/>
      <c r="D247" s="510"/>
      <c r="E247" s="511"/>
      <c r="F247" s="511"/>
      <c r="G247" s="511"/>
      <c r="H247" s="511"/>
      <c r="I247" s="510"/>
      <c r="J247" s="511"/>
      <c r="K247" s="511"/>
      <c r="L247" s="511"/>
    </row>
    <row r="248" spans="2:12">
      <c r="B248" s="421"/>
      <c r="C248" s="510"/>
      <c r="D248" s="510"/>
      <c r="E248" s="511"/>
      <c r="F248" s="511"/>
      <c r="G248" s="511"/>
      <c r="H248" s="511"/>
      <c r="I248" s="510"/>
      <c r="J248" s="511"/>
      <c r="K248" s="511"/>
      <c r="L248" s="511"/>
    </row>
    <row r="249" spans="2:12">
      <c r="B249" s="421"/>
      <c r="C249" s="510"/>
      <c r="D249" s="510"/>
      <c r="E249" s="511"/>
      <c r="F249" s="511"/>
      <c r="G249" s="511"/>
      <c r="H249" s="511"/>
      <c r="I249" s="510"/>
      <c r="J249" s="511"/>
      <c r="K249" s="511"/>
      <c r="L249" s="511"/>
    </row>
    <row r="250" spans="2:12">
      <c r="B250" s="421"/>
      <c r="C250" s="510"/>
      <c r="D250" s="510"/>
      <c r="E250" s="511"/>
      <c r="F250" s="511"/>
      <c r="G250" s="511"/>
      <c r="H250" s="511"/>
      <c r="I250" s="510"/>
      <c r="J250" s="511"/>
      <c r="K250" s="511"/>
      <c r="L250" s="511"/>
    </row>
    <row r="251" spans="2:12">
      <c r="B251" s="421"/>
      <c r="C251" s="510"/>
      <c r="D251" s="510"/>
      <c r="E251" s="511"/>
      <c r="F251" s="511"/>
      <c r="G251" s="511"/>
      <c r="H251" s="511"/>
      <c r="I251" s="510"/>
      <c r="J251" s="511"/>
      <c r="K251" s="511"/>
      <c r="L251" s="511"/>
    </row>
    <row r="252" spans="2:12">
      <c r="B252" s="421"/>
      <c r="C252" s="510"/>
      <c r="D252" s="510"/>
      <c r="E252" s="511"/>
      <c r="F252" s="511"/>
      <c r="G252" s="511"/>
      <c r="H252" s="511"/>
      <c r="I252" s="510"/>
      <c r="J252" s="511"/>
      <c r="K252" s="511"/>
      <c r="L252" s="511"/>
    </row>
    <row r="256" spans="2:12">
      <c r="B256" s="272"/>
      <c r="C256" s="512"/>
      <c r="D256" s="512"/>
      <c r="E256" s="513"/>
      <c r="F256" s="513"/>
      <c r="G256" s="513"/>
      <c r="H256" s="513"/>
      <c r="I256" s="512"/>
      <c r="J256" s="513"/>
      <c r="K256" s="513"/>
      <c r="L256" s="513"/>
    </row>
    <row r="257" spans="2:12">
      <c r="B257" s="421"/>
      <c r="C257" s="510"/>
      <c r="D257" s="510"/>
      <c r="E257" s="511"/>
      <c r="F257" s="511"/>
      <c r="G257" s="511"/>
      <c r="H257" s="511"/>
      <c r="I257" s="510"/>
      <c r="J257" s="511"/>
      <c r="K257" s="511"/>
      <c r="L257" s="511"/>
    </row>
    <row r="269" spans="2:12">
      <c r="B269" s="421"/>
      <c r="C269" s="510"/>
      <c r="D269" s="510"/>
      <c r="E269" s="511"/>
      <c r="F269" s="511"/>
      <c r="G269" s="511"/>
      <c r="H269" s="511"/>
      <c r="I269" s="510"/>
      <c r="J269" s="511"/>
      <c r="K269" s="511"/>
      <c r="L269" s="511"/>
    </row>
    <row r="281" spans="2:12">
      <c r="B281" s="421"/>
      <c r="C281" s="510"/>
      <c r="D281" s="510"/>
      <c r="E281" s="511"/>
      <c r="F281" s="511"/>
      <c r="G281" s="511"/>
      <c r="H281" s="511"/>
      <c r="I281" s="510"/>
      <c r="J281" s="511"/>
      <c r="K281" s="511"/>
      <c r="L281" s="511"/>
    </row>
    <row r="293" spans="2:12">
      <c r="B293" s="421"/>
      <c r="C293" s="510"/>
      <c r="D293" s="510"/>
      <c r="E293" s="511"/>
      <c r="F293" s="511"/>
      <c r="G293" s="511"/>
      <c r="H293" s="511"/>
      <c r="I293" s="510"/>
      <c r="J293" s="511"/>
      <c r="K293" s="511"/>
      <c r="L293" s="511"/>
    </row>
    <row r="305" spans="2:12">
      <c r="B305" s="421"/>
      <c r="C305" s="510"/>
      <c r="D305" s="510"/>
      <c r="E305" s="511"/>
      <c r="F305" s="511"/>
      <c r="G305" s="511"/>
      <c r="H305" s="511"/>
      <c r="I305" s="510"/>
      <c r="J305" s="511"/>
      <c r="K305" s="511"/>
      <c r="L305" s="511"/>
    </row>
    <row r="317" spans="2:12">
      <c r="B317" s="421"/>
      <c r="C317" s="510"/>
      <c r="D317" s="510"/>
      <c r="E317" s="511"/>
      <c r="F317" s="511"/>
      <c r="G317" s="511"/>
      <c r="H317" s="511"/>
      <c r="I317" s="510"/>
      <c r="J317" s="511"/>
      <c r="K317" s="511"/>
      <c r="L317" s="511"/>
    </row>
    <row r="329" spans="2:12">
      <c r="B329" s="421"/>
      <c r="C329" s="510"/>
      <c r="D329" s="510"/>
      <c r="E329" s="511"/>
      <c r="F329" s="511"/>
      <c r="G329" s="511"/>
      <c r="H329" s="511"/>
      <c r="I329" s="510"/>
      <c r="J329" s="511"/>
      <c r="K329" s="511"/>
      <c r="L329" s="511"/>
    </row>
    <row r="343" spans="2:12">
      <c r="B343" s="272"/>
      <c r="C343" s="512"/>
      <c r="D343" s="512"/>
      <c r="E343" s="513"/>
      <c r="F343" s="513"/>
      <c r="G343" s="513"/>
      <c r="H343" s="513"/>
      <c r="I343" s="512"/>
      <c r="J343" s="513"/>
      <c r="K343" s="513"/>
      <c r="L343" s="513"/>
    </row>
    <row r="344" spans="2:12">
      <c r="B344" s="421"/>
      <c r="C344" s="510"/>
      <c r="D344" s="510"/>
      <c r="E344" s="511"/>
      <c r="F344" s="511"/>
      <c r="G344" s="511"/>
      <c r="H344" s="511"/>
      <c r="I344" s="510"/>
      <c r="J344" s="511"/>
      <c r="K344" s="511"/>
      <c r="L344" s="511"/>
    </row>
    <row r="345" spans="2:12">
      <c r="B345" s="421"/>
      <c r="C345" s="510"/>
      <c r="D345" s="510"/>
      <c r="E345" s="511"/>
      <c r="F345" s="511"/>
      <c r="G345" s="511"/>
      <c r="H345" s="511"/>
      <c r="I345" s="510"/>
      <c r="J345" s="511"/>
      <c r="K345" s="511"/>
      <c r="L345" s="511"/>
    </row>
    <row r="346" spans="2:12">
      <c r="B346" s="421"/>
      <c r="C346" s="510"/>
      <c r="D346" s="510"/>
      <c r="E346" s="511"/>
      <c r="F346" s="511"/>
      <c r="G346" s="511"/>
      <c r="H346" s="511"/>
      <c r="I346" s="510"/>
      <c r="J346" s="511"/>
      <c r="K346" s="511"/>
      <c r="L346" s="511"/>
    </row>
    <row r="347" spans="2:12">
      <c r="B347" s="421"/>
      <c r="C347" s="510"/>
      <c r="D347" s="510"/>
      <c r="E347" s="511"/>
      <c r="F347" s="511"/>
      <c r="G347" s="511"/>
      <c r="H347" s="511"/>
      <c r="I347" s="510"/>
      <c r="J347" s="511"/>
      <c r="K347" s="511"/>
      <c r="L347" s="511"/>
    </row>
    <row r="348" spans="2:12">
      <c r="B348" s="421"/>
      <c r="C348" s="510"/>
      <c r="D348" s="510"/>
      <c r="E348" s="511"/>
      <c r="F348" s="511"/>
      <c r="G348" s="511"/>
      <c r="H348" s="511"/>
      <c r="I348" s="510"/>
      <c r="J348" s="511"/>
      <c r="K348" s="511"/>
      <c r="L348" s="511"/>
    </row>
    <row r="349" spans="2:12">
      <c r="B349" s="421"/>
      <c r="C349" s="510"/>
      <c r="D349" s="510"/>
      <c r="E349" s="511"/>
      <c r="F349" s="511"/>
      <c r="G349" s="511"/>
      <c r="H349" s="511"/>
      <c r="I349" s="510"/>
      <c r="J349" s="511"/>
      <c r="K349" s="511"/>
      <c r="L349" s="511"/>
    </row>
    <row r="350" spans="2:12">
      <c r="B350" s="421"/>
      <c r="C350" s="510"/>
      <c r="D350" s="510"/>
      <c r="E350" s="511"/>
      <c r="F350" s="511"/>
      <c r="G350" s="511"/>
      <c r="H350" s="511"/>
      <c r="I350" s="510"/>
      <c r="J350" s="511"/>
      <c r="K350" s="511"/>
      <c r="L350" s="511"/>
    </row>
    <row r="351" spans="2:12">
      <c r="B351" s="421"/>
      <c r="C351" s="510"/>
      <c r="D351" s="510"/>
      <c r="E351" s="511"/>
      <c r="F351" s="511"/>
      <c r="G351" s="511"/>
      <c r="H351" s="511"/>
      <c r="I351" s="510"/>
      <c r="J351" s="511"/>
      <c r="K351" s="511"/>
      <c r="L351" s="511"/>
    </row>
    <row r="352" spans="2:12">
      <c r="B352" s="421"/>
      <c r="C352" s="510"/>
      <c r="D352" s="510"/>
      <c r="E352" s="511"/>
      <c r="F352" s="511"/>
      <c r="G352" s="511"/>
      <c r="H352" s="511"/>
      <c r="I352" s="510"/>
      <c r="J352" s="511"/>
      <c r="K352" s="511"/>
      <c r="L352" s="511"/>
    </row>
    <row r="353" spans="2:12">
      <c r="B353" s="421"/>
      <c r="C353" s="510"/>
      <c r="D353" s="510"/>
      <c r="E353" s="511"/>
      <c r="F353" s="511"/>
      <c r="G353" s="511"/>
      <c r="H353" s="511"/>
      <c r="I353" s="510"/>
      <c r="J353" s="511"/>
      <c r="K353" s="511"/>
      <c r="L353" s="511"/>
    </row>
    <row r="354" spans="2:12">
      <c r="B354" s="421"/>
      <c r="C354" s="510"/>
      <c r="D354" s="510"/>
      <c r="E354" s="511"/>
      <c r="F354" s="511"/>
      <c r="G354" s="511"/>
      <c r="H354" s="511"/>
      <c r="I354" s="510"/>
      <c r="J354" s="511"/>
      <c r="K354" s="511"/>
      <c r="L354" s="511"/>
    </row>
    <row r="355" spans="2:12">
      <c r="B355" s="421"/>
      <c r="C355" s="510"/>
      <c r="D355" s="510"/>
      <c r="E355" s="511"/>
      <c r="F355" s="511"/>
      <c r="G355" s="511"/>
      <c r="H355" s="511"/>
      <c r="I355" s="510"/>
      <c r="J355" s="511"/>
      <c r="K355" s="511"/>
      <c r="L355" s="511"/>
    </row>
    <row r="356" spans="2:12">
      <c r="B356" s="421"/>
      <c r="C356" s="510"/>
      <c r="D356" s="510"/>
      <c r="E356" s="511"/>
      <c r="F356" s="511"/>
      <c r="G356" s="511"/>
      <c r="H356" s="511"/>
      <c r="I356" s="510"/>
      <c r="J356" s="511"/>
      <c r="K356" s="511"/>
      <c r="L356" s="511"/>
    </row>
    <row r="357" spans="2:12">
      <c r="B357" s="421"/>
      <c r="C357" s="510"/>
      <c r="D357" s="510"/>
      <c r="E357" s="511"/>
      <c r="F357" s="511"/>
      <c r="G357" s="511"/>
      <c r="H357" s="511"/>
      <c r="I357" s="510"/>
      <c r="J357" s="511"/>
      <c r="K357" s="511"/>
      <c r="L357" s="511"/>
    </row>
    <row r="358" spans="2:12">
      <c r="B358" s="421"/>
      <c r="C358" s="510"/>
      <c r="D358" s="510"/>
      <c r="E358" s="511"/>
      <c r="F358" s="511"/>
      <c r="G358" s="511"/>
      <c r="H358" s="511"/>
      <c r="I358" s="510"/>
      <c r="J358" s="511"/>
      <c r="K358" s="511"/>
      <c r="L358" s="511"/>
    </row>
    <row r="359" spans="2:12">
      <c r="B359" s="421"/>
      <c r="C359" s="510"/>
      <c r="D359" s="510"/>
      <c r="E359" s="511"/>
      <c r="F359" s="511"/>
      <c r="G359" s="511"/>
      <c r="H359" s="511"/>
      <c r="I359" s="510"/>
      <c r="J359" s="511"/>
      <c r="K359" s="511"/>
      <c r="L359" s="511"/>
    </row>
    <row r="360" spans="2:12">
      <c r="B360" s="421"/>
      <c r="C360" s="510"/>
      <c r="D360" s="510"/>
      <c r="E360" s="511"/>
      <c r="F360" s="511"/>
      <c r="G360" s="511"/>
      <c r="H360" s="511"/>
      <c r="I360" s="510"/>
      <c r="J360" s="511"/>
      <c r="K360" s="511"/>
      <c r="L360" s="511"/>
    </row>
    <row r="361" spans="2:12">
      <c r="B361" s="421"/>
      <c r="C361" s="510"/>
      <c r="D361" s="510"/>
      <c r="E361" s="511"/>
      <c r="F361" s="511"/>
      <c r="G361" s="511"/>
      <c r="H361" s="511"/>
      <c r="I361" s="510"/>
      <c r="J361" s="511"/>
      <c r="K361" s="511"/>
      <c r="L361" s="511"/>
    </row>
    <row r="362" spans="2:12">
      <c r="B362" s="421"/>
      <c r="C362" s="510"/>
      <c r="D362" s="510"/>
      <c r="E362" s="511"/>
      <c r="F362" s="511"/>
      <c r="G362" s="511"/>
      <c r="H362" s="511"/>
      <c r="I362" s="510"/>
      <c r="J362" s="511"/>
      <c r="K362" s="511"/>
      <c r="L362" s="511"/>
    </row>
    <row r="363" spans="2:12">
      <c r="B363" s="421"/>
      <c r="C363" s="510"/>
      <c r="D363" s="510"/>
      <c r="E363" s="511"/>
      <c r="F363" s="511"/>
      <c r="G363" s="511"/>
      <c r="H363" s="511"/>
      <c r="I363" s="510"/>
      <c r="J363" s="511"/>
      <c r="K363" s="511"/>
      <c r="L363" s="511"/>
    </row>
    <row r="364" spans="2:12">
      <c r="B364" s="421"/>
      <c r="C364" s="510"/>
      <c r="D364" s="510"/>
      <c r="E364" s="511"/>
      <c r="F364" s="511"/>
      <c r="G364" s="511"/>
      <c r="H364" s="511"/>
      <c r="I364" s="510"/>
      <c r="J364" s="511"/>
      <c r="K364" s="511"/>
      <c r="L364" s="511"/>
    </row>
    <row r="365" spans="2:12">
      <c r="B365" s="421"/>
      <c r="C365" s="510"/>
      <c r="D365" s="510"/>
      <c r="E365" s="511"/>
      <c r="F365" s="511"/>
      <c r="G365" s="511"/>
      <c r="H365" s="511"/>
      <c r="I365" s="510"/>
      <c r="J365" s="511"/>
      <c r="K365" s="511"/>
      <c r="L365" s="511"/>
    </row>
    <row r="366" spans="2:12">
      <c r="B366" s="421"/>
      <c r="C366" s="510"/>
      <c r="D366" s="510"/>
      <c r="E366" s="511"/>
      <c r="F366" s="511"/>
      <c r="G366" s="511"/>
      <c r="H366" s="511"/>
      <c r="I366" s="510"/>
      <c r="J366" s="511"/>
      <c r="K366" s="511"/>
      <c r="L366" s="511"/>
    </row>
    <row r="367" spans="2:12">
      <c r="B367" s="421"/>
      <c r="C367" s="510"/>
      <c r="D367" s="510"/>
      <c r="E367" s="511"/>
      <c r="F367" s="511"/>
      <c r="G367" s="511"/>
      <c r="H367" s="511"/>
      <c r="I367" s="510"/>
      <c r="J367" s="511"/>
      <c r="K367" s="511"/>
      <c r="L367" s="511"/>
    </row>
    <row r="368" spans="2:12">
      <c r="B368" s="421"/>
      <c r="C368" s="510"/>
      <c r="D368" s="510"/>
      <c r="E368" s="511"/>
      <c r="F368" s="511"/>
      <c r="G368" s="511"/>
      <c r="H368" s="511"/>
      <c r="I368" s="510"/>
      <c r="J368" s="511"/>
      <c r="K368" s="511"/>
      <c r="L368" s="511"/>
    </row>
    <row r="369" spans="2:12">
      <c r="B369" s="421"/>
      <c r="C369" s="510"/>
      <c r="D369" s="510"/>
      <c r="E369" s="511"/>
      <c r="F369" s="511"/>
      <c r="G369" s="511"/>
      <c r="H369" s="511"/>
      <c r="I369" s="510"/>
      <c r="J369" s="511"/>
      <c r="K369" s="511"/>
      <c r="L369" s="511"/>
    </row>
    <row r="370" spans="2:12">
      <c r="B370" s="421"/>
      <c r="C370" s="510"/>
      <c r="D370" s="510"/>
      <c r="E370" s="511"/>
      <c r="F370" s="511"/>
      <c r="G370" s="511"/>
      <c r="H370" s="511"/>
      <c r="I370" s="510"/>
      <c r="J370" s="511"/>
      <c r="K370" s="511"/>
      <c r="L370" s="511"/>
    </row>
    <row r="371" spans="2:12">
      <c r="B371" s="421"/>
      <c r="C371" s="510"/>
      <c r="D371" s="510"/>
      <c r="E371" s="511"/>
      <c r="F371" s="511"/>
      <c r="G371" s="511"/>
      <c r="H371" s="511"/>
      <c r="I371" s="510"/>
      <c r="J371" s="511"/>
      <c r="K371" s="511"/>
      <c r="L371" s="511"/>
    </row>
    <row r="372" spans="2:12">
      <c r="B372" s="421"/>
      <c r="C372" s="510"/>
      <c r="D372" s="510"/>
      <c r="E372" s="511"/>
      <c r="F372" s="511"/>
      <c r="G372" s="511"/>
      <c r="H372" s="511"/>
      <c r="I372" s="510"/>
      <c r="J372" s="511"/>
      <c r="K372" s="511"/>
      <c r="L372" s="511"/>
    </row>
    <row r="373" spans="2:12">
      <c r="B373" s="421"/>
      <c r="C373" s="510"/>
      <c r="D373" s="510"/>
      <c r="E373" s="511"/>
      <c r="F373" s="511"/>
      <c r="G373" s="511"/>
      <c r="H373" s="511"/>
      <c r="I373" s="510"/>
      <c r="J373" s="511"/>
      <c r="K373" s="511"/>
      <c r="L373" s="511"/>
    </row>
    <row r="374" spans="2:12">
      <c r="B374" s="421"/>
      <c r="C374" s="510"/>
      <c r="D374" s="510"/>
      <c r="E374" s="511"/>
      <c r="F374" s="511"/>
      <c r="G374" s="511"/>
      <c r="H374" s="511"/>
      <c r="I374" s="510"/>
      <c r="J374" s="511"/>
      <c r="K374" s="511"/>
      <c r="L374" s="511"/>
    </row>
    <row r="375" spans="2:12">
      <c r="B375" s="421"/>
      <c r="C375" s="510"/>
      <c r="D375" s="510"/>
      <c r="E375" s="511"/>
      <c r="F375" s="511"/>
      <c r="G375" s="511"/>
      <c r="H375" s="511"/>
      <c r="I375" s="510"/>
      <c r="J375" s="511"/>
      <c r="K375" s="511"/>
      <c r="L375" s="511"/>
    </row>
    <row r="376" spans="2:12">
      <c r="B376" s="421"/>
      <c r="C376" s="510"/>
      <c r="D376" s="510"/>
      <c r="E376" s="511"/>
      <c r="F376" s="511"/>
      <c r="G376" s="511"/>
      <c r="H376" s="511"/>
      <c r="I376" s="510"/>
      <c r="J376" s="511"/>
      <c r="K376" s="511"/>
      <c r="L376" s="511"/>
    </row>
    <row r="377" spans="2:12">
      <c r="B377" s="421"/>
      <c r="C377" s="510"/>
      <c r="D377" s="510"/>
      <c r="E377" s="511"/>
      <c r="F377" s="511"/>
      <c r="G377" s="511"/>
      <c r="H377" s="511"/>
      <c r="I377" s="510"/>
      <c r="J377" s="511"/>
      <c r="K377" s="511"/>
      <c r="L377" s="511"/>
    </row>
    <row r="378" spans="2:12">
      <c r="B378" s="421"/>
      <c r="C378" s="510"/>
      <c r="D378" s="510"/>
      <c r="E378" s="511"/>
      <c r="F378" s="511"/>
      <c r="G378" s="511"/>
      <c r="H378" s="511"/>
      <c r="I378" s="510"/>
      <c r="J378" s="511"/>
      <c r="K378" s="511"/>
      <c r="L378" s="511"/>
    </row>
    <row r="379" spans="2:12">
      <c r="B379" s="421"/>
      <c r="C379" s="510"/>
      <c r="D379" s="510"/>
      <c r="E379" s="511"/>
      <c r="F379" s="511"/>
      <c r="G379" s="511"/>
      <c r="H379" s="511"/>
      <c r="I379" s="510"/>
      <c r="J379" s="511"/>
      <c r="K379" s="511"/>
      <c r="L379" s="511"/>
    </row>
    <row r="380" spans="2:12">
      <c r="B380" s="421"/>
      <c r="C380" s="510"/>
      <c r="D380" s="510"/>
      <c r="E380" s="511"/>
      <c r="F380" s="511"/>
      <c r="G380" s="511"/>
      <c r="H380" s="511"/>
      <c r="I380" s="510"/>
      <c r="J380" s="511"/>
      <c r="K380" s="511"/>
      <c r="L380" s="511"/>
    </row>
    <row r="381" spans="2:12">
      <c r="B381" s="421"/>
      <c r="C381" s="510"/>
      <c r="D381" s="510"/>
      <c r="E381" s="511"/>
      <c r="F381" s="511"/>
      <c r="G381" s="511"/>
      <c r="H381" s="511"/>
      <c r="I381" s="510"/>
      <c r="J381" s="511"/>
      <c r="K381" s="511"/>
      <c r="L381" s="511"/>
    </row>
    <row r="382" spans="2:12">
      <c r="B382" s="421"/>
      <c r="C382" s="510"/>
      <c r="D382" s="510"/>
      <c r="E382" s="511"/>
      <c r="F382" s="511"/>
      <c r="G382" s="511"/>
      <c r="H382" s="511"/>
      <c r="I382" s="510"/>
      <c r="J382" s="511"/>
      <c r="K382" s="511"/>
      <c r="L382" s="511"/>
    </row>
    <row r="383" spans="2:12">
      <c r="B383" s="421"/>
      <c r="C383" s="510"/>
      <c r="D383" s="510"/>
      <c r="E383" s="511"/>
      <c r="F383" s="511"/>
      <c r="G383" s="511"/>
      <c r="H383" s="511"/>
      <c r="I383" s="510"/>
      <c r="J383" s="511"/>
      <c r="K383" s="511"/>
      <c r="L383" s="511"/>
    </row>
    <row r="384" spans="2:12">
      <c r="B384" s="421"/>
      <c r="C384" s="510"/>
      <c r="D384" s="510"/>
      <c r="E384" s="511"/>
      <c r="F384" s="511"/>
      <c r="G384" s="511"/>
      <c r="H384" s="511"/>
      <c r="I384" s="510"/>
      <c r="J384" s="511"/>
      <c r="K384" s="511"/>
      <c r="L384" s="511"/>
    </row>
    <row r="385" spans="2:12">
      <c r="B385" s="421"/>
      <c r="C385" s="510"/>
      <c r="D385" s="510"/>
      <c r="E385" s="511"/>
      <c r="F385" s="511"/>
      <c r="G385" s="511"/>
      <c r="H385" s="511"/>
      <c r="I385" s="510"/>
      <c r="J385" s="511"/>
      <c r="K385" s="511"/>
      <c r="L385" s="511"/>
    </row>
    <row r="386" spans="2:12">
      <c r="B386" s="421"/>
      <c r="C386" s="510"/>
      <c r="D386" s="510"/>
      <c r="E386" s="511"/>
      <c r="F386" s="511"/>
      <c r="G386" s="511"/>
      <c r="H386" s="511"/>
      <c r="I386" s="510"/>
      <c r="J386" s="511"/>
      <c r="K386" s="511"/>
      <c r="L386" s="511"/>
    </row>
    <row r="387" spans="2:12">
      <c r="B387" s="421"/>
      <c r="C387" s="510"/>
      <c r="D387" s="510"/>
      <c r="E387" s="511"/>
      <c r="F387" s="511"/>
      <c r="G387" s="511"/>
      <c r="H387" s="511"/>
      <c r="I387" s="510"/>
      <c r="J387" s="511"/>
      <c r="K387" s="511"/>
      <c r="L387" s="511"/>
    </row>
    <row r="388" spans="2:12">
      <c r="B388" s="421"/>
      <c r="C388" s="510"/>
      <c r="D388" s="510"/>
      <c r="E388" s="511"/>
      <c r="F388" s="511"/>
      <c r="G388" s="511"/>
      <c r="H388" s="511"/>
      <c r="I388" s="510"/>
      <c r="J388" s="511"/>
      <c r="K388" s="511"/>
      <c r="L388" s="511"/>
    </row>
    <row r="389" spans="2:12">
      <c r="B389" s="421"/>
      <c r="C389" s="510"/>
      <c r="D389" s="510"/>
      <c r="E389" s="511"/>
      <c r="F389" s="511"/>
      <c r="G389" s="511"/>
      <c r="H389" s="511"/>
      <c r="I389" s="510"/>
      <c r="J389" s="511"/>
      <c r="K389" s="511"/>
      <c r="L389" s="511"/>
    </row>
    <row r="390" spans="2:12">
      <c r="B390" s="421"/>
      <c r="C390" s="510"/>
      <c r="D390" s="510"/>
      <c r="E390" s="511"/>
      <c r="F390" s="511"/>
      <c r="G390" s="511"/>
      <c r="H390" s="511"/>
      <c r="I390" s="510"/>
      <c r="J390" s="511"/>
      <c r="K390" s="511"/>
      <c r="L390" s="511"/>
    </row>
    <row r="391" spans="2:12">
      <c r="B391" s="421"/>
      <c r="C391" s="510"/>
      <c r="D391" s="510"/>
      <c r="E391" s="511"/>
      <c r="F391" s="511"/>
      <c r="G391" s="511"/>
      <c r="H391" s="511"/>
      <c r="I391" s="510"/>
      <c r="J391" s="511"/>
      <c r="K391" s="511"/>
      <c r="L391" s="511"/>
    </row>
    <row r="392" spans="2:12">
      <c r="B392" s="421"/>
      <c r="C392" s="510"/>
      <c r="D392" s="510"/>
      <c r="E392" s="511"/>
      <c r="F392" s="511"/>
      <c r="G392" s="511"/>
      <c r="H392" s="511"/>
      <c r="I392" s="510"/>
      <c r="J392" s="511"/>
      <c r="K392" s="511"/>
      <c r="L392" s="511"/>
    </row>
    <row r="393" spans="2:12">
      <c r="B393" s="421"/>
      <c r="C393" s="510"/>
      <c r="D393" s="510"/>
      <c r="E393" s="511"/>
      <c r="F393" s="511"/>
      <c r="G393" s="511"/>
      <c r="H393" s="511"/>
      <c r="I393" s="510"/>
      <c r="J393" s="511"/>
      <c r="K393" s="511"/>
      <c r="L393" s="511"/>
    </row>
    <row r="394" spans="2:12">
      <c r="B394" s="421"/>
      <c r="C394" s="510"/>
      <c r="D394" s="510"/>
      <c r="E394" s="511"/>
      <c r="F394" s="511"/>
      <c r="G394" s="511"/>
      <c r="H394" s="511"/>
      <c r="I394" s="510"/>
      <c r="J394" s="511"/>
      <c r="K394" s="511"/>
      <c r="L394" s="511"/>
    </row>
  </sheetData>
  <mergeCells count="13">
    <mergeCell ref="K4:K7"/>
    <mergeCell ref="L4:L7"/>
    <mergeCell ref="C5:D5"/>
    <mergeCell ref="E5:H5"/>
    <mergeCell ref="C6:C7"/>
    <mergeCell ref="D6:D7"/>
    <mergeCell ref="E6:F6"/>
    <mergeCell ref="G6:H6"/>
    <mergeCell ref="I6:I7"/>
    <mergeCell ref="J6:J7"/>
    <mergeCell ref="B4:B7"/>
    <mergeCell ref="C4:H4"/>
    <mergeCell ref="I4:J5"/>
  </mergeCells>
  <phoneticPr fontId="4"/>
  <pageMargins left="0.59055118110236227" right="0.59055118110236227" top="0.78740157480314965" bottom="0.78740157480314965" header="0.39370078740157483" footer="0.39370078740157483"/>
  <pageSetup paperSize="9" orientation="portrait" r:id="rId1"/>
  <headerFooter alignWithMargins="0">
    <oddHeader>&amp;R&amp;"ＭＳ Ｐゴシック,標準" 4.農      業</oddHeader>
    <oddFooter>&amp;C&amp;"ＭＳ Ｐゴシック,標準"-41-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7BC60-A3FE-4F6E-B9F3-2474CCD4EEAE}">
  <dimension ref="A1:Q107"/>
  <sheetViews>
    <sheetView showGridLines="0" view="pageBreakPreview" topLeftCell="A78" zoomScaleNormal="100" zoomScaleSheetLayoutView="100" workbookViewId="0">
      <selection activeCell="K115" sqref="K115"/>
    </sheetView>
  </sheetViews>
  <sheetFormatPr defaultColWidth="9.140625" defaultRowHeight="11.25"/>
  <cols>
    <col min="1" max="1" width="1.85546875" style="517" customWidth="1"/>
    <col min="2" max="2" width="3" style="517" customWidth="1"/>
    <col min="3" max="3" width="7.85546875" style="518" customWidth="1"/>
    <col min="4" max="5" width="7.28515625" style="519" customWidth="1"/>
    <col min="6" max="6" width="7.28515625" style="520" customWidth="1"/>
    <col min="7" max="7" width="7.28515625" style="519" customWidth="1"/>
    <col min="8" max="8" width="7.28515625" style="520" customWidth="1"/>
    <col min="9" max="9" width="7.28515625" style="519" customWidth="1"/>
    <col min="10" max="10" width="7.28515625" style="520" customWidth="1"/>
    <col min="11" max="11" width="6.85546875" style="519" customWidth="1"/>
    <col min="12" max="16" width="6.85546875" style="517" customWidth="1"/>
    <col min="17" max="17" width="2.5703125" style="517" customWidth="1"/>
    <col min="18" max="16384" width="9.140625" style="517"/>
  </cols>
  <sheetData>
    <row r="1" spans="1:16" ht="30" customHeight="1">
      <c r="A1" s="516" t="s">
        <v>310</v>
      </c>
    </row>
    <row r="2" spans="1:16" ht="7.5" customHeight="1">
      <c r="A2" s="516"/>
    </row>
    <row r="3" spans="1:16" ht="22.5" customHeight="1">
      <c r="B3" s="521" t="s">
        <v>311</v>
      </c>
      <c r="D3" s="522"/>
      <c r="E3" s="522"/>
      <c r="F3" s="523"/>
      <c r="G3" s="522"/>
    </row>
    <row r="4" spans="1:16" s="518" customFormat="1" ht="15" customHeight="1">
      <c r="B4" s="524"/>
      <c r="C4" s="525"/>
      <c r="D4" s="763" t="s">
        <v>312</v>
      </c>
      <c r="E4" s="764"/>
      <c r="F4" s="765"/>
      <c r="G4" s="766" t="s">
        <v>313</v>
      </c>
      <c r="H4" s="767"/>
      <c r="I4" s="767"/>
      <c r="J4" s="768"/>
      <c r="K4" s="766" t="s">
        <v>314</v>
      </c>
      <c r="L4" s="767"/>
      <c r="M4" s="768"/>
      <c r="N4" s="766" t="s">
        <v>315</v>
      </c>
      <c r="O4" s="767"/>
      <c r="P4" s="768"/>
    </row>
    <row r="5" spans="1:16" ht="15" customHeight="1">
      <c r="B5" s="769" t="s">
        <v>316</v>
      </c>
      <c r="C5" s="770"/>
      <c r="D5" s="527" t="s">
        <v>317</v>
      </c>
      <c r="E5" s="526" t="s">
        <v>318</v>
      </c>
      <c r="F5" s="528" t="s">
        <v>319</v>
      </c>
      <c r="G5" s="529" t="s">
        <v>320</v>
      </c>
      <c r="H5" s="530" t="s">
        <v>321</v>
      </c>
      <c r="I5" s="531" t="s">
        <v>322</v>
      </c>
      <c r="J5" s="532" t="s">
        <v>321</v>
      </c>
      <c r="K5" s="526" t="s">
        <v>323</v>
      </c>
      <c r="L5" s="533" t="s">
        <v>324</v>
      </c>
      <c r="M5" s="534" t="s">
        <v>325</v>
      </c>
      <c r="N5" s="535" t="s">
        <v>323</v>
      </c>
      <c r="O5" s="533" t="s">
        <v>324</v>
      </c>
      <c r="P5" s="534" t="s">
        <v>325</v>
      </c>
    </row>
    <row r="6" spans="1:16" ht="15" customHeight="1">
      <c r="B6" s="536"/>
      <c r="C6" s="537"/>
      <c r="D6" s="538" t="s">
        <v>326</v>
      </c>
      <c r="E6" s="539" t="s">
        <v>326</v>
      </c>
      <c r="F6" s="540" t="s">
        <v>327</v>
      </c>
      <c r="G6" s="541"/>
      <c r="H6" s="540" t="s">
        <v>327</v>
      </c>
      <c r="I6" s="542"/>
      <c r="J6" s="543" t="s">
        <v>327</v>
      </c>
      <c r="K6" s="544" t="s">
        <v>326</v>
      </c>
      <c r="L6" s="545"/>
      <c r="M6" s="546" t="s">
        <v>326</v>
      </c>
      <c r="N6" s="539" t="s">
        <v>326</v>
      </c>
      <c r="O6" s="545"/>
      <c r="P6" s="546" t="s">
        <v>326</v>
      </c>
    </row>
    <row r="7" spans="1:16" s="547" customFormat="1" ht="15" hidden="1" customHeight="1">
      <c r="B7" s="758" t="s">
        <v>105</v>
      </c>
      <c r="C7" s="762"/>
      <c r="D7" s="548">
        <f>SUM(D8:D11)</f>
        <v>620059</v>
      </c>
      <c r="E7" s="549">
        <f t="shared" ref="E7:O7" si="0">SUM(E8:E11)</f>
        <v>347135</v>
      </c>
      <c r="F7" s="550">
        <f>ROUND(E7/D7*100,1)</f>
        <v>56</v>
      </c>
      <c r="G7" s="549">
        <f t="shared" si="0"/>
        <v>80656</v>
      </c>
      <c r="H7" s="551">
        <f>ROUND(G7/$D7*100,1)</f>
        <v>13</v>
      </c>
      <c r="I7" s="552">
        <f t="shared" si="0"/>
        <v>539403</v>
      </c>
      <c r="J7" s="553">
        <f>ROUND(I7/$D7*100,1)</f>
        <v>87</v>
      </c>
      <c r="K7" s="554">
        <f t="shared" si="0"/>
        <v>0</v>
      </c>
      <c r="L7" s="555">
        <f t="shared" si="0"/>
        <v>0</v>
      </c>
      <c r="M7" s="556">
        <v>0</v>
      </c>
      <c r="N7" s="557">
        <f t="shared" si="0"/>
        <v>123</v>
      </c>
      <c r="O7" s="555">
        <f t="shared" si="0"/>
        <v>4</v>
      </c>
      <c r="P7" s="558">
        <f>N7/O7</f>
        <v>30.75</v>
      </c>
    </row>
    <row r="8" spans="1:16" s="518" customFormat="1" ht="14.1" hidden="1" customHeight="1">
      <c r="B8" s="559"/>
      <c r="C8" s="560" t="s">
        <v>101</v>
      </c>
      <c r="D8" s="561">
        <f>+D13+D18+D23</f>
        <v>91095</v>
      </c>
      <c r="E8" s="562">
        <f t="shared" ref="E8:O8" si="1">+E13+E18+E23</f>
        <v>45028</v>
      </c>
      <c r="F8" s="563">
        <f>ROUND(E8/D8*100,1)</f>
        <v>49.4</v>
      </c>
      <c r="G8" s="562">
        <f t="shared" si="1"/>
        <v>4369</v>
      </c>
      <c r="H8" s="563">
        <f>ROUND(G8/$D8*100,1)</f>
        <v>4.8</v>
      </c>
      <c r="I8" s="564">
        <f t="shared" si="1"/>
        <v>86726</v>
      </c>
      <c r="J8" s="565">
        <f>ROUND(I8/$D8*100,1)</f>
        <v>95.2</v>
      </c>
      <c r="K8" s="562">
        <f t="shared" si="1"/>
        <v>0</v>
      </c>
      <c r="L8" s="566">
        <f t="shared" si="1"/>
        <v>0</v>
      </c>
      <c r="M8" s="567">
        <f t="shared" si="1"/>
        <v>0</v>
      </c>
      <c r="N8" s="568">
        <f>+N13+N18+N23</f>
        <v>123</v>
      </c>
      <c r="O8" s="566">
        <f t="shared" si="1"/>
        <v>4</v>
      </c>
      <c r="P8" s="565">
        <f>N8/O8</f>
        <v>30.75</v>
      </c>
    </row>
    <row r="9" spans="1:16" s="518" customFormat="1" ht="14.1" hidden="1" customHeight="1">
      <c r="B9" s="559"/>
      <c r="C9" s="560" t="s">
        <v>235</v>
      </c>
      <c r="D9" s="561">
        <f t="shared" ref="D9:O11" si="2">+D14+D19+D24</f>
        <v>190036</v>
      </c>
      <c r="E9" s="562">
        <f t="shared" si="2"/>
        <v>128331</v>
      </c>
      <c r="F9" s="563">
        <f>ROUND(E9/D9*100,1)</f>
        <v>67.5</v>
      </c>
      <c r="G9" s="562">
        <f t="shared" si="2"/>
        <v>5399</v>
      </c>
      <c r="H9" s="563">
        <f>ROUND(G9/$D9*100,1)</f>
        <v>2.8</v>
      </c>
      <c r="I9" s="564">
        <f t="shared" si="2"/>
        <v>184637</v>
      </c>
      <c r="J9" s="565">
        <f>ROUND(I9/$D9*100,1)</f>
        <v>97.2</v>
      </c>
      <c r="K9" s="562">
        <f t="shared" si="2"/>
        <v>0</v>
      </c>
      <c r="L9" s="566">
        <f t="shared" si="2"/>
        <v>0</v>
      </c>
      <c r="M9" s="567">
        <f t="shared" si="2"/>
        <v>0</v>
      </c>
      <c r="N9" s="568">
        <f t="shared" si="2"/>
        <v>0</v>
      </c>
      <c r="O9" s="566">
        <f t="shared" si="2"/>
        <v>0</v>
      </c>
      <c r="P9" s="565">
        <v>0</v>
      </c>
    </row>
    <row r="10" spans="1:16" s="518" customFormat="1" ht="14.1" hidden="1" customHeight="1">
      <c r="B10" s="559"/>
      <c r="C10" s="560" t="s">
        <v>103</v>
      </c>
      <c r="D10" s="561">
        <f t="shared" si="2"/>
        <v>126491</v>
      </c>
      <c r="E10" s="562">
        <f t="shared" si="2"/>
        <v>109305</v>
      </c>
      <c r="F10" s="563">
        <f>ROUND(E10/D10*100,1)</f>
        <v>86.4</v>
      </c>
      <c r="G10" s="562">
        <f t="shared" si="2"/>
        <v>14926</v>
      </c>
      <c r="H10" s="563">
        <f>ROUND(G10/$D10*100,1)</f>
        <v>11.8</v>
      </c>
      <c r="I10" s="564">
        <f t="shared" si="2"/>
        <v>111565</v>
      </c>
      <c r="J10" s="565">
        <f>ROUND(I10/$D10*100,1)</f>
        <v>88.2</v>
      </c>
      <c r="K10" s="562">
        <f t="shared" si="2"/>
        <v>0</v>
      </c>
      <c r="L10" s="566">
        <f t="shared" si="2"/>
        <v>0</v>
      </c>
      <c r="M10" s="567">
        <f t="shared" si="2"/>
        <v>0</v>
      </c>
      <c r="N10" s="568">
        <f t="shared" si="2"/>
        <v>0</v>
      </c>
      <c r="O10" s="566">
        <f t="shared" si="2"/>
        <v>0</v>
      </c>
      <c r="P10" s="565">
        <v>0</v>
      </c>
    </row>
    <row r="11" spans="1:16" s="518" customFormat="1" ht="14.1" hidden="1" customHeight="1">
      <c r="B11" s="559"/>
      <c r="C11" s="560" t="s">
        <v>104</v>
      </c>
      <c r="D11" s="569">
        <f t="shared" si="2"/>
        <v>212437</v>
      </c>
      <c r="E11" s="570">
        <f t="shared" si="2"/>
        <v>64471</v>
      </c>
      <c r="F11" s="571">
        <f>ROUND(E11/D11*100,1)</f>
        <v>30.3</v>
      </c>
      <c r="G11" s="570">
        <f t="shared" si="2"/>
        <v>55962</v>
      </c>
      <c r="H11" s="571">
        <f>ROUND(G11/$D11*100,1)</f>
        <v>26.3</v>
      </c>
      <c r="I11" s="572">
        <f t="shared" si="2"/>
        <v>156475</v>
      </c>
      <c r="J11" s="573">
        <f>ROUND(I11/$D11*100,1)</f>
        <v>73.7</v>
      </c>
      <c r="K11" s="570">
        <f t="shared" si="2"/>
        <v>0</v>
      </c>
      <c r="L11" s="574">
        <f t="shared" si="2"/>
        <v>0</v>
      </c>
      <c r="M11" s="575">
        <f t="shared" si="2"/>
        <v>0</v>
      </c>
      <c r="N11" s="576">
        <f t="shared" si="2"/>
        <v>0</v>
      </c>
      <c r="O11" s="574">
        <f t="shared" si="2"/>
        <v>0</v>
      </c>
      <c r="P11" s="573">
        <v>0</v>
      </c>
    </row>
    <row r="12" spans="1:16" s="518" customFormat="1" ht="15" hidden="1" customHeight="1">
      <c r="B12" s="577"/>
      <c r="C12" s="578" t="s">
        <v>328</v>
      </c>
      <c r="D12" s="579">
        <f>SUM(D13:D16)</f>
        <v>0</v>
      </c>
      <c r="E12" s="580">
        <f>SUM(E13:E16)</f>
        <v>0</v>
      </c>
      <c r="F12" s="551">
        <f t="shared" ref="F12:O12" si="3">SUM(F13:F16)</f>
        <v>0</v>
      </c>
      <c r="G12" s="580">
        <f t="shared" si="3"/>
        <v>0</v>
      </c>
      <c r="H12" s="551">
        <f t="shared" si="3"/>
        <v>0</v>
      </c>
      <c r="I12" s="581">
        <f t="shared" si="3"/>
        <v>0</v>
      </c>
      <c r="J12" s="553">
        <f t="shared" si="3"/>
        <v>0</v>
      </c>
      <c r="K12" s="580">
        <f t="shared" si="3"/>
        <v>0</v>
      </c>
      <c r="L12" s="582">
        <f t="shared" si="3"/>
        <v>0</v>
      </c>
      <c r="M12" s="583">
        <f t="shared" si="3"/>
        <v>0</v>
      </c>
      <c r="N12" s="584">
        <f t="shared" si="3"/>
        <v>0</v>
      </c>
      <c r="O12" s="582">
        <f t="shared" si="3"/>
        <v>0</v>
      </c>
      <c r="P12" s="585">
        <f>SUM(P13:P16)</f>
        <v>0</v>
      </c>
    </row>
    <row r="13" spans="1:16" s="518" customFormat="1" ht="14.1" hidden="1" customHeight="1">
      <c r="B13" s="577"/>
      <c r="C13" s="586" t="s">
        <v>101</v>
      </c>
      <c r="D13" s="587">
        <v>0</v>
      </c>
      <c r="E13" s="588">
        <v>0</v>
      </c>
      <c r="F13" s="563">
        <v>0</v>
      </c>
      <c r="G13" s="588">
        <v>0</v>
      </c>
      <c r="H13" s="563">
        <v>0</v>
      </c>
      <c r="I13" s="589">
        <v>0</v>
      </c>
      <c r="J13" s="565">
        <v>0</v>
      </c>
      <c r="K13" s="588">
        <v>0</v>
      </c>
      <c r="L13" s="590">
        <v>0</v>
      </c>
      <c r="M13" s="591">
        <v>0</v>
      </c>
      <c r="N13" s="592">
        <v>0</v>
      </c>
      <c r="O13" s="593">
        <v>0</v>
      </c>
      <c r="P13" s="591">
        <v>0</v>
      </c>
    </row>
    <row r="14" spans="1:16" s="518" customFormat="1" ht="14.1" hidden="1" customHeight="1">
      <c r="B14" s="577"/>
      <c r="C14" s="586" t="s">
        <v>235</v>
      </c>
      <c r="D14" s="594">
        <v>0</v>
      </c>
      <c r="E14" s="588">
        <v>0</v>
      </c>
      <c r="F14" s="563">
        <v>0</v>
      </c>
      <c r="G14" s="588">
        <v>0</v>
      </c>
      <c r="H14" s="563">
        <v>0</v>
      </c>
      <c r="I14" s="589">
        <v>0</v>
      </c>
      <c r="J14" s="565">
        <v>0</v>
      </c>
      <c r="K14" s="588">
        <v>0</v>
      </c>
      <c r="L14" s="590">
        <v>0</v>
      </c>
      <c r="M14" s="591">
        <v>0</v>
      </c>
      <c r="N14" s="592">
        <v>0</v>
      </c>
      <c r="O14" s="593">
        <v>0</v>
      </c>
      <c r="P14" s="591">
        <v>0</v>
      </c>
    </row>
    <row r="15" spans="1:16" s="518" customFormat="1" ht="14.1" hidden="1" customHeight="1">
      <c r="B15" s="577"/>
      <c r="C15" s="586" t="s">
        <v>103</v>
      </c>
      <c r="D15" s="587">
        <v>0</v>
      </c>
      <c r="E15" s="588">
        <v>0</v>
      </c>
      <c r="F15" s="563">
        <v>0</v>
      </c>
      <c r="G15" s="588">
        <v>0</v>
      </c>
      <c r="H15" s="563">
        <v>0</v>
      </c>
      <c r="I15" s="589">
        <v>0</v>
      </c>
      <c r="J15" s="565">
        <v>0</v>
      </c>
      <c r="K15" s="588">
        <v>0</v>
      </c>
      <c r="L15" s="590">
        <v>0</v>
      </c>
      <c r="M15" s="591">
        <v>0</v>
      </c>
      <c r="N15" s="592">
        <v>0</v>
      </c>
      <c r="O15" s="593">
        <v>0</v>
      </c>
      <c r="P15" s="591">
        <v>0</v>
      </c>
    </row>
    <row r="16" spans="1:16" s="518" customFormat="1" ht="14.1" hidden="1" customHeight="1">
      <c r="B16" s="577"/>
      <c r="C16" s="586" t="s">
        <v>104</v>
      </c>
      <c r="D16" s="595">
        <v>0</v>
      </c>
      <c r="E16" s="596">
        <v>0</v>
      </c>
      <c r="F16" s="571">
        <v>0</v>
      </c>
      <c r="G16" s="596">
        <v>0</v>
      </c>
      <c r="H16" s="571">
        <v>0</v>
      </c>
      <c r="I16" s="597">
        <v>0</v>
      </c>
      <c r="J16" s="573">
        <v>0</v>
      </c>
      <c r="K16" s="596">
        <v>0</v>
      </c>
      <c r="L16" s="598">
        <v>0</v>
      </c>
      <c r="M16" s="599">
        <v>0</v>
      </c>
      <c r="N16" s="600">
        <v>0</v>
      </c>
      <c r="O16" s="601">
        <v>0</v>
      </c>
      <c r="P16" s="599">
        <v>0</v>
      </c>
    </row>
    <row r="17" spans="2:16" s="518" customFormat="1" ht="15" hidden="1" customHeight="1">
      <c r="B17" s="577"/>
      <c r="C17" s="578" t="s">
        <v>329</v>
      </c>
      <c r="D17" s="579">
        <f t="shared" ref="D17:O17" si="4">SUM(D18:D21)</f>
        <v>614660</v>
      </c>
      <c r="E17" s="580">
        <f t="shared" si="4"/>
        <v>347135</v>
      </c>
      <c r="F17" s="551">
        <f>ROUND(E17/D17*100,1)</f>
        <v>56.5</v>
      </c>
      <c r="G17" s="580">
        <f t="shared" si="4"/>
        <v>75257</v>
      </c>
      <c r="H17" s="551">
        <f>ROUND(G17/$D17*100,1)</f>
        <v>12.2</v>
      </c>
      <c r="I17" s="581">
        <f t="shared" si="4"/>
        <v>539403</v>
      </c>
      <c r="J17" s="553">
        <f>ROUND(I17/$D17*100,1)</f>
        <v>87.8</v>
      </c>
      <c r="K17" s="580">
        <f t="shared" si="4"/>
        <v>0</v>
      </c>
      <c r="L17" s="582">
        <f t="shared" si="4"/>
        <v>0</v>
      </c>
      <c r="M17" s="583">
        <f t="shared" si="4"/>
        <v>0</v>
      </c>
      <c r="N17" s="584">
        <f t="shared" si="4"/>
        <v>123</v>
      </c>
      <c r="O17" s="582">
        <f t="shared" si="4"/>
        <v>4</v>
      </c>
      <c r="P17" s="553">
        <f>SUM(P18:P21)</f>
        <v>30.8</v>
      </c>
    </row>
    <row r="18" spans="2:16" s="518" customFormat="1" ht="14.1" hidden="1" customHeight="1">
      <c r="B18" s="577"/>
      <c r="C18" s="586" t="s">
        <v>101</v>
      </c>
      <c r="D18" s="602">
        <f>SUM(G18,I18)</f>
        <v>91095</v>
      </c>
      <c r="E18" s="588">
        <v>45028</v>
      </c>
      <c r="F18" s="563">
        <f>ROUND(E18/D18*100,1)</f>
        <v>49.4</v>
      </c>
      <c r="G18" s="588">
        <v>4369</v>
      </c>
      <c r="H18" s="563">
        <f t="shared" ref="H18:H24" si="5">ROUND(G18/$D18*100,1)</f>
        <v>4.8</v>
      </c>
      <c r="I18" s="589">
        <v>86726</v>
      </c>
      <c r="J18" s="565">
        <f>ROUND(I18/$D18*100,1)</f>
        <v>95.2</v>
      </c>
      <c r="K18" s="588">
        <v>0</v>
      </c>
      <c r="L18" s="590">
        <v>0</v>
      </c>
      <c r="M18" s="591">
        <v>0</v>
      </c>
      <c r="N18" s="592">
        <v>123</v>
      </c>
      <c r="O18" s="593">
        <v>4</v>
      </c>
      <c r="P18" s="565">
        <v>30.8</v>
      </c>
    </row>
    <row r="19" spans="2:16" s="518" customFormat="1" ht="14.1" hidden="1" customHeight="1">
      <c r="B19" s="577"/>
      <c r="C19" s="586" t="s">
        <v>235</v>
      </c>
      <c r="D19" s="602">
        <f>SUM(G19,I19)</f>
        <v>184637</v>
      </c>
      <c r="E19" s="588">
        <v>128331</v>
      </c>
      <c r="F19" s="563">
        <f>ROUND(E19/D19*100,1)</f>
        <v>69.5</v>
      </c>
      <c r="G19" s="588">
        <v>0</v>
      </c>
      <c r="H19" s="563">
        <f t="shared" si="5"/>
        <v>0</v>
      </c>
      <c r="I19" s="589">
        <v>184637</v>
      </c>
      <c r="J19" s="565">
        <f>ROUND(I19/$D19*100,1)</f>
        <v>100</v>
      </c>
      <c r="K19" s="603">
        <v>0</v>
      </c>
      <c r="L19" s="604">
        <v>0</v>
      </c>
      <c r="M19" s="605">
        <v>0</v>
      </c>
      <c r="N19" s="592">
        <v>0</v>
      </c>
      <c r="O19" s="593">
        <v>0</v>
      </c>
      <c r="P19" s="606">
        <v>0</v>
      </c>
    </row>
    <row r="20" spans="2:16" s="518" customFormat="1" ht="14.1" hidden="1" customHeight="1">
      <c r="B20" s="577"/>
      <c r="C20" s="586" t="s">
        <v>103</v>
      </c>
      <c r="D20" s="602">
        <f>SUM(G20,I20)</f>
        <v>126491</v>
      </c>
      <c r="E20" s="588">
        <v>109305</v>
      </c>
      <c r="F20" s="563">
        <f>ROUND(E20/D20*100,1)</f>
        <v>86.4</v>
      </c>
      <c r="G20" s="588">
        <v>14926</v>
      </c>
      <c r="H20" s="563">
        <f t="shared" si="5"/>
        <v>11.8</v>
      </c>
      <c r="I20" s="589">
        <v>111565</v>
      </c>
      <c r="J20" s="565">
        <f>ROUND(I20/$D20*100,1)</f>
        <v>88.2</v>
      </c>
      <c r="K20" s="588">
        <v>0</v>
      </c>
      <c r="L20" s="590">
        <v>0</v>
      </c>
      <c r="M20" s="591">
        <v>0</v>
      </c>
      <c r="N20" s="592">
        <v>0</v>
      </c>
      <c r="O20" s="593">
        <v>0</v>
      </c>
      <c r="P20" s="565">
        <v>0</v>
      </c>
    </row>
    <row r="21" spans="2:16" s="518" customFormat="1" ht="14.1" hidden="1" customHeight="1">
      <c r="B21" s="577"/>
      <c r="C21" s="586" t="s">
        <v>104</v>
      </c>
      <c r="D21" s="602">
        <f>SUM(G21,I21)</f>
        <v>212437</v>
      </c>
      <c r="E21" s="596">
        <v>64471</v>
      </c>
      <c r="F21" s="571">
        <f>ROUND(E21/D21*100,1)</f>
        <v>30.3</v>
      </c>
      <c r="G21" s="596">
        <v>55962</v>
      </c>
      <c r="H21" s="571">
        <f t="shared" si="5"/>
        <v>26.3</v>
      </c>
      <c r="I21" s="597">
        <v>156475</v>
      </c>
      <c r="J21" s="573">
        <f>ROUND(I21/$D21*100,1)</f>
        <v>73.7</v>
      </c>
      <c r="K21" s="596">
        <v>0</v>
      </c>
      <c r="L21" s="598">
        <v>0</v>
      </c>
      <c r="M21" s="599">
        <v>0</v>
      </c>
      <c r="N21" s="600">
        <v>0</v>
      </c>
      <c r="O21" s="601">
        <v>0</v>
      </c>
      <c r="P21" s="573">
        <v>0</v>
      </c>
    </row>
    <row r="22" spans="2:16" s="518" customFormat="1" ht="14.25" hidden="1" customHeight="1">
      <c r="B22" s="577"/>
      <c r="C22" s="607" t="s">
        <v>330</v>
      </c>
      <c r="D22" s="579">
        <f t="shared" ref="D22:O22" si="6">SUM(D23:D26)</f>
        <v>5399</v>
      </c>
      <c r="E22" s="580">
        <f t="shared" si="6"/>
        <v>0</v>
      </c>
      <c r="F22" s="551">
        <f t="shared" si="6"/>
        <v>0</v>
      </c>
      <c r="G22" s="580">
        <f t="shared" si="6"/>
        <v>5399</v>
      </c>
      <c r="H22" s="551">
        <f t="shared" si="5"/>
        <v>100</v>
      </c>
      <c r="I22" s="581">
        <f t="shared" si="6"/>
        <v>0</v>
      </c>
      <c r="J22" s="553">
        <f t="shared" si="6"/>
        <v>0</v>
      </c>
      <c r="K22" s="580">
        <f t="shared" si="6"/>
        <v>0</v>
      </c>
      <c r="L22" s="582">
        <f t="shared" si="6"/>
        <v>0</v>
      </c>
      <c r="M22" s="583">
        <f t="shared" si="6"/>
        <v>0</v>
      </c>
      <c r="N22" s="584">
        <f t="shared" si="6"/>
        <v>0</v>
      </c>
      <c r="O22" s="582">
        <f t="shared" si="6"/>
        <v>0</v>
      </c>
      <c r="P22" s="553">
        <f>SUM(P23:P26)</f>
        <v>0</v>
      </c>
    </row>
    <row r="23" spans="2:16" s="518" customFormat="1" ht="14.1" hidden="1" customHeight="1">
      <c r="B23" s="577"/>
      <c r="C23" s="586" t="s">
        <v>101</v>
      </c>
      <c r="D23" s="602">
        <v>0</v>
      </c>
      <c r="E23" s="588">
        <v>0</v>
      </c>
      <c r="F23" s="563">
        <v>0</v>
      </c>
      <c r="G23" s="588">
        <v>0</v>
      </c>
      <c r="H23" s="563">
        <v>0</v>
      </c>
      <c r="I23" s="589">
        <v>0</v>
      </c>
      <c r="J23" s="565">
        <v>0</v>
      </c>
      <c r="K23" s="588">
        <v>0</v>
      </c>
      <c r="L23" s="590">
        <v>0</v>
      </c>
      <c r="M23" s="591">
        <v>0</v>
      </c>
      <c r="N23" s="592">
        <v>0</v>
      </c>
      <c r="O23" s="593">
        <v>0</v>
      </c>
      <c r="P23" s="565">
        <v>0</v>
      </c>
    </row>
    <row r="24" spans="2:16" s="518" customFormat="1" ht="14.1" hidden="1" customHeight="1">
      <c r="B24" s="577"/>
      <c r="C24" s="586" t="s">
        <v>235</v>
      </c>
      <c r="D24" s="602">
        <v>5399</v>
      </c>
      <c r="E24" s="588">
        <v>0</v>
      </c>
      <c r="F24" s="563">
        <v>0</v>
      </c>
      <c r="G24" s="588">
        <v>5399</v>
      </c>
      <c r="H24" s="563">
        <f t="shared" si="5"/>
        <v>100</v>
      </c>
      <c r="I24" s="589">
        <v>0</v>
      </c>
      <c r="J24" s="565">
        <v>0</v>
      </c>
      <c r="K24" s="588">
        <v>0</v>
      </c>
      <c r="L24" s="590">
        <v>0</v>
      </c>
      <c r="M24" s="591">
        <v>0</v>
      </c>
      <c r="N24" s="592">
        <v>0</v>
      </c>
      <c r="O24" s="593">
        <v>0</v>
      </c>
      <c r="P24" s="565">
        <v>0</v>
      </c>
    </row>
    <row r="25" spans="2:16" s="518" customFormat="1" ht="14.1" hidden="1" customHeight="1">
      <c r="B25" s="577"/>
      <c r="C25" s="586" t="s">
        <v>103</v>
      </c>
      <c r="D25" s="602">
        <v>0</v>
      </c>
      <c r="E25" s="588">
        <v>0</v>
      </c>
      <c r="F25" s="563">
        <v>0</v>
      </c>
      <c r="G25" s="588">
        <v>0</v>
      </c>
      <c r="H25" s="563">
        <v>0</v>
      </c>
      <c r="I25" s="589">
        <v>0</v>
      </c>
      <c r="J25" s="565">
        <v>0</v>
      </c>
      <c r="K25" s="588">
        <v>0</v>
      </c>
      <c r="L25" s="590">
        <v>0</v>
      </c>
      <c r="M25" s="591">
        <v>0</v>
      </c>
      <c r="N25" s="592">
        <v>0</v>
      </c>
      <c r="O25" s="593">
        <v>0</v>
      </c>
      <c r="P25" s="565">
        <v>0</v>
      </c>
    </row>
    <row r="26" spans="2:16" s="518" customFormat="1" ht="14.1" hidden="1" customHeight="1">
      <c r="B26" s="608"/>
      <c r="C26" s="609" t="s">
        <v>104</v>
      </c>
      <c r="D26" s="610">
        <v>0</v>
      </c>
      <c r="E26" s="611">
        <v>0</v>
      </c>
      <c r="F26" s="612">
        <v>0</v>
      </c>
      <c r="G26" s="611">
        <v>0</v>
      </c>
      <c r="H26" s="612">
        <v>0</v>
      </c>
      <c r="I26" s="613">
        <v>0</v>
      </c>
      <c r="J26" s="614">
        <v>0</v>
      </c>
      <c r="K26" s="611">
        <v>0</v>
      </c>
      <c r="L26" s="615">
        <v>0</v>
      </c>
      <c r="M26" s="616">
        <v>0</v>
      </c>
      <c r="N26" s="617">
        <v>0</v>
      </c>
      <c r="O26" s="618">
        <v>0</v>
      </c>
      <c r="P26" s="614">
        <v>0</v>
      </c>
    </row>
    <row r="27" spans="2:16" s="547" customFormat="1" ht="15" hidden="1" customHeight="1">
      <c r="B27" s="758" t="s">
        <v>331</v>
      </c>
      <c r="C27" s="762"/>
      <c r="D27" s="619">
        <v>401231</v>
      </c>
      <c r="E27" s="620">
        <v>276244</v>
      </c>
      <c r="F27" s="621">
        <f>ROUND(E27/D27*100,1)</f>
        <v>68.8</v>
      </c>
      <c r="G27" s="620">
        <v>28285</v>
      </c>
      <c r="H27" s="621">
        <f>ROUND(G27/$D27*100,1)</f>
        <v>7</v>
      </c>
      <c r="I27" s="622">
        <v>372946</v>
      </c>
      <c r="J27" s="623">
        <f>ROUND(I27/$D27*100,1)</f>
        <v>93</v>
      </c>
      <c r="K27" s="620">
        <v>0</v>
      </c>
      <c r="L27" s="624">
        <v>0</v>
      </c>
      <c r="M27" s="625">
        <v>0</v>
      </c>
      <c r="N27" s="626">
        <v>247</v>
      </c>
      <c r="O27" s="624">
        <v>11</v>
      </c>
      <c r="P27" s="623">
        <v>22.5</v>
      </c>
    </row>
    <row r="28" spans="2:16" s="518" customFormat="1" ht="15" hidden="1" customHeight="1">
      <c r="B28" s="577"/>
      <c r="C28" s="578" t="s">
        <v>328</v>
      </c>
      <c r="D28" s="579">
        <v>0</v>
      </c>
      <c r="E28" s="580">
        <v>0</v>
      </c>
      <c r="F28" s="551">
        <v>0</v>
      </c>
      <c r="G28" s="580">
        <v>0</v>
      </c>
      <c r="H28" s="551">
        <v>0</v>
      </c>
      <c r="I28" s="581">
        <v>0</v>
      </c>
      <c r="J28" s="553">
        <v>0</v>
      </c>
      <c r="K28" s="580">
        <v>0</v>
      </c>
      <c r="L28" s="582">
        <v>0</v>
      </c>
      <c r="M28" s="583">
        <v>0</v>
      </c>
      <c r="N28" s="584">
        <v>0</v>
      </c>
      <c r="O28" s="582">
        <v>0</v>
      </c>
      <c r="P28" s="553">
        <v>0</v>
      </c>
    </row>
    <row r="29" spans="2:16" s="518" customFormat="1" ht="15" hidden="1" customHeight="1">
      <c r="B29" s="577"/>
      <c r="C29" s="578" t="s">
        <v>332</v>
      </c>
      <c r="D29" s="579">
        <v>401231</v>
      </c>
      <c r="E29" s="580">
        <v>276244</v>
      </c>
      <c r="F29" s="551">
        <f>ROUND(E29/D29*100,1)</f>
        <v>68.8</v>
      </c>
      <c r="G29" s="580">
        <v>28285</v>
      </c>
      <c r="H29" s="551">
        <f>ROUND(G29/$D29*100,1)</f>
        <v>7</v>
      </c>
      <c r="I29" s="581">
        <v>372946</v>
      </c>
      <c r="J29" s="553">
        <f>ROUND(I29/$D29*100,1)</f>
        <v>93</v>
      </c>
      <c r="K29" s="580">
        <v>0</v>
      </c>
      <c r="L29" s="582">
        <v>0</v>
      </c>
      <c r="M29" s="583">
        <v>0</v>
      </c>
      <c r="N29" s="584">
        <v>247</v>
      </c>
      <c r="O29" s="582">
        <v>11</v>
      </c>
      <c r="P29" s="553">
        <v>22.5</v>
      </c>
    </row>
    <row r="30" spans="2:16" s="518" customFormat="1" ht="15" hidden="1" customHeight="1">
      <c r="B30" s="608"/>
      <c r="C30" s="627" t="s">
        <v>330</v>
      </c>
      <c r="D30" s="628">
        <v>0</v>
      </c>
      <c r="E30" s="629">
        <v>0</v>
      </c>
      <c r="F30" s="630">
        <v>0</v>
      </c>
      <c r="G30" s="629">
        <v>0</v>
      </c>
      <c r="H30" s="630">
        <v>0</v>
      </c>
      <c r="I30" s="631">
        <v>0</v>
      </c>
      <c r="J30" s="632">
        <v>0</v>
      </c>
      <c r="K30" s="629">
        <v>0</v>
      </c>
      <c r="L30" s="633">
        <v>0</v>
      </c>
      <c r="M30" s="634">
        <v>0</v>
      </c>
      <c r="N30" s="635">
        <v>0</v>
      </c>
      <c r="O30" s="633">
        <v>0</v>
      </c>
      <c r="P30" s="632">
        <v>0</v>
      </c>
    </row>
    <row r="31" spans="2:16" s="547" customFormat="1" ht="15" hidden="1" customHeight="1">
      <c r="B31" s="758" t="s">
        <v>333</v>
      </c>
      <c r="C31" s="762"/>
      <c r="D31" s="619">
        <v>401944</v>
      </c>
      <c r="E31" s="620">
        <v>277176</v>
      </c>
      <c r="F31" s="621">
        <f>ROUND(E31/D31*100,1)</f>
        <v>69</v>
      </c>
      <c r="G31" s="620">
        <v>28444</v>
      </c>
      <c r="H31" s="621">
        <f>ROUND(G31/$D31*100,1)</f>
        <v>7.1</v>
      </c>
      <c r="I31" s="622">
        <v>373500</v>
      </c>
      <c r="J31" s="623">
        <f>ROUND(I31/$D31*100,1)</f>
        <v>92.9</v>
      </c>
      <c r="K31" s="620">
        <v>0</v>
      </c>
      <c r="L31" s="624">
        <v>0</v>
      </c>
      <c r="M31" s="625">
        <v>0</v>
      </c>
      <c r="N31" s="626">
        <v>247</v>
      </c>
      <c r="O31" s="624">
        <v>11</v>
      </c>
      <c r="P31" s="623">
        <v>22.5</v>
      </c>
    </row>
    <row r="32" spans="2:16" s="518" customFormat="1" ht="15" hidden="1" customHeight="1">
      <c r="B32" s="577"/>
      <c r="C32" s="578" t="s">
        <v>328</v>
      </c>
      <c r="D32" s="579">
        <v>0</v>
      </c>
      <c r="E32" s="580">
        <v>0</v>
      </c>
      <c r="F32" s="551">
        <v>0</v>
      </c>
      <c r="G32" s="580">
        <v>0</v>
      </c>
      <c r="H32" s="551">
        <v>0</v>
      </c>
      <c r="I32" s="581">
        <v>0</v>
      </c>
      <c r="J32" s="553">
        <v>0</v>
      </c>
      <c r="K32" s="580">
        <v>0</v>
      </c>
      <c r="L32" s="582">
        <v>0</v>
      </c>
      <c r="M32" s="583">
        <v>0</v>
      </c>
      <c r="N32" s="584">
        <v>0</v>
      </c>
      <c r="O32" s="582">
        <v>0</v>
      </c>
      <c r="P32" s="553">
        <v>0</v>
      </c>
    </row>
    <row r="33" spans="2:17" s="518" customFormat="1" ht="15" hidden="1" customHeight="1">
      <c r="B33" s="577"/>
      <c r="C33" s="578" t="s">
        <v>332</v>
      </c>
      <c r="D33" s="579">
        <v>401944</v>
      </c>
      <c r="E33" s="580">
        <v>277176</v>
      </c>
      <c r="F33" s="551">
        <f>ROUND(E33/D33*100,1)</f>
        <v>69</v>
      </c>
      <c r="G33" s="580">
        <v>28444</v>
      </c>
      <c r="H33" s="551">
        <f>ROUND(G33/$D33*100,1)</f>
        <v>7.1</v>
      </c>
      <c r="I33" s="581">
        <v>373500</v>
      </c>
      <c r="J33" s="553">
        <f>ROUND(I33/$D33*100,1)</f>
        <v>92.9</v>
      </c>
      <c r="K33" s="580">
        <v>0</v>
      </c>
      <c r="L33" s="582">
        <v>0</v>
      </c>
      <c r="M33" s="583">
        <v>0</v>
      </c>
      <c r="N33" s="584">
        <v>247</v>
      </c>
      <c r="O33" s="582">
        <v>11</v>
      </c>
      <c r="P33" s="553">
        <v>22.5</v>
      </c>
    </row>
    <row r="34" spans="2:17" s="518" customFormat="1" ht="15" hidden="1" customHeight="1">
      <c r="B34" s="608"/>
      <c r="C34" s="627" t="s">
        <v>330</v>
      </c>
      <c r="D34" s="628">
        <v>0</v>
      </c>
      <c r="E34" s="629">
        <v>0</v>
      </c>
      <c r="F34" s="630">
        <v>0</v>
      </c>
      <c r="G34" s="629">
        <v>0</v>
      </c>
      <c r="H34" s="630">
        <v>0</v>
      </c>
      <c r="I34" s="631">
        <v>0</v>
      </c>
      <c r="J34" s="632">
        <v>0</v>
      </c>
      <c r="K34" s="629">
        <v>0</v>
      </c>
      <c r="L34" s="633">
        <v>0</v>
      </c>
      <c r="M34" s="634">
        <v>0</v>
      </c>
      <c r="N34" s="635">
        <v>0</v>
      </c>
      <c r="O34" s="633">
        <v>0</v>
      </c>
      <c r="P34" s="632">
        <v>0</v>
      </c>
    </row>
    <row r="35" spans="2:17" s="547" customFormat="1" ht="15" hidden="1" customHeight="1">
      <c r="B35" s="760" t="s">
        <v>334</v>
      </c>
      <c r="C35" s="761"/>
      <c r="D35" s="636">
        <v>400480</v>
      </c>
      <c r="E35" s="637">
        <v>275816</v>
      </c>
      <c r="F35" s="638">
        <f>ROUND(E35/D35*100,1)</f>
        <v>68.900000000000006</v>
      </c>
      <c r="G35" s="637">
        <v>28444</v>
      </c>
      <c r="H35" s="638">
        <f>ROUND(G35/$D35*100,1)</f>
        <v>7.1</v>
      </c>
      <c r="I35" s="639">
        <v>372036</v>
      </c>
      <c r="J35" s="640">
        <f>ROUND(I35/$D35*100,1)</f>
        <v>92.9</v>
      </c>
      <c r="K35" s="637">
        <v>0</v>
      </c>
      <c r="L35" s="641">
        <v>0</v>
      </c>
      <c r="M35" s="642">
        <v>0</v>
      </c>
      <c r="N35" s="643">
        <v>247</v>
      </c>
      <c r="O35" s="641">
        <v>11</v>
      </c>
      <c r="P35" s="640">
        <v>22.5</v>
      </c>
    </row>
    <row r="36" spans="2:17" s="518" customFormat="1" ht="15" hidden="1" customHeight="1">
      <c r="B36" s="577"/>
      <c r="C36" s="578" t="s">
        <v>328</v>
      </c>
      <c r="D36" s="579">
        <v>0</v>
      </c>
      <c r="E36" s="580">
        <v>0</v>
      </c>
      <c r="F36" s="551">
        <v>0</v>
      </c>
      <c r="G36" s="580">
        <v>0</v>
      </c>
      <c r="H36" s="551">
        <v>0</v>
      </c>
      <c r="I36" s="581">
        <v>0</v>
      </c>
      <c r="J36" s="553">
        <v>0</v>
      </c>
      <c r="K36" s="580">
        <v>0</v>
      </c>
      <c r="L36" s="582">
        <v>0</v>
      </c>
      <c r="M36" s="583">
        <v>0</v>
      </c>
      <c r="N36" s="584">
        <v>0</v>
      </c>
      <c r="O36" s="582">
        <v>0</v>
      </c>
      <c r="P36" s="553">
        <v>0</v>
      </c>
    </row>
    <row r="37" spans="2:17" s="518" customFormat="1" ht="15" hidden="1" customHeight="1">
      <c r="B37" s="577"/>
      <c r="C37" s="578" t="s">
        <v>332</v>
      </c>
      <c r="D37" s="579">
        <v>400480</v>
      </c>
      <c r="E37" s="580">
        <v>275816</v>
      </c>
      <c r="F37" s="551">
        <f>ROUND(E37/D37*100,1)</f>
        <v>68.900000000000006</v>
      </c>
      <c r="G37" s="580">
        <v>28444</v>
      </c>
      <c r="H37" s="551">
        <f>ROUND(G37/$D37*100,1)</f>
        <v>7.1</v>
      </c>
      <c r="I37" s="581">
        <v>372036</v>
      </c>
      <c r="J37" s="553">
        <f>ROUND(I37/$D37*100,1)</f>
        <v>92.9</v>
      </c>
      <c r="K37" s="580">
        <v>0</v>
      </c>
      <c r="L37" s="582">
        <v>0</v>
      </c>
      <c r="M37" s="583">
        <v>0</v>
      </c>
      <c r="N37" s="584">
        <v>247</v>
      </c>
      <c r="O37" s="582">
        <v>11</v>
      </c>
      <c r="P37" s="553">
        <v>22.5</v>
      </c>
    </row>
    <row r="38" spans="2:17" s="518" customFormat="1" ht="15" hidden="1" customHeight="1">
      <c r="B38" s="608"/>
      <c r="C38" s="627" t="s">
        <v>330</v>
      </c>
      <c r="D38" s="628">
        <v>0</v>
      </c>
      <c r="E38" s="629">
        <v>0</v>
      </c>
      <c r="F38" s="630">
        <v>0</v>
      </c>
      <c r="G38" s="629">
        <v>0</v>
      </c>
      <c r="H38" s="630">
        <v>0</v>
      </c>
      <c r="I38" s="631">
        <v>0</v>
      </c>
      <c r="J38" s="632">
        <v>0</v>
      </c>
      <c r="K38" s="629">
        <v>0</v>
      </c>
      <c r="L38" s="633">
        <v>0</v>
      </c>
      <c r="M38" s="634">
        <v>0</v>
      </c>
      <c r="N38" s="635">
        <v>0</v>
      </c>
      <c r="O38" s="633">
        <v>0</v>
      </c>
      <c r="P38" s="632">
        <v>0</v>
      </c>
    </row>
    <row r="39" spans="2:17" s="547" customFormat="1" ht="15" hidden="1" customHeight="1">
      <c r="B39" s="760" t="s">
        <v>335</v>
      </c>
      <c r="C39" s="761"/>
      <c r="D39" s="636">
        <f>D41</f>
        <v>400480</v>
      </c>
      <c r="E39" s="637">
        <f>E41</f>
        <v>275816</v>
      </c>
      <c r="F39" s="638">
        <f>ROUND(E39/D39*100,1)</f>
        <v>68.900000000000006</v>
      </c>
      <c r="G39" s="637">
        <f>G41</f>
        <v>28444</v>
      </c>
      <c r="H39" s="638">
        <f>ROUND(G39/$D39*100,1)</f>
        <v>7.1</v>
      </c>
      <c r="I39" s="639">
        <f>I41</f>
        <v>372036</v>
      </c>
      <c r="J39" s="640">
        <f>ROUND(I39/$D39*100,1)</f>
        <v>92.9</v>
      </c>
      <c r="K39" s="637">
        <v>0</v>
      </c>
      <c r="L39" s="641">
        <v>0</v>
      </c>
      <c r="M39" s="642">
        <v>0</v>
      </c>
      <c r="N39" s="643">
        <f>N41</f>
        <v>247</v>
      </c>
      <c r="O39" s="641">
        <f>O41</f>
        <v>11</v>
      </c>
      <c r="P39" s="640">
        <f>P41</f>
        <v>22.5</v>
      </c>
    </row>
    <row r="40" spans="2:17" s="518" customFormat="1" ht="15" hidden="1" customHeight="1">
      <c r="B40" s="577"/>
      <c r="C40" s="578" t="s">
        <v>328</v>
      </c>
      <c r="D40" s="579">
        <v>0</v>
      </c>
      <c r="E40" s="580">
        <v>0</v>
      </c>
      <c r="F40" s="551">
        <v>0</v>
      </c>
      <c r="G40" s="580">
        <v>0</v>
      </c>
      <c r="H40" s="551">
        <v>0</v>
      </c>
      <c r="I40" s="581">
        <v>0</v>
      </c>
      <c r="J40" s="553">
        <v>0</v>
      </c>
      <c r="K40" s="580">
        <v>0</v>
      </c>
      <c r="L40" s="582">
        <v>0</v>
      </c>
      <c r="M40" s="583">
        <v>0</v>
      </c>
      <c r="N40" s="584">
        <v>0</v>
      </c>
      <c r="O40" s="582">
        <v>0</v>
      </c>
      <c r="P40" s="553">
        <v>0</v>
      </c>
    </row>
    <row r="41" spans="2:17" s="518" customFormat="1" ht="15" hidden="1" customHeight="1">
      <c r="B41" s="577"/>
      <c r="C41" s="578" t="s">
        <v>332</v>
      </c>
      <c r="D41" s="579">
        <v>400480</v>
      </c>
      <c r="E41" s="580">
        <v>275816</v>
      </c>
      <c r="F41" s="551">
        <f>ROUND(E41/D41*100,1)</f>
        <v>68.900000000000006</v>
      </c>
      <c r="G41" s="580">
        <v>28444</v>
      </c>
      <c r="H41" s="551">
        <f>ROUND(G41/$D41*100,1)</f>
        <v>7.1</v>
      </c>
      <c r="I41" s="581">
        <v>372036</v>
      </c>
      <c r="J41" s="553">
        <f>ROUND(I41/$D41*100,1)</f>
        <v>92.9</v>
      </c>
      <c r="K41" s="580">
        <v>0</v>
      </c>
      <c r="L41" s="582">
        <v>0</v>
      </c>
      <c r="M41" s="583">
        <v>0</v>
      </c>
      <c r="N41" s="584">
        <v>247</v>
      </c>
      <c r="O41" s="582">
        <v>11</v>
      </c>
      <c r="P41" s="553">
        <v>22.5</v>
      </c>
    </row>
    <row r="42" spans="2:17" s="518" customFormat="1" ht="15" hidden="1" customHeight="1">
      <c r="B42" s="608"/>
      <c r="C42" s="627" t="s">
        <v>330</v>
      </c>
      <c r="D42" s="628">
        <v>0</v>
      </c>
      <c r="E42" s="629">
        <v>0</v>
      </c>
      <c r="F42" s="630">
        <v>0</v>
      </c>
      <c r="G42" s="629">
        <v>0</v>
      </c>
      <c r="H42" s="630">
        <v>0</v>
      </c>
      <c r="I42" s="631">
        <v>0</v>
      </c>
      <c r="J42" s="632">
        <v>0</v>
      </c>
      <c r="K42" s="629">
        <v>0</v>
      </c>
      <c r="L42" s="633">
        <v>0</v>
      </c>
      <c r="M42" s="634">
        <v>0</v>
      </c>
      <c r="N42" s="635">
        <v>0</v>
      </c>
      <c r="O42" s="633">
        <v>0</v>
      </c>
      <c r="P42" s="632">
        <v>0</v>
      </c>
    </row>
    <row r="43" spans="2:17" s="547" customFormat="1" ht="15" hidden="1" customHeight="1">
      <c r="B43" s="760" t="s">
        <v>106</v>
      </c>
      <c r="C43" s="761"/>
      <c r="D43" s="636">
        <f>D45</f>
        <v>400480</v>
      </c>
      <c r="E43" s="637">
        <v>276437</v>
      </c>
      <c r="F43" s="638">
        <f>ROUND(E43/D43*100,1)</f>
        <v>69</v>
      </c>
      <c r="G43" s="637">
        <f>G45</f>
        <v>28444</v>
      </c>
      <c r="H43" s="638">
        <f>ROUND(G43/$D43*100,1)</f>
        <v>7.1</v>
      </c>
      <c r="I43" s="639">
        <f>I45</f>
        <v>372036</v>
      </c>
      <c r="J43" s="640">
        <f>ROUND(I43/$D43*100,1)</f>
        <v>92.9</v>
      </c>
      <c r="K43" s="637">
        <v>0</v>
      </c>
      <c r="L43" s="641">
        <v>0</v>
      </c>
      <c r="M43" s="642">
        <v>0</v>
      </c>
      <c r="N43" s="643">
        <f>N45</f>
        <v>247</v>
      </c>
      <c r="O43" s="641">
        <f>O45</f>
        <v>11</v>
      </c>
      <c r="P43" s="640">
        <f>P45</f>
        <v>22.5</v>
      </c>
      <c r="Q43" s="518"/>
    </row>
    <row r="44" spans="2:17" s="518" customFormat="1" ht="15" hidden="1" customHeight="1">
      <c r="B44" s="577"/>
      <c r="C44" s="578" t="s">
        <v>328</v>
      </c>
      <c r="D44" s="579">
        <v>0</v>
      </c>
      <c r="E44" s="580">
        <v>0</v>
      </c>
      <c r="F44" s="551">
        <v>0</v>
      </c>
      <c r="G44" s="580">
        <v>0</v>
      </c>
      <c r="H44" s="551">
        <v>0</v>
      </c>
      <c r="I44" s="581">
        <v>0</v>
      </c>
      <c r="J44" s="553">
        <v>0</v>
      </c>
      <c r="K44" s="580">
        <v>0</v>
      </c>
      <c r="L44" s="582">
        <v>0</v>
      </c>
      <c r="M44" s="583">
        <v>0</v>
      </c>
      <c r="N44" s="584">
        <v>0</v>
      </c>
      <c r="O44" s="582">
        <v>0</v>
      </c>
      <c r="P44" s="553">
        <v>0</v>
      </c>
    </row>
    <row r="45" spans="2:17" s="518" customFormat="1" ht="15" hidden="1" customHeight="1">
      <c r="B45" s="577"/>
      <c r="C45" s="578" t="s">
        <v>332</v>
      </c>
      <c r="D45" s="579">
        <v>400480</v>
      </c>
      <c r="E45" s="580">
        <v>276437</v>
      </c>
      <c r="F45" s="551">
        <f>ROUND(E45/D45*100,1)</f>
        <v>69</v>
      </c>
      <c r="G45" s="580">
        <v>28444</v>
      </c>
      <c r="H45" s="551">
        <f>ROUND(G45/$D45*100,1)</f>
        <v>7.1</v>
      </c>
      <c r="I45" s="581">
        <v>372036</v>
      </c>
      <c r="J45" s="553">
        <f>ROUND(I45/$D45*100,1)</f>
        <v>92.9</v>
      </c>
      <c r="K45" s="580">
        <v>0</v>
      </c>
      <c r="L45" s="582">
        <v>0</v>
      </c>
      <c r="M45" s="583">
        <v>0</v>
      </c>
      <c r="N45" s="584">
        <v>247</v>
      </c>
      <c r="O45" s="582">
        <v>11</v>
      </c>
      <c r="P45" s="553">
        <v>22.5</v>
      </c>
    </row>
    <row r="46" spans="2:17" s="518" customFormat="1" ht="15" hidden="1" customHeight="1">
      <c r="B46" s="608"/>
      <c r="C46" s="627" t="s">
        <v>330</v>
      </c>
      <c r="D46" s="628">
        <v>0</v>
      </c>
      <c r="E46" s="629">
        <v>0</v>
      </c>
      <c r="F46" s="630">
        <v>0</v>
      </c>
      <c r="G46" s="629">
        <v>0</v>
      </c>
      <c r="H46" s="630">
        <v>0</v>
      </c>
      <c r="I46" s="631">
        <v>0</v>
      </c>
      <c r="J46" s="632">
        <v>0</v>
      </c>
      <c r="K46" s="629">
        <v>0</v>
      </c>
      <c r="L46" s="633">
        <v>0</v>
      </c>
      <c r="M46" s="634">
        <v>0</v>
      </c>
      <c r="N46" s="635">
        <v>0</v>
      </c>
      <c r="O46" s="633">
        <v>0</v>
      </c>
      <c r="P46" s="632">
        <v>0</v>
      </c>
    </row>
    <row r="47" spans="2:17" s="547" customFormat="1" ht="15" hidden="1" customHeight="1">
      <c r="B47" s="760" t="s">
        <v>336</v>
      </c>
      <c r="C47" s="761"/>
      <c r="D47" s="636">
        <f>D49</f>
        <v>400480</v>
      </c>
      <c r="E47" s="637">
        <v>277858</v>
      </c>
      <c r="F47" s="638">
        <f>ROUND(E47/D47*100,1)</f>
        <v>69.400000000000006</v>
      </c>
      <c r="G47" s="637">
        <f>G49</f>
        <v>28612</v>
      </c>
      <c r="H47" s="638">
        <f>ROUND(G47/$D47*100,1)</f>
        <v>7.1</v>
      </c>
      <c r="I47" s="639">
        <f>I49</f>
        <v>371868</v>
      </c>
      <c r="J47" s="640">
        <f>ROUND(I47/$D47*100,1)</f>
        <v>92.9</v>
      </c>
      <c r="K47" s="637">
        <v>0</v>
      </c>
      <c r="L47" s="641">
        <v>0</v>
      </c>
      <c r="M47" s="642">
        <v>0</v>
      </c>
      <c r="N47" s="643">
        <f>N49</f>
        <v>247</v>
      </c>
      <c r="O47" s="641">
        <f>O49</f>
        <v>11</v>
      </c>
      <c r="P47" s="640">
        <f>P49</f>
        <v>22.5</v>
      </c>
      <c r="Q47" s="518"/>
    </row>
    <row r="48" spans="2:17" s="518" customFormat="1" ht="15" hidden="1" customHeight="1">
      <c r="B48" s="577"/>
      <c r="C48" s="578" t="s">
        <v>328</v>
      </c>
      <c r="D48" s="579">
        <v>0</v>
      </c>
      <c r="E48" s="580">
        <v>0</v>
      </c>
      <c r="F48" s="551">
        <v>0</v>
      </c>
      <c r="G48" s="580">
        <v>0</v>
      </c>
      <c r="H48" s="551">
        <v>0</v>
      </c>
      <c r="I48" s="581">
        <v>0</v>
      </c>
      <c r="J48" s="553">
        <v>0</v>
      </c>
      <c r="K48" s="580">
        <v>0</v>
      </c>
      <c r="L48" s="582">
        <v>0</v>
      </c>
      <c r="M48" s="583">
        <v>0</v>
      </c>
      <c r="N48" s="584">
        <v>0</v>
      </c>
      <c r="O48" s="582">
        <v>0</v>
      </c>
      <c r="P48" s="553">
        <v>0</v>
      </c>
    </row>
    <row r="49" spans="2:17" s="518" customFormat="1" ht="15" hidden="1" customHeight="1">
      <c r="B49" s="577"/>
      <c r="C49" s="578" t="s">
        <v>332</v>
      </c>
      <c r="D49" s="579">
        <v>400480</v>
      </c>
      <c r="E49" s="580">
        <v>277858</v>
      </c>
      <c r="F49" s="551">
        <f>ROUND(E49/D49*100,1)</f>
        <v>69.400000000000006</v>
      </c>
      <c r="G49" s="580">
        <v>28612</v>
      </c>
      <c r="H49" s="551">
        <f>ROUND(G49/$D49*100,1)</f>
        <v>7.1</v>
      </c>
      <c r="I49" s="581">
        <v>371868</v>
      </c>
      <c r="J49" s="553">
        <f>ROUND(I49/$D49*100,1)</f>
        <v>92.9</v>
      </c>
      <c r="K49" s="580">
        <v>0</v>
      </c>
      <c r="L49" s="582">
        <v>0</v>
      </c>
      <c r="M49" s="583">
        <v>0</v>
      </c>
      <c r="N49" s="584">
        <v>247</v>
      </c>
      <c r="O49" s="582">
        <v>11</v>
      </c>
      <c r="P49" s="553">
        <v>22.5</v>
      </c>
    </row>
    <row r="50" spans="2:17" s="518" customFormat="1" ht="15" hidden="1" customHeight="1">
      <c r="B50" s="608"/>
      <c r="C50" s="627" t="s">
        <v>330</v>
      </c>
      <c r="D50" s="628">
        <v>0</v>
      </c>
      <c r="E50" s="629">
        <v>0</v>
      </c>
      <c r="F50" s="630">
        <v>0</v>
      </c>
      <c r="G50" s="629">
        <v>0</v>
      </c>
      <c r="H50" s="630">
        <v>0</v>
      </c>
      <c r="I50" s="631">
        <v>0</v>
      </c>
      <c r="J50" s="632">
        <v>0</v>
      </c>
      <c r="K50" s="629">
        <v>0</v>
      </c>
      <c r="L50" s="633">
        <v>0</v>
      </c>
      <c r="M50" s="634">
        <v>0</v>
      </c>
      <c r="N50" s="635">
        <v>0</v>
      </c>
      <c r="O50" s="633">
        <v>0</v>
      </c>
      <c r="P50" s="632">
        <v>0</v>
      </c>
    </row>
    <row r="51" spans="2:17" s="547" customFormat="1" ht="15" hidden="1" customHeight="1">
      <c r="B51" s="760" t="s">
        <v>337</v>
      </c>
      <c r="C51" s="761"/>
      <c r="D51" s="636">
        <f t="shared" ref="D51:I51" si="7">SUM(D52:D54)</f>
        <v>403537</v>
      </c>
      <c r="E51" s="637">
        <f t="shared" si="7"/>
        <v>279337</v>
      </c>
      <c r="F51" s="638">
        <f t="shared" si="7"/>
        <v>69.2</v>
      </c>
      <c r="G51" s="637">
        <f t="shared" si="7"/>
        <v>28680</v>
      </c>
      <c r="H51" s="638">
        <f t="shared" si="7"/>
        <v>7.1</v>
      </c>
      <c r="I51" s="639">
        <f t="shared" si="7"/>
        <v>374857</v>
      </c>
      <c r="J51" s="640">
        <f>ROUND(I51/$D51*100,1)</f>
        <v>92.9</v>
      </c>
      <c r="K51" s="637">
        <v>0</v>
      </c>
      <c r="L51" s="641">
        <v>0</v>
      </c>
      <c r="M51" s="642">
        <v>0</v>
      </c>
      <c r="N51" s="643">
        <f>SUM(N52:N54)</f>
        <v>247</v>
      </c>
      <c r="O51" s="641">
        <f>SUM(O52:O54)</f>
        <v>11</v>
      </c>
      <c r="P51" s="640">
        <f>SUM(P52:P54)</f>
        <v>22.5</v>
      </c>
      <c r="Q51" s="518"/>
    </row>
    <row r="52" spans="2:17" s="518" customFormat="1" ht="15" hidden="1" customHeight="1">
      <c r="B52" s="577"/>
      <c r="C52" s="578" t="s">
        <v>328</v>
      </c>
      <c r="D52" s="579">
        <v>0</v>
      </c>
      <c r="E52" s="580">
        <v>0</v>
      </c>
      <c r="F52" s="551">
        <v>0</v>
      </c>
      <c r="G52" s="580">
        <v>0</v>
      </c>
      <c r="H52" s="551">
        <v>0</v>
      </c>
      <c r="I52" s="581">
        <v>0</v>
      </c>
      <c r="J52" s="553">
        <v>0</v>
      </c>
      <c r="K52" s="580">
        <v>0</v>
      </c>
      <c r="L52" s="582">
        <v>0</v>
      </c>
      <c r="M52" s="583">
        <v>0</v>
      </c>
      <c r="N52" s="584">
        <v>0</v>
      </c>
      <c r="O52" s="582">
        <v>0</v>
      </c>
      <c r="P52" s="553">
        <v>0</v>
      </c>
    </row>
    <row r="53" spans="2:17" s="518" customFormat="1" ht="15" hidden="1" customHeight="1">
      <c r="B53" s="577"/>
      <c r="C53" s="578" t="s">
        <v>338</v>
      </c>
      <c r="D53" s="579">
        <v>403537</v>
      </c>
      <c r="E53" s="580">
        <v>279337</v>
      </c>
      <c r="F53" s="551">
        <f>ROUND(E53/D53*100,1)</f>
        <v>69.2</v>
      </c>
      <c r="G53" s="580">
        <v>28680</v>
      </c>
      <c r="H53" s="551">
        <f>ROUND(G53/$D53*100,1)</f>
        <v>7.1</v>
      </c>
      <c r="I53" s="581">
        <v>374857</v>
      </c>
      <c r="J53" s="553">
        <f>ROUND(I53/$D53*100,1)</f>
        <v>92.9</v>
      </c>
      <c r="K53" s="580">
        <v>0</v>
      </c>
      <c r="L53" s="582">
        <v>0</v>
      </c>
      <c r="M53" s="583">
        <v>0</v>
      </c>
      <c r="N53" s="584">
        <v>247</v>
      </c>
      <c r="O53" s="582">
        <v>11</v>
      </c>
      <c r="P53" s="553">
        <v>22.5</v>
      </c>
    </row>
    <row r="54" spans="2:17" s="518" customFormat="1" ht="15" hidden="1" customHeight="1">
      <c r="B54" s="608"/>
      <c r="C54" s="627" t="s">
        <v>330</v>
      </c>
      <c r="D54" s="628">
        <v>0</v>
      </c>
      <c r="E54" s="629">
        <v>0</v>
      </c>
      <c r="F54" s="630">
        <v>0</v>
      </c>
      <c r="G54" s="629">
        <v>0</v>
      </c>
      <c r="H54" s="630">
        <v>0</v>
      </c>
      <c r="I54" s="631">
        <v>0</v>
      </c>
      <c r="J54" s="632">
        <v>0</v>
      </c>
      <c r="K54" s="629">
        <v>0</v>
      </c>
      <c r="L54" s="633">
        <v>0</v>
      </c>
      <c r="M54" s="634">
        <v>0</v>
      </c>
      <c r="N54" s="635">
        <v>0</v>
      </c>
      <c r="O54" s="633">
        <v>0</v>
      </c>
      <c r="P54" s="632">
        <v>0</v>
      </c>
    </row>
    <row r="55" spans="2:17" s="547" customFormat="1" ht="15" hidden="1" customHeight="1">
      <c r="B55" s="760" t="s">
        <v>339</v>
      </c>
      <c r="C55" s="761"/>
      <c r="D55" s="636">
        <f t="shared" ref="D55:I55" si="8">SUM(D56:D58)</f>
        <v>403112</v>
      </c>
      <c r="E55" s="637">
        <f t="shared" si="8"/>
        <v>280334</v>
      </c>
      <c r="F55" s="638">
        <f t="shared" si="8"/>
        <v>69.5</v>
      </c>
      <c r="G55" s="637">
        <f t="shared" si="8"/>
        <v>28680</v>
      </c>
      <c r="H55" s="638">
        <f t="shared" si="8"/>
        <v>7.1</v>
      </c>
      <c r="I55" s="639">
        <f t="shared" si="8"/>
        <v>374432</v>
      </c>
      <c r="J55" s="640">
        <f>ROUND(I55/$D55*100,1)</f>
        <v>92.9</v>
      </c>
      <c r="K55" s="639">
        <f t="shared" ref="K55:P55" si="9">SUM(K56:K58)</f>
        <v>0</v>
      </c>
      <c r="L55" s="641">
        <f t="shared" si="9"/>
        <v>0</v>
      </c>
      <c r="M55" s="642">
        <f t="shared" si="9"/>
        <v>0</v>
      </c>
      <c r="N55" s="643">
        <f t="shared" si="9"/>
        <v>247</v>
      </c>
      <c r="O55" s="641">
        <f t="shared" si="9"/>
        <v>11</v>
      </c>
      <c r="P55" s="640">
        <f t="shared" si="9"/>
        <v>22.454545454545453</v>
      </c>
      <c r="Q55" s="518"/>
    </row>
    <row r="56" spans="2:17" s="518" customFormat="1" ht="15" hidden="1" customHeight="1">
      <c r="B56" s="577"/>
      <c r="C56" s="578" t="s">
        <v>328</v>
      </c>
      <c r="D56" s="579">
        <v>0</v>
      </c>
      <c r="E56" s="580">
        <v>0</v>
      </c>
      <c r="F56" s="551">
        <v>0</v>
      </c>
      <c r="G56" s="580">
        <v>0</v>
      </c>
      <c r="H56" s="551">
        <v>0</v>
      </c>
      <c r="I56" s="581">
        <v>0</v>
      </c>
      <c r="J56" s="553">
        <v>0</v>
      </c>
      <c r="K56" s="580">
        <v>0</v>
      </c>
      <c r="L56" s="582">
        <v>0</v>
      </c>
      <c r="M56" s="583">
        <v>0</v>
      </c>
      <c r="N56" s="584">
        <v>0</v>
      </c>
      <c r="O56" s="582">
        <v>0</v>
      </c>
      <c r="P56" s="553">
        <v>0</v>
      </c>
    </row>
    <row r="57" spans="2:17" s="518" customFormat="1" ht="15" hidden="1" customHeight="1">
      <c r="B57" s="577"/>
      <c r="C57" s="578" t="s">
        <v>338</v>
      </c>
      <c r="D57" s="579">
        <v>403112</v>
      </c>
      <c r="E57" s="580">
        <v>280334</v>
      </c>
      <c r="F57" s="551">
        <f>ROUND(E57/D57*100,1)</f>
        <v>69.5</v>
      </c>
      <c r="G57" s="580">
        <v>28680</v>
      </c>
      <c r="H57" s="551">
        <f>ROUND(G57/$D57*100,1)</f>
        <v>7.1</v>
      </c>
      <c r="I57" s="581">
        <v>374432</v>
      </c>
      <c r="J57" s="553">
        <f>ROUND(I57/$D57*100,1)</f>
        <v>92.9</v>
      </c>
      <c r="K57" s="580">
        <v>0</v>
      </c>
      <c r="L57" s="582">
        <v>0</v>
      </c>
      <c r="M57" s="583">
        <v>0</v>
      </c>
      <c r="N57" s="584">
        <v>247</v>
      </c>
      <c r="O57" s="582">
        <v>11</v>
      </c>
      <c r="P57" s="553">
        <f>N57/O57</f>
        <v>22.454545454545453</v>
      </c>
    </row>
    <row r="58" spans="2:17" s="518" customFormat="1" ht="15" hidden="1" customHeight="1">
      <c r="B58" s="608"/>
      <c r="C58" s="627" t="s">
        <v>330</v>
      </c>
      <c r="D58" s="628">
        <v>0</v>
      </c>
      <c r="E58" s="629"/>
      <c r="F58" s="630">
        <v>0</v>
      </c>
      <c r="G58" s="629">
        <v>0</v>
      </c>
      <c r="H58" s="630">
        <v>0</v>
      </c>
      <c r="I58" s="631">
        <v>0</v>
      </c>
      <c r="J58" s="632">
        <v>0</v>
      </c>
      <c r="K58" s="629">
        <v>0</v>
      </c>
      <c r="L58" s="633">
        <v>0</v>
      </c>
      <c r="M58" s="634">
        <v>0</v>
      </c>
      <c r="N58" s="635">
        <v>0</v>
      </c>
      <c r="O58" s="633">
        <v>0</v>
      </c>
      <c r="P58" s="632">
        <v>0</v>
      </c>
    </row>
    <row r="59" spans="2:17" s="547" customFormat="1" ht="15" hidden="1" customHeight="1">
      <c r="B59" s="760" t="s">
        <v>340</v>
      </c>
      <c r="C59" s="761"/>
      <c r="D59" s="636">
        <f t="shared" ref="D59:I59" si="10">SUM(D60:D62)</f>
        <v>402845</v>
      </c>
      <c r="E59" s="637">
        <f t="shared" si="10"/>
        <v>280067</v>
      </c>
      <c r="F59" s="638">
        <f t="shared" si="10"/>
        <v>69.5</v>
      </c>
      <c r="G59" s="637">
        <f t="shared" si="10"/>
        <v>28515</v>
      </c>
      <c r="H59" s="638">
        <f t="shared" si="10"/>
        <v>7.1</v>
      </c>
      <c r="I59" s="639">
        <f t="shared" si="10"/>
        <v>374330</v>
      </c>
      <c r="J59" s="640">
        <f>ROUND(I59/$D59*100,1)</f>
        <v>92.9</v>
      </c>
      <c r="K59" s="639">
        <f t="shared" ref="K59:P59" si="11">SUM(K60:K62)</f>
        <v>0</v>
      </c>
      <c r="L59" s="641">
        <f t="shared" si="11"/>
        <v>0</v>
      </c>
      <c r="M59" s="642">
        <f t="shared" si="11"/>
        <v>0</v>
      </c>
      <c r="N59" s="643">
        <f t="shared" si="11"/>
        <v>247</v>
      </c>
      <c r="O59" s="641">
        <f t="shared" si="11"/>
        <v>11</v>
      </c>
      <c r="P59" s="640">
        <f t="shared" si="11"/>
        <v>22.454545454545453</v>
      </c>
      <c r="Q59" s="518"/>
    </row>
    <row r="60" spans="2:17" s="518" customFormat="1" ht="15" hidden="1" customHeight="1">
      <c r="B60" s="577"/>
      <c r="C60" s="578" t="s">
        <v>328</v>
      </c>
      <c r="D60" s="579">
        <v>0</v>
      </c>
      <c r="E60" s="580">
        <v>0</v>
      </c>
      <c r="F60" s="551">
        <v>0</v>
      </c>
      <c r="G60" s="580">
        <v>0</v>
      </c>
      <c r="H60" s="551">
        <v>0</v>
      </c>
      <c r="I60" s="581">
        <v>0</v>
      </c>
      <c r="J60" s="553">
        <v>0</v>
      </c>
      <c r="K60" s="580">
        <v>0</v>
      </c>
      <c r="L60" s="582">
        <v>0</v>
      </c>
      <c r="M60" s="583">
        <v>0</v>
      </c>
      <c r="N60" s="584">
        <v>0</v>
      </c>
      <c r="O60" s="582">
        <v>0</v>
      </c>
      <c r="P60" s="553">
        <v>0</v>
      </c>
    </row>
    <row r="61" spans="2:17" s="518" customFormat="1" ht="15" hidden="1" customHeight="1">
      <c r="B61" s="577"/>
      <c r="C61" s="578" t="s">
        <v>338</v>
      </c>
      <c r="D61" s="579">
        <v>402845</v>
      </c>
      <c r="E61" s="580">
        <v>280067</v>
      </c>
      <c r="F61" s="551">
        <f>ROUND(E61/D61*100,1)</f>
        <v>69.5</v>
      </c>
      <c r="G61" s="580">
        <v>28515</v>
      </c>
      <c r="H61" s="551">
        <f>ROUND(G61/$D61*100,1)</f>
        <v>7.1</v>
      </c>
      <c r="I61" s="581">
        <v>374330</v>
      </c>
      <c r="J61" s="553">
        <f>ROUND(I61/$D61*100,1)</f>
        <v>92.9</v>
      </c>
      <c r="K61" s="580">
        <v>0</v>
      </c>
      <c r="L61" s="582">
        <v>0</v>
      </c>
      <c r="M61" s="583">
        <v>0</v>
      </c>
      <c r="N61" s="584">
        <v>247</v>
      </c>
      <c r="O61" s="582">
        <v>11</v>
      </c>
      <c r="P61" s="553">
        <f>N61/O61</f>
        <v>22.454545454545453</v>
      </c>
    </row>
    <row r="62" spans="2:17" s="518" customFormat="1" ht="15" hidden="1" customHeight="1">
      <c r="B62" s="608"/>
      <c r="C62" s="627" t="s">
        <v>330</v>
      </c>
      <c r="D62" s="628">
        <v>0</v>
      </c>
      <c r="E62" s="629">
        <v>0</v>
      </c>
      <c r="F62" s="630">
        <v>0</v>
      </c>
      <c r="G62" s="629">
        <v>0</v>
      </c>
      <c r="H62" s="630">
        <v>0</v>
      </c>
      <c r="I62" s="631">
        <v>0</v>
      </c>
      <c r="J62" s="632">
        <v>0</v>
      </c>
      <c r="K62" s="629">
        <v>0</v>
      </c>
      <c r="L62" s="633">
        <v>0</v>
      </c>
      <c r="M62" s="634">
        <v>0</v>
      </c>
      <c r="N62" s="635">
        <v>0</v>
      </c>
      <c r="O62" s="633">
        <v>0</v>
      </c>
      <c r="P62" s="632">
        <v>0</v>
      </c>
    </row>
    <row r="63" spans="2:17" s="518" customFormat="1" ht="15" customHeight="1">
      <c r="B63" s="758" t="s">
        <v>107</v>
      </c>
      <c r="C63" s="759"/>
      <c r="D63" s="636">
        <f t="shared" ref="D63:I63" si="12">SUM(D64:D66)</f>
        <v>402845</v>
      </c>
      <c r="E63" s="637">
        <f t="shared" si="12"/>
        <v>280067</v>
      </c>
      <c r="F63" s="638">
        <f t="shared" si="12"/>
        <v>69.5</v>
      </c>
      <c r="G63" s="637">
        <f t="shared" si="12"/>
        <v>28515</v>
      </c>
      <c r="H63" s="638">
        <f t="shared" si="12"/>
        <v>7.1</v>
      </c>
      <c r="I63" s="639">
        <f t="shared" si="12"/>
        <v>374330</v>
      </c>
      <c r="J63" s="640">
        <f>ROUND(I63/$D63*100,1)</f>
        <v>92.9</v>
      </c>
      <c r="K63" s="639">
        <f t="shared" ref="K63:P63" si="13">SUM(K64:K66)</f>
        <v>0</v>
      </c>
      <c r="L63" s="641">
        <f t="shared" si="13"/>
        <v>0</v>
      </c>
      <c r="M63" s="642">
        <f t="shared" si="13"/>
        <v>0</v>
      </c>
      <c r="N63" s="643">
        <f t="shared" si="13"/>
        <v>247</v>
      </c>
      <c r="O63" s="641">
        <f t="shared" si="13"/>
        <v>11</v>
      </c>
      <c r="P63" s="640">
        <f t="shared" si="13"/>
        <v>22.454545454545453</v>
      </c>
    </row>
    <row r="64" spans="2:17" s="518" customFormat="1" ht="15" customHeight="1">
      <c r="B64" s="559"/>
      <c r="C64" s="644" t="s">
        <v>328</v>
      </c>
      <c r="D64" s="579">
        <v>0</v>
      </c>
      <c r="E64" s="580">
        <v>0</v>
      </c>
      <c r="F64" s="551">
        <v>0</v>
      </c>
      <c r="G64" s="580">
        <v>0</v>
      </c>
      <c r="H64" s="551">
        <v>0</v>
      </c>
      <c r="I64" s="581">
        <v>0</v>
      </c>
      <c r="J64" s="553">
        <v>0</v>
      </c>
      <c r="K64" s="580">
        <v>0</v>
      </c>
      <c r="L64" s="582">
        <v>0</v>
      </c>
      <c r="M64" s="583">
        <v>0</v>
      </c>
      <c r="N64" s="584">
        <v>0</v>
      </c>
      <c r="O64" s="582">
        <v>0</v>
      </c>
      <c r="P64" s="553">
        <v>0</v>
      </c>
    </row>
    <row r="65" spans="2:16" s="518" customFormat="1" ht="15" customHeight="1">
      <c r="B65" s="559"/>
      <c r="C65" s="644" t="s">
        <v>332</v>
      </c>
      <c r="D65" s="579">
        <v>402845</v>
      </c>
      <c r="E65" s="580">
        <v>280067</v>
      </c>
      <c r="F65" s="551">
        <f>ROUND(E65/D65*100,1)</f>
        <v>69.5</v>
      </c>
      <c r="G65" s="580">
        <v>28515</v>
      </c>
      <c r="H65" s="551">
        <f>ROUND(G65/$D65*100,1)</f>
        <v>7.1</v>
      </c>
      <c r="I65" s="581">
        <v>374330</v>
      </c>
      <c r="J65" s="553">
        <f>ROUND(I65/$D65*100,1)</f>
        <v>92.9</v>
      </c>
      <c r="K65" s="580">
        <v>0</v>
      </c>
      <c r="L65" s="582">
        <v>0</v>
      </c>
      <c r="M65" s="583">
        <v>0</v>
      </c>
      <c r="N65" s="584">
        <v>247</v>
      </c>
      <c r="O65" s="582">
        <v>11</v>
      </c>
      <c r="P65" s="553">
        <f>N65/O65</f>
        <v>22.454545454545453</v>
      </c>
    </row>
    <row r="66" spans="2:16" s="518" customFormat="1" ht="15" customHeight="1">
      <c r="B66" s="645"/>
      <c r="C66" s="627" t="s">
        <v>330</v>
      </c>
      <c r="D66" s="628">
        <v>0</v>
      </c>
      <c r="E66" s="629">
        <v>0</v>
      </c>
      <c r="F66" s="630">
        <v>0</v>
      </c>
      <c r="G66" s="629">
        <v>0</v>
      </c>
      <c r="H66" s="630">
        <v>0</v>
      </c>
      <c r="I66" s="631">
        <v>0</v>
      </c>
      <c r="J66" s="632">
        <v>0</v>
      </c>
      <c r="K66" s="629">
        <v>0</v>
      </c>
      <c r="L66" s="633">
        <v>0</v>
      </c>
      <c r="M66" s="634">
        <v>0</v>
      </c>
      <c r="N66" s="635">
        <v>0</v>
      </c>
      <c r="O66" s="633">
        <v>0</v>
      </c>
      <c r="P66" s="632">
        <v>0</v>
      </c>
    </row>
    <row r="67" spans="2:16" s="518" customFormat="1" ht="15" customHeight="1">
      <c r="B67" s="758" t="s">
        <v>341</v>
      </c>
      <c r="C67" s="759"/>
      <c r="D67" s="636">
        <f t="shared" ref="D67:I67" si="14">SUM(D68:D70)</f>
        <v>402845</v>
      </c>
      <c r="E67" s="637">
        <f t="shared" si="14"/>
        <v>280067</v>
      </c>
      <c r="F67" s="638">
        <f t="shared" si="14"/>
        <v>69.5</v>
      </c>
      <c r="G67" s="637">
        <f t="shared" si="14"/>
        <v>28515</v>
      </c>
      <c r="H67" s="638">
        <f t="shared" si="14"/>
        <v>7.1</v>
      </c>
      <c r="I67" s="639">
        <f t="shared" si="14"/>
        <v>374330</v>
      </c>
      <c r="J67" s="640">
        <f>ROUND(I67/$D67*100,1)</f>
        <v>92.9</v>
      </c>
      <c r="K67" s="639">
        <f t="shared" ref="K67:P67" si="15">SUM(K68:K70)</f>
        <v>0</v>
      </c>
      <c r="L67" s="641">
        <f t="shared" si="15"/>
        <v>0</v>
      </c>
      <c r="M67" s="642">
        <f t="shared" si="15"/>
        <v>0</v>
      </c>
      <c r="N67" s="643">
        <f t="shared" si="15"/>
        <v>247</v>
      </c>
      <c r="O67" s="641">
        <f t="shared" si="15"/>
        <v>11</v>
      </c>
      <c r="P67" s="640">
        <f t="shared" si="15"/>
        <v>22.454545454545453</v>
      </c>
    </row>
    <row r="68" spans="2:16" s="518" customFormat="1" ht="15" customHeight="1">
      <c r="B68" s="559"/>
      <c r="C68" s="644" t="s">
        <v>328</v>
      </c>
      <c r="D68" s="579">
        <v>0</v>
      </c>
      <c r="E68" s="580">
        <v>0</v>
      </c>
      <c r="F68" s="551">
        <v>0</v>
      </c>
      <c r="G68" s="580">
        <v>0</v>
      </c>
      <c r="H68" s="551">
        <v>0</v>
      </c>
      <c r="I68" s="581">
        <v>0</v>
      </c>
      <c r="J68" s="553">
        <v>0</v>
      </c>
      <c r="K68" s="580">
        <v>0</v>
      </c>
      <c r="L68" s="582">
        <v>0</v>
      </c>
      <c r="M68" s="583">
        <v>0</v>
      </c>
      <c r="N68" s="584">
        <v>0</v>
      </c>
      <c r="O68" s="582">
        <v>0</v>
      </c>
      <c r="P68" s="553">
        <v>0</v>
      </c>
    </row>
    <row r="69" spans="2:16" s="518" customFormat="1" ht="15" customHeight="1">
      <c r="B69" s="559"/>
      <c r="C69" s="644" t="s">
        <v>332</v>
      </c>
      <c r="D69" s="579">
        <v>402845</v>
      </c>
      <c r="E69" s="580">
        <v>280067</v>
      </c>
      <c r="F69" s="551">
        <f>ROUND(E69/D69*100,1)</f>
        <v>69.5</v>
      </c>
      <c r="G69" s="580">
        <v>28515</v>
      </c>
      <c r="H69" s="551">
        <f>ROUND(G69/$D69*100,1)</f>
        <v>7.1</v>
      </c>
      <c r="I69" s="581">
        <v>374330</v>
      </c>
      <c r="J69" s="553">
        <f>ROUND(I69/$D69*100,1)</f>
        <v>92.9</v>
      </c>
      <c r="K69" s="580">
        <v>0</v>
      </c>
      <c r="L69" s="582">
        <v>0</v>
      </c>
      <c r="M69" s="583">
        <v>0</v>
      </c>
      <c r="N69" s="584">
        <v>247</v>
      </c>
      <c r="O69" s="582">
        <v>11</v>
      </c>
      <c r="P69" s="553">
        <f>N69/O69</f>
        <v>22.454545454545453</v>
      </c>
    </row>
    <row r="70" spans="2:16" s="518" customFormat="1" ht="15" customHeight="1">
      <c r="B70" s="645"/>
      <c r="C70" s="627" t="s">
        <v>330</v>
      </c>
      <c r="D70" s="628">
        <v>0</v>
      </c>
      <c r="E70" s="629">
        <v>0</v>
      </c>
      <c r="F70" s="630">
        <v>0</v>
      </c>
      <c r="G70" s="629">
        <v>0</v>
      </c>
      <c r="H70" s="630">
        <v>0</v>
      </c>
      <c r="I70" s="631">
        <v>0</v>
      </c>
      <c r="J70" s="632">
        <v>0</v>
      </c>
      <c r="K70" s="629">
        <v>0</v>
      </c>
      <c r="L70" s="633">
        <v>0</v>
      </c>
      <c r="M70" s="634">
        <v>0</v>
      </c>
      <c r="N70" s="635">
        <v>0</v>
      </c>
      <c r="O70" s="633">
        <v>0</v>
      </c>
      <c r="P70" s="632">
        <v>0</v>
      </c>
    </row>
    <row r="71" spans="2:16" s="518" customFormat="1" ht="15" customHeight="1">
      <c r="B71" s="758" t="s">
        <v>342</v>
      </c>
      <c r="C71" s="759"/>
      <c r="D71" s="636">
        <f t="shared" ref="D71:I71" si="16">SUM(D72:D74)</f>
        <v>402752</v>
      </c>
      <c r="E71" s="637">
        <f t="shared" si="16"/>
        <v>279974</v>
      </c>
      <c r="F71" s="638">
        <f t="shared" si="16"/>
        <v>69.5</v>
      </c>
      <c r="G71" s="637">
        <f t="shared" si="16"/>
        <v>28515</v>
      </c>
      <c r="H71" s="638">
        <f t="shared" si="16"/>
        <v>7.1</v>
      </c>
      <c r="I71" s="639">
        <f t="shared" si="16"/>
        <v>374237</v>
      </c>
      <c r="J71" s="640">
        <f>ROUND(I71/$D71*100,1)</f>
        <v>92.9</v>
      </c>
      <c r="K71" s="639">
        <f t="shared" ref="K71:P71" si="17">SUM(K72:K74)</f>
        <v>0</v>
      </c>
      <c r="L71" s="641">
        <f t="shared" si="17"/>
        <v>0</v>
      </c>
      <c r="M71" s="642">
        <f t="shared" si="17"/>
        <v>0</v>
      </c>
      <c r="N71" s="643">
        <f t="shared" si="17"/>
        <v>247</v>
      </c>
      <c r="O71" s="641">
        <f t="shared" si="17"/>
        <v>11</v>
      </c>
      <c r="P71" s="640">
        <f t="shared" si="17"/>
        <v>22.454545454545453</v>
      </c>
    </row>
    <row r="72" spans="2:16" s="518" customFormat="1" ht="15" customHeight="1">
      <c r="B72" s="559"/>
      <c r="C72" s="644" t="s">
        <v>328</v>
      </c>
      <c r="D72" s="579">
        <v>0</v>
      </c>
      <c r="E72" s="580">
        <v>0</v>
      </c>
      <c r="F72" s="551">
        <v>0</v>
      </c>
      <c r="G72" s="580">
        <v>0</v>
      </c>
      <c r="H72" s="551">
        <v>0</v>
      </c>
      <c r="I72" s="581">
        <v>0</v>
      </c>
      <c r="J72" s="553">
        <v>0</v>
      </c>
      <c r="K72" s="580">
        <v>0</v>
      </c>
      <c r="L72" s="582">
        <v>0</v>
      </c>
      <c r="M72" s="583">
        <v>0</v>
      </c>
      <c r="N72" s="584">
        <v>0</v>
      </c>
      <c r="O72" s="582">
        <v>0</v>
      </c>
      <c r="P72" s="553">
        <v>0</v>
      </c>
    </row>
    <row r="73" spans="2:16" s="518" customFormat="1" ht="15" customHeight="1">
      <c r="B73" s="559"/>
      <c r="C73" s="644" t="s">
        <v>332</v>
      </c>
      <c r="D73" s="579">
        <v>402752</v>
      </c>
      <c r="E73" s="580">
        <v>279974</v>
      </c>
      <c r="F73" s="551">
        <f>ROUND(E73/D73*100,1)</f>
        <v>69.5</v>
      </c>
      <c r="G73" s="580">
        <v>28515</v>
      </c>
      <c r="H73" s="551">
        <f>ROUND(G73/$D73*100,1)</f>
        <v>7.1</v>
      </c>
      <c r="I73" s="581">
        <v>374237</v>
      </c>
      <c r="J73" s="553">
        <f>ROUND(I73/$D73*100,1)</f>
        <v>92.9</v>
      </c>
      <c r="K73" s="580">
        <v>0</v>
      </c>
      <c r="L73" s="582">
        <v>0</v>
      </c>
      <c r="M73" s="583">
        <v>0</v>
      </c>
      <c r="N73" s="584">
        <v>247</v>
      </c>
      <c r="O73" s="582">
        <v>11</v>
      </c>
      <c r="P73" s="553">
        <f>N73/O73</f>
        <v>22.454545454545453</v>
      </c>
    </row>
    <row r="74" spans="2:16" s="518" customFormat="1" ht="15" customHeight="1">
      <c r="B74" s="645"/>
      <c r="C74" s="627" t="s">
        <v>330</v>
      </c>
      <c r="D74" s="628">
        <v>0</v>
      </c>
      <c r="E74" s="629">
        <v>0</v>
      </c>
      <c r="F74" s="630">
        <v>0</v>
      </c>
      <c r="G74" s="629">
        <v>0</v>
      </c>
      <c r="H74" s="630">
        <v>0</v>
      </c>
      <c r="I74" s="631">
        <v>0</v>
      </c>
      <c r="J74" s="632">
        <v>0</v>
      </c>
      <c r="K74" s="629">
        <v>0</v>
      </c>
      <c r="L74" s="633">
        <v>0</v>
      </c>
      <c r="M74" s="634">
        <v>0</v>
      </c>
      <c r="N74" s="635">
        <v>0</v>
      </c>
      <c r="O74" s="633">
        <v>0</v>
      </c>
      <c r="P74" s="632">
        <v>0</v>
      </c>
    </row>
    <row r="75" spans="2:16" s="518" customFormat="1" ht="15" customHeight="1">
      <c r="B75" s="758" t="s">
        <v>343</v>
      </c>
      <c r="C75" s="759"/>
      <c r="D75" s="636">
        <f t="shared" ref="D75:I75" si="18">SUM(D76:D78)</f>
        <v>402752</v>
      </c>
      <c r="E75" s="637">
        <f t="shared" si="18"/>
        <v>279974</v>
      </c>
      <c r="F75" s="638">
        <f t="shared" si="18"/>
        <v>69.5</v>
      </c>
      <c r="G75" s="637">
        <f t="shared" si="18"/>
        <v>28515</v>
      </c>
      <c r="H75" s="638">
        <f t="shared" si="18"/>
        <v>7.1</v>
      </c>
      <c r="I75" s="639">
        <f t="shared" si="18"/>
        <v>374237</v>
      </c>
      <c r="J75" s="640">
        <f>ROUND(I75/$D75*100,1)</f>
        <v>92.9</v>
      </c>
      <c r="K75" s="639">
        <f t="shared" ref="K75:P75" si="19">SUM(K76:K78)</f>
        <v>0</v>
      </c>
      <c r="L75" s="641">
        <f t="shared" si="19"/>
        <v>0</v>
      </c>
      <c r="M75" s="642">
        <f t="shared" si="19"/>
        <v>0</v>
      </c>
      <c r="N75" s="643">
        <f t="shared" si="19"/>
        <v>247</v>
      </c>
      <c r="O75" s="641">
        <f t="shared" si="19"/>
        <v>11</v>
      </c>
      <c r="P75" s="640">
        <f t="shared" si="19"/>
        <v>22.454545454545453</v>
      </c>
    </row>
    <row r="76" spans="2:16" s="518" customFormat="1" ht="15" customHeight="1">
      <c r="B76" s="559"/>
      <c r="C76" s="644" t="s">
        <v>328</v>
      </c>
      <c r="D76" s="579">
        <v>0</v>
      </c>
      <c r="E76" s="580">
        <v>0</v>
      </c>
      <c r="F76" s="551">
        <v>0</v>
      </c>
      <c r="G76" s="580">
        <v>0</v>
      </c>
      <c r="H76" s="551">
        <v>0</v>
      </c>
      <c r="I76" s="581">
        <v>0</v>
      </c>
      <c r="J76" s="553">
        <v>0</v>
      </c>
      <c r="K76" s="580">
        <v>0</v>
      </c>
      <c r="L76" s="582">
        <v>0</v>
      </c>
      <c r="M76" s="583">
        <v>0</v>
      </c>
      <c r="N76" s="584">
        <v>0</v>
      </c>
      <c r="O76" s="582">
        <v>0</v>
      </c>
      <c r="P76" s="553">
        <v>0</v>
      </c>
    </row>
    <row r="77" spans="2:16" s="518" customFormat="1" ht="15" customHeight="1">
      <c r="B77" s="559"/>
      <c r="C77" s="644" t="s">
        <v>332</v>
      </c>
      <c r="D77" s="579">
        <v>402752</v>
      </c>
      <c r="E77" s="580">
        <v>279974</v>
      </c>
      <c r="F77" s="551">
        <f>ROUND(E77/D77*100,1)</f>
        <v>69.5</v>
      </c>
      <c r="G77" s="580">
        <v>28515</v>
      </c>
      <c r="H77" s="551">
        <f>ROUND(G77/$D77*100,1)</f>
        <v>7.1</v>
      </c>
      <c r="I77" s="581">
        <v>374237</v>
      </c>
      <c r="J77" s="553">
        <f>ROUND(I77/$D77*100,1)</f>
        <v>92.9</v>
      </c>
      <c r="K77" s="580">
        <v>0</v>
      </c>
      <c r="L77" s="582">
        <v>0</v>
      </c>
      <c r="M77" s="583">
        <v>0</v>
      </c>
      <c r="N77" s="584">
        <v>247</v>
      </c>
      <c r="O77" s="582">
        <v>11</v>
      </c>
      <c r="P77" s="553">
        <f>N77/O77</f>
        <v>22.454545454545453</v>
      </c>
    </row>
    <row r="78" spans="2:16" s="518" customFormat="1" ht="15" customHeight="1">
      <c r="B78" s="645"/>
      <c r="C78" s="627" t="s">
        <v>330</v>
      </c>
      <c r="D78" s="628">
        <v>0</v>
      </c>
      <c r="E78" s="629">
        <v>0</v>
      </c>
      <c r="F78" s="630">
        <v>0</v>
      </c>
      <c r="G78" s="629">
        <v>0</v>
      </c>
      <c r="H78" s="630">
        <v>0</v>
      </c>
      <c r="I78" s="631">
        <v>0</v>
      </c>
      <c r="J78" s="632">
        <v>0</v>
      </c>
      <c r="K78" s="629">
        <v>0</v>
      </c>
      <c r="L78" s="633">
        <v>0</v>
      </c>
      <c r="M78" s="634">
        <v>0</v>
      </c>
      <c r="N78" s="635">
        <v>0</v>
      </c>
      <c r="O78" s="633">
        <v>0</v>
      </c>
      <c r="P78" s="632">
        <v>0</v>
      </c>
    </row>
    <row r="79" spans="2:16" s="518" customFormat="1" ht="15" customHeight="1">
      <c r="B79" s="758" t="s">
        <v>344</v>
      </c>
      <c r="C79" s="759"/>
      <c r="D79" s="636">
        <f t="shared" ref="D79:I79" si="20">SUM(D80:D82)</f>
        <v>402525</v>
      </c>
      <c r="E79" s="637">
        <f t="shared" si="20"/>
        <v>279747</v>
      </c>
      <c r="F79" s="638">
        <f t="shared" si="20"/>
        <v>69.5</v>
      </c>
      <c r="G79" s="637">
        <f t="shared" si="20"/>
        <v>28515</v>
      </c>
      <c r="H79" s="638">
        <f t="shared" si="20"/>
        <v>7.1</v>
      </c>
      <c r="I79" s="639">
        <f t="shared" si="20"/>
        <v>374010</v>
      </c>
      <c r="J79" s="640">
        <f>ROUND(I79/$D79*100,1)</f>
        <v>92.9</v>
      </c>
      <c r="K79" s="639">
        <f t="shared" ref="K79:P79" si="21">SUM(K80:K82)</f>
        <v>0</v>
      </c>
      <c r="L79" s="641">
        <f t="shared" si="21"/>
        <v>0</v>
      </c>
      <c r="M79" s="642">
        <f t="shared" si="21"/>
        <v>0</v>
      </c>
      <c r="N79" s="643">
        <f t="shared" si="21"/>
        <v>247</v>
      </c>
      <c r="O79" s="641">
        <f t="shared" si="21"/>
        <v>11</v>
      </c>
      <c r="P79" s="640">
        <f t="shared" si="21"/>
        <v>22.454545454545453</v>
      </c>
    </row>
    <row r="80" spans="2:16" s="518" customFormat="1" ht="15" customHeight="1">
      <c r="B80" s="559"/>
      <c r="C80" s="644" t="s">
        <v>328</v>
      </c>
      <c r="D80" s="579">
        <v>0</v>
      </c>
      <c r="E80" s="580">
        <v>0</v>
      </c>
      <c r="F80" s="551">
        <v>0</v>
      </c>
      <c r="G80" s="580">
        <v>0</v>
      </c>
      <c r="H80" s="551">
        <v>0</v>
      </c>
      <c r="I80" s="581">
        <v>0</v>
      </c>
      <c r="J80" s="553">
        <v>0</v>
      </c>
      <c r="K80" s="580">
        <v>0</v>
      </c>
      <c r="L80" s="582">
        <v>0</v>
      </c>
      <c r="M80" s="583">
        <v>0</v>
      </c>
      <c r="N80" s="584">
        <v>0</v>
      </c>
      <c r="O80" s="582">
        <v>0</v>
      </c>
      <c r="P80" s="553">
        <v>0</v>
      </c>
    </row>
    <row r="81" spans="2:16" s="518" customFormat="1" ht="15" customHeight="1">
      <c r="B81" s="559"/>
      <c r="C81" s="644" t="s">
        <v>332</v>
      </c>
      <c r="D81" s="579">
        <v>402525</v>
      </c>
      <c r="E81" s="580">
        <v>279747</v>
      </c>
      <c r="F81" s="551">
        <f>ROUND(E81/D81*100,1)</f>
        <v>69.5</v>
      </c>
      <c r="G81" s="580">
        <v>28515</v>
      </c>
      <c r="H81" s="551">
        <f>ROUND(G81/$D81*100,1)</f>
        <v>7.1</v>
      </c>
      <c r="I81" s="581">
        <v>374010</v>
      </c>
      <c r="J81" s="553">
        <f>ROUND(I81/$D81*100,1)</f>
        <v>92.9</v>
      </c>
      <c r="K81" s="580">
        <v>0</v>
      </c>
      <c r="L81" s="582">
        <v>0</v>
      </c>
      <c r="M81" s="583">
        <v>0</v>
      </c>
      <c r="N81" s="584">
        <v>247</v>
      </c>
      <c r="O81" s="582">
        <v>11</v>
      </c>
      <c r="P81" s="553">
        <f>N81/O81</f>
        <v>22.454545454545453</v>
      </c>
    </row>
    <row r="82" spans="2:16" s="518" customFormat="1" ht="15" customHeight="1">
      <c r="B82" s="645"/>
      <c r="C82" s="627" t="s">
        <v>330</v>
      </c>
      <c r="D82" s="628">
        <v>0</v>
      </c>
      <c r="E82" s="629">
        <v>0</v>
      </c>
      <c r="F82" s="630">
        <v>0</v>
      </c>
      <c r="G82" s="629">
        <v>0</v>
      </c>
      <c r="H82" s="630">
        <v>0</v>
      </c>
      <c r="I82" s="631">
        <v>0</v>
      </c>
      <c r="J82" s="632">
        <v>0</v>
      </c>
      <c r="K82" s="629">
        <v>0</v>
      </c>
      <c r="L82" s="633">
        <v>0</v>
      </c>
      <c r="M82" s="634">
        <v>0</v>
      </c>
      <c r="N82" s="635">
        <v>0</v>
      </c>
      <c r="O82" s="633">
        <v>0</v>
      </c>
      <c r="P82" s="632">
        <v>0</v>
      </c>
    </row>
    <row r="83" spans="2:16" s="518" customFormat="1" ht="15" customHeight="1">
      <c r="B83" s="758" t="s">
        <v>108</v>
      </c>
      <c r="C83" s="759"/>
      <c r="D83" s="636">
        <f t="shared" ref="D83:I83" si="22">SUM(D84:D86)</f>
        <v>402325</v>
      </c>
      <c r="E83" s="637">
        <f t="shared" si="22"/>
        <v>280100</v>
      </c>
      <c r="F83" s="638">
        <f t="shared" si="22"/>
        <v>69.599999999999994</v>
      </c>
      <c r="G83" s="637">
        <f t="shared" si="22"/>
        <v>28515</v>
      </c>
      <c r="H83" s="638">
        <f t="shared" si="22"/>
        <v>7.1</v>
      </c>
      <c r="I83" s="639">
        <f t="shared" si="22"/>
        <v>373810</v>
      </c>
      <c r="J83" s="640">
        <f>ROUND(I83/$D83*100,1)</f>
        <v>92.9</v>
      </c>
      <c r="K83" s="639">
        <f t="shared" ref="K83:P83" si="23">SUM(K84:K86)</f>
        <v>0</v>
      </c>
      <c r="L83" s="641">
        <f t="shared" si="23"/>
        <v>0</v>
      </c>
      <c r="M83" s="642">
        <f t="shared" si="23"/>
        <v>0</v>
      </c>
      <c r="N83" s="643">
        <f t="shared" si="23"/>
        <v>247</v>
      </c>
      <c r="O83" s="641">
        <f t="shared" si="23"/>
        <v>11</v>
      </c>
      <c r="P83" s="640">
        <f t="shared" si="23"/>
        <v>22.454545454545453</v>
      </c>
    </row>
    <row r="84" spans="2:16" s="518" customFormat="1" ht="15" customHeight="1">
      <c r="B84" s="559"/>
      <c r="C84" s="644" t="s">
        <v>328</v>
      </c>
      <c r="D84" s="579">
        <v>0</v>
      </c>
      <c r="E84" s="580">
        <v>0</v>
      </c>
      <c r="F84" s="551">
        <v>0</v>
      </c>
      <c r="G84" s="580">
        <v>0</v>
      </c>
      <c r="H84" s="551">
        <v>0</v>
      </c>
      <c r="I84" s="581">
        <v>0</v>
      </c>
      <c r="J84" s="553">
        <v>0</v>
      </c>
      <c r="K84" s="580">
        <v>0</v>
      </c>
      <c r="L84" s="582">
        <v>0</v>
      </c>
      <c r="M84" s="583">
        <v>0</v>
      </c>
      <c r="N84" s="584">
        <v>0</v>
      </c>
      <c r="O84" s="582">
        <v>0</v>
      </c>
      <c r="P84" s="553">
        <v>0</v>
      </c>
    </row>
    <row r="85" spans="2:16" s="518" customFormat="1" ht="15" customHeight="1">
      <c r="B85" s="559"/>
      <c r="C85" s="644" t="s">
        <v>332</v>
      </c>
      <c r="D85" s="579">
        <v>402325</v>
      </c>
      <c r="E85" s="580">
        <v>280100</v>
      </c>
      <c r="F85" s="551">
        <f>ROUND(E85/D85*100,1)</f>
        <v>69.599999999999994</v>
      </c>
      <c r="G85" s="580">
        <v>28515</v>
      </c>
      <c r="H85" s="551">
        <f>ROUND(G85/$D85*100,1)</f>
        <v>7.1</v>
      </c>
      <c r="I85" s="581">
        <v>373810</v>
      </c>
      <c r="J85" s="553">
        <f>ROUND(I85/$D85*100,1)</f>
        <v>92.9</v>
      </c>
      <c r="K85" s="580">
        <v>0</v>
      </c>
      <c r="L85" s="582">
        <v>0</v>
      </c>
      <c r="M85" s="583">
        <v>0</v>
      </c>
      <c r="N85" s="584">
        <v>247</v>
      </c>
      <c r="O85" s="582">
        <v>11</v>
      </c>
      <c r="P85" s="553">
        <f>N85/O85</f>
        <v>22.454545454545453</v>
      </c>
    </row>
    <row r="86" spans="2:16" s="518" customFormat="1" ht="15" customHeight="1">
      <c r="B86" s="645"/>
      <c r="C86" s="627" t="s">
        <v>330</v>
      </c>
      <c r="D86" s="628">
        <v>0</v>
      </c>
      <c r="E86" s="629">
        <v>0</v>
      </c>
      <c r="F86" s="630">
        <v>0</v>
      </c>
      <c r="G86" s="629">
        <v>0</v>
      </c>
      <c r="H86" s="630">
        <v>0</v>
      </c>
      <c r="I86" s="631">
        <v>0</v>
      </c>
      <c r="J86" s="632">
        <v>0</v>
      </c>
      <c r="K86" s="629">
        <v>0</v>
      </c>
      <c r="L86" s="633">
        <v>0</v>
      </c>
      <c r="M86" s="634">
        <v>0</v>
      </c>
      <c r="N86" s="635">
        <v>0</v>
      </c>
      <c r="O86" s="633">
        <v>0</v>
      </c>
      <c r="P86" s="632">
        <v>0</v>
      </c>
    </row>
    <row r="87" spans="2:16" s="518" customFormat="1" ht="15" customHeight="1">
      <c r="B87" s="758" t="s">
        <v>345</v>
      </c>
      <c r="C87" s="759"/>
      <c r="D87" s="636">
        <f t="shared" ref="D87:I87" si="24">SUM(D88:D90)</f>
        <v>402325</v>
      </c>
      <c r="E87" s="637">
        <f t="shared" si="24"/>
        <v>280100</v>
      </c>
      <c r="F87" s="638">
        <f t="shared" si="24"/>
        <v>69.599999999999994</v>
      </c>
      <c r="G87" s="637">
        <f t="shared" si="24"/>
        <v>28515</v>
      </c>
      <c r="H87" s="638">
        <f t="shared" si="24"/>
        <v>7.1</v>
      </c>
      <c r="I87" s="639">
        <f t="shared" si="24"/>
        <v>373810</v>
      </c>
      <c r="J87" s="640">
        <f>ROUND(I87/$D87*100,1)</f>
        <v>92.9</v>
      </c>
      <c r="K87" s="639">
        <f t="shared" ref="K87:P87" si="25">SUM(K88:K90)</f>
        <v>0</v>
      </c>
      <c r="L87" s="641">
        <f t="shared" si="25"/>
        <v>0</v>
      </c>
      <c r="M87" s="642">
        <f t="shared" si="25"/>
        <v>0</v>
      </c>
      <c r="N87" s="643">
        <f t="shared" si="25"/>
        <v>247</v>
      </c>
      <c r="O87" s="641">
        <f t="shared" si="25"/>
        <v>11</v>
      </c>
      <c r="P87" s="640">
        <f t="shared" si="25"/>
        <v>22.454545454545453</v>
      </c>
    </row>
    <row r="88" spans="2:16" s="518" customFormat="1" ht="15" customHeight="1">
      <c r="B88" s="559"/>
      <c r="C88" s="644" t="s">
        <v>328</v>
      </c>
      <c r="D88" s="579">
        <v>0</v>
      </c>
      <c r="E88" s="580">
        <v>0</v>
      </c>
      <c r="F88" s="551">
        <v>0</v>
      </c>
      <c r="G88" s="580">
        <v>0</v>
      </c>
      <c r="H88" s="551">
        <v>0</v>
      </c>
      <c r="I88" s="581">
        <v>0</v>
      </c>
      <c r="J88" s="553">
        <v>0</v>
      </c>
      <c r="K88" s="580">
        <v>0</v>
      </c>
      <c r="L88" s="582">
        <v>0</v>
      </c>
      <c r="M88" s="583">
        <v>0</v>
      </c>
      <c r="N88" s="584">
        <v>0</v>
      </c>
      <c r="O88" s="582">
        <v>0</v>
      </c>
      <c r="P88" s="553">
        <v>0</v>
      </c>
    </row>
    <row r="89" spans="2:16" s="518" customFormat="1" ht="15" customHeight="1">
      <c r="B89" s="559"/>
      <c r="C89" s="644" t="s">
        <v>332</v>
      </c>
      <c r="D89" s="579">
        <v>402325</v>
      </c>
      <c r="E89" s="580">
        <v>280100</v>
      </c>
      <c r="F89" s="551">
        <v>69.599999999999994</v>
      </c>
      <c r="G89" s="580">
        <v>28515</v>
      </c>
      <c r="H89" s="551">
        <v>7.1</v>
      </c>
      <c r="I89" s="581">
        <v>373810</v>
      </c>
      <c r="J89" s="553">
        <v>92.9</v>
      </c>
      <c r="K89" s="580">
        <v>0</v>
      </c>
      <c r="L89" s="582">
        <v>0</v>
      </c>
      <c r="M89" s="583">
        <v>0</v>
      </c>
      <c r="N89" s="584">
        <v>247</v>
      </c>
      <c r="O89" s="582">
        <v>11</v>
      </c>
      <c r="P89" s="553">
        <v>22.454545454545453</v>
      </c>
    </row>
    <row r="90" spans="2:16" s="518" customFormat="1" ht="15" customHeight="1">
      <c r="B90" s="645"/>
      <c r="C90" s="627" t="s">
        <v>330</v>
      </c>
      <c r="D90" s="628">
        <v>0</v>
      </c>
      <c r="E90" s="629">
        <v>0</v>
      </c>
      <c r="F90" s="630">
        <v>0</v>
      </c>
      <c r="G90" s="629">
        <v>0</v>
      </c>
      <c r="H90" s="630">
        <v>0</v>
      </c>
      <c r="I90" s="631">
        <v>0</v>
      </c>
      <c r="J90" s="632">
        <v>0</v>
      </c>
      <c r="K90" s="629">
        <v>0</v>
      </c>
      <c r="L90" s="633">
        <v>0</v>
      </c>
      <c r="M90" s="634">
        <v>0</v>
      </c>
      <c r="N90" s="635">
        <v>0</v>
      </c>
      <c r="O90" s="633">
        <v>0</v>
      </c>
      <c r="P90" s="632">
        <v>0</v>
      </c>
    </row>
    <row r="91" spans="2:16" s="518" customFormat="1" ht="15" customHeight="1">
      <c r="B91" s="758" t="s">
        <v>346</v>
      </c>
      <c r="C91" s="759"/>
      <c r="D91" s="636">
        <f t="shared" ref="D91:I91" si="26">SUM(D92:D94)</f>
        <v>402325</v>
      </c>
      <c r="E91" s="637">
        <f t="shared" si="26"/>
        <v>280100</v>
      </c>
      <c r="F91" s="638">
        <f t="shared" si="26"/>
        <v>69.599999999999994</v>
      </c>
      <c r="G91" s="637">
        <f t="shared" si="26"/>
        <v>28515</v>
      </c>
      <c r="H91" s="638">
        <f t="shared" si="26"/>
        <v>7.1</v>
      </c>
      <c r="I91" s="639">
        <f t="shared" si="26"/>
        <v>373810</v>
      </c>
      <c r="J91" s="640">
        <f>ROUND(I91/$D91*100,1)</f>
        <v>92.9</v>
      </c>
      <c r="K91" s="639">
        <f t="shared" ref="K91:P91" si="27">SUM(K92:K94)</f>
        <v>0</v>
      </c>
      <c r="L91" s="641">
        <f t="shared" si="27"/>
        <v>0</v>
      </c>
      <c r="M91" s="642">
        <f t="shared" si="27"/>
        <v>0</v>
      </c>
      <c r="N91" s="643">
        <f t="shared" si="27"/>
        <v>247</v>
      </c>
      <c r="O91" s="641">
        <f t="shared" si="27"/>
        <v>11</v>
      </c>
      <c r="P91" s="640">
        <f t="shared" si="27"/>
        <v>22.5</v>
      </c>
    </row>
    <row r="92" spans="2:16" s="518" customFormat="1" ht="15" customHeight="1">
      <c r="B92" s="559"/>
      <c r="C92" s="644" t="s">
        <v>328</v>
      </c>
      <c r="D92" s="579">
        <v>0</v>
      </c>
      <c r="E92" s="580">
        <v>0</v>
      </c>
      <c r="F92" s="551">
        <v>0</v>
      </c>
      <c r="G92" s="580">
        <v>0</v>
      </c>
      <c r="H92" s="551">
        <v>0</v>
      </c>
      <c r="I92" s="581">
        <v>0</v>
      </c>
      <c r="J92" s="553">
        <v>0</v>
      </c>
      <c r="K92" s="580">
        <v>0</v>
      </c>
      <c r="L92" s="582">
        <v>0</v>
      </c>
      <c r="M92" s="583">
        <v>0</v>
      </c>
      <c r="N92" s="584">
        <v>0</v>
      </c>
      <c r="O92" s="582">
        <v>0</v>
      </c>
      <c r="P92" s="553">
        <v>0</v>
      </c>
    </row>
    <row r="93" spans="2:16" s="518" customFormat="1" ht="15" customHeight="1">
      <c r="B93" s="559"/>
      <c r="C93" s="644" t="s">
        <v>332</v>
      </c>
      <c r="D93" s="579">
        <v>402325</v>
      </c>
      <c r="E93" s="580">
        <v>280100</v>
      </c>
      <c r="F93" s="551">
        <v>69.599999999999994</v>
      </c>
      <c r="G93" s="580">
        <v>28515</v>
      </c>
      <c r="H93" s="551">
        <v>7.1</v>
      </c>
      <c r="I93" s="581">
        <v>373810</v>
      </c>
      <c r="J93" s="553">
        <v>92.9</v>
      </c>
      <c r="K93" s="580">
        <v>0</v>
      </c>
      <c r="L93" s="582">
        <v>0</v>
      </c>
      <c r="M93" s="583">
        <v>0</v>
      </c>
      <c r="N93" s="584">
        <v>247</v>
      </c>
      <c r="O93" s="582">
        <v>11</v>
      </c>
      <c r="P93" s="553">
        <v>22.5</v>
      </c>
    </row>
    <row r="94" spans="2:16" s="518" customFormat="1" ht="15" customHeight="1">
      <c r="B94" s="645"/>
      <c r="C94" s="627" t="s">
        <v>330</v>
      </c>
      <c r="D94" s="628">
        <v>0</v>
      </c>
      <c r="E94" s="629">
        <v>0</v>
      </c>
      <c r="F94" s="630">
        <v>0</v>
      </c>
      <c r="G94" s="629">
        <v>0</v>
      </c>
      <c r="H94" s="630">
        <v>0</v>
      </c>
      <c r="I94" s="631">
        <v>0</v>
      </c>
      <c r="J94" s="632">
        <v>0</v>
      </c>
      <c r="K94" s="629">
        <v>0</v>
      </c>
      <c r="L94" s="633">
        <v>0</v>
      </c>
      <c r="M94" s="634">
        <v>0</v>
      </c>
      <c r="N94" s="635">
        <v>0</v>
      </c>
      <c r="O94" s="633">
        <v>0</v>
      </c>
      <c r="P94" s="632">
        <v>0</v>
      </c>
    </row>
    <row r="95" spans="2:16" s="518" customFormat="1" ht="15" customHeight="1">
      <c r="B95" s="758" t="s">
        <v>347</v>
      </c>
      <c r="C95" s="759"/>
      <c r="D95" s="636">
        <f t="shared" ref="D95:I95" si="28">SUM(D96:D98)</f>
        <v>402325</v>
      </c>
      <c r="E95" s="637">
        <f t="shared" si="28"/>
        <v>280100</v>
      </c>
      <c r="F95" s="638">
        <f>SUM(F96:F98)</f>
        <v>69.599999999999994</v>
      </c>
      <c r="G95" s="637">
        <f t="shared" si="28"/>
        <v>28515</v>
      </c>
      <c r="H95" s="638">
        <f t="shared" si="28"/>
        <v>7.1</v>
      </c>
      <c r="I95" s="639">
        <f t="shared" si="28"/>
        <v>373810</v>
      </c>
      <c r="J95" s="640">
        <f>ROUND(I95/$D95*100,1)</f>
        <v>92.9</v>
      </c>
      <c r="K95" s="639">
        <f t="shared" ref="K95:P95" si="29">SUM(K96:K98)</f>
        <v>0</v>
      </c>
      <c r="L95" s="641">
        <f t="shared" si="29"/>
        <v>0</v>
      </c>
      <c r="M95" s="642">
        <f t="shared" si="29"/>
        <v>0</v>
      </c>
      <c r="N95" s="643">
        <f t="shared" si="29"/>
        <v>247</v>
      </c>
      <c r="O95" s="641">
        <f t="shared" si="29"/>
        <v>11</v>
      </c>
      <c r="P95" s="640">
        <f t="shared" si="29"/>
        <v>22.5</v>
      </c>
    </row>
    <row r="96" spans="2:16" s="518" customFormat="1" ht="15" customHeight="1">
      <c r="B96" s="559"/>
      <c r="C96" s="644" t="s">
        <v>328</v>
      </c>
      <c r="D96" s="579">
        <v>0</v>
      </c>
      <c r="E96" s="580">
        <v>0</v>
      </c>
      <c r="F96" s="551">
        <v>0</v>
      </c>
      <c r="G96" s="580">
        <v>0</v>
      </c>
      <c r="H96" s="551">
        <v>0</v>
      </c>
      <c r="I96" s="581">
        <v>0</v>
      </c>
      <c r="J96" s="553">
        <v>0</v>
      </c>
      <c r="K96" s="580">
        <v>0</v>
      </c>
      <c r="L96" s="582">
        <v>0</v>
      </c>
      <c r="M96" s="583">
        <v>0</v>
      </c>
      <c r="N96" s="584">
        <v>0</v>
      </c>
      <c r="O96" s="582">
        <v>0</v>
      </c>
      <c r="P96" s="553">
        <v>0</v>
      </c>
    </row>
    <row r="97" spans="2:16" s="518" customFormat="1" ht="15" customHeight="1">
      <c r="B97" s="559"/>
      <c r="C97" s="644" t="s">
        <v>332</v>
      </c>
      <c r="D97" s="579">
        <v>402325</v>
      </c>
      <c r="E97" s="580">
        <v>280100</v>
      </c>
      <c r="F97" s="551">
        <v>69.599999999999994</v>
      </c>
      <c r="G97" s="580">
        <v>28515</v>
      </c>
      <c r="H97" s="551">
        <v>7.1</v>
      </c>
      <c r="I97" s="581">
        <v>373810</v>
      </c>
      <c r="J97" s="553">
        <v>92.9</v>
      </c>
      <c r="K97" s="580">
        <v>0</v>
      </c>
      <c r="L97" s="582">
        <v>0</v>
      </c>
      <c r="M97" s="583">
        <v>0</v>
      </c>
      <c r="N97" s="584">
        <v>247</v>
      </c>
      <c r="O97" s="582">
        <v>11</v>
      </c>
      <c r="P97" s="553">
        <v>22.5</v>
      </c>
    </row>
    <row r="98" spans="2:16" s="518" customFormat="1" ht="15" customHeight="1">
      <c r="B98" s="645"/>
      <c r="C98" s="627" t="s">
        <v>330</v>
      </c>
      <c r="D98" s="628">
        <v>0</v>
      </c>
      <c r="E98" s="629">
        <v>0</v>
      </c>
      <c r="F98" s="630">
        <v>0</v>
      </c>
      <c r="G98" s="629">
        <v>0</v>
      </c>
      <c r="H98" s="630">
        <v>0</v>
      </c>
      <c r="I98" s="631">
        <v>0</v>
      </c>
      <c r="J98" s="632">
        <v>0</v>
      </c>
      <c r="K98" s="629">
        <v>0</v>
      </c>
      <c r="L98" s="633">
        <v>0</v>
      </c>
      <c r="M98" s="634">
        <v>0</v>
      </c>
      <c r="N98" s="635">
        <v>0</v>
      </c>
      <c r="O98" s="633">
        <v>0</v>
      </c>
      <c r="P98" s="632">
        <v>0</v>
      </c>
    </row>
    <row r="99" spans="2:16" s="518" customFormat="1" ht="15" customHeight="1">
      <c r="B99" s="758" t="s">
        <v>348</v>
      </c>
      <c r="C99" s="759"/>
      <c r="D99" s="636">
        <f t="shared" ref="D99:I99" si="30">SUM(D100:D102)</f>
        <v>406110</v>
      </c>
      <c r="E99" s="637">
        <f t="shared" si="30"/>
        <v>284422</v>
      </c>
      <c r="F99" s="638">
        <f>SUM(F100:F102)</f>
        <v>70.03</v>
      </c>
      <c r="G99" s="637">
        <f t="shared" si="30"/>
        <v>28515</v>
      </c>
      <c r="H99" s="638">
        <f t="shared" si="30"/>
        <v>7.02</v>
      </c>
      <c r="I99" s="639">
        <f t="shared" si="30"/>
        <v>377036</v>
      </c>
      <c r="J99" s="640">
        <f>ROUND(I99/$D99*100,1)</f>
        <v>92.8</v>
      </c>
      <c r="K99" s="639">
        <f t="shared" ref="K99:P99" si="31">SUM(K100:K102)</f>
        <v>0</v>
      </c>
      <c r="L99" s="641">
        <f t="shared" si="31"/>
        <v>0</v>
      </c>
      <c r="M99" s="642">
        <f t="shared" si="31"/>
        <v>0</v>
      </c>
      <c r="N99" s="643">
        <f t="shared" si="31"/>
        <v>247</v>
      </c>
      <c r="O99" s="641">
        <f t="shared" si="31"/>
        <v>11</v>
      </c>
      <c r="P99" s="640">
        <f t="shared" si="31"/>
        <v>22.5</v>
      </c>
    </row>
    <row r="100" spans="2:16" s="518" customFormat="1" ht="15" customHeight="1">
      <c r="B100" s="559"/>
      <c r="C100" s="644" t="s">
        <v>328</v>
      </c>
      <c r="D100" s="579">
        <v>0</v>
      </c>
      <c r="E100" s="580">
        <v>0</v>
      </c>
      <c r="F100" s="551">
        <v>0</v>
      </c>
      <c r="G100" s="580">
        <v>0</v>
      </c>
      <c r="H100" s="551">
        <v>0</v>
      </c>
      <c r="I100" s="581">
        <v>0</v>
      </c>
      <c r="J100" s="553">
        <v>0</v>
      </c>
      <c r="K100" s="580">
        <v>0</v>
      </c>
      <c r="L100" s="582">
        <v>0</v>
      </c>
      <c r="M100" s="583">
        <v>0</v>
      </c>
      <c r="N100" s="584">
        <v>0</v>
      </c>
      <c r="O100" s="582">
        <v>0</v>
      </c>
      <c r="P100" s="553">
        <v>0</v>
      </c>
    </row>
    <row r="101" spans="2:16" s="518" customFormat="1" ht="15" customHeight="1">
      <c r="B101" s="559"/>
      <c r="C101" s="644" t="s">
        <v>332</v>
      </c>
      <c r="D101" s="579">
        <v>406110</v>
      </c>
      <c r="E101" s="580">
        <v>284422</v>
      </c>
      <c r="F101" s="551">
        <v>70.03</v>
      </c>
      <c r="G101" s="580">
        <v>28515</v>
      </c>
      <c r="H101" s="551">
        <v>7.02</v>
      </c>
      <c r="I101" s="581">
        <v>377036</v>
      </c>
      <c r="J101" s="553">
        <v>92.84</v>
      </c>
      <c r="K101" s="580">
        <v>0</v>
      </c>
      <c r="L101" s="582">
        <v>0</v>
      </c>
      <c r="M101" s="583">
        <v>0</v>
      </c>
      <c r="N101" s="584">
        <v>247</v>
      </c>
      <c r="O101" s="582">
        <v>11</v>
      </c>
      <c r="P101" s="553">
        <v>22.5</v>
      </c>
    </row>
    <row r="102" spans="2:16" s="518" customFormat="1" ht="15" customHeight="1">
      <c r="B102" s="645"/>
      <c r="C102" s="627" t="s">
        <v>330</v>
      </c>
      <c r="D102" s="628">
        <v>0</v>
      </c>
      <c r="E102" s="629">
        <v>0</v>
      </c>
      <c r="F102" s="630">
        <v>0</v>
      </c>
      <c r="G102" s="629">
        <v>0</v>
      </c>
      <c r="H102" s="630">
        <v>0</v>
      </c>
      <c r="I102" s="631">
        <v>0</v>
      </c>
      <c r="J102" s="632">
        <v>0</v>
      </c>
      <c r="K102" s="629">
        <v>0</v>
      </c>
      <c r="L102" s="633">
        <v>0</v>
      </c>
      <c r="M102" s="634">
        <v>0</v>
      </c>
      <c r="N102" s="635">
        <v>0</v>
      </c>
      <c r="O102" s="633">
        <v>0</v>
      </c>
      <c r="P102" s="632">
        <v>0</v>
      </c>
    </row>
    <row r="103" spans="2:16" s="518" customFormat="1" ht="15" customHeight="1">
      <c r="B103" s="758" t="s">
        <v>349</v>
      </c>
      <c r="C103" s="759"/>
      <c r="D103" s="636">
        <f t="shared" ref="D103:E103" si="32">SUM(D104:D106)</f>
        <v>406110</v>
      </c>
      <c r="E103" s="637">
        <f t="shared" si="32"/>
        <v>284422</v>
      </c>
      <c r="F103" s="638">
        <f>SUM(F104:F106)</f>
        <v>70.03</v>
      </c>
      <c r="G103" s="637">
        <f t="shared" ref="G103:I103" si="33">SUM(G104:G106)</f>
        <v>28515</v>
      </c>
      <c r="H103" s="638">
        <f t="shared" si="33"/>
        <v>7.02</v>
      </c>
      <c r="I103" s="639">
        <f t="shared" si="33"/>
        <v>377036</v>
      </c>
      <c r="J103" s="640">
        <f>ROUND(I103/$D103*100,1)</f>
        <v>92.8</v>
      </c>
      <c r="K103" s="639">
        <f t="shared" ref="K103:P103" si="34">SUM(K104:K106)</f>
        <v>0</v>
      </c>
      <c r="L103" s="641">
        <f t="shared" si="34"/>
        <v>0</v>
      </c>
      <c r="M103" s="642">
        <f t="shared" si="34"/>
        <v>0</v>
      </c>
      <c r="N103" s="643">
        <f t="shared" si="34"/>
        <v>247</v>
      </c>
      <c r="O103" s="641">
        <f t="shared" si="34"/>
        <v>11</v>
      </c>
      <c r="P103" s="640">
        <f t="shared" si="34"/>
        <v>22.5</v>
      </c>
    </row>
    <row r="104" spans="2:16" s="518" customFormat="1" ht="15" customHeight="1">
      <c r="B104" s="559"/>
      <c r="C104" s="644" t="s">
        <v>328</v>
      </c>
      <c r="D104" s="579">
        <v>0</v>
      </c>
      <c r="E104" s="580">
        <v>0</v>
      </c>
      <c r="F104" s="551">
        <v>0</v>
      </c>
      <c r="G104" s="580">
        <v>0</v>
      </c>
      <c r="H104" s="551">
        <v>0</v>
      </c>
      <c r="I104" s="581">
        <v>0</v>
      </c>
      <c r="J104" s="553">
        <v>0</v>
      </c>
      <c r="K104" s="580">
        <v>0</v>
      </c>
      <c r="L104" s="582">
        <v>0</v>
      </c>
      <c r="M104" s="583">
        <v>0</v>
      </c>
      <c r="N104" s="584">
        <v>0</v>
      </c>
      <c r="O104" s="582">
        <v>0</v>
      </c>
      <c r="P104" s="553">
        <v>0</v>
      </c>
    </row>
    <row r="105" spans="2:16" s="518" customFormat="1" ht="15" customHeight="1">
      <c r="B105" s="559"/>
      <c r="C105" s="644" t="s">
        <v>332</v>
      </c>
      <c r="D105" s="579">
        <v>406110</v>
      </c>
      <c r="E105" s="580">
        <v>284422</v>
      </c>
      <c r="F105" s="551">
        <v>70.03</v>
      </c>
      <c r="G105" s="580">
        <v>28515</v>
      </c>
      <c r="H105" s="551">
        <v>7.02</v>
      </c>
      <c r="I105" s="581">
        <v>377036</v>
      </c>
      <c r="J105" s="553">
        <v>92.84</v>
      </c>
      <c r="K105" s="580">
        <v>0</v>
      </c>
      <c r="L105" s="582">
        <v>0</v>
      </c>
      <c r="M105" s="583">
        <v>0</v>
      </c>
      <c r="N105" s="584">
        <v>247</v>
      </c>
      <c r="O105" s="582">
        <v>11</v>
      </c>
      <c r="P105" s="553">
        <v>22.5</v>
      </c>
    </row>
    <row r="106" spans="2:16" s="518" customFormat="1" ht="15" customHeight="1">
      <c r="B106" s="645"/>
      <c r="C106" s="627" t="s">
        <v>330</v>
      </c>
      <c r="D106" s="628">
        <v>0</v>
      </c>
      <c r="E106" s="629">
        <v>0</v>
      </c>
      <c r="F106" s="630">
        <v>0</v>
      </c>
      <c r="G106" s="629">
        <v>0</v>
      </c>
      <c r="H106" s="630">
        <v>0</v>
      </c>
      <c r="I106" s="631">
        <v>0</v>
      </c>
      <c r="J106" s="632">
        <v>0</v>
      </c>
      <c r="K106" s="629">
        <v>0</v>
      </c>
      <c r="L106" s="633">
        <v>0</v>
      </c>
      <c r="M106" s="634">
        <v>0</v>
      </c>
      <c r="N106" s="635">
        <v>0</v>
      </c>
      <c r="O106" s="633">
        <v>0</v>
      </c>
      <c r="P106" s="632">
        <v>0</v>
      </c>
    </row>
    <row r="107" spans="2:16" ht="15" customHeight="1">
      <c r="B107" s="518" t="s">
        <v>350</v>
      </c>
      <c r="P107" s="646"/>
    </row>
  </sheetData>
  <mergeCells count="26">
    <mergeCell ref="B7:C7"/>
    <mergeCell ref="D4:F4"/>
    <mergeCell ref="G4:J4"/>
    <mergeCell ref="K4:M4"/>
    <mergeCell ref="N4:P4"/>
    <mergeCell ref="B5:C5"/>
    <mergeCell ref="B71:C71"/>
    <mergeCell ref="B27:C27"/>
    <mergeCell ref="B31:C31"/>
    <mergeCell ref="B35:C35"/>
    <mergeCell ref="B39:C39"/>
    <mergeCell ref="B43:C43"/>
    <mergeCell ref="B47:C47"/>
    <mergeCell ref="B51:C51"/>
    <mergeCell ref="B55:C55"/>
    <mergeCell ref="B59:C59"/>
    <mergeCell ref="B63:C63"/>
    <mergeCell ref="B67:C67"/>
    <mergeCell ref="B99:C99"/>
    <mergeCell ref="B103:C103"/>
    <mergeCell ref="B75:C75"/>
    <mergeCell ref="B79:C79"/>
    <mergeCell ref="B83:C83"/>
    <mergeCell ref="B87:C87"/>
    <mergeCell ref="B91:C91"/>
    <mergeCell ref="B95:C95"/>
  </mergeCells>
  <phoneticPr fontId="4"/>
  <pageMargins left="0.59055118110236227" right="0.59055118110236227" top="0.78740157480314965" bottom="0.78740157480314965" header="0.39370078740157483" footer="0.39370078740157483"/>
  <pageSetup paperSize="9" firstPageNumber="2" orientation="portrait" r:id="rId1"/>
  <headerFooter alignWithMargins="0">
    <oddHeader>&amp;R&amp;"ＭＳ Ｐゴシック,標準"&amp;11 4.農      業</oddHeader>
    <oddFooter>&amp;C&amp;"ＭＳ Ｐゴシック,標準"-42-</oddFooter>
  </headerFooter>
  <colBreaks count="1" manualBreakCount="1">
    <brk id="17"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
  <sheetViews>
    <sheetView workbookViewId="0"/>
  </sheetViews>
  <sheetFormatPr defaultColWidth="9.140625" defaultRowHeight="12"/>
  <cols>
    <col min="1" max="1" width="3.7109375" style="3" customWidth="1"/>
    <col min="2" max="2" width="12.7109375" style="10" customWidth="1"/>
    <col min="3" max="3" width="12.7109375" style="6" customWidth="1"/>
    <col min="4" max="16384" width="9.140625" style="3"/>
  </cols>
  <sheetData>
    <row r="1" spans="1:7" ht="30" customHeight="1">
      <c r="A1" s="1" t="s">
        <v>17</v>
      </c>
      <c r="B1" s="7"/>
      <c r="C1" s="2"/>
    </row>
    <row r="2" spans="1:7" ht="18" customHeight="1">
      <c r="B2" s="8"/>
      <c r="C2" s="9" t="s">
        <v>15</v>
      </c>
      <c r="D2" s="9" t="s">
        <v>8</v>
      </c>
      <c r="E2" s="9" t="s">
        <v>7</v>
      </c>
      <c r="F2" s="9" t="s">
        <v>5</v>
      </c>
      <c r="G2" s="9" t="s">
        <v>6</v>
      </c>
    </row>
    <row r="3" spans="1:7" s="4" customFormat="1" ht="15" customHeight="1">
      <c r="B3" s="12" t="s">
        <v>0</v>
      </c>
      <c r="C3" s="5">
        <v>249</v>
      </c>
      <c r="D3" s="5">
        <v>247</v>
      </c>
      <c r="E3" s="5">
        <v>212</v>
      </c>
      <c r="F3" s="5">
        <v>232</v>
      </c>
      <c r="G3" s="5">
        <v>261</v>
      </c>
    </row>
    <row r="4" spans="1:7">
      <c r="B4" s="11" t="s">
        <v>10</v>
      </c>
      <c r="C4" s="5">
        <v>5527</v>
      </c>
      <c r="D4" s="5">
        <v>5164</v>
      </c>
      <c r="E4" s="5">
        <v>4860</v>
      </c>
      <c r="F4" s="5">
        <v>3989</v>
      </c>
      <c r="G4" s="5">
        <v>3276</v>
      </c>
    </row>
  </sheetData>
  <phoneticPr fontId="4"/>
  <pageMargins left="0.75" right="0.75" top="1" bottom="1"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90BC4-1268-4D42-8312-F6B1F08B7213}">
  <sheetPr>
    <pageSetUpPr fitToPage="1"/>
  </sheetPr>
  <dimension ref="A1:H55"/>
  <sheetViews>
    <sheetView zoomScaleNormal="100" zoomScaleSheetLayoutView="100" workbookViewId="0">
      <selection activeCell="G29" sqref="G29"/>
    </sheetView>
  </sheetViews>
  <sheetFormatPr defaultColWidth="9.140625" defaultRowHeight="12"/>
  <cols>
    <col min="1" max="1" width="1.7109375" style="16" customWidth="1"/>
    <col min="2" max="2" width="12.7109375" style="33" customWidth="1"/>
    <col min="3" max="7" width="14.28515625" style="19" customWidth="1"/>
    <col min="8" max="8" width="14.28515625" style="16" customWidth="1"/>
    <col min="9" max="16384" width="9.140625" style="16"/>
  </cols>
  <sheetData>
    <row r="1" spans="1:8" ht="30" customHeight="1">
      <c r="A1" s="13" t="s">
        <v>35</v>
      </c>
      <c r="B1" s="14"/>
      <c r="C1" s="15"/>
      <c r="D1" s="15"/>
      <c r="E1" s="15"/>
      <c r="F1" s="15"/>
      <c r="G1" s="15"/>
    </row>
    <row r="2" spans="1:8" ht="7.5" customHeight="1">
      <c r="A2" s="13"/>
      <c r="B2" s="14"/>
      <c r="C2" s="15"/>
      <c r="D2" s="15"/>
      <c r="E2" s="15"/>
      <c r="F2" s="15"/>
      <c r="G2" s="15"/>
    </row>
    <row r="3" spans="1:8" ht="23.25" customHeight="1">
      <c r="A3" s="13"/>
      <c r="B3" s="17" t="s">
        <v>19</v>
      </c>
      <c r="C3" s="18"/>
      <c r="D3" s="18"/>
      <c r="E3" s="18"/>
      <c r="F3" s="18"/>
      <c r="H3" s="20" t="s">
        <v>9</v>
      </c>
    </row>
    <row r="4" spans="1:8" ht="15" customHeight="1">
      <c r="A4" s="13"/>
      <c r="B4" s="654" t="s">
        <v>18</v>
      </c>
      <c r="C4" s="657" t="s">
        <v>26</v>
      </c>
      <c r="D4" s="660" t="s">
        <v>27</v>
      </c>
      <c r="E4" s="660"/>
      <c r="F4" s="660" t="s">
        <v>29</v>
      </c>
      <c r="G4" s="660"/>
      <c r="H4" s="21" t="s">
        <v>30</v>
      </c>
    </row>
    <row r="5" spans="1:8" ht="15" customHeight="1">
      <c r="A5" s="13"/>
      <c r="B5" s="655"/>
      <c r="C5" s="658"/>
      <c r="D5" s="649" t="s">
        <v>32</v>
      </c>
      <c r="E5" s="661" t="s">
        <v>28</v>
      </c>
      <c r="F5" s="663" t="s">
        <v>31</v>
      </c>
      <c r="G5" s="661" t="s">
        <v>28</v>
      </c>
      <c r="H5" s="649" t="s">
        <v>33</v>
      </c>
    </row>
    <row r="6" spans="1:8" ht="15" customHeight="1">
      <c r="A6" s="13"/>
      <c r="B6" s="656"/>
      <c r="C6" s="659"/>
      <c r="D6" s="650"/>
      <c r="E6" s="662"/>
      <c r="F6" s="664"/>
      <c r="G6" s="662"/>
      <c r="H6" s="650"/>
    </row>
    <row r="7" spans="1:8" ht="15" hidden="1" customHeight="1">
      <c r="A7" s="13"/>
      <c r="B7" s="23" t="s">
        <v>7</v>
      </c>
      <c r="C7" s="24"/>
      <c r="D7" s="24"/>
      <c r="E7" s="24"/>
      <c r="F7" s="25"/>
      <c r="G7" s="24"/>
      <c r="H7" s="651"/>
    </row>
    <row r="8" spans="1:8" ht="15" hidden="1" customHeight="1">
      <c r="A8" s="13"/>
      <c r="B8" s="26" t="s">
        <v>11</v>
      </c>
      <c r="C8" s="27"/>
      <c r="D8" s="27"/>
      <c r="E8" s="27"/>
      <c r="F8" s="28"/>
      <c r="G8" s="27"/>
      <c r="H8" s="652"/>
    </row>
    <row r="9" spans="1:8" ht="15" hidden="1" customHeight="1">
      <c r="A9" s="13"/>
      <c r="B9" s="26" t="s">
        <v>12</v>
      </c>
      <c r="C9" s="27"/>
      <c r="D9" s="27"/>
      <c r="E9" s="27"/>
      <c r="F9" s="28"/>
      <c r="G9" s="27"/>
      <c r="H9" s="652"/>
    </row>
    <row r="10" spans="1:8" ht="15" hidden="1" customHeight="1">
      <c r="A10" s="13"/>
      <c r="B10" s="26" t="s">
        <v>13</v>
      </c>
      <c r="C10" s="27"/>
      <c r="D10" s="27"/>
      <c r="E10" s="27"/>
      <c r="F10" s="28"/>
      <c r="G10" s="27"/>
      <c r="H10" s="652"/>
    </row>
    <row r="11" spans="1:8" ht="15" hidden="1" customHeight="1">
      <c r="A11" s="13"/>
      <c r="B11" s="29" t="s">
        <v>14</v>
      </c>
      <c r="C11" s="27"/>
      <c r="D11" s="30"/>
      <c r="E11" s="27"/>
      <c r="F11" s="31"/>
      <c r="G11" s="30"/>
      <c r="H11" s="653"/>
    </row>
    <row r="12" spans="1:8" ht="15" customHeight="1">
      <c r="A12" s="13"/>
      <c r="B12" s="23" t="s">
        <v>5</v>
      </c>
      <c r="C12" s="24">
        <v>4221</v>
      </c>
      <c r="D12" s="24">
        <v>311</v>
      </c>
      <c r="E12" s="24">
        <v>225</v>
      </c>
      <c r="F12" s="25">
        <v>1361</v>
      </c>
      <c r="G12" s="24">
        <v>239</v>
      </c>
      <c r="H12" s="24">
        <v>2549</v>
      </c>
    </row>
    <row r="13" spans="1:8" ht="15" customHeight="1">
      <c r="A13" s="13"/>
      <c r="B13" s="26" t="s">
        <v>11</v>
      </c>
      <c r="C13" s="27">
        <v>839</v>
      </c>
      <c r="D13" s="27">
        <v>127</v>
      </c>
      <c r="E13" s="27">
        <v>112</v>
      </c>
      <c r="F13" s="28">
        <v>234</v>
      </c>
      <c r="G13" s="27">
        <v>58</v>
      </c>
      <c r="H13" s="27">
        <v>478</v>
      </c>
    </row>
    <row r="14" spans="1:8" ht="15" customHeight="1">
      <c r="A14" s="13"/>
      <c r="B14" s="26" t="s">
        <v>12</v>
      </c>
      <c r="C14" s="27">
        <v>1381</v>
      </c>
      <c r="D14" s="27">
        <v>62</v>
      </c>
      <c r="E14" s="27">
        <v>40</v>
      </c>
      <c r="F14" s="28">
        <v>559</v>
      </c>
      <c r="G14" s="27">
        <v>74</v>
      </c>
      <c r="H14" s="27">
        <v>760</v>
      </c>
    </row>
    <row r="15" spans="1:8" ht="15" customHeight="1">
      <c r="A15" s="13"/>
      <c r="B15" s="26" t="s">
        <v>13</v>
      </c>
      <c r="C15" s="27">
        <v>895</v>
      </c>
      <c r="D15" s="27">
        <v>66</v>
      </c>
      <c r="E15" s="27">
        <v>36</v>
      </c>
      <c r="F15" s="28">
        <v>272</v>
      </c>
      <c r="G15" s="27">
        <v>46</v>
      </c>
      <c r="H15" s="27">
        <v>557</v>
      </c>
    </row>
    <row r="16" spans="1:8" ht="15" customHeight="1">
      <c r="A16" s="13"/>
      <c r="B16" s="29" t="s">
        <v>14</v>
      </c>
      <c r="C16" s="27">
        <v>1100</v>
      </c>
      <c r="D16" s="30">
        <v>56</v>
      </c>
      <c r="E16" s="30">
        <v>37</v>
      </c>
      <c r="F16" s="31">
        <v>296</v>
      </c>
      <c r="G16" s="30">
        <v>61</v>
      </c>
      <c r="H16" s="30">
        <v>754</v>
      </c>
    </row>
    <row r="17" spans="1:8" ht="15" customHeight="1">
      <c r="A17" s="13"/>
      <c r="B17" s="23" t="s">
        <v>6</v>
      </c>
      <c r="C17" s="24">
        <v>3537</v>
      </c>
      <c r="D17" s="24">
        <v>299</v>
      </c>
      <c r="E17" s="24">
        <v>194</v>
      </c>
      <c r="F17" s="25">
        <v>1033</v>
      </c>
      <c r="G17" s="24">
        <v>156</v>
      </c>
      <c r="H17" s="24">
        <v>2205</v>
      </c>
    </row>
    <row r="18" spans="1:8" ht="15" customHeight="1">
      <c r="A18" s="13"/>
      <c r="B18" s="26" t="s">
        <v>11</v>
      </c>
      <c r="C18" s="27">
        <v>748</v>
      </c>
      <c r="D18" s="27">
        <v>117</v>
      </c>
      <c r="E18" s="27">
        <v>92</v>
      </c>
      <c r="F18" s="28">
        <v>181</v>
      </c>
      <c r="G18" s="27">
        <v>36</v>
      </c>
      <c r="H18" s="27">
        <v>450</v>
      </c>
    </row>
    <row r="19" spans="1:8" ht="15" customHeight="1">
      <c r="A19" s="13"/>
      <c r="B19" s="26" t="s">
        <v>12</v>
      </c>
      <c r="C19" s="27">
        <v>1162</v>
      </c>
      <c r="D19" s="27">
        <v>82</v>
      </c>
      <c r="E19" s="27">
        <v>45</v>
      </c>
      <c r="F19" s="28">
        <v>483</v>
      </c>
      <c r="G19" s="27">
        <v>64</v>
      </c>
      <c r="H19" s="27">
        <v>597</v>
      </c>
    </row>
    <row r="20" spans="1:8" ht="15" customHeight="1">
      <c r="A20" s="13"/>
      <c r="B20" s="26" t="s">
        <v>13</v>
      </c>
      <c r="C20" s="27">
        <v>776</v>
      </c>
      <c r="D20" s="27">
        <v>44</v>
      </c>
      <c r="E20" s="27">
        <v>25</v>
      </c>
      <c r="F20" s="28">
        <v>191</v>
      </c>
      <c r="G20" s="27">
        <v>24</v>
      </c>
      <c r="H20" s="27">
        <v>541</v>
      </c>
    </row>
    <row r="21" spans="1:8" ht="15" customHeight="1">
      <c r="A21" s="13"/>
      <c r="B21" s="29" t="s">
        <v>14</v>
      </c>
      <c r="C21" s="30">
        <v>851</v>
      </c>
      <c r="D21" s="30">
        <v>56</v>
      </c>
      <c r="E21" s="30">
        <v>32</v>
      </c>
      <c r="F21" s="31">
        <v>178</v>
      </c>
      <c r="G21" s="30">
        <v>32</v>
      </c>
      <c r="H21" s="30">
        <v>617</v>
      </c>
    </row>
    <row r="22" spans="1:8" ht="15" customHeight="1">
      <c r="A22" s="13"/>
      <c r="B22" s="23" t="s">
        <v>20</v>
      </c>
      <c r="C22" s="24">
        <v>2672</v>
      </c>
      <c r="D22" s="24">
        <v>173</v>
      </c>
      <c r="E22" s="24">
        <v>122</v>
      </c>
      <c r="F22" s="25">
        <v>750</v>
      </c>
      <c r="G22" s="24">
        <v>204</v>
      </c>
      <c r="H22" s="24">
        <v>1749</v>
      </c>
    </row>
    <row r="23" spans="1:8" ht="15" customHeight="1">
      <c r="A23" s="13"/>
      <c r="B23" s="26" t="s">
        <v>11</v>
      </c>
      <c r="C23" s="27">
        <v>556</v>
      </c>
      <c r="D23" s="27">
        <v>75</v>
      </c>
      <c r="E23" s="27">
        <v>65</v>
      </c>
      <c r="F23" s="28">
        <v>162</v>
      </c>
      <c r="G23" s="27">
        <v>63</v>
      </c>
      <c r="H23" s="27">
        <v>329</v>
      </c>
    </row>
    <row r="24" spans="1:8" ht="15" customHeight="1">
      <c r="A24" s="13"/>
      <c r="B24" s="26" t="s">
        <v>12</v>
      </c>
      <c r="C24" s="27">
        <v>963</v>
      </c>
      <c r="D24" s="27">
        <v>43</v>
      </c>
      <c r="E24" s="27">
        <v>21</v>
      </c>
      <c r="F24" s="28">
        <v>311</v>
      </c>
      <c r="G24" s="27">
        <v>74</v>
      </c>
      <c r="H24" s="27">
        <v>609</v>
      </c>
    </row>
    <row r="25" spans="1:8" ht="15" customHeight="1">
      <c r="A25" s="13"/>
      <c r="B25" s="26" t="s">
        <v>13</v>
      </c>
      <c r="C25" s="27">
        <v>625</v>
      </c>
      <c r="D25" s="27">
        <v>25</v>
      </c>
      <c r="E25" s="27">
        <v>16</v>
      </c>
      <c r="F25" s="28">
        <v>151</v>
      </c>
      <c r="G25" s="27">
        <v>30</v>
      </c>
      <c r="H25" s="27">
        <v>449</v>
      </c>
    </row>
    <row r="26" spans="1:8" ht="15" customHeight="1">
      <c r="A26" s="13"/>
      <c r="B26" s="29" t="s">
        <v>14</v>
      </c>
      <c r="C26" s="30">
        <v>518</v>
      </c>
      <c r="D26" s="30">
        <v>30</v>
      </c>
      <c r="E26" s="30">
        <v>20</v>
      </c>
      <c r="F26" s="31">
        <v>126</v>
      </c>
      <c r="G26" s="30">
        <v>37</v>
      </c>
      <c r="H26" s="30">
        <v>362</v>
      </c>
    </row>
    <row r="27" spans="1:8" ht="15" customHeight="1">
      <c r="A27" s="13"/>
      <c r="B27" s="23" t="s">
        <v>40</v>
      </c>
      <c r="C27" s="24">
        <v>2042</v>
      </c>
      <c r="D27" s="24">
        <v>187</v>
      </c>
      <c r="E27" s="24">
        <v>125</v>
      </c>
      <c r="F27" s="25">
        <v>383</v>
      </c>
      <c r="G27" s="24">
        <v>106</v>
      </c>
      <c r="H27" s="24">
        <v>1472</v>
      </c>
    </row>
    <row r="28" spans="1:8" ht="15" customHeight="1">
      <c r="A28" s="13"/>
      <c r="B28" s="26" t="s">
        <v>11</v>
      </c>
      <c r="C28" s="27">
        <v>438</v>
      </c>
      <c r="D28" s="27">
        <v>65</v>
      </c>
      <c r="E28" s="27">
        <v>59</v>
      </c>
      <c r="F28" s="28">
        <v>78</v>
      </c>
      <c r="G28" s="27">
        <v>36</v>
      </c>
      <c r="H28" s="27">
        <v>290</v>
      </c>
    </row>
    <row r="29" spans="1:8" ht="15" customHeight="1">
      <c r="A29" s="13"/>
      <c r="B29" s="26" t="s">
        <v>12</v>
      </c>
      <c r="C29" s="27">
        <v>751</v>
      </c>
      <c r="D29" s="27">
        <v>60</v>
      </c>
      <c r="E29" s="27">
        <v>28</v>
      </c>
      <c r="F29" s="28">
        <v>159</v>
      </c>
      <c r="G29" s="27">
        <v>36</v>
      </c>
      <c r="H29" s="27">
        <v>531</v>
      </c>
    </row>
    <row r="30" spans="1:8" ht="15" customHeight="1">
      <c r="A30" s="13"/>
      <c r="B30" s="26" t="s">
        <v>13</v>
      </c>
      <c r="C30" s="27">
        <v>473</v>
      </c>
      <c r="D30" s="27">
        <v>34</v>
      </c>
      <c r="E30" s="27">
        <v>19</v>
      </c>
      <c r="F30" s="28">
        <v>81</v>
      </c>
      <c r="G30" s="27">
        <v>15</v>
      </c>
      <c r="H30" s="27">
        <v>358</v>
      </c>
    </row>
    <row r="31" spans="1:8" ht="15" customHeight="1">
      <c r="A31" s="13"/>
      <c r="B31" s="29" t="s">
        <v>14</v>
      </c>
      <c r="C31" s="30">
        <v>380</v>
      </c>
      <c r="D31" s="30">
        <v>26</v>
      </c>
      <c r="E31" s="30">
        <v>17</v>
      </c>
      <c r="F31" s="31">
        <v>65</v>
      </c>
      <c r="G31" s="30">
        <v>19</v>
      </c>
      <c r="H31" s="30">
        <v>289</v>
      </c>
    </row>
    <row r="32" spans="1:8" ht="15" customHeight="1">
      <c r="A32" s="13"/>
      <c r="B32" s="23" t="s">
        <v>41</v>
      </c>
      <c r="C32" s="24">
        <v>1316</v>
      </c>
      <c r="D32" s="24">
        <v>134</v>
      </c>
      <c r="E32" s="24">
        <v>96</v>
      </c>
      <c r="F32" s="25">
        <v>189</v>
      </c>
      <c r="G32" s="24">
        <v>51</v>
      </c>
      <c r="H32" s="24">
        <v>993</v>
      </c>
    </row>
    <row r="33" spans="1:8" ht="15" customHeight="1">
      <c r="A33" s="13"/>
      <c r="B33" s="26" t="s">
        <v>11</v>
      </c>
      <c r="C33" s="27">
        <v>299</v>
      </c>
      <c r="D33" s="27">
        <v>53</v>
      </c>
      <c r="E33" s="27">
        <v>44</v>
      </c>
      <c r="F33" s="28">
        <v>46</v>
      </c>
      <c r="G33" s="27">
        <v>19</v>
      </c>
      <c r="H33" s="27">
        <v>194</v>
      </c>
    </row>
    <row r="34" spans="1:8" ht="15" customHeight="1">
      <c r="A34" s="13"/>
      <c r="B34" s="26" t="s">
        <v>12</v>
      </c>
      <c r="C34" s="27">
        <v>464</v>
      </c>
      <c r="D34" s="27">
        <v>37</v>
      </c>
      <c r="E34" s="27">
        <v>25</v>
      </c>
      <c r="F34" s="28">
        <v>71</v>
      </c>
      <c r="G34" s="27">
        <v>15</v>
      </c>
      <c r="H34" s="27">
        <v>355</v>
      </c>
    </row>
    <row r="35" spans="1:8" ht="15" customHeight="1">
      <c r="A35" s="13"/>
      <c r="B35" s="26" t="s">
        <v>13</v>
      </c>
      <c r="C35" s="27">
        <v>296</v>
      </c>
      <c r="D35" s="27">
        <v>15</v>
      </c>
      <c r="E35" s="27">
        <v>8</v>
      </c>
      <c r="F35" s="28">
        <v>42</v>
      </c>
      <c r="G35" s="27">
        <v>8</v>
      </c>
      <c r="H35" s="27">
        <v>239</v>
      </c>
    </row>
    <row r="36" spans="1:8" ht="15" customHeight="1">
      <c r="A36" s="13"/>
      <c r="B36" s="29" t="s">
        <v>14</v>
      </c>
      <c r="C36" s="30">
        <v>257</v>
      </c>
      <c r="D36" s="30">
        <v>26</v>
      </c>
      <c r="E36" s="30">
        <v>16</v>
      </c>
      <c r="F36" s="31">
        <v>29</v>
      </c>
      <c r="G36" s="30">
        <v>9</v>
      </c>
      <c r="H36" s="30">
        <v>202</v>
      </c>
    </row>
    <row r="37" spans="1:8" ht="15" customHeight="1">
      <c r="A37" s="13"/>
      <c r="B37" s="32" t="s">
        <v>22</v>
      </c>
      <c r="C37" s="15"/>
      <c r="D37" s="15"/>
      <c r="E37" s="15"/>
      <c r="F37" s="15"/>
      <c r="G37" s="15"/>
    </row>
    <row r="38" spans="1:8" ht="15" customHeight="1">
      <c r="A38" s="13"/>
      <c r="B38" s="32" t="s">
        <v>34</v>
      </c>
      <c r="C38" s="15"/>
      <c r="D38" s="15"/>
      <c r="E38" s="15"/>
      <c r="F38" s="15"/>
      <c r="G38" s="15"/>
    </row>
    <row r="39" spans="1:8" ht="15" customHeight="1">
      <c r="A39" s="13"/>
      <c r="B39" s="49" t="s">
        <v>39</v>
      </c>
      <c r="C39" s="15"/>
      <c r="D39" s="15"/>
      <c r="E39" s="15"/>
      <c r="F39" s="15"/>
      <c r="G39" s="15"/>
    </row>
    <row r="40" spans="1:8" ht="15" customHeight="1">
      <c r="A40" s="13"/>
      <c r="B40" s="32"/>
      <c r="C40" s="15"/>
      <c r="D40" s="15"/>
      <c r="E40" s="15"/>
      <c r="F40" s="15"/>
      <c r="G40" s="15"/>
    </row>
    <row r="41" spans="1:8" ht="15" customHeight="1">
      <c r="A41" s="13"/>
      <c r="B41" s="32"/>
      <c r="C41" s="15"/>
      <c r="D41" s="15"/>
      <c r="E41" s="15"/>
      <c r="F41" s="15"/>
      <c r="G41" s="15"/>
    </row>
    <row r="42" spans="1:8" ht="15" customHeight="1">
      <c r="A42" s="13"/>
      <c r="B42" s="32"/>
      <c r="C42" s="15"/>
      <c r="D42" s="15"/>
      <c r="E42" s="15"/>
      <c r="F42" s="15"/>
      <c r="G42" s="15"/>
    </row>
    <row r="43" spans="1:8" ht="15" customHeight="1">
      <c r="A43" s="13"/>
      <c r="B43" s="32"/>
      <c r="C43" s="15"/>
      <c r="D43" s="15"/>
      <c r="E43" s="15"/>
      <c r="F43" s="15"/>
      <c r="G43" s="15"/>
    </row>
    <row r="44" spans="1:8" ht="15" customHeight="1">
      <c r="A44" s="13"/>
      <c r="B44" s="32"/>
      <c r="C44" s="15"/>
      <c r="D44" s="15"/>
      <c r="E44" s="15"/>
      <c r="F44" s="15"/>
      <c r="G44" s="15"/>
    </row>
    <row r="45" spans="1:8" ht="15" customHeight="1">
      <c r="A45" s="13"/>
      <c r="B45" s="32"/>
      <c r="C45" s="15"/>
      <c r="D45" s="15"/>
      <c r="E45" s="15"/>
      <c r="F45" s="15"/>
      <c r="G45" s="15"/>
    </row>
    <row r="46" spans="1:8" ht="15" customHeight="1">
      <c r="A46" s="13"/>
      <c r="B46" s="32"/>
      <c r="C46" s="15"/>
      <c r="D46" s="15"/>
      <c r="E46" s="15"/>
      <c r="F46" s="15"/>
      <c r="G46" s="15"/>
    </row>
    <row r="47" spans="1:8" ht="15" customHeight="1">
      <c r="A47" s="13"/>
      <c r="B47" s="32"/>
      <c r="C47" s="15"/>
      <c r="D47" s="15"/>
      <c r="E47" s="15"/>
      <c r="F47" s="15"/>
      <c r="G47" s="15"/>
    </row>
    <row r="48" spans="1:8" ht="15" customHeight="1">
      <c r="A48" s="13"/>
      <c r="B48" s="32"/>
      <c r="C48" s="15"/>
      <c r="D48" s="15"/>
      <c r="E48" s="15"/>
      <c r="F48" s="15"/>
      <c r="G48" s="15"/>
    </row>
    <row r="49" spans="1:7" ht="15" customHeight="1">
      <c r="A49" s="13"/>
      <c r="B49" s="32"/>
      <c r="C49" s="15"/>
      <c r="D49" s="15"/>
      <c r="E49" s="15"/>
      <c r="F49" s="15"/>
      <c r="G49" s="15"/>
    </row>
    <row r="50" spans="1:7" ht="15" customHeight="1">
      <c r="A50" s="13"/>
      <c r="B50" s="32"/>
      <c r="C50" s="15"/>
      <c r="D50" s="15"/>
      <c r="E50" s="15"/>
      <c r="F50" s="15"/>
      <c r="G50" s="15"/>
    </row>
    <row r="51" spans="1:7" ht="15" customHeight="1">
      <c r="A51" s="13"/>
      <c r="B51" s="32"/>
      <c r="C51" s="15"/>
      <c r="D51" s="15"/>
      <c r="E51" s="15"/>
      <c r="F51" s="15"/>
      <c r="G51" s="15"/>
    </row>
    <row r="52" spans="1:7" ht="15" customHeight="1">
      <c r="A52" s="13"/>
      <c r="B52" s="32"/>
      <c r="C52" s="15"/>
      <c r="D52" s="15"/>
      <c r="E52" s="15"/>
      <c r="F52" s="15"/>
      <c r="G52" s="15"/>
    </row>
    <row r="53" spans="1:7" ht="15" customHeight="1">
      <c r="A53" s="13"/>
      <c r="B53" s="32"/>
      <c r="C53" s="15"/>
      <c r="D53" s="15"/>
      <c r="E53" s="15"/>
      <c r="F53" s="15"/>
      <c r="G53" s="15"/>
    </row>
    <row r="54" spans="1:7" ht="15" customHeight="1">
      <c r="A54" s="13"/>
      <c r="B54" s="32"/>
      <c r="C54" s="15"/>
      <c r="D54" s="15"/>
      <c r="E54" s="15"/>
      <c r="F54" s="15"/>
      <c r="G54" s="15"/>
    </row>
    <row r="55" spans="1:7" ht="7.5" customHeight="1">
      <c r="A55" s="13"/>
      <c r="B55" s="14"/>
      <c r="C55" s="15"/>
      <c r="D55" s="15"/>
      <c r="E55" s="15"/>
      <c r="F55" s="15"/>
      <c r="G55" s="15"/>
    </row>
  </sheetData>
  <mergeCells count="10">
    <mergeCell ref="H5:H6"/>
    <mergeCell ref="H7:H11"/>
    <mergeCell ref="B4:B6"/>
    <mergeCell ref="C4:C6"/>
    <mergeCell ref="D4:E4"/>
    <mergeCell ref="F4:G4"/>
    <mergeCell ref="D5:D6"/>
    <mergeCell ref="E5:E6"/>
    <mergeCell ref="F5:F6"/>
    <mergeCell ref="G5:G6"/>
  </mergeCells>
  <phoneticPr fontId="4"/>
  <pageMargins left="0.59055118110236227" right="0.59055118110236227" top="0.78740157480314965" bottom="0.78740157480314965" header="0.39370078740157483" footer="0.39370078740157483"/>
  <pageSetup paperSize="9" orientation="portrait" r:id="rId1"/>
  <headerFooter alignWithMargins="0">
    <oddHeader>&amp;R&amp;"ＭＳ Ｐゴシック,標準"&amp;11 4.農      業</oddHeader>
    <oddFooter>&amp;C&amp;"ＭＳ Ｐゴシック,標準"&amp;11-31-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758D6-A986-4D9C-9D1C-A2306AF21E8A}">
  <dimension ref="A1:J45"/>
  <sheetViews>
    <sheetView topLeftCell="A20" zoomScale="110" zoomScaleNormal="110" zoomScaleSheetLayoutView="100" workbookViewId="0">
      <selection activeCell="B33" sqref="B33"/>
    </sheetView>
  </sheetViews>
  <sheetFormatPr defaultColWidth="9.140625" defaultRowHeight="12" outlineLevelRow="1"/>
  <cols>
    <col min="1" max="1" width="1.7109375" style="16" customWidth="1"/>
    <col min="2" max="2" width="12.7109375" style="33" customWidth="1"/>
    <col min="3" max="7" width="14.28515625" style="19" customWidth="1"/>
    <col min="8" max="8" width="14.28515625" style="16" customWidth="1"/>
    <col min="9" max="16384" width="9.140625" style="16"/>
  </cols>
  <sheetData>
    <row r="1" spans="1:8" ht="30" customHeight="1">
      <c r="A1" s="13" t="s">
        <v>36</v>
      </c>
      <c r="B1" s="16"/>
      <c r="C1" s="15"/>
      <c r="D1" s="15"/>
      <c r="E1" s="15"/>
      <c r="F1" s="15"/>
      <c r="G1" s="15"/>
    </row>
    <row r="2" spans="1:8" ht="22.5" customHeight="1">
      <c r="B2" s="17" t="s">
        <v>19</v>
      </c>
      <c r="C2" s="18"/>
      <c r="D2" s="18"/>
      <c r="E2" s="18"/>
      <c r="F2" s="18"/>
      <c r="H2" s="20" t="s">
        <v>9</v>
      </c>
    </row>
    <row r="3" spans="1:8" s="34" customFormat="1" ht="15" customHeight="1">
      <c r="B3" s="665" t="s">
        <v>18</v>
      </c>
      <c r="C3" s="667" t="s">
        <v>1</v>
      </c>
      <c r="D3" s="667" t="s">
        <v>0</v>
      </c>
      <c r="E3" s="669" t="s">
        <v>10</v>
      </c>
      <c r="F3" s="670"/>
      <c r="G3" s="671"/>
      <c r="H3" s="672" t="s">
        <v>16</v>
      </c>
    </row>
    <row r="4" spans="1:8" s="34" customFormat="1" ht="15" customHeight="1">
      <c r="B4" s="666"/>
      <c r="C4" s="668"/>
      <c r="D4" s="668"/>
      <c r="E4" s="22" t="s">
        <v>4</v>
      </c>
      <c r="F4" s="35" t="s">
        <v>2</v>
      </c>
      <c r="G4" s="36" t="s">
        <v>3</v>
      </c>
      <c r="H4" s="673"/>
    </row>
    <row r="5" spans="1:8" s="37" customFormat="1" ht="15" hidden="1" customHeight="1">
      <c r="B5" s="23" t="s">
        <v>15</v>
      </c>
      <c r="C5" s="24">
        <f>SUM(C6:C9)</f>
        <v>5776</v>
      </c>
      <c r="D5" s="24">
        <f>SUM(D6:D9)</f>
        <v>249</v>
      </c>
      <c r="E5" s="24">
        <f>SUM(E6:E9)</f>
        <v>5527</v>
      </c>
      <c r="F5" s="25">
        <f>SUM(F6:F9)</f>
        <v>811</v>
      </c>
      <c r="G5" s="38">
        <f>SUM(G6:G9)</f>
        <v>4716</v>
      </c>
      <c r="H5" s="651"/>
    </row>
    <row r="6" spans="1:8" s="39" customFormat="1" ht="15" hidden="1" customHeight="1">
      <c r="B6" s="26" t="s">
        <v>11</v>
      </c>
      <c r="C6" s="27">
        <f>SUM(D6:E6)+H6</f>
        <v>1056</v>
      </c>
      <c r="D6" s="27">
        <v>90</v>
      </c>
      <c r="E6" s="27">
        <f>SUM(F6:G6)</f>
        <v>966</v>
      </c>
      <c r="F6" s="28">
        <v>241</v>
      </c>
      <c r="G6" s="40">
        <v>725</v>
      </c>
      <c r="H6" s="652"/>
    </row>
    <row r="7" spans="1:8" s="39" customFormat="1" ht="15" hidden="1" customHeight="1">
      <c r="B7" s="26" t="s">
        <v>12</v>
      </c>
      <c r="C7" s="27">
        <f>SUM(D7:E7)+H7</f>
        <v>2004</v>
      </c>
      <c r="D7" s="27">
        <v>52</v>
      </c>
      <c r="E7" s="27">
        <f>SUM(F7:G7)</f>
        <v>1952</v>
      </c>
      <c r="F7" s="28">
        <v>194</v>
      </c>
      <c r="G7" s="40">
        <v>1758</v>
      </c>
      <c r="H7" s="652"/>
    </row>
    <row r="8" spans="1:8" s="39" customFormat="1" ht="15" hidden="1" customHeight="1">
      <c r="B8" s="26" t="s">
        <v>13</v>
      </c>
      <c r="C8" s="27">
        <f>SUM(D8:E8)+H8</f>
        <v>1209</v>
      </c>
      <c r="D8" s="27">
        <v>40</v>
      </c>
      <c r="E8" s="27">
        <f>SUM(F8:G8)</f>
        <v>1169</v>
      </c>
      <c r="F8" s="28">
        <v>104</v>
      </c>
      <c r="G8" s="40">
        <v>1065</v>
      </c>
      <c r="H8" s="652"/>
    </row>
    <row r="9" spans="1:8" s="39" customFormat="1" ht="15" hidden="1" customHeight="1">
      <c r="B9" s="29" t="s">
        <v>14</v>
      </c>
      <c r="C9" s="27">
        <f>SUM(D9:E9)+H9</f>
        <v>1507</v>
      </c>
      <c r="D9" s="30">
        <v>67</v>
      </c>
      <c r="E9" s="27">
        <f>SUM(F9:G9)</f>
        <v>1440</v>
      </c>
      <c r="F9" s="31">
        <v>272</v>
      </c>
      <c r="G9" s="41">
        <v>1168</v>
      </c>
      <c r="H9" s="653"/>
    </row>
    <row r="10" spans="1:8" s="37" customFormat="1" ht="15" customHeight="1">
      <c r="B10" s="23" t="s">
        <v>8</v>
      </c>
      <c r="C10" s="24">
        <f>SUM(C11:C14)</f>
        <v>5411</v>
      </c>
      <c r="D10" s="24">
        <f>SUM(D11:D14)</f>
        <v>247</v>
      </c>
      <c r="E10" s="24">
        <f>SUM(E11:E14)</f>
        <v>5164</v>
      </c>
      <c r="F10" s="25">
        <f>SUM(F11:F14)</f>
        <v>502</v>
      </c>
      <c r="G10" s="38">
        <f>SUM(G11:G14)</f>
        <v>4662</v>
      </c>
      <c r="H10" s="651"/>
    </row>
    <row r="11" spans="1:8" s="39" customFormat="1" ht="15" hidden="1" customHeight="1">
      <c r="B11" s="26" t="s">
        <v>11</v>
      </c>
      <c r="C11" s="27">
        <f>SUM(D11:E11)+H11</f>
        <v>978</v>
      </c>
      <c r="D11" s="27">
        <v>84</v>
      </c>
      <c r="E11" s="27">
        <f>SUM(F11:G11)</f>
        <v>894</v>
      </c>
      <c r="F11" s="28">
        <v>198</v>
      </c>
      <c r="G11" s="40">
        <v>696</v>
      </c>
      <c r="H11" s="652"/>
    </row>
    <row r="12" spans="1:8" s="39" customFormat="1" ht="15" hidden="1" customHeight="1">
      <c r="B12" s="26" t="s">
        <v>12</v>
      </c>
      <c r="C12" s="27">
        <f>SUM(D12:E12)+H12</f>
        <v>1888</v>
      </c>
      <c r="D12" s="27">
        <v>56</v>
      </c>
      <c r="E12" s="27">
        <f>SUM(F12:G12)</f>
        <v>1832</v>
      </c>
      <c r="F12" s="28">
        <v>186</v>
      </c>
      <c r="G12" s="40">
        <v>1646</v>
      </c>
      <c r="H12" s="652"/>
    </row>
    <row r="13" spans="1:8" s="39" customFormat="1" ht="15" hidden="1" customHeight="1">
      <c r="B13" s="26" t="s">
        <v>13</v>
      </c>
      <c r="C13" s="27">
        <f>SUM(D13:E13)+H13</f>
        <v>1131</v>
      </c>
      <c r="D13" s="27">
        <v>35</v>
      </c>
      <c r="E13" s="27">
        <f>SUM(F13:G13)</f>
        <v>1096</v>
      </c>
      <c r="F13" s="28">
        <v>53</v>
      </c>
      <c r="G13" s="40">
        <v>1043</v>
      </c>
      <c r="H13" s="652"/>
    </row>
    <row r="14" spans="1:8" s="39" customFormat="1" ht="15" hidden="1" customHeight="1">
      <c r="B14" s="29" t="s">
        <v>14</v>
      </c>
      <c r="C14" s="27">
        <f>SUM(D14:E14)+H14</f>
        <v>1414</v>
      </c>
      <c r="D14" s="30">
        <v>72</v>
      </c>
      <c r="E14" s="27">
        <f>SUM(F14:G14)</f>
        <v>1342</v>
      </c>
      <c r="F14" s="31">
        <v>65</v>
      </c>
      <c r="G14" s="41">
        <v>1277</v>
      </c>
      <c r="H14" s="653"/>
    </row>
    <row r="15" spans="1:8" s="37" customFormat="1" ht="15" customHeight="1">
      <c r="B15" s="23" t="s">
        <v>7</v>
      </c>
      <c r="C15" s="24">
        <f>SUM(C16:C19)</f>
        <v>5072</v>
      </c>
      <c r="D15" s="24">
        <f>SUM(D16:D19)</f>
        <v>212</v>
      </c>
      <c r="E15" s="24">
        <f>SUM(E16:E19)</f>
        <v>4860</v>
      </c>
      <c r="F15" s="25">
        <f>SUM(F16:F19)</f>
        <v>534</v>
      </c>
      <c r="G15" s="38">
        <f>SUM(G16:G19)</f>
        <v>4326</v>
      </c>
      <c r="H15" s="651"/>
    </row>
    <row r="16" spans="1:8" s="39" customFormat="1" ht="15" customHeight="1">
      <c r="B16" s="26" t="s">
        <v>11</v>
      </c>
      <c r="C16" s="27">
        <f>SUM(D16:E16)+H16</f>
        <v>943</v>
      </c>
      <c r="D16" s="27">
        <v>61</v>
      </c>
      <c r="E16" s="27">
        <f>SUM(F16:G16)</f>
        <v>882</v>
      </c>
      <c r="F16" s="28">
        <v>198</v>
      </c>
      <c r="G16" s="40">
        <v>684</v>
      </c>
      <c r="H16" s="652"/>
    </row>
    <row r="17" spans="2:8" s="39" customFormat="1" ht="15" customHeight="1">
      <c r="B17" s="26" t="s">
        <v>12</v>
      </c>
      <c r="C17" s="27">
        <f>SUM(D17:E17)+H17</f>
        <v>1730</v>
      </c>
      <c r="D17" s="27">
        <v>54</v>
      </c>
      <c r="E17" s="27">
        <f>SUM(F17:G17)</f>
        <v>1676</v>
      </c>
      <c r="F17" s="28">
        <v>105</v>
      </c>
      <c r="G17" s="40">
        <v>1571</v>
      </c>
      <c r="H17" s="652"/>
    </row>
    <row r="18" spans="2:8" s="39" customFormat="1" ht="15" customHeight="1">
      <c r="B18" s="26" t="s">
        <v>13</v>
      </c>
      <c r="C18" s="27">
        <f>SUM(D18:E18)+H18</f>
        <v>1050</v>
      </c>
      <c r="D18" s="27">
        <v>33</v>
      </c>
      <c r="E18" s="27">
        <f>SUM(F18:G18)</f>
        <v>1017</v>
      </c>
      <c r="F18" s="28">
        <v>120</v>
      </c>
      <c r="G18" s="40">
        <v>897</v>
      </c>
      <c r="H18" s="652"/>
    </row>
    <row r="19" spans="2:8" s="39" customFormat="1" ht="15" customHeight="1">
      <c r="B19" s="29" t="s">
        <v>14</v>
      </c>
      <c r="C19" s="27">
        <f>SUM(D19:E19)+H19</f>
        <v>1349</v>
      </c>
      <c r="D19" s="30">
        <v>64</v>
      </c>
      <c r="E19" s="27">
        <f>SUM(F19:G19)</f>
        <v>1285</v>
      </c>
      <c r="F19" s="31">
        <v>111</v>
      </c>
      <c r="G19" s="41">
        <v>1174</v>
      </c>
      <c r="H19" s="653"/>
    </row>
    <row r="20" spans="2:8" s="37" customFormat="1" ht="15" customHeight="1">
      <c r="B20" s="23" t="s">
        <v>5</v>
      </c>
      <c r="C20" s="24">
        <f t="shared" ref="C20:H20" si="0">SUM(C21:C24)</f>
        <v>4659</v>
      </c>
      <c r="D20" s="24">
        <f t="shared" si="0"/>
        <v>232</v>
      </c>
      <c r="E20" s="24">
        <f t="shared" si="0"/>
        <v>3989</v>
      </c>
      <c r="F20" s="25">
        <f t="shared" si="0"/>
        <v>344</v>
      </c>
      <c r="G20" s="38">
        <f t="shared" si="0"/>
        <v>3645</v>
      </c>
      <c r="H20" s="24">
        <f t="shared" si="0"/>
        <v>438</v>
      </c>
    </row>
    <row r="21" spans="2:8" s="39" customFormat="1" ht="15" customHeight="1">
      <c r="B21" s="26" t="s">
        <v>11</v>
      </c>
      <c r="C21" s="27">
        <f>SUM(D21:E21)+H21</f>
        <v>904</v>
      </c>
      <c r="D21" s="27">
        <v>64</v>
      </c>
      <c r="E21" s="27">
        <v>775</v>
      </c>
      <c r="F21" s="28">
        <v>113</v>
      </c>
      <c r="G21" s="40">
        <v>662</v>
      </c>
      <c r="H21" s="27">
        <v>65</v>
      </c>
    </row>
    <row r="22" spans="2:8" s="39" customFormat="1" ht="15" customHeight="1">
      <c r="B22" s="26" t="s">
        <v>12</v>
      </c>
      <c r="C22" s="27">
        <f>SUM(D22:E22)+H22</f>
        <v>1614</v>
      </c>
      <c r="D22" s="27">
        <v>65</v>
      </c>
      <c r="E22" s="27">
        <v>1316</v>
      </c>
      <c r="F22" s="28">
        <v>58</v>
      </c>
      <c r="G22" s="40">
        <v>1258</v>
      </c>
      <c r="H22" s="27">
        <v>233</v>
      </c>
    </row>
    <row r="23" spans="2:8" s="39" customFormat="1" ht="15" customHeight="1">
      <c r="B23" s="26" t="s">
        <v>13</v>
      </c>
      <c r="C23" s="27">
        <f>SUM(D23:E23)+H23</f>
        <v>984</v>
      </c>
      <c r="D23" s="27">
        <v>50</v>
      </c>
      <c r="E23" s="27">
        <v>845</v>
      </c>
      <c r="F23" s="28">
        <v>90</v>
      </c>
      <c r="G23" s="40">
        <v>755</v>
      </c>
      <c r="H23" s="27">
        <v>89</v>
      </c>
    </row>
    <row r="24" spans="2:8" s="39" customFormat="1" ht="15" customHeight="1">
      <c r="B24" s="29" t="s">
        <v>14</v>
      </c>
      <c r="C24" s="27">
        <f>SUM(D24:E24)+H24</f>
        <v>1157</v>
      </c>
      <c r="D24" s="30">
        <v>53</v>
      </c>
      <c r="E24" s="30">
        <v>1053</v>
      </c>
      <c r="F24" s="31">
        <v>83</v>
      </c>
      <c r="G24" s="41">
        <v>970</v>
      </c>
      <c r="H24" s="30">
        <v>51</v>
      </c>
    </row>
    <row r="25" spans="2:8" s="37" customFormat="1" ht="15" customHeight="1">
      <c r="B25" s="23" t="s">
        <v>6</v>
      </c>
      <c r="C25" s="24">
        <f t="shared" ref="C25:H25" si="1">SUM(C26:C29)</f>
        <v>4024</v>
      </c>
      <c r="D25" s="24">
        <f t="shared" si="1"/>
        <v>261</v>
      </c>
      <c r="E25" s="24">
        <f t="shared" si="1"/>
        <v>3276</v>
      </c>
      <c r="F25" s="25">
        <f t="shared" si="1"/>
        <v>405</v>
      </c>
      <c r="G25" s="38">
        <f t="shared" si="1"/>
        <v>2871</v>
      </c>
      <c r="H25" s="24">
        <f t="shared" si="1"/>
        <v>487</v>
      </c>
    </row>
    <row r="26" spans="2:8" s="39" customFormat="1" ht="15" customHeight="1">
      <c r="B26" s="26" t="s">
        <v>11</v>
      </c>
      <c r="C26" s="27">
        <f>SUM(D26:E26)+H26</f>
        <v>834</v>
      </c>
      <c r="D26" s="27">
        <v>71</v>
      </c>
      <c r="E26" s="27">
        <v>677</v>
      </c>
      <c r="F26" s="28">
        <v>126</v>
      </c>
      <c r="G26" s="40">
        <v>551</v>
      </c>
      <c r="H26" s="27">
        <v>86</v>
      </c>
    </row>
    <row r="27" spans="2:8" s="39" customFormat="1" ht="15" customHeight="1">
      <c r="B27" s="26" t="s">
        <v>12</v>
      </c>
      <c r="C27" s="27">
        <f>SUM(D27:E27)+H27</f>
        <v>1400</v>
      </c>
      <c r="D27" s="27">
        <v>66</v>
      </c>
      <c r="E27" s="27">
        <v>1096</v>
      </c>
      <c r="F27" s="28">
        <v>87</v>
      </c>
      <c r="G27" s="40">
        <v>1009</v>
      </c>
      <c r="H27" s="27">
        <v>238</v>
      </c>
    </row>
    <row r="28" spans="2:8" s="39" customFormat="1" ht="15" customHeight="1">
      <c r="B28" s="26" t="s">
        <v>13</v>
      </c>
      <c r="C28" s="27">
        <f>SUM(D28:E28)+H28</f>
        <v>870</v>
      </c>
      <c r="D28" s="27">
        <v>71</v>
      </c>
      <c r="E28" s="27">
        <v>705</v>
      </c>
      <c r="F28" s="28">
        <v>87</v>
      </c>
      <c r="G28" s="40">
        <v>618</v>
      </c>
      <c r="H28" s="27">
        <v>94</v>
      </c>
    </row>
    <row r="29" spans="2:8" s="39" customFormat="1" ht="15" customHeight="1">
      <c r="B29" s="29" t="s">
        <v>14</v>
      </c>
      <c r="C29" s="30">
        <f>SUM(D29:E29)+H29</f>
        <v>920</v>
      </c>
      <c r="D29" s="30">
        <v>53</v>
      </c>
      <c r="E29" s="30">
        <v>798</v>
      </c>
      <c r="F29" s="31">
        <v>105</v>
      </c>
      <c r="G29" s="41">
        <v>693</v>
      </c>
      <c r="H29" s="30">
        <v>69</v>
      </c>
    </row>
    <row r="30" spans="2:8" s="37" customFormat="1" ht="15" customHeight="1">
      <c r="B30" s="23" t="s">
        <v>20</v>
      </c>
      <c r="C30" s="24">
        <v>3166</v>
      </c>
      <c r="D30" s="24">
        <f>SUM(D31:D34)</f>
        <v>172</v>
      </c>
      <c r="E30" s="24">
        <f>SUM(E31:E34)</f>
        <v>2500</v>
      </c>
      <c r="F30" s="25">
        <f>SUM(F31:F34)</f>
        <v>279</v>
      </c>
      <c r="G30" s="38">
        <f>SUM(G31:G34)</f>
        <v>2221</v>
      </c>
      <c r="H30" s="24">
        <f>SUM(H31:H34)</f>
        <v>494</v>
      </c>
    </row>
    <row r="31" spans="2:8" s="39" customFormat="1" ht="15" customHeight="1">
      <c r="B31" s="26" t="s">
        <v>11</v>
      </c>
      <c r="C31" s="27">
        <f>D31+E31+H31</f>
        <v>674</v>
      </c>
      <c r="D31" s="27">
        <v>68</v>
      </c>
      <c r="E31" s="27">
        <f t="shared" ref="E31:E39" si="2">SUM(F31:G31)</f>
        <v>498</v>
      </c>
      <c r="F31" s="28">
        <v>83</v>
      </c>
      <c r="G31" s="40">
        <v>415</v>
      </c>
      <c r="H31" s="27">
        <v>108</v>
      </c>
    </row>
    <row r="32" spans="2:8" s="39" customFormat="1" ht="15" customHeight="1">
      <c r="B32" s="26" t="s">
        <v>12</v>
      </c>
      <c r="C32" s="27">
        <f>D32+E32+H32</f>
        <v>1200</v>
      </c>
      <c r="D32" s="27">
        <v>30</v>
      </c>
      <c r="E32" s="27">
        <f t="shared" si="2"/>
        <v>933</v>
      </c>
      <c r="F32" s="28">
        <v>95</v>
      </c>
      <c r="G32" s="40">
        <v>838</v>
      </c>
      <c r="H32" s="27">
        <v>237</v>
      </c>
    </row>
    <row r="33" spans="2:10" s="39" customFormat="1" ht="15" customHeight="1">
      <c r="B33" s="26" t="s">
        <v>13</v>
      </c>
      <c r="C33" s="27">
        <f>D33+E33+H33</f>
        <v>704</v>
      </c>
      <c r="D33" s="27">
        <v>42</v>
      </c>
      <c r="E33" s="27">
        <f t="shared" si="2"/>
        <v>583</v>
      </c>
      <c r="F33" s="28">
        <v>50</v>
      </c>
      <c r="G33" s="40">
        <v>533</v>
      </c>
      <c r="H33" s="27">
        <v>79</v>
      </c>
    </row>
    <row r="34" spans="2:10" s="39" customFormat="1" ht="15" customHeight="1">
      <c r="B34" s="29" t="s">
        <v>14</v>
      </c>
      <c r="C34" s="30">
        <f>D34+E34+H34</f>
        <v>588</v>
      </c>
      <c r="D34" s="30">
        <v>32</v>
      </c>
      <c r="E34" s="30">
        <f t="shared" si="2"/>
        <v>486</v>
      </c>
      <c r="F34" s="31">
        <v>51</v>
      </c>
      <c r="G34" s="41">
        <v>435</v>
      </c>
      <c r="H34" s="30">
        <v>70</v>
      </c>
    </row>
    <row r="35" spans="2:10" s="39" customFormat="1" ht="15" customHeight="1">
      <c r="B35" s="23" t="s">
        <v>21</v>
      </c>
      <c r="C35" s="24">
        <f>SUM(C36:C39)</f>
        <v>2581</v>
      </c>
      <c r="D35" s="24">
        <f>SUM(D36:D39)</f>
        <v>277</v>
      </c>
      <c r="E35" s="24">
        <f t="shared" si="2"/>
        <v>1765</v>
      </c>
      <c r="F35" s="25">
        <f>SUM(F36:F39)</f>
        <v>227</v>
      </c>
      <c r="G35" s="38">
        <f>SUM(G36:G39)</f>
        <v>1538</v>
      </c>
      <c r="H35" s="24">
        <f>SUM(H36:H39)</f>
        <v>539</v>
      </c>
    </row>
    <row r="36" spans="2:10" s="39" customFormat="1" ht="15" customHeight="1">
      <c r="B36" s="26" t="s">
        <v>11</v>
      </c>
      <c r="C36" s="27">
        <f>D36+E36+H36</f>
        <v>575</v>
      </c>
      <c r="D36" s="27">
        <v>74</v>
      </c>
      <c r="E36" s="27">
        <f t="shared" si="2"/>
        <v>364</v>
      </c>
      <c r="F36" s="28">
        <v>60</v>
      </c>
      <c r="G36" s="40">
        <v>304</v>
      </c>
      <c r="H36" s="27">
        <v>137</v>
      </c>
    </row>
    <row r="37" spans="2:10" s="39" customFormat="1" ht="15" customHeight="1">
      <c r="B37" s="26" t="s">
        <v>12</v>
      </c>
      <c r="C37" s="27">
        <f>D37+E37+H37</f>
        <v>965</v>
      </c>
      <c r="D37" s="27">
        <v>95</v>
      </c>
      <c r="E37" s="27">
        <f t="shared" si="2"/>
        <v>656</v>
      </c>
      <c r="F37" s="28">
        <v>68</v>
      </c>
      <c r="G37" s="40">
        <v>588</v>
      </c>
      <c r="H37" s="27">
        <v>214</v>
      </c>
    </row>
    <row r="38" spans="2:10" s="39" customFormat="1" ht="15" customHeight="1">
      <c r="B38" s="26" t="s">
        <v>13</v>
      </c>
      <c r="C38" s="27">
        <f>D38+E38+H38</f>
        <v>563</v>
      </c>
      <c r="D38" s="27">
        <v>64</v>
      </c>
      <c r="E38" s="27">
        <f t="shared" si="2"/>
        <v>409</v>
      </c>
      <c r="F38" s="28">
        <v>64</v>
      </c>
      <c r="G38" s="40">
        <v>345</v>
      </c>
      <c r="H38" s="27">
        <v>90</v>
      </c>
    </row>
    <row r="39" spans="2:10" s="39" customFormat="1" ht="15" customHeight="1">
      <c r="B39" s="29" t="s">
        <v>14</v>
      </c>
      <c r="C39" s="30">
        <f>D39+E39+H39</f>
        <v>478</v>
      </c>
      <c r="D39" s="30">
        <v>44</v>
      </c>
      <c r="E39" s="30">
        <f t="shared" si="2"/>
        <v>336</v>
      </c>
      <c r="F39" s="31">
        <v>35</v>
      </c>
      <c r="G39" s="41">
        <v>301</v>
      </c>
      <c r="H39" s="30">
        <v>98</v>
      </c>
    </row>
    <row r="40" spans="2:10" s="39" customFormat="1" ht="15" hidden="1" customHeight="1" outlineLevel="1">
      <c r="B40" s="42" t="s">
        <v>23</v>
      </c>
      <c r="C40" s="43">
        <v>1676</v>
      </c>
      <c r="D40" s="43"/>
      <c r="E40" s="43">
        <f>SUM(F40:G40)</f>
        <v>0</v>
      </c>
      <c r="F40" s="44"/>
      <c r="G40" s="45"/>
      <c r="H40" s="43">
        <v>365</v>
      </c>
      <c r="J40" s="39" t="s">
        <v>25</v>
      </c>
    </row>
    <row r="41" spans="2:10" s="39" customFormat="1" ht="15" hidden="1" customHeight="1" outlineLevel="1">
      <c r="B41" s="32" t="s">
        <v>24</v>
      </c>
      <c r="C41" s="46"/>
      <c r="D41" s="46"/>
      <c r="E41" s="46"/>
      <c r="F41" s="46"/>
      <c r="G41" s="46"/>
      <c r="H41" s="46"/>
    </row>
    <row r="42" spans="2:10" ht="15" customHeight="1" collapsed="1">
      <c r="B42" s="32" t="s">
        <v>22</v>
      </c>
      <c r="H42" s="47"/>
    </row>
    <row r="43" spans="2:10" ht="5.25" hidden="1" customHeight="1"/>
    <row r="44" spans="2:10">
      <c r="B44" s="48" t="s">
        <v>38</v>
      </c>
    </row>
    <row r="45" spans="2:10">
      <c r="B45" s="48" t="s">
        <v>37</v>
      </c>
    </row>
  </sheetData>
  <mergeCells count="8">
    <mergeCell ref="H10:H14"/>
    <mergeCell ref="H15:H19"/>
    <mergeCell ref="B3:B4"/>
    <mergeCell ref="C3:C4"/>
    <mergeCell ref="D3:D4"/>
    <mergeCell ref="E3:G3"/>
    <mergeCell ref="H3:H4"/>
    <mergeCell ref="H5:H9"/>
  </mergeCells>
  <phoneticPr fontId="4"/>
  <pageMargins left="0.59055118110236227" right="0.59055118110236227" top="0.78740157480314965" bottom="0.78740157480314965" header="0.39370078740157483" footer="0.39370078740157483"/>
  <pageSetup paperSize="9" orientation="portrait" r:id="rId1"/>
  <headerFooter alignWithMargins="0">
    <oddHeader>&amp;R&amp;"ＭＳ Ｐゴシック,標準" 4.農      業</oddHeader>
    <oddFooter>&amp;C&amp;"ＭＳ Ｐゴシック,標準"-32-</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4ACFB-F164-4E11-A296-2AFFBA7B024E}">
  <sheetPr>
    <pageSetUpPr fitToPage="1"/>
  </sheetPr>
  <dimension ref="A1:T87"/>
  <sheetViews>
    <sheetView showGridLines="0" zoomScaleNormal="100" zoomScaleSheetLayoutView="100" workbookViewId="0">
      <selection activeCell="V87" sqref="V87"/>
    </sheetView>
  </sheetViews>
  <sheetFormatPr defaultColWidth="9.140625" defaultRowHeight="13.5"/>
  <cols>
    <col min="1" max="1" width="1.85546875" style="60" customWidth="1"/>
    <col min="2" max="2" width="2.42578125" style="60" customWidth="1"/>
    <col min="3" max="3" width="6.42578125" style="60" customWidth="1"/>
    <col min="4" max="4" width="3.5703125" style="61" customWidth="1"/>
    <col min="5" max="5" width="6.42578125" style="62" customWidth="1"/>
    <col min="6" max="19" width="5.85546875" style="62" customWidth="1"/>
    <col min="20" max="16384" width="9.140625" style="60"/>
  </cols>
  <sheetData>
    <row r="1" spans="1:19" ht="30" customHeight="1">
      <c r="A1" s="59" t="s">
        <v>77</v>
      </c>
    </row>
    <row r="2" spans="1:19" ht="7.5" customHeight="1">
      <c r="A2" s="59"/>
    </row>
    <row r="3" spans="1:19" ht="22.5" customHeight="1">
      <c r="B3" s="63" t="s">
        <v>78</v>
      </c>
    </row>
    <row r="4" spans="1:19" ht="18.75" customHeight="1">
      <c r="B4" s="676" t="s">
        <v>79</v>
      </c>
      <c r="C4" s="677"/>
      <c r="D4" s="680" t="s">
        <v>80</v>
      </c>
      <c r="E4" s="682" t="s">
        <v>81</v>
      </c>
      <c r="F4" s="684" t="s">
        <v>82</v>
      </c>
      <c r="G4" s="684"/>
      <c r="H4" s="684"/>
      <c r="I4" s="684"/>
      <c r="J4" s="684"/>
      <c r="K4" s="684"/>
      <c r="L4" s="684"/>
      <c r="M4" s="684"/>
      <c r="N4" s="684"/>
      <c r="O4" s="684"/>
      <c r="P4" s="684"/>
      <c r="Q4" s="684"/>
      <c r="R4" s="684"/>
      <c r="S4" s="685"/>
    </row>
    <row r="5" spans="1:19" ht="18.75" customHeight="1">
      <c r="B5" s="678"/>
      <c r="C5" s="679"/>
      <c r="D5" s="681"/>
      <c r="E5" s="683"/>
      <c r="F5" s="64" t="s">
        <v>83</v>
      </c>
      <c r="G5" s="65" t="s">
        <v>84</v>
      </c>
      <c r="H5" s="65" t="s">
        <v>85</v>
      </c>
      <c r="I5" s="65" t="s">
        <v>86</v>
      </c>
      <c r="J5" s="65" t="s">
        <v>87</v>
      </c>
      <c r="K5" s="65" t="s">
        <v>88</v>
      </c>
      <c r="L5" s="65" t="s">
        <v>89</v>
      </c>
      <c r="M5" s="65" t="s">
        <v>90</v>
      </c>
      <c r="N5" s="65" t="s">
        <v>91</v>
      </c>
      <c r="O5" s="65" t="s">
        <v>92</v>
      </c>
      <c r="P5" s="65" t="s">
        <v>93</v>
      </c>
      <c r="Q5" s="65" t="s">
        <v>94</v>
      </c>
      <c r="R5" s="65" t="s">
        <v>95</v>
      </c>
      <c r="S5" s="66" t="s">
        <v>96</v>
      </c>
    </row>
    <row r="6" spans="1:19" ht="15" hidden="1" customHeight="1">
      <c r="B6" s="674" t="s">
        <v>97</v>
      </c>
      <c r="C6" s="675"/>
      <c r="D6" s="67" t="s">
        <v>81</v>
      </c>
      <c r="E6" s="68">
        <f>+E10+E13+E16+E19</f>
        <v>20958</v>
      </c>
      <c r="F6" s="69">
        <f t="shared" ref="F6:S6" si="0">+F10+F13+F16+F19</f>
        <v>3204</v>
      </c>
      <c r="G6" s="70">
        <f t="shared" si="0"/>
        <v>1350</v>
      </c>
      <c r="H6" s="70">
        <f t="shared" si="0"/>
        <v>1254</v>
      </c>
      <c r="I6" s="70">
        <f t="shared" si="0"/>
        <v>1125</v>
      </c>
      <c r="J6" s="70">
        <f t="shared" si="0"/>
        <v>978</v>
      </c>
      <c r="K6" s="70">
        <f t="shared" si="0"/>
        <v>1205</v>
      </c>
      <c r="L6" s="70">
        <f t="shared" si="0"/>
        <v>1468</v>
      </c>
      <c r="M6" s="70">
        <f t="shared" si="0"/>
        <v>1482</v>
      </c>
      <c r="N6" s="70">
        <f t="shared" si="0"/>
        <v>1288</v>
      </c>
      <c r="O6" s="70">
        <f t="shared" si="0"/>
        <v>1177</v>
      </c>
      <c r="P6" s="70">
        <f t="shared" si="0"/>
        <v>1209</v>
      </c>
      <c r="Q6" s="70">
        <f t="shared" si="0"/>
        <v>1522</v>
      </c>
      <c r="R6" s="70">
        <f t="shared" si="0"/>
        <v>1504</v>
      </c>
      <c r="S6" s="71">
        <f t="shared" si="0"/>
        <v>2192</v>
      </c>
    </row>
    <row r="7" spans="1:19" ht="15" hidden="1" customHeight="1">
      <c r="B7" s="72"/>
      <c r="C7" s="73"/>
      <c r="D7" s="74" t="s">
        <v>98</v>
      </c>
      <c r="E7" s="75">
        <f>ROUND(E6/$E6*100,1)</f>
        <v>100</v>
      </c>
      <c r="F7" s="76">
        <f t="shared" ref="F7:S7" si="1">ROUND(F6/$E6*100,1)</f>
        <v>15.3</v>
      </c>
      <c r="G7" s="77">
        <f t="shared" si="1"/>
        <v>6.4</v>
      </c>
      <c r="H7" s="77">
        <f t="shared" si="1"/>
        <v>6</v>
      </c>
      <c r="I7" s="77">
        <f t="shared" si="1"/>
        <v>5.4</v>
      </c>
      <c r="J7" s="77">
        <f t="shared" si="1"/>
        <v>4.7</v>
      </c>
      <c r="K7" s="77">
        <f t="shared" si="1"/>
        <v>5.7</v>
      </c>
      <c r="L7" s="77">
        <f t="shared" si="1"/>
        <v>7</v>
      </c>
      <c r="M7" s="77">
        <f t="shared" si="1"/>
        <v>7.1</v>
      </c>
      <c r="N7" s="77">
        <f t="shared" si="1"/>
        <v>6.1</v>
      </c>
      <c r="O7" s="77">
        <f t="shared" si="1"/>
        <v>5.6</v>
      </c>
      <c r="P7" s="77">
        <f t="shared" si="1"/>
        <v>5.8</v>
      </c>
      <c r="Q7" s="77">
        <f t="shared" si="1"/>
        <v>7.3</v>
      </c>
      <c r="R7" s="77">
        <f t="shared" si="1"/>
        <v>7.2</v>
      </c>
      <c r="S7" s="78">
        <f t="shared" si="1"/>
        <v>10.5</v>
      </c>
    </row>
    <row r="8" spans="1:19" ht="15" hidden="1" customHeight="1">
      <c r="B8" s="72"/>
      <c r="C8" s="79"/>
      <c r="D8" s="80" t="s">
        <v>99</v>
      </c>
      <c r="E8" s="81">
        <f>+E11+E14+E17+E20</f>
        <v>10096</v>
      </c>
      <c r="F8" s="82">
        <f t="shared" ref="F8:S8" si="2">+F11+F14+F17+F20</f>
        <v>1637</v>
      </c>
      <c r="G8" s="83">
        <f t="shared" si="2"/>
        <v>670</v>
      </c>
      <c r="H8" s="83">
        <f t="shared" si="2"/>
        <v>605</v>
      </c>
      <c r="I8" s="83">
        <f t="shared" si="2"/>
        <v>577</v>
      </c>
      <c r="J8" s="83">
        <f t="shared" si="2"/>
        <v>468</v>
      </c>
      <c r="K8" s="83">
        <f t="shared" si="2"/>
        <v>536</v>
      </c>
      <c r="L8" s="83">
        <f t="shared" si="2"/>
        <v>742</v>
      </c>
      <c r="M8" s="83">
        <f t="shared" si="2"/>
        <v>781</v>
      </c>
      <c r="N8" s="83">
        <f t="shared" si="2"/>
        <v>688</v>
      </c>
      <c r="O8" s="83">
        <f t="shared" si="2"/>
        <v>589</v>
      </c>
      <c r="P8" s="83">
        <f t="shared" si="2"/>
        <v>543</v>
      </c>
      <c r="Q8" s="83">
        <f t="shared" si="2"/>
        <v>712</v>
      </c>
      <c r="R8" s="83">
        <f t="shared" si="2"/>
        <v>746</v>
      </c>
      <c r="S8" s="84">
        <f t="shared" si="2"/>
        <v>802</v>
      </c>
    </row>
    <row r="9" spans="1:19" ht="15" hidden="1" customHeight="1">
      <c r="B9" s="72"/>
      <c r="C9" s="79"/>
      <c r="D9" s="80" t="s">
        <v>100</v>
      </c>
      <c r="E9" s="81">
        <f t="shared" ref="E9:S9" si="3">+E12+E15+E18+E21</f>
        <v>10862</v>
      </c>
      <c r="F9" s="82">
        <f t="shared" si="3"/>
        <v>1567</v>
      </c>
      <c r="G9" s="83">
        <f t="shared" si="3"/>
        <v>680</v>
      </c>
      <c r="H9" s="83">
        <f t="shared" si="3"/>
        <v>649</v>
      </c>
      <c r="I9" s="83">
        <f t="shared" si="3"/>
        <v>548</v>
      </c>
      <c r="J9" s="83">
        <f t="shared" si="3"/>
        <v>510</v>
      </c>
      <c r="K9" s="83">
        <f t="shared" si="3"/>
        <v>669</v>
      </c>
      <c r="L9" s="83">
        <f t="shared" si="3"/>
        <v>726</v>
      </c>
      <c r="M9" s="83">
        <f t="shared" si="3"/>
        <v>701</v>
      </c>
      <c r="N9" s="83">
        <f t="shared" si="3"/>
        <v>600</v>
      </c>
      <c r="O9" s="83">
        <f t="shared" si="3"/>
        <v>588</v>
      </c>
      <c r="P9" s="83">
        <f t="shared" si="3"/>
        <v>666</v>
      </c>
      <c r="Q9" s="83">
        <f t="shared" si="3"/>
        <v>810</v>
      </c>
      <c r="R9" s="83">
        <f t="shared" si="3"/>
        <v>758</v>
      </c>
      <c r="S9" s="84">
        <f t="shared" si="3"/>
        <v>1390</v>
      </c>
    </row>
    <row r="10" spans="1:19" ht="19.5" hidden="1" customHeight="1">
      <c r="B10" s="72"/>
      <c r="C10" s="85" t="s">
        <v>101</v>
      </c>
      <c r="D10" s="67" t="s">
        <v>81</v>
      </c>
      <c r="E10" s="86">
        <f>SUM(E11:E12)</f>
        <v>4227</v>
      </c>
      <c r="F10" s="87">
        <f t="shared" ref="F10:S10" si="4">SUM(F11:F12)</f>
        <v>655</v>
      </c>
      <c r="G10" s="88">
        <f t="shared" si="4"/>
        <v>282</v>
      </c>
      <c r="H10" s="88">
        <f t="shared" si="4"/>
        <v>262</v>
      </c>
      <c r="I10" s="88">
        <f t="shared" si="4"/>
        <v>222</v>
      </c>
      <c r="J10" s="88">
        <f t="shared" si="4"/>
        <v>201</v>
      </c>
      <c r="K10" s="88">
        <f t="shared" si="4"/>
        <v>248</v>
      </c>
      <c r="L10" s="88">
        <f t="shared" si="4"/>
        <v>312</v>
      </c>
      <c r="M10" s="88">
        <f t="shared" si="4"/>
        <v>294</v>
      </c>
      <c r="N10" s="88">
        <f t="shared" si="4"/>
        <v>269</v>
      </c>
      <c r="O10" s="88">
        <f t="shared" si="4"/>
        <v>215</v>
      </c>
      <c r="P10" s="88">
        <f t="shared" si="4"/>
        <v>232</v>
      </c>
      <c r="Q10" s="88">
        <f t="shared" si="4"/>
        <v>310</v>
      </c>
      <c r="R10" s="88">
        <f t="shared" si="4"/>
        <v>296</v>
      </c>
      <c r="S10" s="89">
        <f t="shared" si="4"/>
        <v>429</v>
      </c>
    </row>
    <row r="11" spans="1:19" ht="19.5" hidden="1" customHeight="1">
      <c r="B11" s="72"/>
      <c r="C11" s="72"/>
      <c r="D11" s="80" t="s">
        <v>99</v>
      </c>
      <c r="E11" s="90">
        <f>SUM(F11:S11)</f>
        <v>2033</v>
      </c>
      <c r="F11" s="91">
        <v>346</v>
      </c>
      <c r="G11" s="92">
        <v>147</v>
      </c>
      <c r="H11" s="92">
        <v>124</v>
      </c>
      <c r="I11" s="92">
        <v>105</v>
      </c>
      <c r="J11" s="92">
        <v>100</v>
      </c>
      <c r="K11" s="92">
        <v>112</v>
      </c>
      <c r="L11" s="92">
        <v>154</v>
      </c>
      <c r="M11" s="92">
        <v>155</v>
      </c>
      <c r="N11" s="92">
        <v>133</v>
      </c>
      <c r="O11" s="92">
        <v>113</v>
      </c>
      <c r="P11" s="92">
        <v>99</v>
      </c>
      <c r="Q11" s="92">
        <v>141</v>
      </c>
      <c r="R11" s="92">
        <v>146</v>
      </c>
      <c r="S11" s="93">
        <v>158</v>
      </c>
    </row>
    <row r="12" spans="1:19" ht="19.5" hidden="1" customHeight="1">
      <c r="B12" s="72"/>
      <c r="C12" s="94"/>
      <c r="D12" s="74" t="s">
        <v>100</v>
      </c>
      <c r="E12" s="95">
        <f>SUM(F12:S12)</f>
        <v>2194</v>
      </c>
      <c r="F12" s="96">
        <v>309</v>
      </c>
      <c r="G12" s="97">
        <v>135</v>
      </c>
      <c r="H12" s="97">
        <v>138</v>
      </c>
      <c r="I12" s="97">
        <v>117</v>
      </c>
      <c r="J12" s="97">
        <v>101</v>
      </c>
      <c r="K12" s="97">
        <v>136</v>
      </c>
      <c r="L12" s="97">
        <v>158</v>
      </c>
      <c r="M12" s="97">
        <v>139</v>
      </c>
      <c r="N12" s="97">
        <v>136</v>
      </c>
      <c r="O12" s="97">
        <v>102</v>
      </c>
      <c r="P12" s="97">
        <v>133</v>
      </c>
      <c r="Q12" s="97">
        <v>169</v>
      </c>
      <c r="R12" s="97">
        <v>150</v>
      </c>
      <c r="S12" s="98">
        <v>271</v>
      </c>
    </row>
    <row r="13" spans="1:19" ht="19.5" hidden="1" customHeight="1">
      <c r="B13" s="72"/>
      <c r="C13" s="85" t="s">
        <v>102</v>
      </c>
      <c r="D13" s="67" t="s">
        <v>81</v>
      </c>
      <c r="E13" s="86">
        <f t="shared" ref="E13:S13" si="5">SUM(E14:E15)</f>
        <v>6886</v>
      </c>
      <c r="F13" s="87">
        <f t="shared" si="5"/>
        <v>1044</v>
      </c>
      <c r="G13" s="88">
        <f t="shared" si="5"/>
        <v>473</v>
      </c>
      <c r="H13" s="88">
        <f t="shared" si="5"/>
        <v>385</v>
      </c>
      <c r="I13" s="88">
        <f t="shared" si="5"/>
        <v>371</v>
      </c>
      <c r="J13" s="88">
        <f t="shared" si="5"/>
        <v>340</v>
      </c>
      <c r="K13" s="88">
        <f t="shared" si="5"/>
        <v>410</v>
      </c>
      <c r="L13" s="88">
        <f t="shared" si="5"/>
        <v>474</v>
      </c>
      <c r="M13" s="88">
        <f t="shared" si="5"/>
        <v>479</v>
      </c>
      <c r="N13" s="88">
        <f t="shared" si="5"/>
        <v>412</v>
      </c>
      <c r="O13" s="88">
        <f t="shared" si="5"/>
        <v>382</v>
      </c>
      <c r="P13" s="88">
        <f t="shared" si="5"/>
        <v>392</v>
      </c>
      <c r="Q13" s="88">
        <f t="shared" si="5"/>
        <v>488</v>
      </c>
      <c r="R13" s="88">
        <f t="shared" si="5"/>
        <v>483</v>
      </c>
      <c r="S13" s="89">
        <f t="shared" si="5"/>
        <v>753</v>
      </c>
    </row>
    <row r="14" spans="1:19" ht="19.5" hidden="1" customHeight="1">
      <c r="B14" s="72"/>
      <c r="C14" s="72"/>
      <c r="D14" s="80" t="s">
        <v>99</v>
      </c>
      <c r="E14" s="90">
        <f>SUM(F14:S14)</f>
        <v>3332</v>
      </c>
      <c r="F14" s="91">
        <v>530</v>
      </c>
      <c r="G14" s="92">
        <v>228</v>
      </c>
      <c r="H14" s="92">
        <v>184</v>
      </c>
      <c r="I14" s="92">
        <v>197</v>
      </c>
      <c r="J14" s="92">
        <v>165</v>
      </c>
      <c r="K14" s="92">
        <v>185</v>
      </c>
      <c r="L14" s="92">
        <v>237</v>
      </c>
      <c r="M14" s="92">
        <v>263</v>
      </c>
      <c r="N14" s="92">
        <v>229</v>
      </c>
      <c r="O14" s="92">
        <v>184</v>
      </c>
      <c r="P14" s="92">
        <v>181</v>
      </c>
      <c r="Q14" s="92">
        <v>226</v>
      </c>
      <c r="R14" s="92">
        <v>241</v>
      </c>
      <c r="S14" s="93">
        <v>282</v>
      </c>
    </row>
    <row r="15" spans="1:19" ht="19.5" hidden="1" customHeight="1">
      <c r="B15" s="72"/>
      <c r="C15" s="94"/>
      <c r="D15" s="74" t="s">
        <v>100</v>
      </c>
      <c r="E15" s="95">
        <f>SUM(F15:S15)</f>
        <v>3554</v>
      </c>
      <c r="F15" s="96">
        <v>514</v>
      </c>
      <c r="G15" s="97">
        <v>245</v>
      </c>
      <c r="H15" s="97">
        <v>201</v>
      </c>
      <c r="I15" s="97">
        <v>174</v>
      </c>
      <c r="J15" s="97">
        <v>175</v>
      </c>
      <c r="K15" s="97">
        <v>225</v>
      </c>
      <c r="L15" s="97">
        <v>237</v>
      </c>
      <c r="M15" s="97">
        <v>216</v>
      </c>
      <c r="N15" s="97">
        <v>183</v>
      </c>
      <c r="O15" s="97">
        <v>198</v>
      </c>
      <c r="P15" s="97">
        <v>211</v>
      </c>
      <c r="Q15" s="97">
        <v>262</v>
      </c>
      <c r="R15" s="97">
        <v>242</v>
      </c>
      <c r="S15" s="98">
        <v>471</v>
      </c>
    </row>
    <row r="16" spans="1:19" ht="19.5" hidden="1" customHeight="1">
      <c r="B16" s="72"/>
      <c r="C16" s="85" t="s">
        <v>103</v>
      </c>
      <c r="D16" s="67" t="s">
        <v>81</v>
      </c>
      <c r="E16" s="86">
        <f t="shared" ref="E16:S16" si="6">SUM(E17:E18)</f>
        <v>4345</v>
      </c>
      <c r="F16" s="87">
        <f t="shared" si="6"/>
        <v>651</v>
      </c>
      <c r="G16" s="88">
        <f t="shared" si="6"/>
        <v>244</v>
      </c>
      <c r="H16" s="88">
        <f t="shared" si="6"/>
        <v>269</v>
      </c>
      <c r="I16" s="88">
        <f t="shared" si="6"/>
        <v>252</v>
      </c>
      <c r="J16" s="88">
        <f t="shared" si="6"/>
        <v>199</v>
      </c>
      <c r="K16" s="88">
        <f t="shared" si="6"/>
        <v>247</v>
      </c>
      <c r="L16" s="88">
        <f t="shared" si="6"/>
        <v>277</v>
      </c>
      <c r="M16" s="88">
        <f t="shared" si="6"/>
        <v>287</v>
      </c>
      <c r="N16" s="88">
        <f t="shared" si="6"/>
        <v>263</v>
      </c>
      <c r="O16" s="88">
        <f t="shared" si="6"/>
        <v>285</v>
      </c>
      <c r="P16" s="88">
        <f t="shared" si="6"/>
        <v>283</v>
      </c>
      <c r="Q16" s="88">
        <f t="shared" si="6"/>
        <v>332</v>
      </c>
      <c r="R16" s="88">
        <f t="shared" si="6"/>
        <v>283</v>
      </c>
      <c r="S16" s="89">
        <f t="shared" si="6"/>
        <v>473</v>
      </c>
    </row>
    <row r="17" spans="2:19" ht="19.5" hidden="1" customHeight="1">
      <c r="B17" s="72"/>
      <c r="C17" s="72"/>
      <c r="D17" s="80" t="s">
        <v>99</v>
      </c>
      <c r="E17" s="90">
        <f>SUM(F17:S17)</f>
        <v>2108</v>
      </c>
      <c r="F17" s="91">
        <v>338</v>
      </c>
      <c r="G17" s="92">
        <v>134</v>
      </c>
      <c r="H17" s="92">
        <v>125</v>
      </c>
      <c r="I17" s="92">
        <v>131</v>
      </c>
      <c r="J17" s="92">
        <v>98</v>
      </c>
      <c r="K17" s="92">
        <v>109</v>
      </c>
      <c r="L17" s="92">
        <v>147</v>
      </c>
      <c r="M17" s="92">
        <v>147</v>
      </c>
      <c r="N17" s="92">
        <v>134</v>
      </c>
      <c r="O17" s="92">
        <v>146</v>
      </c>
      <c r="P17" s="92">
        <v>129</v>
      </c>
      <c r="Q17" s="92">
        <v>167</v>
      </c>
      <c r="R17" s="92">
        <v>146</v>
      </c>
      <c r="S17" s="93">
        <v>157</v>
      </c>
    </row>
    <row r="18" spans="2:19" ht="19.5" hidden="1" customHeight="1">
      <c r="B18" s="72"/>
      <c r="C18" s="94"/>
      <c r="D18" s="74" t="s">
        <v>100</v>
      </c>
      <c r="E18" s="95">
        <f>SUM(F18:S18)</f>
        <v>2237</v>
      </c>
      <c r="F18" s="96">
        <v>313</v>
      </c>
      <c r="G18" s="97">
        <v>110</v>
      </c>
      <c r="H18" s="97">
        <v>144</v>
      </c>
      <c r="I18" s="97">
        <v>121</v>
      </c>
      <c r="J18" s="97">
        <v>101</v>
      </c>
      <c r="K18" s="97">
        <v>138</v>
      </c>
      <c r="L18" s="97">
        <v>130</v>
      </c>
      <c r="M18" s="97">
        <v>140</v>
      </c>
      <c r="N18" s="97">
        <v>129</v>
      </c>
      <c r="O18" s="97">
        <v>139</v>
      </c>
      <c r="P18" s="97">
        <v>154</v>
      </c>
      <c r="Q18" s="97">
        <v>165</v>
      </c>
      <c r="R18" s="97">
        <v>137</v>
      </c>
      <c r="S18" s="98">
        <v>316</v>
      </c>
    </row>
    <row r="19" spans="2:19" ht="19.5" hidden="1" customHeight="1">
      <c r="B19" s="72"/>
      <c r="C19" s="85" t="s">
        <v>104</v>
      </c>
      <c r="D19" s="67" t="s">
        <v>81</v>
      </c>
      <c r="E19" s="86">
        <f t="shared" ref="E19:S19" si="7">SUM(E20:E21)</f>
        <v>5500</v>
      </c>
      <c r="F19" s="87">
        <f t="shared" si="7"/>
        <v>854</v>
      </c>
      <c r="G19" s="88">
        <f t="shared" si="7"/>
        <v>351</v>
      </c>
      <c r="H19" s="88">
        <f t="shared" si="7"/>
        <v>338</v>
      </c>
      <c r="I19" s="88">
        <f t="shared" si="7"/>
        <v>280</v>
      </c>
      <c r="J19" s="88">
        <f t="shared" si="7"/>
        <v>238</v>
      </c>
      <c r="K19" s="88">
        <f t="shared" si="7"/>
        <v>300</v>
      </c>
      <c r="L19" s="88">
        <f t="shared" si="7"/>
        <v>405</v>
      </c>
      <c r="M19" s="88">
        <f t="shared" si="7"/>
        <v>422</v>
      </c>
      <c r="N19" s="88">
        <f t="shared" si="7"/>
        <v>344</v>
      </c>
      <c r="O19" s="88">
        <f t="shared" si="7"/>
        <v>295</v>
      </c>
      <c r="P19" s="88">
        <f t="shared" si="7"/>
        <v>302</v>
      </c>
      <c r="Q19" s="88">
        <f t="shared" si="7"/>
        <v>392</v>
      </c>
      <c r="R19" s="88">
        <f t="shared" si="7"/>
        <v>442</v>
      </c>
      <c r="S19" s="89">
        <f t="shared" si="7"/>
        <v>537</v>
      </c>
    </row>
    <row r="20" spans="2:19" ht="19.5" hidden="1" customHeight="1">
      <c r="B20" s="72"/>
      <c r="C20" s="72"/>
      <c r="D20" s="80" t="s">
        <v>99</v>
      </c>
      <c r="E20" s="90">
        <f>SUM(F20:S20)</f>
        <v>2623</v>
      </c>
      <c r="F20" s="91">
        <v>423</v>
      </c>
      <c r="G20" s="92">
        <v>161</v>
      </c>
      <c r="H20" s="92">
        <v>172</v>
      </c>
      <c r="I20" s="92">
        <v>144</v>
      </c>
      <c r="J20" s="92">
        <v>105</v>
      </c>
      <c r="K20" s="92">
        <v>130</v>
      </c>
      <c r="L20" s="92">
        <v>204</v>
      </c>
      <c r="M20" s="92">
        <v>216</v>
      </c>
      <c r="N20" s="92">
        <v>192</v>
      </c>
      <c r="O20" s="92">
        <v>146</v>
      </c>
      <c r="P20" s="92">
        <v>134</v>
      </c>
      <c r="Q20" s="92">
        <v>178</v>
      </c>
      <c r="R20" s="92">
        <v>213</v>
      </c>
      <c r="S20" s="93">
        <v>205</v>
      </c>
    </row>
    <row r="21" spans="2:19" ht="19.5" hidden="1" customHeight="1">
      <c r="B21" s="94"/>
      <c r="C21" s="94"/>
      <c r="D21" s="74" t="s">
        <v>100</v>
      </c>
      <c r="E21" s="95">
        <f>SUM(F21:S21)</f>
        <v>2877</v>
      </c>
      <c r="F21" s="96">
        <v>431</v>
      </c>
      <c r="G21" s="97">
        <v>190</v>
      </c>
      <c r="H21" s="97">
        <v>166</v>
      </c>
      <c r="I21" s="97">
        <v>136</v>
      </c>
      <c r="J21" s="97">
        <v>133</v>
      </c>
      <c r="K21" s="97">
        <v>170</v>
      </c>
      <c r="L21" s="97">
        <v>201</v>
      </c>
      <c r="M21" s="97">
        <v>206</v>
      </c>
      <c r="N21" s="97">
        <v>152</v>
      </c>
      <c r="O21" s="97">
        <v>149</v>
      </c>
      <c r="P21" s="97">
        <v>168</v>
      </c>
      <c r="Q21" s="97">
        <v>214</v>
      </c>
      <c r="R21" s="97">
        <v>229</v>
      </c>
      <c r="S21" s="98">
        <v>332</v>
      </c>
    </row>
    <row r="22" spans="2:19" ht="15" customHeight="1">
      <c r="B22" s="674" t="s">
        <v>105</v>
      </c>
      <c r="C22" s="675"/>
      <c r="D22" s="67" t="s">
        <v>81</v>
      </c>
      <c r="E22" s="68">
        <v>16915</v>
      </c>
      <c r="F22" s="69">
        <v>2173</v>
      </c>
      <c r="G22" s="70">
        <v>1032</v>
      </c>
      <c r="H22" s="70">
        <v>1014</v>
      </c>
      <c r="I22" s="70">
        <v>868</v>
      </c>
      <c r="J22" s="70">
        <v>873</v>
      </c>
      <c r="K22" s="70">
        <v>793</v>
      </c>
      <c r="L22" s="70">
        <v>1015</v>
      </c>
      <c r="M22" s="70">
        <v>1189</v>
      </c>
      <c r="N22" s="70">
        <v>1221</v>
      </c>
      <c r="O22" s="70">
        <v>1126</v>
      </c>
      <c r="P22" s="70">
        <v>1014</v>
      </c>
      <c r="Q22" s="70">
        <v>1041</v>
      </c>
      <c r="R22" s="70">
        <v>1216</v>
      </c>
      <c r="S22" s="71">
        <v>2340</v>
      </c>
    </row>
    <row r="23" spans="2:19" ht="15" customHeight="1">
      <c r="B23" s="72"/>
      <c r="C23" s="79"/>
      <c r="D23" s="74" t="s">
        <v>98</v>
      </c>
      <c r="E23" s="75">
        <v>100</v>
      </c>
      <c r="F23" s="76">
        <v>12.8</v>
      </c>
      <c r="G23" s="77">
        <v>6.1</v>
      </c>
      <c r="H23" s="77">
        <v>6</v>
      </c>
      <c r="I23" s="77">
        <v>5.0999999999999996</v>
      </c>
      <c r="J23" s="77">
        <v>5.2</v>
      </c>
      <c r="K23" s="77">
        <v>4.7</v>
      </c>
      <c r="L23" s="77">
        <v>6</v>
      </c>
      <c r="M23" s="77">
        <v>7</v>
      </c>
      <c r="N23" s="77">
        <v>7.2</v>
      </c>
      <c r="O23" s="77">
        <v>6.7</v>
      </c>
      <c r="P23" s="77">
        <v>6</v>
      </c>
      <c r="Q23" s="77">
        <v>6.2</v>
      </c>
      <c r="R23" s="77">
        <v>7.2</v>
      </c>
      <c r="S23" s="78">
        <v>13.8</v>
      </c>
    </row>
    <row r="24" spans="2:19" ht="15" customHeight="1">
      <c r="B24" s="72"/>
      <c r="C24" s="73"/>
      <c r="D24" s="80" t="s">
        <v>99</v>
      </c>
      <c r="E24" s="81">
        <v>8146</v>
      </c>
      <c r="F24" s="82">
        <v>1097</v>
      </c>
      <c r="G24" s="83">
        <v>516</v>
      </c>
      <c r="H24" s="83">
        <v>493</v>
      </c>
      <c r="I24" s="83">
        <v>420</v>
      </c>
      <c r="J24" s="83">
        <v>432</v>
      </c>
      <c r="K24" s="83">
        <v>383</v>
      </c>
      <c r="L24" s="83">
        <v>476</v>
      </c>
      <c r="M24" s="83">
        <v>597</v>
      </c>
      <c r="N24" s="83">
        <v>639</v>
      </c>
      <c r="O24" s="83">
        <v>584</v>
      </c>
      <c r="P24" s="83">
        <v>511</v>
      </c>
      <c r="Q24" s="83">
        <v>469</v>
      </c>
      <c r="R24" s="83">
        <v>578</v>
      </c>
      <c r="S24" s="84">
        <v>951</v>
      </c>
    </row>
    <row r="25" spans="2:19" ht="15" customHeight="1">
      <c r="B25" s="72"/>
      <c r="C25" s="79"/>
      <c r="D25" s="80" t="s">
        <v>100</v>
      </c>
      <c r="E25" s="81">
        <v>8769</v>
      </c>
      <c r="F25" s="82">
        <v>1076</v>
      </c>
      <c r="G25" s="83">
        <v>516</v>
      </c>
      <c r="H25" s="83">
        <v>521</v>
      </c>
      <c r="I25" s="83">
        <v>448</v>
      </c>
      <c r="J25" s="83">
        <v>441</v>
      </c>
      <c r="K25" s="83">
        <v>410</v>
      </c>
      <c r="L25" s="83">
        <v>539</v>
      </c>
      <c r="M25" s="83">
        <v>592</v>
      </c>
      <c r="N25" s="83">
        <v>582</v>
      </c>
      <c r="O25" s="83">
        <v>542</v>
      </c>
      <c r="P25" s="83">
        <v>503</v>
      </c>
      <c r="Q25" s="83">
        <v>572</v>
      </c>
      <c r="R25" s="83">
        <v>638</v>
      </c>
      <c r="S25" s="84">
        <v>1389</v>
      </c>
    </row>
    <row r="26" spans="2:19" ht="19.5" hidden="1" customHeight="1">
      <c r="B26" s="72"/>
      <c r="C26" s="85" t="s">
        <v>101</v>
      </c>
      <c r="D26" s="67" t="s">
        <v>81</v>
      </c>
      <c r="E26" s="86">
        <v>3611</v>
      </c>
      <c r="F26" s="87">
        <v>477</v>
      </c>
      <c r="G26" s="88">
        <v>232</v>
      </c>
      <c r="H26" s="88">
        <v>222</v>
      </c>
      <c r="I26" s="88">
        <v>173</v>
      </c>
      <c r="J26" s="88">
        <v>175</v>
      </c>
      <c r="K26" s="88">
        <v>182</v>
      </c>
      <c r="L26" s="88">
        <v>223</v>
      </c>
      <c r="M26" s="88">
        <v>263</v>
      </c>
      <c r="N26" s="88">
        <v>250</v>
      </c>
      <c r="O26" s="88">
        <v>256</v>
      </c>
      <c r="P26" s="88">
        <v>187</v>
      </c>
      <c r="Q26" s="88">
        <v>215</v>
      </c>
      <c r="R26" s="88">
        <v>255</v>
      </c>
      <c r="S26" s="89">
        <v>501</v>
      </c>
    </row>
    <row r="27" spans="2:19" ht="19.5" hidden="1" customHeight="1">
      <c r="B27" s="72"/>
      <c r="C27" s="72"/>
      <c r="D27" s="80" t="s">
        <v>99</v>
      </c>
      <c r="E27" s="90">
        <v>1743</v>
      </c>
      <c r="F27" s="91">
        <v>243</v>
      </c>
      <c r="G27" s="92">
        <v>118</v>
      </c>
      <c r="H27" s="92">
        <v>115</v>
      </c>
      <c r="I27" s="92">
        <v>85</v>
      </c>
      <c r="J27" s="92">
        <v>88</v>
      </c>
      <c r="K27" s="92">
        <v>92</v>
      </c>
      <c r="L27" s="92">
        <v>108</v>
      </c>
      <c r="M27" s="92">
        <v>132</v>
      </c>
      <c r="N27" s="92">
        <v>130</v>
      </c>
      <c r="O27" s="92">
        <v>125</v>
      </c>
      <c r="P27" s="92">
        <v>97</v>
      </c>
      <c r="Q27" s="92">
        <v>89</v>
      </c>
      <c r="R27" s="92">
        <v>120</v>
      </c>
      <c r="S27" s="93">
        <v>201</v>
      </c>
    </row>
    <row r="28" spans="2:19" ht="19.5" hidden="1" customHeight="1">
      <c r="B28" s="72"/>
      <c r="C28" s="94"/>
      <c r="D28" s="74" t="s">
        <v>100</v>
      </c>
      <c r="E28" s="95">
        <v>1868</v>
      </c>
      <c r="F28" s="96">
        <v>234</v>
      </c>
      <c r="G28" s="97">
        <v>114</v>
      </c>
      <c r="H28" s="97">
        <v>107</v>
      </c>
      <c r="I28" s="97">
        <v>88</v>
      </c>
      <c r="J28" s="97">
        <v>87</v>
      </c>
      <c r="K28" s="97">
        <v>90</v>
      </c>
      <c r="L28" s="97">
        <v>115</v>
      </c>
      <c r="M28" s="97">
        <v>131</v>
      </c>
      <c r="N28" s="97">
        <v>120</v>
      </c>
      <c r="O28" s="97">
        <v>131</v>
      </c>
      <c r="P28" s="97">
        <v>90</v>
      </c>
      <c r="Q28" s="97">
        <v>126</v>
      </c>
      <c r="R28" s="97">
        <v>135</v>
      </c>
      <c r="S28" s="98">
        <v>300</v>
      </c>
    </row>
    <row r="29" spans="2:19" ht="19.5" hidden="1" customHeight="1">
      <c r="B29" s="72"/>
      <c r="C29" s="85" t="s">
        <v>102</v>
      </c>
      <c r="D29" s="67" t="s">
        <v>81</v>
      </c>
      <c r="E29" s="86">
        <v>5541</v>
      </c>
      <c r="F29" s="87">
        <v>699</v>
      </c>
      <c r="G29" s="88">
        <v>315</v>
      </c>
      <c r="H29" s="88">
        <v>358</v>
      </c>
      <c r="I29" s="88">
        <v>276</v>
      </c>
      <c r="J29" s="88">
        <v>299</v>
      </c>
      <c r="K29" s="88">
        <v>263</v>
      </c>
      <c r="L29" s="88">
        <v>336</v>
      </c>
      <c r="M29" s="88">
        <v>387</v>
      </c>
      <c r="N29" s="88">
        <v>410</v>
      </c>
      <c r="O29" s="88">
        <v>364</v>
      </c>
      <c r="P29" s="88">
        <v>334</v>
      </c>
      <c r="Q29" s="88">
        <v>335</v>
      </c>
      <c r="R29" s="88">
        <v>400</v>
      </c>
      <c r="S29" s="89">
        <v>765</v>
      </c>
    </row>
    <row r="30" spans="2:19" ht="19.5" hidden="1" customHeight="1">
      <c r="B30" s="72"/>
      <c r="C30" s="72"/>
      <c r="D30" s="80" t="s">
        <v>99</v>
      </c>
      <c r="E30" s="90">
        <v>2679</v>
      </c>
      <c r="F30" s="91">
        <v>361</v>
      </c>
      <c r="G30" s="92">
        <v>153</v>
      </c>
      <c r="H30" s="92">
        <v>166</v>
      </c>
      <c r="I30" s="92">
        <v>136</v>
      </c>
      <c r="J30" s="92">
        <v>148</v>
      </c>
      <c r="K30" s="92">
        <v>131</v>
      </c>
      <c r="L30" s="92">
        <v>154</v>
      </c>
      <c r="M30" s="92">
        <v>194</v>
      </c>
      <c r="N30" s="92">
        <v>219</v>
      </c>
      <c r="O30" s="92">
        <v>195</v>
      </c>
      <c r="P30" s="92">
        <v>166</v>
      </c>
      <c r="Q30" s="92">
        <v>162</v>
      </c>
      <c r="R30" s="92">
        <v>185</v>
      </c>
      <c r="S30" s="93">
        <v>309</v>
      </c>
    </row>
    <row r="31" spans="2:19" ht="19.5" hidden="1" customHeight="1">
      <c r="B31" s="72"/>
      <c r="C31" s="94"/>
      <c r="D31" s="74" t="s">
        <v>100</v>
      </c>
      <c r="E31" s="95">
        <v>2862</v>
      </c>
      <c r="F31" s="96">
        <v>338</v>
      </c>
      <c r="G31" s="97">
        <v>162</v>
      </c>
      <c r="H31" s="97">
        <v>192</v>
      </c>
      <c r="I31" s="97">
        <v>140</v>
      </c>
      <c r="J31" s="97">
        <v>151</v>
      </c>
      <c r="K31" s="97">
        <v>132</v>
      </c>
      <c r="L31" s="97">
        <v>182</v>
      </c>
      <c r="M31" s="97">
        <v>193</v>
      </c>
      <c r="N31" s="97">
        <v>191</v>
      </c>
      <c r="O31" s="97">
        <v>169</v>
      </c>
      <c r="P31" s="97">
        <v>168</v>
      </c>
      <c r="Q31" s="97">
        <v>173</v>
      </c>
      <c r="R31" s="97">
        <v>215</v>
      </c>
      <c r="S31" s="98">
        <v>456</v>
      </c>
    </row>
    <row r="32" spans="2:19" ht="19.5" hidden="1" customHeight="1">
      <c r="B32" s="72"/>
      <c r="C32" s="85" t="s">
        <v>103</v>
      </c>
      <c r="D32" s="67" t="s">
        <v>81</v>
      </c>
      <c r="E32" s="86">
        <v>3627</v>
      </c>
      <c r="F32" s="87">
        <v>466</v>
      </c>
      <c r="G32" s="88">
        <v>217</v>
      </c>
      <c r="H32" s="88">
        <v>184</v>
      </c>
      <c r="I32" s="88">
        <v>195</v>
      </c>
      <c r="J32" s="88">
        <v>203</v>
      </c>
      <c r="K32" s="88">
        <v>159</v>
      </c>
      <c r="L32" s="88">
        <v>220</v>
      </c>
      <c r="M32" s="88">
        <v>229</v>
      </c>
      <c r="N32" s="88">
        <v>244</v>
      </c>
      <c r="O32" s="88">
        <v>235</v>
      </c>
      <c r="P32" s="88">
        <v>253</v>
      </c>
      <c r="Q32" s="88">
        <v>242</v>
      </c>
      <c r="R32" s="88">
        <v>271</v>
      </c>
      <c r="S32" s="89">
        <v>509</v>
      </c>
    </row>
    <row r="33" spans="2:20" ht="19.5" hidden="1" customHeight="1">
      <c r="B33" s="72"/>
      <c r="C33" s="72"/>
      <c r="D33" s="80" t="s">
        <v>99</v>
      </c>
      <c r="E33" s="90">
        <v>1781</v>
      </c>
      <c r="F33" s="91">
        <v>236</v>
      </c>
      <c r="G33" s="92">
        <v>122</v>
      </c>
      <c r="H33" s="92">
        <v>100</v>
      </c>
      <c r="I33" s="92">
        <v>90</v>
      </c>
      <c r="J33" s="92">
        <v>100</v>
      </c>
      <c r="K33" s="92">
        <v>79</v>
      </c>
      <c r="L33" s="92">
        <v>98</v>
      </c>
      <c r="M33" s="92">
        <v>124</v>
      </c>
      <c r="N33" s="92">
        <v>127</v>
      </c>
      <c r="O33" s="92">
        <v>116</v>
      </c>
      <c r="P33" s="92">
        <v>128</v>
      </c>
      <c r="Q33" s="92">
        <v>112</v>
      </c>
      <c r="R33" s="92">
        <v>137</v>
      </c>
      <c r="S33" s="93">
        <v>212</v>
      </c>
    </row>
    <row r="34" spans="2:20" ht="19.5" hidden="1" customHeight="1">
      <c r="B34" s="72"/>
      <c r="C34" s="94"/>
      <c r="D34" s="74" t="s">
        <v>100</v>
      </c>
      <c r="E34" s="95">
        <v>1846</v>
      </c>
      <c r="F34" s="96">
        <v>230</v>
      </c>
      <c r="G34" s="97">
        <v>95</v>
      </c>
      <c r="H34" s="97">
        <v>84</v>
      </c>
      <c r="I34" s="97">
        <v>105</v>
      </c>
      <c r="J34" s="97">
        <v>103</v>
      </c>
      <c r="K34" s="97">
        <v>80</v>
      </c>
      <c r="L34" s="97">
        <v>122</v>
      </c>
      <c r="M34" s="97">
        <v>105</v>
      </c>
      <c r="N34" s="97">
        <v>117</v>
      </c>
      <c r="O34" s="97">
        <v>119</v>
      </c>
      <c r="P34" s="97">
        <v>125</v>
      </c>
      <c r="Q34" s="97">
        <v>130</v>
      </c>
      <c r="R34" s="97">
        <v>134</v>
      </c>
      <c r="S34" s="98">
        <v>297</v>
      </c>
    </row>
    <row r="35" spans="2:20" ht="19.5" hidden="1" customHeight="1">
      <c r="B35" s="72"/>
      <c r="C35" s="85" t="s">
        <v>104</v>
      </c>
      <c r="D35" s="67" t="s">
        <v>81</v>
      </c>
      <c r="E35" s="86">
        <v>4136</v>
      </c>
      <c r="F35" s="87">
        <v>531</v>
      </c>
      <c r="G35" s="88">
        <v>268</v>
      </c>
      <c r="H35" s="88">
        <v>250</v>
      </c>
      <c r="I35" s="88">
        <v>224</v>
      </c>
      <c r="J35" s="88">
        <v>196</v>
      </c>
      <c r="K35" s="88">
        <v>189</v>
      </c>
      <c r="L35" s="88">
        <v>236</v>
      </c>
      <c r="M35" s="88">
        <v>310</v>
      </c>
      <c r="N35" s="88">
        <v>317</v>
      </c>
      <c r="O35" s="88">
        <v>271</v>
      </c>
      <c r="P35" s="88">
        <v>240</v>
      </c>
      <c r="Q35" s="88">
        <v>249</v>
      </c>
      <c r="R35" s="88">
        <v>290</v>
      </c>
      <c r="S35" s="89">
        <v>565</v>
      </c>
    </row>
    <row r="36" spans="2:20" ht="19.5" hidden="1" customHeight="1">
      <c r="B36" s="72"/>
      <c r="C36" s="72"/>
      <c r="D36" s="80" t="s">
        <v>99</v>
      </c>
      <c r="E36" s="90">
        <v>1943</v>
      </c>
      <c r="F36" s="91">
        <v>257</v>
      </c>
      <c r="G36" s="92">
        <v>123</v>
      </c>
      <c r="H36" s="92">
        <v>112</v>
      </c>
      <c r="I36" s="92">
        <v>109</v>
      </c>
      <c r="J36" s="92">
        <v>96</v>
      </c>
      <c r="K36" s="92">
        <v>81</v>
      </c>
      <c r="L36" s="92">
        <v>116</v>
      </c>
      <c r="M36" s="92">
        <v>147</v>
      </c>
      <c r="N36" s="92">
        <v>163</v>
      </c>
      <c r="O36" s="92">
        <v>148</v>
      </c>
      <c r="P36" s="92">
        <v>120</v>
      </c>
      <c r="Q36" s="92">
        <v>106</v>
      </c>
      <c r="R36" s="92">
        <v>136</v>
      </c>
      <c r="S36" s="93">
        <v>229</v>
      </c>
    </row>
    <row r="37" spans="2:20" ht="19.5" hidden="1" customHeight="1">
      <c r="B37" s="94"/>
      <c r="C37" s="94"/>
      <c r="D37" s="74" t="s">
        <v>100</v>
      </c>
      <c r="E37" s="95">
        <v>2193</v>
      </c>
      <c r="F37" s="96">
        <v>274</v>
      </c>
      <c r="G37" s="97">
        <v>145</v>
      </c>
      <c r="H37" s="97">
        <v>138</v>
      </c>
      <c r="I37" s="97">
        <v>115</v>
      </c>
      <c r="J37" s="97">
        <v>100</v>
      </c>
      <c r="K37" s="97">
        <v>108</v>
      </c>
      <c r="L37" s="97">
        <v>120</v>
      </c>
      <c r="M37" s="97">
        <v>163</v>
      </c>
      <c r="N37" s="97">
        <v>154</v>
      </c>
      <c r="O37" s="97">
        <v>123</v>
      </c>
      <c r="P37" s="97">
        <v>120</v>
      </c>
      <c r="Q37" s="97">
        <v>143</v>
      </c>
      <c r="R37" s="97">
        <v>154</v>
      </c>
      <c r="S37" s="98">
        <v>336</v>
      </c>
    </row>
    <row r="38" spans="2:20" ht="15" customHeight="1">
      <c r="B38" s="674" t="s">
        <v>106</v>
      </c>
      <c r="C38" s="675"/>
      <c r="D38" s="67" t="s">
        <v>81</v>
      </c>
      <c r="E38" s="68">
        <f>SUM(E40,E41)</f>
        <v>12275</v>
      </c>
      <c r="F38" s="69">
        <f>SUM(F40,F41)</f>
        <v>1518</v>
      </c>
      <c r="G38" s="70">
        <f>SUM(G40,G41)</f>
        <v>590</v>
      </c>
      <c r="H38" s="70">
        <f t="shared" ref="H38:S38" si="8">SUM(H40,H41)</f>
        <v>700</v>
      </c>
      <c r="I38" s="70">
        <f t="shared" si="8"/>
        <v>623</v>
      </c>
      <c r="J38" s="70">
        <f t="shared" si="8"/>
        <v>575</v>
      </c>
      <c r="K38" s="70">
        <f t="shared" si="8"/>
        <v>658</v>
      </c>
      <c r="L38" s="70">
        <f t="shared" si="8"/>
        <v>633</v>
      </c>
      <c r="M38" s="70">
        <f t="shared" si="8"/>
        <v>745</v>
      </c>
      <c r="N38" s="70">
        <f t="shared" si="8"/>
        <v>844</v>
      </c>
      <c r="O38" s="70">
        <f t="shared" si="8"/>
        <v>927</v>
      </c>
      <c r="P38" s="70">
        <f t="shared" si="8"/>
        <v>901</v>
      </c>
      <c r="Q38" s="70">
        <f t="shared" si="8"/>
        <v>806</v>
      </c>
      <c r="R38" s="70">
        <f t="shared" si="8"/>
        <v>779</v>
      </c>
      <c r="S38" s="71">
        <f t="shared" si="8"/>
        <v>1976</v>
      </c>
      <c r="T38" s="62"/>
    </row>
    <row r="39" spans="2:20" ht="15" customHeight="1">
      <c r="B39" s="72"/>
      <c r="C39" s="79"/>
      <c r="D39" s="74" t="s">
        <v>98</v>
      </c>
      <c r="E39" s="75">
        <f>ROUND(E38/$E38*100,1)</f>
        <v>100</v>
      </c>
      <c r="F39" s="76">
        <f>ROUND(F38/$E38*100,1)</f>
        <v>12.4</v>
      </c>
      <c r="G39" s="77">
        <f t="shared" ref="G39:S39" si="9">ROUND(G38/$E38*100,1)</f>
        <v>4.8</v>
      </c>
      <c r="H39" s="77">
        <f t="shared" si="9"/>
        <v>5.7</v>
      </c>
      <c r="I39" s="77">
        <f t="shared" si="9"/>
        <v>5.0999999999999996</v>
      </c>
      <c r="J39" s="77">
        <f t="shared" si="9"/>
        <v>4.7</v>
      </c>
      <c r="K39" s="77">
        <f t="shared" si="9"/>
        <v>5.4</v>
      </c>
      <c r="L39" s="77">
        <f t="shared" si="9"/>
        <v>5.2</v>
      </c>
      <c r="M39" s="77">
        <f t="shared" si="9"/>
        <v>6.1</v>
      </c>
      <c r="N39" s="77">
        <f t="shared" si="9"/>
        <v>6.9</v>
      </c>
      <c r="O39" s="77">
        <f t="shared" si="9"/>
        <v>7.6</v>
      </c>
      <c r="P39" s="77">
        <f t="shared" si="9"/>
        <v>7.3</v>
      </c>
      <c r="Q39" s="77">
        <f t="shared" si="9"/>
        <v>6.6</v>
      </c>
      <c r="R39" s="77">
        <f t="shared" si="9"/>
        <v>6.3</v>
      </c>
      <c r="S39" s="78">
        <f t="shared" si="9"/>
        <v>16.100000000000001</v>
      </c>
    </row>
    <row r="40" spans="2:20" ht="15" customHeight="1">
      <c r="B40" s="72"/>
      <c r="C40" s="73"/>
      <c r="D40" s="80" t="s">
        <v>99</v>
      </c>
      <c r="E40" s="81">
        <f t="shared" ref="E40:S41" si="10">E43+E46+E49+E52</f>
        <v>5947</v>
      </c>
      <c r="F40" s="82">
        <f t="shared" si="10"/>
        <v>763</v>
      </c>
      <c r="G40" s="83">
        <f t="shared" si="10"/>
        <v>307</v>
      </c>
      <c r="H40" s="83">
        <f t="shared" si="10"/>
        <v>336</v>
      </c>
      <c r="I40" s="83">
        <f t="shared" si="10"/>
        <v>321</v>
      </c>
      <c r="J40" s="83">
        <f t="shared" si="10"/>
        <v>295</v>
      </c>
      <c r="K40" s="83">
        <f t="shared" si="10"/>
        <v>315</v>
      </c>
      <c r="L40" s="83">
        <f t="shared" si="10"/>
        <v>322</v>
      </c>
      <c r="M40" s="83">
        <f t="shared" si="10"/>
        <v>345</v>
      </c>
      <c r="N40" s="83">
        <f t="shared" si="10"/>
        <v>425</v>
      </c>
      <c r="O40" s="83">
        <f t="shared" si="10"/>
        <v>460</v>
      </c>
      <c r="P40" s="83">
        <f t="shared" si="10"/>
        <v>483</v>
      </c>
      <c r="Q40" s="83">
        <f t="shared" si="10"/>
        <v>405</v>
      </c>
      <c r="R40" s="83">
        <f t="shared" si="10"/>
        <v>355</v>
      </c>
      <c r="S40" s="84">
        <f t="shared" si="10"/>
        <v>815</v>
      </c>
    </row>
    <row r="41" spans="2:20" ht="15" customHeight="1">
      <c r="B41" s="72"/>
      <c r="C41" s="99"/>
      <c r="D41" s="74" t="s">
        <v>100</v>
      </c>
      <c r="E41" s="100">
        <f t="shared" si="10"/>
        <v>6328</v>
      </c>
      <c r="F41" s="101">
        <f t="shared" si="10"/>
        <v>755</v>
      </c>
      <c r="G41" s="102">
        <f t="shared" si="10"/>
        <v>283</v>
      </c>
      <c r="H41" s="102">
        <f t="shared" si="10"/>
        <v>364</v>
      </c>
      <c r="I41" s="102">
        <f t="shared" si="10"/>
        <v>302</v>
      </c>
      <c r="J41" s="102">
        <f t="shared" si="10"/>
        <v>280</v>
      </c>
      <c r="K41" s="102">
        <f t="shared" si="10"/>
        <v>343</v>
      </c>
      <c r="L41" s="102">
        <f t="shared" si="10"/>
        <v>311</v>
      </c>
      <c r="M41" s="102">
        <f t="shared" si="10"/>
        <v>400</v>
      </c>
      <c r="N41" s="102">
        <f t="shared" si="10"/>
        <v>419</v>
      </c>
      <c r="O41" s="102">
        <f t="shared" si="10"/>
        <v>467</v>
      </c>
      <c r="P41" s="102">
        <f t="shared" si="10"/>
        <v>418</v>
      </c>
      <c r="Q41" s="102">
        <f t="shared" si="10"/>
        <v>401</v>
      </c>
      <c r="R41" s="102">
        <f t="shared" si="10"/>
        <v>424</v>
      </c>
      <c r="S41" s="103">
        <f t="shared" si="10"/>
        <v>1161</v>
      </c>
    </row>
    <row r="42" spans="2:20" ht="15" hidden="1" customHeight="1">
      <c r="B42" s="72"/>
      <c r="C42" s="85" t="s">
        <v>101</v>
      </c>
      <c r="D42" s="67" t="s">
        <v>81</v>
      </c>
      <c r="E42" s="86">
        <f t="shared" ref="E42:E53" si="11">SUM(F42:S42)</f>
        <v>2579</v>
      </c>
      <c r="F42" s="87">
        <f t="shared" ref="F42:S42" si="12">F43+F44</f>
        <v>317</v>
      </c>
      <c r="G42" s="88">
        <f t="shared" si="12"/>
        <v>122</v>
      </c>
      <c r="H42" s="88">
        <f t="shared" si="12"/>
        <v>145</v>
      </c>
      <c r="I42" s="88">
        <f t="shared" si="12"/>
        <v>122</v>
      </c>
      <c r="J42" s="88">
        <f t="shared" si="12"/>
        <v>114</v>
      </c>
      <c r="K42" s="88">
        <f t="shared" si="12"/>
        <v>133</v>
      </c>
      <c r="L42" s="88">
        <f t="shared" si="12"/>
        <v>142</v>
      </c>
      <c r="M42" s="88">
        <f t="shared" si="12"/>
        <v>167</v>
      </c>
      <c r="N42" s="88">
        <f t="shared" si="12"/>
        <v>170</v>
      </c>
      <c r="O42" s="88">
        <f t="shared" si="12"/>
        <v>190</v>
      </c>
      <c r="P42" s="88">
        <f t="shared" si="12"/>
        <v>214</v>
      </c>
      <c r="Q42" s="88">
        <f t="shared" si="12"/>
        <v>156</v>
      </c>
      <c r="R42" s="88">
        <f t="shared" si="12"/>
        <v>155</v>
      </c>
      <c r="S42" s="89">
        <f t="shared" si="12"/>
        <v>432</v>
      </c>
    </row>
    <row r="43" spans="2:20" ht="15" hidden="1" customHeight="1">
      <c r="B43" s="72"/>
      <c r="C43" s="72"/>
      <c r="D43" s="80" t="s">
        <v>99</v>
      </c>
      <c r="E43" s="90">
        <f t="shared" si="11"/>
        <v>1233</v>
      </c>
      <c r="F43" s="91">
        <v>148</v>
      </c>
      <c r="G43" s="92">
        <v>65</v>
      </c>
      <c r="H43" s="92">
        <v>76</v>
      </c>
      <c r="I43" s="92">
        <v>62</v>
      </c>
      <c r="J43" s="92">
        <v>60</v>
      </c>
      <c r="K43" s="92">
        <v>61</v>
      </c>
      <c r="L43" s="92">
        <v>78</v>
      </c>
      <c r="M43" s="92">
        <v>80</v>
      </c>
      <c r="N43" s="92">
        <v>85</v>
      </c>
      <c r="O43" s="92">
        <v>89</v>
      </c>
      <c r="P43" s="92">
        <v>110</v>
      </c>
      <c r="Q43" s="92">
        <v>79</v>
      </c>
      <c r="R43" s="92">
        <v>66</v>
      </c>
      <c r="S43" s="93">
        <v>174</v>
      </c>
    </row>
    <row r="44" spans="2:20" ht="15" hidden="1" customHeight="1">
      <c r="B44" s="72"/>
      <c r="C44" s="94"/>
      <c r="D44" s="74" t="s">
        <v>100</v>
      </c>
      <c r="E44" s="95">
        <f t="shared" si="11"/>
        <v>1346</v>
      </c>
      <c r="F44" s="96">
        <v>169</v>
      </c>
      <c r="G44" s="97">
        <v>57</v>
      </c>
      <c r="H44" s="97">
        <v>69</v>
      </c>
      <c r="I44" s="97">
        <v>60</v>
      </c>
      <c r="J44" s="97">
        <v>54</v>
      </c>
      <c r="K44" s="97">
        <v>72</v>
      </c>
      <c r="L44" s="97">
        <v>64</v>
      </c>
      <c r="M44" s="97">
        <v>87</v>
      </c>
      <c r="N44" s="97">
        <v>85</v>
      </c>
      <c r="O44" s="97">
        <v>101</v>
      </c>
      <c r="P44" s="97">
        <v>104</v>
      </c>
      <c r="Q44" s="97">
        <v>77</v>
      </c>
      <c r="R44" s="97">
        <v>89</v>
      </c>
      <c r="S44" s="98">
        <v>258</v>
      </c>
    </row>
    <row r="45" spans="2:20" ht="15" hidden="1" customHeight="1">
      <c r="B45" s="72"/>
      <c r="C45" s="85" t="s">
        <v>102</v>
      </c>
      <c r="D45" s="67" t="s">
        <v>81</v>
      </c>
      <c r="E45" s="86">
        <f t="shared" si="11"/>
        <v>4414</v>
      </c>
      <c r="F45" s="87">
        <f t="shared" ref="F45:S45" si="13">F46+F47</f>
        <v>562</v>
      </c>
      <c r="G45" s="88">
        <f t="shared" si="13"/>
        <v>202</v>
      </c>
      <c r="H45" s="88">
        <f t="shared" si="13"/>
        <v>251</v>
      </c>
      <c r="I45" s="88">
        <f t="shared" si="13"/>
        <v>254</v>
      </c>
      <c r="J45" s="88">
        <f t="shared" si="13"/>
        <v>216</v>
      </c>
      <c r="K45" s="88">
        <f t="shared" si="13"/>
        <v>233</v>
      </c>
      <c r="L45" s="88">
        <f t="shared" si="13"/>
        <v>213</v>
      </c>
      <c r="M45" s="88">
        <f t="shared" si="13"/>
        <v>270</v>
      </c>
      <c r="N45" s="88">
        <f t="shared" si="13"/>
        <v>323</v>
      </c>
      <c r="O45" s="88">
        <f t="shared" si="13"/>
        <v>345</v>
      </c>
      <c r="P45" s="88">
        <f t="shared" si="13"/>
        <v>312</v>
      </c>
      <c r="Q45" s="88">
        <f t="shared" si="13"/>
        <v>280</v>
      </c>
      <c r="R45" s="88">
        <f t="shared" si="13"/>
        <v>268</v>
      </c>
      <c r="S45" s="89">
        <f t="shared" si="13"/>
        <v>685</v>
      </c>
    </row>
    <row r="46" spans="2:20" ht="15" hidden="1" customHeight="1">
      <c r="B46" s="72"/>
      <c r="C46" s="72"/>
      <c r="D46" s="80" t="s">
        <v>99</v>
      </c>
      <c r="E46" s="90">
        <f t="shared" si="11"/>
        <v>2146</v>
      </c>
      <c r="F46" s="91">
        <v>291</v>
      </c>
      <c r="G46" s="92">
        <v>104</v>
      </c>
      <c r="H46" s="92">
        <v>113</v>
      </c>
      <c r="I46" s="92">
        <v>128</v>
      </c>
      <c r="J46" s="92">
        <v>108</v>
      </c>
      <c r="K46" s="92">
        <v>110</v>
      </c>
      <c r="L46" s="92">
        <v>117</v>
      </c>
      <c r="M46" s="92">
        <v>119</v>
      </c>
      <c r="N46" s="92">
        <v>158</v>
      </c>
      <c r="O46" s="92">
        <v>181</v>
      </c>
      <c r="P46" s="92">
        <v>174</v>
      </c>
      <c r="Q46" s="92">
        <v>141</v>
      </c>
      <c r="R46" s="92">
        <v>125</v>
      </c>
      <c r="S46" s="93">
        <v>277</v>
      </c>
    </row>
    <row r="47" spans="2:20" ht="15" hidden="1" customHeight="1">
      <c r="B47" s="72"/>
      <c r="C47" s="94"/>
      <c r="D47" s="74" t="s">
        <v>100</v>
      </c>
      <c r="E47" s="95">
        <f t="shared" si="11"/>
        <v>2268</v>
      </c>
      <c r="F47" s="96">
        <v>271</v>
      </c>
      <c r="G47" s="97">
        <v>98</v>
      </c>
      <c r="H47" s="97">
        <v>138</v>
      </c>
      <c r="I47" s="97">
        <v>126</v>
      </c>
      <c r="J47" s="97">
        <v>108</v>
      </c>
      <c r="K47" s="97">
        <v>123</v>
      </c>
      <c r="L47" s="97">
        <v>96</v>
      </c>
      <c r="M47" s="97">
        <v>151</v>
      </c>
      <c r="N47" s="97">
        <v>165</v>
      </c>
      <c r="O47" s="97">
        <v>164</v>
      </c>
      <c r="P47" s="97">
        <v>138</v>
      </c>
      <c r="Q47" s="97">
        <v>139</v>
      </c>
      <c r="R47" s="97">
        <v>143</v>
      </c>
      <c r="S47" s="98">
        <v>408</v>
      </c>
    </row>
    <row r="48" spans="2:20" ht="15" hidden="1" customHeight="1">
      <c r="B48" s="72"/>
      <c r="C48" s="85" t="s">
        <v>103</v>
      </c>
      <c r="D48" s="67" t="s">
        <v>81</v>
      </c>
      <c r="E48" s="86">
        <f t="shared" si="11"/>
        <v>2848</v>
      </c>
      <c r="F48" s="87">
        <f t="shared" ref="F48:S48" si="14">F49+F50</f>
        <v>338</v>
      </c>
      <c r="G48" s="88">
        <f t="shared" si="14"/>
        <v>150</v>
      </c>
      <c r="H48" s="88">
        <f t="shared" si="14"/>
        <v>146</v>
      </c>
      <c r="I48" s="88">
        <f t="shared" si="14"/>
        <v>135</v>
      </c>
      <c r="J48" s="88">
        <f t="shared" si="14"/>
        <v>141</v>
      </c>
      <c r="K48" s="88">
        <f t="shared" si="14"/>
        <v>161</v>
      </c>
      <c r="L48" s="88">
        <f t="shared" si="14"/>
        <v>147</v>
      </c>
      <c r="M48" s="88">
        <f t="shared" si="14"/>
        <v>170</v>
      </c>
      <c r="N48" s="88">
        <f t="shared" si="14"/>
        <v>174</v>
      </c>
      <c r="O48" s="88">
        <f t="shared" si="14"/>
        <v>202</v>
      </c>
      <c r="P48" s="88">
        <f t="shared" si="14"/>
        <v>201</v>
      </c>
      <c r="Q48" s="88">
        <f t="shared" si="14"/>
        <v>220</v>
      </c>
      <c r="R48" s="88">
        <f t="shared" si="14"/>
        <v>189</v>
      </c>
      <c r="S48" s="89">
        <f t="shared" si="14"/>
        <v>474</v>
      </c>
    </row>
    <row r="49" spans="2:19" ht="15" hidden="1" customHeight="1">
      <c r="B49" s="72"/>
      <c r="C49" s="72"/>
      <c r="D49" s="80" t="s">
        <v>99</v>
      </c>
      <c r="E49" s="90">
        <f t="shared" si="11"/>
        <v>1413</v>
      </c>
      <c r="F49" s="91">
        <v>180</v>
      </c>
      <c r="G49" s="92">
        <v>77</v>
      </c>
      <c r="H49" s="92">
        <v>79</v>
      </c>
      <c r="I49" s="92">
        <v>78</v>
      </c>
      <c r="J49" s="92">
        <v>68</v>
      </c>
      <c r="K49" s="92">
        <v>86</v>
      </c>
      <c r="L49" s="92">
        <v>65</v>
      </c>
      <c r="M49" s="92">
        <v>81</v>
      </c>
      <c r="N49" s="92">
        <v>89</v>
      </c>
      <c r="O49" s="92">
        <v>104</v>
      </c>
      <c r="P49" s="92">
        <v>99</v>
      </c>
      <c r="Q49" s="92">
        <v>113</v>
      </c>
      <c r="R49" s="92">
        <v>88</v>
      </c>
      <c r="S49" s="93">
        <v>206</v>
      </c>
    </row>
    <row r="50" spans="2:19" ht="15" hidden="1" customHeight="1">
      <c r="B50" s="72"/>
      <c r="C50" s="94"/>
      <c r="D50" s="74" t="s">
        <v>100</v>
      </c>
      <c r="E50" s="95">
        <f t="shared" si="11"/>
        <v>1435</v>
      </c>
      <c r="F50" s="96">
        <v>158</v>
      </c>
      <c r="G50" s="97">
        <v>73</v>
      </c>
      <c r="H50" s="97">
        <v>67</v>
      </c>
      <c r="I50" s="97">
        <v>57</v>
      </c>
      <c r="J50" s="97">
        <v>73</v>
      </c>
      <c r="K50" s="97">
        <v>75</v>
      </c>
      <c r="L50" s="97">
        <v>82</v>
      </c>
      <c r="M50" s="97">
        <v>89</v>
      </c>
      <c r="N50" s="97">
        <v>85</v>
      </c>
      <c r="O50" s="97">
        <v>98</v>
      </c>
      <c r="P50" s="97">
        <v>102</v>
      </c>
      <c r="Q50" s="97">
        <v>107</v>
      </c>
      <c r="R50" s="97">
        <v>101</v>
      </c>
      <c r="S50" s="98">
        <v>268</v>
      </c>
    </row>
    <row r="51" spans="2:19" ht="15" hidden="1" customHeight="1">
      <c r="B51" s="72"/>
      <c r="C51" s="85" t="s">
        <v>104</v>
      </c>
      <c r="D51" s="67" t="s">
        <v>81</v>
      </c>
      <c r="E51" s="86">
        <f t="shared" si="11"/>
        <v>2434</v>
      </c>
      <c r="F51" s="87">
        <f t="shared" ref="F51:S51" si="15">F52+F53</f>
        <v>301</v>
      </c>
      <c r="G51" s="88">
        <f t="shared" si="15"/>
        <v>116</v>
      </c>
      <c r="H51" s="88">
        <f t="shared" si="15"/>
        <v>158</v>
      </c>
      <c r="I51" s="88">
        <f t="shared" si="15"/>
        <v>112</v>
      </c>
      <c r="J51" s="88">
        <f t="shared" si="15"/>
        <v>104</v>
      </c>
      <c r="K51" s="88">
        <f t="shared" si="15"/>
        <v>131</v>
      </c>
      <c r="L51" s="88">
        <f t="shared" si="15"/>
        <v>131</v>
      </c>
      <c r="M51" s="88">
        <f t="shared" si="15"/>
        <v>138</v>
      </c>
      <c r="N51" s="88">
        <f t="shared" si="15"/>
        <v>177</v>
      </c>
      <c r="O51" s="88">
        <f t="shared" si="15"/>
        <v>190</v>
      </c>
      <c r="P51" s="88">
        <f t="shared" si="15"/>
        <v>174</v>
      </c>
      <c r="Q51" s="88">
        <f t="shared" si="15"/>
        <v>150</v>
      </c>
      <c r="R51" s="88">
        <f t="shared" si="15"/>
        <v>167</v>
      </c>
      <c r="S51" s="89">
        <f t="shared" si="15"/>
        <v>385</v>
      </c>
    </row>
    <row r="52" spans="2:19" ht="15" hidden="1" customHeight="1">
      <c r="B52" s="72"/>
      <c r="C52" s="72"/>
      <c r="D52" s="80" t="s">
        <v>99</v>
      </c>
      <c r="E52" s="90">
        <f t="shared" si="11"/>
        <v>1155</v>
      </c>
      <c r="F52" s="91">
        <v>144</v>
      </c>
      <c r="G52" s="92">
        <v>61</v>
      </c>
      <c r="H52" s="92">
        <v>68</v>
      </c>
      <c r="I52" s="92">
        <v>53</v>
      </c>
      <c r="J52" s="92">
        <v>59</v>
      </c>
      <c r="K52" s="92">
        <v>58</v>
      </c>
      <c r="L52" s="92">
        <v>62</v>
      </c>
      <c r="M52" s="92">
        <v>65</v>
      </c>
      <c r="N52" s="92">
        <v>93</v>
      </c>
      <c r="O52" s="92">
        <v>86</v>
      </c>
      <c r="P52" s="92">
        <v>100</v>
      </c>
      <c r="Q52" s="92">
        <v>72</v>
      </c>
      <c r="R52" s="92">
        <v>76</v>
      </c>
      <c r="S52" s="93">
        <v>158</v>
      </c>
    </row>
    <row r="53" spans="2:19" ht="15" hidden="1" customHeight="1">
      <c r="B53" s="94"/>
      <c r="C53" s="94"/>
      <c r="D53" s="74" t="s">
        <v>100</v>
      </c>
      <c r="E53" s="95">
        <f t="shared" si="11"/>
        <v>1279</v>
      </c>
      <c r="F53" s="96">
        <v>157</v>
      </c>
      <c r="G53" s="97">
        <v>55</v>
      </c>
      <c r="H53" s="97">
        <v>90</v>
      </c>
      <c r="I53" s="97">
        <v>59</v>
      </c>
      <c r="J53" s="97">
        <v>45</v>
      </c>
      <c r="K53" s="97">
        <v>73</v>
      </c>
      <c r="L53" s="97">
        <v>69</v>
      </c>
      <c r="M53" s="97">
        <v>73</v>
      </c>
      <c r="N53" s="97">
        <v>84</v>
      </c>
      <c r="O53" s="97">
        <v>104</v>
      </c>
      <c r="P53" s="97">
        <v>74</v>
      </c>
      <c r="Q53" s="97">
        <v>78</v>
      </c>
      <c r="R53" s="97">
        <v>91</v>
      </c>
      <c r="S53" s="98">
        <v>227</v>
      </c>
    </row>
    <row r="54" spans="2:19" ht="15" customHeight="1">
      <c r="B54" s="674" t="s">
        <v>107</v>
      </c>
      <c r="C54" s="675"/>
      <c r="D54" s="67" t="s">
        <v>81</v>
      </c>
      <c r="E54" s="68">
        <f>SUM(E56,E57)</f>
        <v>8980</v>
      </c>
      <c r="F54" s="69">
        <f>SUM(F56,F57)</f>
        <v>997</v>
      </c>
      <c r="G54" s="70">
        <f>SUM(G56,G57)</f>
        <v>431</v>
      </c>
      <c r="H54" s="70">
        <f t="shared" ref="H54:S54" si="16">SUM(H56,H57)</f>
        <v>401</v>
      </c>
      <c r="I54" s="70">
        <f t="shared" si="16"/>
        <v>448</v>
      </c>
      <c r="J54" s="70">
        <f t="shared" si="16"/>
        <v>421</v>
      </c>
      <c r="K54" s="70">
        <f t="shared" si="16"/>
        <v>423</v>
      </c>
      <c r="L54" s="70">
        <f t="shared" si="16"/>
        <v>521</v>
      </c>
      <c r="M54" s="70">
        <f t="shared" si="16"/>
        <v>437</v>
      </c>
      <c r="N54" s="70">
        <f t="shared" si="16"/>
        <v>598</v>
      </c>
      <c r="O54" s="70">
        <f t="shared" si="16"/>
        <v>673</v>
      </c>
      <c r="P54" s="70">
        <f t="shared" si="16"/>
        <v>771</v>
      </c>
      <c r="Q54" s="70">
        <f t="shared" si="16"/>
        <v>715</v>
      </c>
      <c r="R54" s="70">
        <f t="shared" si="16"/>
        <v>597</v>
      </c>
      <c r="S54" s="71">
        <f t="shared" si="16"/>
        <v>1547</v>
      </c>
    </row>
    <row r="55" spans="2:19" ht="15" customHeight="1">
      <c r="B55" s="72"/>
      <c r="C55" s="79"/>
      <c r="D55" s="74" t="s">
        <v>98</v>
      </c>
      <c r="E55" s="75">
        <f>ROUND(E54/$E54*100,1)</f>
        <v>100</v>
      </c>
      <c r="F55" s="76">
        <f>ROUND(F54/$E54*100,1)</f>
        <v>11.1</v>
      </c>
      <c r="G55" s="77">
        <f t="shared" ref="G55:S55" si="17">ROUND(G54/$E54*100,1)</f>
        <v>4.8</v>
      </c>
      <c r="H55" s="77">
        <f t="shared" si="17"/>
        <v>4.5</v>
      </c>
      <c r="I55" s="77">
        <f t="shared" si="17"/>
        <v>5</v>
      </c>
      <c r="J55" s="77">
        <f t="shared" si="17"/>
        <v>4.7</v>
      </c>
      <c r="K55" s="77">
        <f t="shared" si="17"/>
        <v>4.7</v>
      </c>
      <c r="L55" s="77">
        <f t="shared" si="17"/>
        <v>5.8</v>
      </c>
      <c r="M55" s="77">
        <f t="shared" si="17"/>
        <v>4.9000000000000004</v>
      </c>
      <c r="N55" s="77">
        <f t="shared" si="17"/>
        <v>6.7</v>
      </c>
      <c r="O55" s="77">
        <f t="shared" si="17"/>
        <v>7.5</v>
      </c>
      <c r="P55" s="77">
        <f t="shared" si="17"/>
        <v>8.6</v>
      </c>
      <c r="Q55" s="77">
        <f t="shared" si="17"/>
        <v>8</v>
      </c>
      <c r="R55" s="77">
        <f t="shared" si="17"/>
        <v>6.6</v>
      </c>
      <c r="S55" s="78">
        <f t="shared" si="17"/>
        <v>17.2</v>
      </c>
    </row>
    <row r="56" spans="2:19" ht="15" customHeight="1">
      <c r="B56" s="72"/>
      <c r="C56" s="73"/>
      <c r="D56" s="80" t="s">
        <v>99</v>
      </c>
      <c r="E56" s="81">
        <f t="shared" ref="E56:S57" si="18">E59+E62+E65+E68</f>
        <v>4411</v>
      </c>
      <c r="F56" s="82">
        <f t="shared" si="18"/>
        <v>508</v>
      </c>
      <c r="G56" s="83">
        <f t="shared" si="18"/>
        <v>224</v>
      </c>
      <c r="H56" s="83">
        <f t="shared" si="18"/>
        <v>206</v>
      </c>
      <c r="I56" s="83">
        <f t="shared" si="18"/>
        <v>217</v>
      </c>
      <c r="J56" s="83">
        <f t="shared" si="18"/>
        <v>233</v>
      </c>
      <c r="K56" s="83">
        <f t="shared" si="18"/>
        <v>224</v>
      </c>
      <c r="L56" s="83">
        <f t="shared" si="18"/>
        <v>254</v>
      </c>
      <c r="M56" s="83">
        <f t="shared" si="18"/>
        <v>221</v>
      </c>
      <c r="N56" s="83">
        <f t="shared" si="18"/>
        <v>276</v>
      </c>
      <c r="O56" s="83">
        <f t="shared" si="18"/>
        <v>332</v>
      </c>
      <c r="P56" s="83">
        <f t="shared" si="18"/>
        <v>384</v>
      </c>
      <c r="Q56" s="83">
        <f t="shared" si="18"/>
        <v>394</v>
      </c>
      <c r="R56" s="83">
        <f t="shared" si="18"/>
        <v>305</v>
      </c>
      <c r="S56" s="84">
        <f t="shared" si="18"/>
        <v>633</v>
      </c>
    </row>
    <row r="57" spans="2:19" ht="15" customHeight="1">
      <c r="B57" s="72"/>
      <c r="C57" s="99"/>
      <c r="D57" s="74" t="s">
        <v>100</v>
      </c>
      <c r="E57" s="100">
        <f t="shared" si="18"/>
        <v>4569</v>
      </c>
      <c r="F57" s="101">
        <f t="shared" si="18"/>
        <v>489</v>
      </c>
      <c r="G57" s="102">
        <f t="shared" si="18"/>
        <v>207</v>
      </c>
      <c r="H57" s="102">
        <f t="shared" si="18"/>
        <v>195</v>
      </c>
      <c r="I57" s="102">
        <f t="shared" si="18"/>
        <v>231</v>
      </c>
      <c r="J57" s="102">
        <f t="shared" si="18"/>
        <v>188</v>
      </c>
      <c r="K57" s="102">
        <f t="shared" si="18"/>
        <v>199</v>
      </c>
      <c r="L57" s="102">
        <f t="shared" si="18"/>
        <v>267</v>
      </c>
      <c r="M57" s="102">
        <f t="shared" si="18"/>
        <v>216</v>
      </c>
      <c r="N57" s="102">
        <f t="shared" si="18"/>
        <v>322</v>
      </c>
      <c r="O57" s="102">
        <f t="shared" si="18"/>
        <v>341</v>
      </c>
      <c r="P57" s="102">
        <f t="shared" si="18"/>
        <v>387</v>
      </c>
      <c r="Q57" s="102">
        <f t="shared" si="18"/>
        <v>321</v>
      </c>
      <c r="R57" s="102">
        <f t="shared" si="18"/>
        <v>292</v>
      </c>
      <c r="S57" s="103">
        <f t="shared" si="18"/>
        <v>914</v>
      </c>
    </row>
    <row r="58" spans="2:19" ht="15" hidden="1" customHeight="1">
      <c r="B58" s="72"/>
      <c r="C58" s="85" t="s">
        <v>101</v>
      </c>
      <c r="D58" s="67" t="s">
        <v>81</v>
      </c>
      <c r="E58" s="86">
        <f t="shared" ref="E58:E69" si="19">SUM(F58:S58)</f>
        <v>1886</v>
      </c>
      <c r="F58" s="87">
        <f t="shared" ref="F58:S58" si="20">F59+F60</f>
        <v>206</v>
      </c>
      <c r="G58" s="88">
        <f t="shared" si="20"/>
        <v>101</v>
      </c>
      <c r="H58" s="88">
        <f t="shared" si="20"/>
        <v>80</v>
      </c>
      <c r="I58" s="88">
        <f t="shared" si="20"/>
        <v>99</v>
      </c>
      <c r="J58" s="88">
        <f t="shared" si="20"/>
        <v>63</v>
      </c>
      <c r="K58" s="88">
        <f t="shared" si="20"/>
        <v>83</v>
      </c>
      <c r="L58" s="88">
        <f t="shared" si="20"/>
        <v>120</v>
      </c>
      <c r="M58" s="88">
        <f t="shared" si="20"/>
        <v>109</v>
      </c>
      <c r="N58" s="88">
        <f t="shared" si="20"/>
        <v>137</v>
      </c>
      <c r="O58" s="88">
        <f t="shared" si="20"/>
        <v>140</v>
      </c>
      <c r="P58" s="88">
        <f t="shared" si="20"/>
        <v>142</v>
      </c>
      <c r="Q58" s="88">
        <f t="shared" si="20"/>
        <v>179</v>
      </c>
      <c r="R58" s="88">
        <f t="shared" si="20"/>
        <v>117</v>
      </c>
      <c r="S58" s="89">
        <f t="shared" si="20"/>
        <v>310</v>
      </c>
    </row>
    <row r="59" spans="2:19" ht="15" hidden="1" customHeight="1">
      <c r="B59" s="72"/>
      <c r="C59" s="72"/>
      <c r="D59" s="80" t="s">
        <v>99</v>
      </c>
      <c r="E59" s="90">
        <f t="shared" si="19"/>
        <v>913</v>
      </c>
      <c r="F59" s="91">
        <v>86</v>
      </c>
      <c r="G59" s="92">
        <v>56</v>
      </c>
      <c r="H59" s="92">
        <v>40</v>
      </c>
      <c r="I59" s="92">
        <v>43</v>
      </c>
      <c r="J59" s="92">
        <v>37</v>
      </c>
      <c r="K59" s="92">
        <v>51</v>
      </c>
      <c r="L59" s="92">
        <v>56</v>
      </c>
      <c r="M59" s="92">
        <v>61</v>
      </c>
      <c r="N59" s="92">
        <v>64</v>
      </c>
      <c r="O59" s="92">
        <v>70</v>
      </c>
      <c r="P59" s="92">
        <v>68</v>
      </c>
      <c r="Q59" s="92">
        <v>92</v>
      </c>
      <c r="R59" s="92">
        <v>62</v>
      </c>
      <c r="S59" s="93">
        <v>127</v>
      </c>
    </row>
    <row r="60" spans="2:19" ht="15" hidden="1" customHeight="1">
      <c r="B60" s="72"/>
      <c r="C60" s="94"/>
      <c r="D60" s="74" t="s">
        <v>100</v>
      </c>
      <c r="E60" s="95">
        <f t="shared" si="19"/>
        <v>973</v>
      </c>
      <c r="F60" s="96">
        <v>120</v>
      </c>
      <c r="G60" s="97">
        <v>45</v>
      </c>
      <c r="H60" s="97">
        <v>40</v>
      </c>
      <c r="I60" s="97">
        <v>56</v>
      </c>
      <c r="J60" s="97">
        <v>26</v>
      </c>
      <c r="K60" s="97">
        <v>32</v>
      </c>
      <c r="L60" s="97">
        <v>64</v>
      </c>
      <c r="M60" s="97">
        <v>48</v>
      </c>
      <c r="N60" s="97">
        <v>73</v>
      </c>
      <c r="O60" s="97">
        <v>70</v>
      </c>
      <c r="P60" s="97">
        <v>74</v>
      </c>
      <c r="Q60" s="97">
        <v>87</v>
      </c>
      <c r="R60" s="97">
        <v>55</v>
      </c>
      <c r="S60" s="98">
        <v>183</v>
      </c>
    </row>
    <row r="61" spans="2:19" ht="15" hidden="1" customHeight="1">
      <c r="B61" s="72"/>
      <c r="C61" s="85" t="s">
        <v>102</v>
      </c>
      <c r="D61" s="67" t="s">
        <v>81</v>
      </c>
      <c r="E61" s="86">
        <f t="shared" si="19"/>
        <v>3300</v>
      </c>
      <c r="F61" s="87">
        <f t="shared" ref="F61:S61" si="21">F62+F63</f>
        <v>352</v>
      </c>
      <c r="G61" s="88">
        <f t="shared" si="21"/>
        <v>164</v>
      </c>
      <c r="H61" s="88">
        <f t="shared" si="21"/>
        <v>155</v>
      </c>
      <c r="I61" s="88">
        <f t="shared" si="21"/>
        <v>169</v>
      </c>
      <c r="J61" s="88">
        <f t="shared" si="21"/>
        <v>167</v>
      </c>
      <c r="K61" s="88">
        <f t="shared" si="21"/>
        <v>167</v>
      </c>
      <c r="L61" s="88">
        <f t="shared" si="21"/>
        <v>178</v>
      </c>
      <c r="M61" s="88">
        <f t="shared" si="21"/>
        <v>151</v>
      </c>
      <c r="N61" s="88">
        <f t="shared" si="21"/>
        <v>220</v>
      </c>
      <c r="O61" s="88">
        <f t="shared" si="21"/>
        <v>264</v>
      </c>
      <c r="P61" s="88">
        <f t="shared" si="21"/>
        <v>291</v>
      </c>
      <c r="Q61" s="88">
        <f t="shared" si="21"/>
        <v>236</v>
      </c>
      <c r="R61" s="88">
        <f t="shared" si="21"/>
        <v>215</v>
      </c>
      <c r="S61" s="89">
        <f t="shared" si="21"/>
        <v>571</v>
      </c>
    </row>
    <row r="62" spans="2:19" ht="15" hidden="1" customHeight="1">
      <c r="B62" s="72"/>
      <c r="C62" s="72"/>
      <c r="D62" s="80" t="s">
        <v>99</v>
      </c>
      <c r="E62" s="90">
        <f t="shared" si="19"/>
        <v>1621</v>
      </c>
      <c r="F62" s="91">
        <v>185</v>
      </c>
      <c r="G62" s="92">
        <v>76</v>
      </c>
      <c r="H62" s="92">
        <v>77</v>
      </c>
      <c r="I62" s="92">
        <v>83</v>
      </c>
      <c r="J62" s="92">
        <v>95</v>
      </c>
      <c r="K62" s="92">
        <v>88</v>
      </c>
      <c r="L62" s="92">
        <v>87</v>
      </c>
      <c r="M62" s="92">
        <v>75</v>
      </c>
      <c r="N62" s="92">
        <v>103</v>
      </c>
      <c r="O62" s="92">
        <v>128</v>
      </c>
      <c r="P62" s="92">
        <v>149</v>
      </c>
      <c r="Q62" s="92">
        <v>140</v>
      </c>
      <c r="R62" s="92">
        <v>105</v>
      </c>
      <c r="S62" s="93">
        <v>230</v>
      </c>
    </row>
    <row r="63" spans="2:19" ht="15" hidden="1" customHeight="1">
      <c r="B63" s="72"/>
      <c r="C63" s="94"/>
      <c r="D63" s="74" t="s">
        <v>100</v>
      </c>
      <c r="E63" s="95">
        <f t="shared" si="19"/>
        <v>1679</v>
      </c>
      <c r="F63" s="96">
        <v>167</v>
      </c>
      <c r="G63" s="97">
        <v>88</v>
      </c>
      <c r="H63" s="97">
        <v>78</v>
      </c>
      <c r="I63" s="97">
        <v>86</v>
      </c>
      <c r="J63" s="97">
        <v>72</v>
      </c>
      <c r="K63" s="97">
        <v>79</v>
      </c>
      <c r="L63" s="97">
        <v>91</v>
      </c>
      <c r="M63" s="97">
        <v>76</v>
      </c>
      <c r="N63" s="97">
        <v>117</v>
      </c>
      <c r="O63" s="97">
        <v>136</v>
      </c>
      <c r="P63" s="97">
        <v>142</v>
      </c>
      <c r="Q63" s="97">
        <v>96</v>
      </c>
      <c r="R63" s="97">
        <v>110</v>
      </c>
      <c r="S63" s="98">
        <v>341</v>
      </c>
    </row>
    <row r="64" spans="2:19" ht="15" hidden="1" customHeight="1">
      <c r="B64" s="72"/>
      <c r="C64" s="85" t="s">
        <v>103</v>
      </c>
      <c r="D64" s="67" t="s">
        <v>81</v>
      </c>
      <c r="E64" s="86">
        <f t="shared" si="19"/>
        <v>2074</v>
      </c>
      <c r="F64" s="87">
        <f t="shared" ref="F64:S64" si="22">F65+F66</f>
        <v>234</v>
      </c>
      <c r="G64" s="88">
        <f t="shared" si="22"/>
        <v>96</v>
      </c>
      <c r="H64" s="88">
        <f t="shared" si="22"/>
        <v>90</v>
      </c>
      <c r="I64" s="88">
        <f t="shared" si="22"/>
        <v>86</v>
      </c>
      <c r="J64" s="88">
        <f t="shared" si="22"/>
        <v>97</v>
      </c>
      <c r="K64" s="88">
        <f t="shared" si="22"/>
        <v>101</v>
      </c>
      <c r="L64" s="88">
        <f t="shared" si="22"/>
        <v>129</v>
      </c>
      <c r="M64" s="88">
        <f t="shared" si="22"/>
        <v>97</v>
      </c>
      <c r="N64" s="88">
        <f t="shared" si="22"/>
        <v>133</v>
      </c>
      <c r="O64" s="88">
        <f t="shared" si="22"/>
        <v>141</v>
      </c>
      <c r="P64" s="88">
        <f t="shared" si="22"/>
        <v>180</v>
      </c>
      <c r="Q64" s="88">
        <f t="shared" si="22"/>
        <v>166</v>
      </c>
      <c r="R64" s="88">
        <f t="shared" si="22"/>
        <v>168</v>
      </c>
      <c r="S64" s="89">
        <f t="shared" si="22"/>
        <v>356</v>
      </c>
    </row>
    <row r="65" spans="2:19" ht="15" hidden="1" customHeight="1">
      <c r="B65" s="72"/>
      <c r="C65" s="72"/>
      <c r="D65" s="80" t="s">
        <v>99</v>
      </c>
      <c r="E65" s="90">
        <f t="shared" si="19"/>
        <v>1024</v>
      </c>
      <c r="F65" s="91">
        <v>124</v>
      </c>
      <c r="G65" s="92">
        <v>52</v>
      </c>
      <c r="H65" s="92">
        <v>45</v>
      </c>
      <c r="I65" s="92">
        <v>48</v>
      </c>
      <c r="J65" s="92">
        <v>55</v>
      </c>
      <c r="K65" s="92">
        <v>45</v>
      </c>
      <c r="L65" s="92">
        <v>66</v>
      </c>
      <c r="M65" s="92">
        <v>48</v>
      </c>
      <c r="N65" s="92">
        <v>57</v>
      </c>
      <c r="O65" s="92">
        <v>70</v>
      </c>
      <c r="P65" s="92">
        <v>92</v>
      </c>
      <c r="Q65" s="92">
        <v>83</v>
      </c>
      <c r="R65" s="92">
        <v>90</v>
      </c>
      <c r="S65" s="93">
        <v>149</v>
      </c>
    </row>
    <row r="66" spans="2:19" ht="15" hidden="1" customHeight="1">
      <c r="B66" s="72"/>
      <c r="C66" s="94"/>
      <c r="D66" s="74" t="s">
        <v>100</v>
      </c>
      <c r="E66" s="95">
        <f t="shared" si="19"/>
        <v>1050</v>
      </c>
      <c r="F66" s="96">
        <v>110</v>
      </c>
      <c r="G66" s="97">
        <v>44</v>
      </c>
      <c r="H66" s="97">
        <v>45</v>
      </c>
      <c r="I66" s="97">
        <v>38</v>
      </c>
      <c r="J66" s="97">
        <v>42</v>
      </c>
      <c r="K66" s="97">
        <v>56</v>
      </c>
      <c r="L66" s="97">
        <v>63</v>
      </c>
      <c r="M66" s="97">
        <v>49</v>
      </c>
      <c r="N66" s="97">
        <v>76</v>
      </c>
      <c r="O66" s="97">
        <v>71</v>
      </c>
      <c r="P66" s="97">
        <v>88</v>
      </c>
      <c r="Q66" s="97">
        <v>83</v>
      </c>
      <c r="R66" s="97">
        <v>78</v>
      </c>
      <c r="S66" s="98">
        <v>207</v>
      </c>
    </row>
    <row r="67" spans="2:19" ht="15" hidden="1" customHeight="1">
      <c r="B67" s="72"/>
      <c r="C67" s="85" t="s">
        <v>104</v>
      </c>
      <c r="D67" s="67" t="s">
        <v>81</v>
      </c>
      <c r="E67" s="86">
        <f t="shared" si="19"/>
        <v>1720</v>
      </c>
      <c r="F67" s="87">
        <f t="shared" ref="F67:S67" si="23">F68+F69</f>
        <v>205</v>
      </c>
      <c r="G67" s="88">
        <f t="shared" si="23"/>
        <v>70</v>
      </c>
      <c r="H67" s="88">
        <f t="shared" si="23"/>
        <v>76</v>
      </c>
      <c r="I67" s="88">
        <f t="shared" si="23"/>
        <v>94</v>
      </c>
      <c r="J67" s="88">
        <f t="shared" si="23"/>
        <v>94</v>
      </c>
      <c r="K67" s="88">
        <f t="shared" si="23"/>
        <v>72</v>
      </c>
      <c r="L67" s="88">
        <f t="shared" si="23"/>
        <v>94</v>
      </c>
      <c r="M67" s="88">
        <f t="shared" si="23"/>
        <v>80</v>
      </c>
      <c r="N67" s="88">
        <f t="shared" si="23"/>
        <v>108</v>
      </c>
      <c r="O67" s="88">
        <f t="shared" si="23"/>
        <v>128</v>
      </c>
      <c r="P67" s="88">
        <f t="shared" si="23"/>
        <v>158</v>
      </c>
      <c r="Q67" s="88">
        <f t="shared" si="23"/>
        <v>134</v>
      </c>
      <c r="R67" s="88">
        <f t="shared" si="23"/>
        <v>97</v>
      </c>
      <c r="S67" s="89">
        <f t="shared" si="23"/>
        <v>310</v>
      </c>
    </row>
    <row r="68" spans="2:19" ht="15" hidden="1" customHeight="1">
      <c r="B68" s="72"/>
      <c r="C68" s="72"/>
      <c r="D68" s="80" t="s">
        <v>99</v>
      </c>
      <c r="E68" s="90">
        <f t="shared" si="19"/>
        <v>853</v>
      </c>
      <c r="F68" s="91">
        <v>113</v>
      </c>
      <c r="G68" s="92">
        <v>40</v>
      </c>
      <c r="H68" s="92">
        <v>44</v>
      </c>
      <c r="I68" s="92">
        <v>43</v>
      </c>
      <c r="J68" s="92">
        <v>46</v>
      </c>
      <c r="K68" s="92">
        <v>40</v>
      </c>
      <c r="L68" s="92">
        <v>45</v>
      </c>
      <c r="M68" s="92">
        <v>37</v>
      </c>
      <c r="N68" s="92">
        <v>52</v>
      </c>
      <c r="O68" s="92">
        <v>64</v>
      </c>
      <c r="P68" s="92">
        <v>75</v>
      </c>
      <c r="Q68" s="92">
        <v>79</v>
      </c>
      <c r="R68" s="92">
        <v>48</v>
      </c>
      <c r="S68" s="93">
        <v>127</v>
      </c>
    </row>
    <row r="69" spans="2:19" ht="15" hidden="1" customHeight="1">
      <c r="B69" s="94"/>
      <c r="C69" s="94"/>
      <c r="D69" s="74" t="s">
        <v>100</v>
      </c>
      <c r="E69" s="95">
        <f t="shared" si="19"/>
        <v>867</v>
      </c>
      <c r="F69" s="96">
        <v>92</v>
      </c>
      <c r="G69" s="97">
        <v>30</v>
      </c>
      <c r="H69" s="97">
        <v>32</v>
      </c>
      <c r="I69" s="97">
        <v>51</v>
      </c>
      <c r="J69" s="97">
        <v>48</v>
      </c>
      <c r="K69" s="97">
        <v>32</v>
      </c>
      <c r="L69" s="97">
        <v>49</v>
      </c>
      <c r="M69" s="97">
        <v>43</v>
      </c>
      <c r="N69" s="97">
        <v>56</v>
      </c>
      <c r="O69" s="97">
        <v>64</v>
      </c>
      <c r="P69" s="97">
        <v>83</v>
      </c>
      <c r="Q69" s="97">
        <v>55</v>
      </c>
      <c r="R69" s="97">
        <v>49</v>
      </c>
      <c r="S69" s="98">
        <v>183</v>
      </c>
    </row>
    <row r="70" spans="2:19" ht="15" customHeight="1">
      <c r="B70" s="674" t="s">
        <v>108</v>
      </c>
      <c r="C70" s="675"/>
      <c r="D70" s="67" t="s">
        <v>81</v>
      </c>
      <c r="E70" s="104">
        <f>SUM(E72,E73)</f>
        <v>5422</v>
      </c>
      <c r="F70" s="105">
        <f>SUM(F72,F73)</f>
        <v>577</v>
      </c>
      <c r="G70" s="106">
        <f>SUM(G72,G73)</f>
        <v>220</v>
      </c>
      <c r="H70" s="106">
        <f t="shared" ref="H70:S70" si="24">SUM(H72,H73)</f>
        <v>225</v>
      </c>
      <c r="I70" s="106">
        <f t="shared" si="24"/>
        <v>193</v>
      </c>
      <c r="J70" s="106">
        <f t="shared" si="24"/>
        <v>258</v>
      </c>
      <c r="K70" s="106">
        <f t="shared" si="24"/>
        <v>245</v>
      </c>
      <c r="L70" s="106">
        <f t="shared" si="24"/>
        <v>302</v>
      </c>
      <c r="M70" s="106">
        <f t="shared" si="24"/>
        <v>312</v>
      </c>
      <c r="N70" s="106">
        <f t="shared" si="24"/>
        <v>259</v>
      </c>
      <c r="O70" s="106">
        <f t="shared" si="24"/>
        <v>396</v>
      </c>
      <c r="P70" s="106">
        <f t="shared" si="24"/>
        <v>428</v>
      </c>
      <c r="Q70" s="106">
        <f t="shared" si="24"/>
        <v>531</v>
      </c>
      <c r="R70" s="106">
        <f t="shared" si="24"/>
        <v>494</v>
      </c>
      <c r="S70" s="107">
        <f t="shared" si="24"/>
        <v>982</v>
      </c>
    </row>
    <row r="71" spans="2:19" ht="15" customHeight="1">
      <c r="B71" s="72"/>
      <c r="C71" s="79"/>
      <c r="D71" s="74" t="s">
        <v>98</v>
      </c>
      <c r="E71" s="75">
        <f>ROUND(E70/$E70*100,1)</f>
        <v>100</v>
      </c>
      <c r="F71" s="76">
        <f>ROUND(F70/$E70*100,1)</f>
        <v>10.6</v>
      </c>
      <c r="G71" s="77">
        <f t="shared" ref="G71:S71" si="25">ROUND(G70/$E70*100,1)</f>
        <v>4.0999999999999996</v>
      </c>
      <c r="H71" s="77">
        <f t="shared" si="25"/>
        <v>4.0999999999999996</v>
      </c>
      <c r="I71" s="77">
        <f t="shared" si="25"/>
        <v>3.6</v>
      </c>
      <c r="J71" s="77">
        <f t="shared" si="25"/>
        <v>4.8</v>
      </c>
      <c r="K71" s="77">
        <f t="shared" si="25"/>
        <v>4.5</v>
      </c>
      <c r="L71" s="77">
        <f t="shared" si="25"/>
        <v>5.6</v>
      </c>
      <c r="M71" s="77">
        <f t="shared" si="25"/>
        <v>5.8</v>
      </c>
      <c r="N71" s="77">
        <f>ROUND(N70/$E70*100,1)</f>
        <v>4.8</v>
      </c>
      <c r="O71" s="77">
        <f t="shared" si="25"/>
        <v>7.3</v>
      </c>
      <c r="P71" s="77">
        <f t="shared" si="25"/>
        <v>7.9</v>
      </c>
      <c r="Q71" s="77">
        <f t="shared" si="25"/>
        <v>9.8000000000000007</v>
      </c>
      <c r="R71" s="77">
        <f t="shared" si="25"/>
        <v>9.1</v>
      </c>
      <c r="S71" s="78">
        <f t="shared" si="25"/>
        <v>18.100000000000001</v>
      </c>
    </row>
    <row r="72" spans="2:19" ht="15" customHeight="1">
      <c r="B72" s="72"/>
      <c r="C72" s="73"/>
      <c r="D72" s="80" t="s">
        <v>99</v>
      </c>
      <c r="E72" s="108">
        <f t="shared" ref="E72:E73" si="26">SUM(F72:S72)</f>
        <v>2700</v>
      </c>
      <c r="F72" s="109">
        <v>291</v>
      </c>
      <c r="G72" s="110">
        <v>110</v>
      </c>
      <c r="H72" s="110">
        <v>105</v>
      </c>
      <c r="I72" s="110">
        <v>104</v>
      </c>
      <c r="J72" s="110">
        <v>140</v>
      </c>
      <c r="K72" s="110">
        <v>122</v>
      </c>
      <c r="L72" s="110">
        <v>165</v>
      </c>
      <c r="M72" s="110">
        <v>152</v>
      </c>
      <c r="N72" s="110">
        <v>132</v>
      </c>
      <c r="O72" s="110">
        <v>183</v>
      </c>
      <c r="P72" s="110">
        <v>211</v>
      </c>
      <c r="Q72" s="110">
        <v>269</v>
      </c>
      <c r="R72" s="110">
        <v>271</v>
      </c>
      <c r="S72" s="111">
        <v>445</v>
      </c>
    </row>
    <row r="73" spans="2:19" ht="15" customHeight="1">
      <c r="B73" s="72"/>
      <c r="C73" s="99"/>
      <c r="D73" s="74" t="s">
        <v>100</v>
      </c>
      <c r="E73" s="112">
        <f t="shared" si="26"/>
        <v>2722</v>
      </c>
      <c r="F73" s="113">
        <v>286</v>
      </c>
      <c r="G73" s="114">
        <v>110</v>
      </c>
      <c r="H73" s="114">
        <v>120</v>
      </c>
      <c r="I73" s="114">
        <v>89</v>
      </c>
      <c r="J73" s="114">
        <v>118</v>
      </c>
      <c r="K73" s="114">
        <v>123</v>
      </c>
      <c r="L73" s="114">
        <v>137</v>
      </c>
      <c r="M73" s="114">
        <v>160</v>
      </c>
      <c r="N73" s="114">
        <v>127</v>
      </c>
      <c r="O73" s="114">
        <v>213</v>
      </c>
      <c r="P73" s="114">
        <v>217</v>
      </c>
      <c r="Q73" s="114">
        <v>262</v>
      </c>
      <c r="R73" s="114">
        <v>223</v>
      </c>
      <c r="S73" s="115">
        <v>537</v>
      </c>
    </row>
    <row r="74" spans="2:19" ht="15" customHeight="1">
      <c r="B74" s="72"/>
      <c r="C74" s="85" t="s">
        <v>101</v>
      </c>
      <c r="D74" s="67" t="s">
        <v>81</v>
      </c>
      <c r="E74" s="68">
        <f>SUM(F74:S74)</f>
        <v>1190</v>
      </c>
      <c r="F74" s="69">
        <f t="shared" ref="F74:S74" si="27">F75+F76</f>
        <v>110</v>
      </c>
      <c r="G74" s="70">
        <f t="shared" si="27"/>
        <v>56</v>
      </c>
      <c r="H74" s="70">
        <f t="shared" si="27"/>
        <v>57</v>
      </c>
      <c r="I74" s="70">
        <f t="shared" si="27"/>
        <v>41</v>
      </c>
      <c r="J74" s="70">
        <f t="shared" si="27"/>
        <v>59</v>
      </c>
      <c r="K74" s="70">
        <f t="shared" si="27"/>
        <v>45</v>
      </c>
      <c r="L74" s="70">
        <f t="shared" si="27"/>
        <v>65</v>
      </c>
      <c r="M74" s="70">
        <f t="shared" si="27"/>
        <v>70</v>
      </c>
      <c r="N74" s="70">
        <f t="shared" si="27"/>
        <v>73</v>
      </c>
      <c r="O74" s="70">
        <f t="shared" si="27"/>
        <v>97</v>
      </c>
      <c r="P74" s="70">
        <f t="shared" si="27"/>
        <v>82</v>
      </c>
      <c r="Q74" s="70">
        <f t="shared" si="27"/>
        <v>97</v>
      </c>
      <c r="R74" s="70">
        <f t="shared" si="27"/>
        <v>127</v>
      </c>
      <c r="S74" s="71">
        <f t="shared" si="27"/>
        <v>211</v>
      </c>
    </row>
    <row r="75" spans="2:19" ht="15" customHeight="1">
      <c r="B75" s="72"/>
      <c r="C75" s="72" t="s">
        <v>109</v>
      </c>
      <c r="D75" s="80" t="s">
        <v>99</v>
      </c>
      <c r="E75" s="81">
        <f t="shared" ref="E75:E85" si="28">SUM(F75:S75)</f>
        <v>578</v>
      </c>
      <c r="F75" s="82">
        <v>53</v>
      </c>
      <c r="G75" s="83">
        <v>19</v>
      </c>
      <c r="H75" s="83">
        <v>29</v>
      </c>
      <c r="I75" s="83">
        <v>21</v>
      </c>
      <c r="J75" s="83">
        <v>29</v>
      </c>
      <c r="K75" s="83">
        <v>21</v>
      </c>
      <c r="L75" s="83">
        <v>41</v>
      </c>
      <c r="M75" s="83">
        <v>30</v>
      </c>
      <c r="N75" s="83">
        <v>40</v>
      </c>
      <c r="O75" s="83">
        <v>46</v>
      </c>
      <c r="P75" s="83">
        <v>41</v>
      </c>
      <c r="Q75" s="83">
        <v>49</v>
      </c>
      <c r="R75" s="83">
        <v>64</v>
      </c>
      <c r="S75" s="84">
        <v>95</v>
      </c>
    </row>
    <row r="76" spans="2:19" ht="15" customHeight="1">
      <c r="B76" s="72"/>
      <c r="C76" s="94"/>
      <c r="D76" s="74" t="s">
        <v>100</v>
      </c>
      <c r="E76" s="100">
        <f t="shared" si="28"/>
        <v>612</v>
      </c>
      <c r="F76" s="101">
        <v>57</v>
      </c>
      <c r="G76" s="102">
        <v>37</v>
      </c>
      <c r="H76" s="102">
        <v>28</v>
      </c>
      <c r="I76" s="102">
        <v>20</v>
      </c>
      <c r="J76" s="102">
        <v>30</v>
      </c>
      <c r="K76" s="102">
        <v>24</v>
      </c>
      <c r="L76" s="102">
        <v>24</v>
      </c>
      <c r="M76" s="102">
        <v>40</v>
      </c>
      <c r="N76" s="102">
        <v>33</v>
      </c>
      <c r="O76" s="102">
        <v>51</v>
      </c>
      <c r="P76" s="102">
        <v>41</v>
      </c>
      <c r="Q76" s="102">
        <v>48</v>
      </c>
      <c r="R76" s="102">
        <v>63</v>
      </c>
      <c r="S76" s="103">
        <v>116</v>
      </c>
    </row>
    <row r="77" spans="2:19" ht="15" customHeight="1">
      <c r="B77" s="72"/>
      <c r="C77" s="85" t="s">
        <v>102</v>
      </c>
      <c r="D77" s="67" t="s">
        <v>81</v>
      </c>
      <c r="E77" s="68">
        <f t="shared" si="28"/>
        <v>1881</v>
      </c>
      <c r="F77" s="69">
        <f t="shared" ref="F77:S77" si="29">F78+F79</f>
        <v>207</v>
      </c>
      <c r="G77" s="70">
        <f t="shared" si="29"/>
        <v>71</v>
      </c>
      <c r="H77" s="70">
        <f t="shared" si="29"/>
        <v>78</v>
      </c>
      <c r="I77" s="70">
        <f t="shared" si="29"/>
        <v>72</v>
      </c>
      <c r="J77" s="70">
        <f t="shared" si="29"/>
        <v>83</v>
      </c>
      <c r="K77" s="70">
        <f t="shared" si="29"/>
        <v>95</v>
      </c>
      <c r="L77" s="70">
        <f t="shared" si="29"/>
        <v>110</v>
      </c>
      <c r="M77" s="70">
        <f t="shared" si="29"/>
        <v>101</v>
      </c>
      <c r="N77" s="70">
        <f t="shared" si="29"/>
        <v>82</v>
      </c>
      <c r="O77" s="70">
        <f t="shared" si="29"/>
        <v>131</v>
      </c>
      <c r="P77" s="70">
        <f t="shared" si="29"/>
        <v>163</v>
      </c>
      <c r="Q77" s="70">
        <f t="shared" si="29"/>
        <v>196</v>
      </c>
      <c r="R77" s="70">
        <f t="shared" si="29"/>
        <v>161</v>
      </c>
      <c r="S77" s="71">
        <f t="shared" si="29"/>
        <v>331</v>
      </c>
    </row>
    <row r="78" spans="2:19" ht="15" customHeight="1">
      <c r="B78" s="72"/>
      <c r="C78" s="72" t="s">
        <v>109</v>
      </c>
      <c r="D78" s="80" t="s">
        <v>99</v>
      </c>
      <c r="E78" s="81">
        <f t="shared" si="28"/>
        <v>952</v>
      </c>
      <c r="F78" s="82">
        <v>108</v>
      </c>
      <c r="G78" s="83">
        <v>45</v>
      </c>
      <c r="H78" s="83">
        <v>34</v>
      </c>
      <c r="I78" s="83">
        <v>42</v>
      </c>
      <c r="J78" s="83">
        <v>39</v>
      </c>
      <c r="K78" s="83">
        <v>47</v>
      </c>
      <c r="L78" s="83">
        <v>57</v>
      </c>
      <c r="M78" s="83">
        <v>50</v>
      </c>
      <c r="N78" s="83">
        <v>43</v>
      </c>
      <c r="O78" s="83">
        <v>62</v>
      </c>
      <c r="P78" s="83">
        <v>79</v>
      </c>
      <c r="Q78" s="83">
        <v>99</v>
      </c>
      <c r="R78" s="83">
        <v>97</v>
      </c>
      <c r="S78" s="84">
        <v>150</v>
      </c>
    </row>
    <row r="79" spans="2:19" ht="15" customHeight="1">
      <c r="B79" s="72"/>
      <c r="C79" s="94"/>
      <c r="D79" s="74" t="s">
        <v>100</v>
      </c>
      <c r="E79" s="100">
        <f t="shared" si="28"/>
        <v>929</v>
      </c>
      <c r="F79" s="101">
        <v>99</v>
      </c>
      <c r="G79" s="102">
        <v>26</v>
      </c>
      <c r="H79" s="102">
        <v>44</v>
      </c>
      <c r="I79" s="102">
        <v>30</v>
      </c>
      <c r="J79" s="102">
        <v>44</v>
      </c>
      <c r="K79" s="102">
        <v>48</v>
      </c>
      <c r="L79" s="102">
        <v>53</v>
      </c>
      <c r="M79" s="102">
        <v>51</v>
      </c>
      <c r="N79" s="102">
        <v>39</v>
      </c>
      <c r="O79" s="102">
        <v>69</v>
      </c>
      <c r="P79" s="102">
        <v>84</v>
      </c>
      <c r="Q79" s="102">
        <v>97</v>
      </c>
      <c r="R79" s="102">
        <v>64</v>
      </c>
      <c r="S79" s="103">
        <v>181</v>
      </c>
    </row>
    <row r="80" spans="2:19" ht="15" customHeight="1">
      <c r="B80" s="72"/>
      <c r="C80" s="85" t="s">
        <v>103</v>
      </c>
      <c r="D80" s="67" t="s">
        <v>81</v>
      </c>
      <c r="E80" s="68">
        <f t="shared" si="28"/>
        <v>1251</v>
      </c>
      <c r="F80" s="69">
        <f t="shared" ref="F80:S80" si="30">F81+F82</f>
        <v>122</v>
      </c>
      <c r="G80" s="70">
        <f t="shared" si="30"/>
        <v>59</v>
      </c>
      <c r="H80" s="70">
        <f t="shared" si="30"/>
        <v>48</v>
      </c>
      <c r="I80" s="70">
        <f t="shared" si="30"/>
        <v>45</v>
      </c>
      <c r="J80" s="70">
        <f t="shared" si="30"/>
        <v>59</v>
      </c>
      <c r="K80" s="70">
        <f t="shared" si="30"/>
        <v>56</v>
      </c>
      <c r="L80" s="70">
        <f t="shared" si="30"/>
        <v>79</v>
      </c>
      <c r="M80" s="70">
        <f t="shared" si="30"/>
        <v>76</v>
      </c>
      <c r="N80" s="70">
        <f t="shared" si="30"/>
        <v>58</v>
      </c>
      <c r="O80" s="70">
        <f t="shared" si="30"/>
        <v>82</v>
      </c>
      <c r="P80" s="70">
        <f t="shared" si="30"/>
        <v>88</v>
      </c>
      <c r="Q80" s="70">
        <f t="shared" si="30"/>
        <v>127</v>
      </c>
      <c r="R80" s="70">
        <f t="shared" si="30"/>
        <v>116</v>
      </c>
      <c r="S80" s="71">
        <f t="shared" si="30"/>
        <v>236</v>
      </c>
    </row>
    <row r="81" spans="2:19" ht="15" customHeight="1">
      <c r="B81" s="72"/>
      <c r="C81" s="72"/>
      <c r="D81" s="80" t="s">
        <v>99</v>
      </c>
      <c r="E81" s="81">
        <f t="shared" si="28"/>
        <v>623</v>
      </c>
      <c r="F81" s="82">
        <v>64</v>
      </c>
      <c r="G81" s="83">
        <v>26</v>
      </c>
      <c r="H81" s="83">
        <v>25</v>
      </c>
      <c r="I81" s="83">
        <v>23</v>
      </c>
      <c r="J81" s="83">
        <v>39</v>
      </c>
      <c r="K81" s="83">
        <v>31</v>
      </c>
      <c r="L81" s="83">
        <v>35</v>
      </c>
      <c r="M81" s="83">
        <v>39</v>
      </c>
      <c r="N81" s="83">
        <v>30</v>
      </c>
      <c r="O81" s="83">
        <v>36</v>
      </c>
      <c r="P81" s="83">
        <v>43</v>
      </c>
      <c r="Q81" s="83">
        <v>63</v>
      </c>
      <c r="R81" s="83">
        <v>57</v>
      </c>
      <c r="S81" s="84">
        <v>112</v>
      </c>
    </row>
    <row r="82" spans="2:19" ht="15" customHeight="1">
      <c r="B82" s="72"/>
      <c r="C82" s="94"/>
      <c r="D82" s="74" t="s">
        <v>100</v>
      </c>
      <c r="E82" s="100">
        <f t="shared" si="28"/>
        <v>628</v>
      </c>
      <c r="F82" s="101">
        <v>58</v>
      </c>
      <c r="G82" s="102">
        <v>33</v>
      </c>
      <c r="H82" s="102">
        <v>23</v>
      </c>
      <c r="I82" s="102">
        <v>22</v>
      </c>
      <c r="J82" s="102">
        <v>20</v>
      </c>
      <c r="K82" s="102">
        <v>25</v>
      </c>
      <c r="L82" s="102">
        <v>44</v>
      </c>
      <c r="M82" s="102">
        <v>37</v>
      </c>
      <c r="N82" s="102">
        <v>28</v>
      </c>
      <c r="O82" s="102">
        <v>46</v>
      </c>
      <c r="P82" s="102">
        <v>45</v>
      </c>
      <c r="Q82" s="102">
        <v>64</v>
      </c>
      <c r="R82" s="102">
        <v>59</v>
      </c>
      <c r="S82" s="103">
        <v>124</v>
      </c>
    </row>
    <row r="83" spans="2:19" ht="15" customHeight="1">
      <c r="B83" s="72"/>
      <c r="C83" s="85" t="s">
        <v>104</v>
      </c>
      <c r="D83" s="67" t="s">
        <v>81</v>
      </c>
      <c r="E83" s="68">
        <f t="shared" si="28"/>
        <v>1075</v>
      </c>
      <c r="F83" s="69">
        <f t="shared" ref="F83:S83" si="31">F84+F85</f>
        <v>135</v>
      </c>
      <c r="G83" s="70">
        <f t="shared" si="31"/>
        <v>34</v>
      </c>
      <c r="H83" s="70">
        <f t="shared" si="31"/>
        <v>41</v>
      </c>
      <c r="I83" s="70">
        <f t="shared" si="31"/>
        <v>35</v>
      </c>
      <c r="J83" s="70">
        <f t="shared" si="31"/>
        <v>53</v>
      </c>
      <c r="K83" s="70">
        <f t="shared" si="31"/>
        <v>49</v>
      </c>
      <c r="L83" s="70">
        <f t="shared" si="31"/>
        <v>48</v>
      </c>
      <c r="M83" s="70">
        <f t="shared" si="31"/>
        <v>64</v>
      </c>
      <c r="N83" s="70">
        <f t="shared" si="31"/>
        <v>45</v>
      </c>
      <c r="O83" s="70">
        <f t="shared" si="31"/>
        <v>85</v>
      </c>
      <c r="P83" s="70">
        <f t="shared" si="31"/>
        <v>91</v>
      </c>
      <c r="Q83" s="70">
        <f t="shared" si="31"/>
        <v>111</v>
      </c>
      <c r="R83" s="70">
        <f t="shared" si="31"/>
        <v>88</v>
      </c>
      <c r="S83" s="71">
        <f t="shared" si="31"/>
        <v>196</v>
      </c>
    </row>
    <row r="84" spans="2:19" ht="15" customHeight="1">
      <c r="B84" s="72"/>
      <c r="C84" s="72"/>
      <c r="D84" s="80" t="s">
        <v>99</v>
      </c>
      <c r="E84" s="81">
        <f t="shared" si="28"/>
        <v>535</v>
      </c>
      <c r="F84" s="82">
        <v>65</v>
      </c>
      <c r="G84" s="83">
        <v>20</v>
      </c>
      <c r="H84" s="83">
        <v>16</v>
      </c>
      <c r="I84" s="83">
        <v>18</v>
      </c>
      <c r="J84" s="83">
        <v>30</v>
      </c>
      <c r="K84" s="83">
        <v>23</v>
      </c>
      <c r="L84" s="83">
        <v>32</v>
      </c>
      <c r="M84" s="83">
        <v>33</v>
      </c>
      <c r="N84" s="83">
        <v>18</v>
      </c>
      <c r="O84" s="83">
        <v>39</v>
      </c>
      <c r="P84" s="83">
        <v>46</v>
      </c>
      <c r="Q84" s="83">
        <v>58</v>
      </c>
      <c r="R84" s="83">
        <v>52</v>
      </c>
      <c r="S84" s="84">
        <v>85</v>
      </c>
    </row>
    <row r="85" spans="2:19" ht="15" customHeight="1">
      <c r="B85" s="94"/>
      <c r="C85" s="94"/>
      <c r="D85" s="74" t="s">
        <v>100</v>
      </c>
      <c r="E85" s="100">
        <f t="shared" si="28"/>
        <v>540</v>
      </c>
      <c r="F85" s="101">
        <v>70</v>
      </c>
      <c r="G85" s="102">
        <v>14</v>
      </c>
      <c r="H85" s="102">
        <v>25</v>
      </c>
      <c r="I85" s="102">
        <v>17</v>
      </c>
      <c r="J85" s="102">
        <v>23</v>
      </c>
      <c r="K85" s="102">
        <v>26</v>
      </c>
      <c r="L85" s="102">
        <v>16</v>
      </c>
      <c r="M85" s="102">
        <v>31</v>
      </c>
      <c r="N85" s="102">
        <v>27</v>
      </c>
      <c r="O85" s="102">
        <v>46</v>
      </c>
      <c r="P85" s="102">
        <v>45</v>
      </c>
      <c r="Q85" s="102">
        <v>53</v>
      </c>
      <c r="R85" s="102">
        <v>36</v>
      </c>
      <c r="S85" s="103">
        <v>111</v>
      </c>
    </row>
    <row r="86" spans="2:19" ht="15" customHeight="1">
      <c r="B86" s="116" t="s">
        <v>110</v>
      </c>
      <c r="S86" s="117"/>
    </row>
    <row r="87" spans="2:19" ht="15" customHeight="1">
      <c r="B87" s="118" t="s">
        <v>111</v>
      </c>
      <c r="S87" s="117"/>
    </row>
  </sheetData>
  <mergeCells count="9">
    <mergeCell ref="E4:E5"/>
    <mergeCell ref="F4:S4"/>
    <mergeCell ref="B6:C6"/>
    <mergeCell ref="B22:C22"/>
    <mergeCell ref="B38:C38"/>
    <mergeCell ref="B54:C54"/>
    <mergeCell ref="B70:C70"/>
    <mergeCell ref="B4:C5"/>
    <mergeCell ref="D4:D5"/>
  </mergeCells>
  <phoneticPr fontId="4"/>
  <pageMargins left="0.59055118110236227" right="0.59055118110236227" top="0.78740157480314965" bottom="0.78740157480314965" header="0.39370078740157483" footer="0.39370078740157483"/>
  <pageSetup paperSize="9" orientation="portrait" r:id="rId1"/>
  <headerFooter alignWithMargins="0">
    <oddHeader>&amp;R&amp;"ＭＳ Ｐゴシック,標準"&amp;11 4.農      業</oddHeader>
    <oddFooter>&amp;C&amp;"+,標準"-33-</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4B85C-346B-4E68-8B4B-A31D919345A6}">
  <sheetPr>
    <pageSetUpPr fitToPage="1"/>
  </sheetPr>
  <dimension ref="A1:S103"/>
  <sheetViews>
    <sheetView topLeftCell="A70" zoomScaleNormal="100" zoomScaleSheetLayoutView="115" workbookViewId="0">
      <selection activeCell="B70" activeCellId="3" sqref="B22:C22 B38:C38 B54:C54 B70:C70"/>
    </sheetView>
  </sheetViews>
  <sheetFormatPr defaultColWidth="9.85546875" defaultRowHeight="13.5" outlineLevelRow="1"/>
  <cols>
    <col min="1" max="1" width="1.85546875" style="60" customWidth="1"/>
    <col min="2" max="2" width="2.28515625" style="60" customWidth="1"/>
    <col min="3" max="3" width="5.5703125" style="60" customWidth="1"/>
    <col min="4" max="4" width="3.7109375" style="60" customWidth="1"/>
    <col min="5" max="5" width="6.42578125" style="60" customWidth="1"/>
    <col min="6" max="18" width="5.85546875" style="60" customWidth="1"/>
    <col min="19" max="16384" width="9.85546875" style="60"/>
  </cols>
  <sheetData>
    <row r="1" spans="1:18" ht="30" customHeight="1">
      <c r="A1" s="59" t="s">
        <v>112</v>
      </c>
    </row>
    <row r="2" spans="1:18" ht="7.5" customHeight="1">
      <c r="A2" s="59"/>
    </row>
    <row r="3" spans="1:18" ht="22.5" customHeight="1">
      <c r="A3" s="59"/>
      <c r="B3" s="63" t="s">
        <v>113</v>
      </c>
    </row>
    <row r="4" spans="1:18" ht="18.75" customHeight="1">
      <c r="A4" s="59"/>
      <c r="B4" s="676" t="s">
        <v>79</v>
      </c>
      <c r="C4" s="677"/>
      <c r="D4" s="688" t="s">
        <v>80</v>
      </c>
      <c r="E4" s="682" t="s">
        <v>81</v>
      </c>
      <c r="F4" s="689" t="s">
        <v>114</v>
      </c>
      <c r="G4" s="689"/>
      <c r="H4" s="689"/>
      <c r="I4" s="689"/>
      <c r="J4" s="689"/>
      <c r="K4" s="689"/>
      <c r="L4" s="689"/>
      <c r="M4" s="689"/>
      <c r="N4" s="689"/>
      <c r="O4" s="689"/>
      <c r="P4" s="689"/>
      <c r="Q4" s="689"/>
      <c r="R4" s="690"/>
    </row>
    <row r="5" spans="1:18" ht="18.75" customHeight="1">
      <c r="A5" s="59"/>
      <c r="B5" s="678"/>
      <c r="C5" s="679"/>
      <c r="D5" s="688"/>
      <c r="E5" s="683"/>
      <c r="F5" s="64" t="s">
        <v>115</v>
      </c>
      <c r="G5" s="65" t="s">
        <v>116</v>
      </c>
      <c r="H5" s="65" t="s">
        <v>117</v>
      </c>
      <c r="I5" s="65" t="s">
        <v>118</v>
      </c>
      <c r="J5" s="65" t="s">
        <v>119</v>
      </c>
      <c r="K5" s="65" t="s">
        <v>120</v>
      </c>
      <c r="L5" s="65" t="s">
        <v>121</v>
      </c>
      <c r="M5" s="65" t="s">
        <v>122</v>
      </c>
      <c r="N5" s="65" t="s">
        <v>123</v>
      </c>
      <c r="O5" s="65" t="s">
        <v>124</v>
      </c>
      <c r="P5" s="65" t="s">
        <v>125</v>
      </c>
      <c r="Q5" s="65" t="s">
        <v>126</v>
      </c>
      <c r="R5" s="66" t="s">
        <v>96</v>
      </c>
    </row>
    <row r="6" spans="1:18" ht="15" hidden="1" customHeight="1" outlineLevel="1">
      <c r="A6" s="59"/>
      <c r="B6" s="674" t="s">
        <v>97</v>
      </c>
      <c r="C6" s="675"/>
      <c r="D6" s="67" t="s">
        <v>81</v>
      </c>
      <c r="E6" s="104">
        <f>SUM(F6:R6)</f>
        <v>2127</v>
      </c>
      <c r="F6" s="106">
        <f>SUM(F7:F8)</f>
        <v>0</v>
      </c>
      <c r="G6" s="106">
        <f t="shared" ref="G6:R6" si="0">SUM(G7:G8)</f>
        <v>5</v>
      </c>
      <c r="H6" s="106">
        <f t="shared" si="0"/>
        <v>9</v>
      </c>
      <c r="I6" s="106">
        <f t="shared" si="0"/>
        <v>16</v>
      </c>
      <c r="J6" s="106">
        <f t="shared" si="0"/>
        <v>18</v>
      </c>
      <c r="K6" s="106">
        <f t="shared" si="0"/>
        <v>50</v>
      </c>
      <c r="L6" s="106">
        <f t="shared" si="0"/>
        <v>58</v>
      </c>
      <c r="M6" s="106">
        <f t="shared" si="0"/>
        <v>107</v>
      </c>
      <c r="N6" s="106">
        <f t="shared" si="0"/>
        <v>165</v>
      </c>
      <c r="O6" s="106">
        <f t="shared" si="0"/>
        <v>391</v>
      </c>
      <c r="P6" s="106">
        <f t="shared" si="0"/>
        <v>514</v>
      </c>
      <c r="Q6" s="106">
        <f t="shared" si="0"/>
        <v>487</v>
      </c>
      <c r="R6" s="107">
        <f t="shared" si="0"/>
        <v>307</v>
      </c>
    </row>
    <row r="7" spans="1:18" ht="15" hidden="1" customHeight="1" outlineLevel="1">
      <c r="A7" s="59"/>
      <c r="B7" s="72"/>
      <c r="C7" s="79"/>
      <c r="D7" s="80" t="s">
        <v>99</v>
      </c>
      <c r="E7" s="81">
        <f t="shared" ref="E7:E8" si="1">+E11+E14+E17+E20</f>
        <v>1094</v>
      </c>
      <c r="F7" s="83">
        <v>0</v>
      </c>
      <c r="G7" s="83">
        <v>4</v>
      </c>
      <c r="H7" s="83">
        <v>6</v>
      </c>
      <c r="I7" s="83">
        <v>8</v>
      </c>
      <c r="J7" s="83">
        <v>11</v>
      </c>
      <c r="K7" s="83">
        <v>26</v>
      </c>
      <c r="L7" s="83">
        <v>29</v>
      </c>
      <c r="M7" s="83">
        <v>46</v>
      </c>
      <c r="N7" s="83">
        <v>71</v>
      </c>
      <c r="O7" s="83">
        <v>163</v>
      </c>
      <c r="P7" s="83">
        <v>275</v>
      </c>
      <c r="Q7" s="83">
        <v>275</v>
      </c>
      <c r="R7" s="84">
        <v>180</v>
      </c>
    </row>
    <row r="8" spans="1:18" ht="15" hidden="1" customHeight="1" outlineLevel="1">
      <c r="A8" s="59"/>
      <c r="B8" s="72"/>
      <c r="C8" s="79"/>
      <c r="D8" s="80" t="s">
        <v>100</v>
      </c>
      <c r="E8" s="81">
        <f t="shared" si="1"/>
        <v>1033</v>
      </c>
      <c r="F8" s="83">
        <v>0</v>
      </c>
      <c r="G8" s="83">
        <v>1</v>
      </c>
      <c r="H8" s="83">
        <v>3</v>
      </c>
      <c r="I8" s="83">
        <v>8</v>
      </c>
      <c r="J8" s="83">
        <v>7</v>
      </c>
      <c r="K8" s="83">
        <v>24</v>
      </c>
      <c r="L8" s="83">
        <v>29</v>
      </c>
      <c r="M8" s="83">
        <v>61</v>
      </c>
      <c r="N8" s="83">
        <v>94</v>
      </c>
      <c r="O8" s="83">
        <v>228</v>
      </c>
      <c r="P8" s="83">
        <v>239</v>
      </c>
      <c r="Q8" s="83">
        <v>212</v>
      </c>
      <c r="R8" s="84">
        <v>127</v>
      </c>
    </row>
    <row r="9" spans="1:18" ht="15" hidden="1" customHeight="1" outlineLevel="1">
      <c r="A9" s="59"/>
      <c r="B9" s="72"/>
      <c r="C9" s="99"/>
      <c r="D9" s="74" t="s">
        <v>98</v>
      </c>
      <c r="E9" s="119">
        <f>SUM(F9:R9)</f>
        <v>100.1</v>
      </c>
      <c r="F9" s="120">
        <f>ROUND(F6/$E6*100,1)</f>
        <v>0</v>
      </c>
      <c r="G9" s="120">
        <f>ROUND(G6/$E6*100,1)</f>
        <v>0.2</v>
      </c>
      <c r="H9" s="120">
        <f>ROUND(H6/$E6*100,1)</f>
        <v>0.4</v>
      </c>
      <c r="I9" s="120">
        <f>ROUND(I6/$E6*100,1)</f>
        <v>0.8</v>
      </c>
      <c r="J9" s="120">
        <f t="shared" ref="J9:O9" si="2">ROUND(J6/$E6*100,1)</f>
        <v>0.8</v>
      </c>
      <c r="K9" s="120">
        <f t="shared" si="2"/>
        <v>2.4</v>
      </c>
      <c r="L9" s="120">
        <f t="shared" si="2"/>
        <v>2.7</v>
      </c>
      <c r="M9" s="120">
        <f t="shared" si="2"/>
        <v>5</v>
      </c>
      <c r="N9" s="120">
        <f t="shared" si="2"/>
        <v>7.8</v>
      </c>
      <c r="O9" s="120">
        <f t="shared" si="2"/>
        <v>18.399999999999999</v>
      </c>
      <c r="P9" s="120">
        <f>ROUND(P6/$E6*100,1)+0.1</f>
        <v>24.3</v>
      </c>
      <c r="Q9" s="120">
        <f t="shared" ref="Q9:R9" si="3">ROUND(Q6/$E6*100,1)</f>
        <v>22.9</v>
      </c>
      <c r="R9" s="121">
        <f t="shared" si="3"/>
        <v>14.4</v>
      </c>
    </row>
    <row r="10" spans="1:18" ht="15" hidden="1" customHeight="1" outlineLevel="1">
      <c r="A10" s="59"/>
      <c r="B10" s="72"/>
      <c r="C10" s="85" t="s">
        <v>101</v>
      </c>
      <c r="D10" s="67" t="s">
        <v>81</v>
      </c>
      <c r="E10" s="68">
        <f>SUM(F10:R10)</f>
        <v>676</v>
      </c>
      <c r="F10" s="122">
        <f t="shared" ref="F10:R10" si="4">F11+F12</f>
        <v>0</v>
      </c>
      <c r="G10" s="122">
        <f t="shared" si="4"/>
        <v>4</v>
      </c>
      <c r="H10" s="122">
        <f t="shared" si="4"/>
        <v>4</v>
      </c>
      <c r="I10" s="122">
        <f t="shared" si="4"/>
        <v>10</v>
      </c>
      <c r="J10" s="122">
        <f t="shared" si="4"/>
        <v>9</v>
      </c>
      <c r="K10" s="122">
        <f t="shared" si="4"/>
        <v>28</v>
      </c>
      <c r="L10" s="122">
        <f t="shared" si="4"/>
        <v>22</v>
      </c>
      <c r="M10" s="122">
        <f t="shared" si="4"/>
        <v>50</v>
      </c>
      <c r="N10" s="122">
        <f t="shared" si="4"/>
        <v>43</v>
      </c>
      <c r="O10" s="122">
        <f t="shared" si="4"/>
        <v>123</v>
      </c>
      <c r="P10" s="122">
        <f t="shared" si="4"/>
        <v>155</v>
      </c>
      <c r="Q10" s="122">
        <f t="shared" si="4"/>
        <v>131</v>
      </c>
      <c r="R10" s="123">
        <f t="shared" si="4"/>
        <v>97</v>
      </c>
    </row>
    <row r="11" spans="1:18" ht="15" hidden="1" customHeight="1" outlineLevel="1">
      <c r="A11" s="59"/>
      <c r="B11" s="72"/>
      <c r="C11" s="72"/>
      <c r="D11" s="80" t="s">
        <v>99</v>
      </c>
      <c r="E11" s="81">
        <f t="shared" ref="E11:E74" si="5">SUM(F11:R11)</f>
        <v>335</v>
      </c>
      <c r="F11" s="83">
        <v>0</v>
      </c>
      <c r="G11" s="83">
        <v>3</v>
      </c>
      <c r="H11" s="83">
        <v>3</v>
      </c>
      <c r="I11" s="83">
        <v>6</v>
      </c>
      <c r="J11" s="83">
        <v>6</v>
      </c>
      <c r="K11" s="83">
        <v>14</v>
      </c>
      <c r="L11" s="83">
        <v>13</v>
      </c>
      <c r="M11" s="83">
        <v>19</v>
      </c>
      <c r="N11" s="83">
        <v>19</v>
      </c>
      <c r="O11" s="83">
        <v>40</v>
      </c>
      <c r="P11" s="83">
        <v>83</v>
      </c>
      <c r="Q11" s="83">
        <v>67</v>
      </c>
      <c r="R11" s="84">
        <v>62</v>
      </c>
    </row>
    <row r="12" spans="1:18" ht="15" hidden="1" customHeight="1" outlineLevel="1">
      <c r="A12" s="59"/>
      <c r="B12" s="72"/>
      <c r="C12" s="94"/>
      <c r="D12" s="74" t="s">
        <v>100</v>
      </c>
      <c r="E12" s="100">
        <f t="shared" si="5"/>
        <v>341</v>
      </c>
      <c r="F12" s="102">
        <v>0</v>
      </c>
      <c r="G12" s="102">
        <v>1</v>
      </c>
      <c r="H12" s="102">
        <v>1</v>
      </c>
      <c r="I12" s="102">
        <v>4</v>
      </c>
      <c r="J12" s="102">
        <v>3</v>
      </c>
      <c r="K12" s="102">
        <v>14</v>
      </c>
      <c r="L12" s="102">
        <v>9</v>
      </c>
      <c r="M12" s="102">
        <v>31</v>
      </c>
      <c r="N12" s="102">
        <v>24</v>
      </c>
      <c r="O12" s="102">
        <v>83</v>
      </c>
      <c r="P12" s="102">
        <v>72</v>
      </c>
      <c r="Q12" s="102">
        <v>64</v>
      </c>
      <c r="R12" s="103">
        <v>35</v>
      </c>
    </row>
    <row r="13" spans="1:18" ht="15" hidden="1" customHeight="1" outlineLevel="1">
      <c r="A13" s="59"/>
      <c r="B13" s="72"/>
      <c r="C13" s="85" t="s">
        <v>102</v>
      </c>
      <c r="D13" s="67" t="s">
        <v>81</v>
      </c>
      <c r="E13" s="68">
        <f t="shared" si="5"/>
        <v>581</v>
      </c>
      <c r="F13" s="122">
        <f t="shared" ref="F13:R13" si="6">F14+F15</f>
        <v>0</v>
      </c>
      <c r="G13" s="122">
        <f t="shared" si="6"/>
        <v>1</v>
      </c>
      <c r="H13" s="122">
        <f t="shared" si="6"/>
        <v>0</v>
      </c>
      <c r="I13" s="122">
        <f t="shared" si="6"/>
        <v>0</v>
      </c>
      <c r="J13" s="122">
        <f t="shared" si="6"/>
        <v>3</v>
      </c>
      <c r="K13" s="122">
        <f t="shared" si="6"/>
        <v>9</v>
      </c>
      <c r="L13" s="122">
        <f t="shared" si="6"/>
        <v>19</v>
      </c>
      <c r="M13" s="122">
        <f t="shared" si="6"/>
        <v>25</v>
      </c>
      <c r="N13" s="122">
        <f t="shared" si="6"/>
        <v>49</v>
      </c>
      <c r="O13" s="122">
        <f t="shared" si="6"/>
        <v>97</v>
      </c>
      <c r="P13" s="122">
        <f t="shared" si="6"/>
        <v>131</v>
      </c>
      <c r="Q13" s="122">
        <f t="shared" si="6"/>
        <v>143</v>
      </c>
      <c r="R13" s="123">
        <f t="shared" si="6"/>
        <v>104</v>
      </c>
    </row>
    <row r="14" spans="1:18" ht="15" hidden="1" customHeight="1" outlineLevel="1">
      <c r="A14" s="59"/>
      <c r="B14" s="72"/>
      <c r="C14" s="72"/>
      <c r="D14" s="80" t="s">
        <v>99</v>
      </c>
      <c r="E14" s="81">
        <f t="shared" si="5"/>
        <v>309</v>
      </c>
      <c r="F14" s="83">
        <v>0</v>
      </c>
      <c r="G14" s="83">
        <v>1</v>
      </c>
      <c r="H14" s="83">
        <v>0</v>
      </c>
      <c r="I14" s="83">
        <v>0</v>
      </c>
      <c r="J14" s="83">
        <v>2</v>
      </c>
      <c r="K14" s="83">
        <v>3</v>
      </c>
      <c r="L14" s="83">
        <v>9</v>
      </c>
      <c r="M14" s="83">
        <v>14</v>
      </c>
      <c r="N14" s="83">
        <v>24</v>
      </c>
      <c r="O14" s="83">
        <v>43</v>
      </c>
      <c r="P14" s="83">
        <v>69</v>
      </c>
      <c r="Q14" s="83">
        <v>85</v>
      </c>
      <c r="R14" s="84">
        <v>59</v>
      </c>
    </row>
    <row r="15" spans="1:18" ht="15" hidden="1" customHeight="1" outlineLevel="1">
      <c r="A15" s="59"/>
      <c r="B15" s="72"/>
      <c r="C15" s="94"/>
      <c r="D15" s="74" t="s">
        <v>100</v>
      </c>
      <c r="E15" s="100">
        <f t="shared" si="5"/>
        <v>272</v>
      </c>
      <c r="F15" s="102">
        <v>0</v>
      </c>
      <c r="G15" s="102">
        <v>0</v>
      </c>
      <c r="H15" s="102">
        <v>0</v>
      </c>
      <c r="I15" s="102">
        <v>0</v>
      </c>
      <c r="J15" s="102">
        <v>1</v>
      </c>
      <c r="K15" s="102">
        <v>6</v>
      </c>
      <c r="L15" s="102">
        <v>10</v>
      </c>
      <c r="M15" s="102">
        <v>11</v>
      </c>
      <c r="N15" s="102">
        <v>25</v>
      </c>
      <c r="O15" s="102">
        <v>54</v>
      </c>
      <c r="P15" s="102">
        <v>62</v>
      </c>
      <c r="Q15" s="102">
        <v>58</v>
      </c>
      <c r="R15" s="103">
        <v>45</v>
      </c>
    </row>
    <row r="16" spans="1:18" ht="15" hidden="1" customHeight="1" outlineLevel="1">
      <c r="A16" s="59"/>
      <c r="B16" s="72"/>
      <c r="C16" s="85" t="s">
        <v>103</v>
      </c>
      <c r="D16" s="67" t="s">
        <v>81</v>
      </c>
      <c r="E16" s="68">
        <f t="shared" si="5"/>
        <v>326</v>
      </c>
      <c r="F16" s="122">
        <f t="shared" ref="F16:R16" si="7">F17+F18</f>
        <v>0</v>
      </c>
      <c r="G16" s="122">
        <f t="shared" si="7"/>
        <v>0</v>
      </c>
      <c r="H16" s="122">
        <f t="shared" si="7"/>
        <v>0</v>
      </c>
      <c r="I16" s="122">
        <f t="shared" si="7"/>
        <v>4</v>
      </c>
      <c r="J16" s="122">
        <f t="shared" si="7"/>
        <v>0</v>
      </c>
      <c r="K16" s="122">
        <f t="shared" si="7"/>
        <v>5</v>
      </c>
      <c r="L16" s="122">
        <f t="shared" si="7"/>
        <v>8</v>
      </c>
      <c r="M16" s="122">
        <f t="shared" si="7"/>
        <v>12</v>
      </c>
      <c r="N16" s="122">
        <f t="shared" si="7"/>
        <v>29</v>
      </c>
      <c r="O16" s="122">
        <f t="shared" si="7"/>
        <v>85</v>
      </c>
      <c r="P16" s="122">
        <f t="shared" si="7"/>
        <v>82</v>
      </c>
      <c r="Q16" s="122">
        <f t="shared" si="7"/>
        <v>66</v>
      </c>
      <c r="R16" s="123">
        <f t="shared" si="7"/>
        <v>35</v>
      </c>
    </row>
    <row r="17" spans="1:19" ht="15" hidden="1" customHeight="1" outlineLevel="1">
      <c r="A17" s="59"/>
      <c r="B17" s="72"/>
      <c r="C17" s="72"/>
      <c r="D17" s="80" t="s">
        <v>99</v>
      </c>
      <c r="E17" s="81">
        <f t="shared" si="5"/>
        <v>188</v>
      </c>
      <c r="F17" s="83">
        <v>0</v>
      </c>
      <c r="G17" s="83">
        <v>0</v>
      </c>
      <c r="H17" s="83">
        <v>0</v>
      </c>
      <c r="I17" s="83">
        <v>1</v>
      </c>
      <c r="J17" s="83">
        <v>0</v>
      </c>
      <c r="K17" s="83">
        <v>4</v>
      </c>
      <c r="L17" s="83">
        <v>3</v>
      </c>
      <c r="M17" s="83">
        <v>5</v>
      </c>
      <c r="N17" s="83">
        <v>12</v>
      </c>
      <c r="O17" s="83">
        <v>47</v>
      </c>
      <c r="P17" s="83">
        <v>49</v>
      </c>
      <c r="Q17" s="83">
        <v>46</v>
      </c>
      <c r="R17" s="84">
        <v>21</v>
      </c>
    </row>
    <row r="18" spans="1:19" ht="15" hidden="1" customHeight="1" outlineLevel="1">
      <c r="A18" s="59"/>
      <c r="B18" s="72"/>
      <c r="C18" s="94"/>
      <c r="D18" s="74" t="s">
        <v>100</v>
      </c>
      <c r="E18" s="100">
        <f t="shared" si="5"/>
        <v>138</v>
      </c>
      <c r="F18" s="102">
        <v>0</v>
      </c>
      <c r="G18" s="102">
        <v>0</v>
      </c>
      <c r="H18" s="102">
        <v>0</v>
      </c>
      <c r="I18" s="102">
        <v>3</v>
      </c>
      <c r="J18" s="102">
        <v>0</v>
      </c>
      <c r="K18" s="102">
        <v>1</v>
      </c>
      <c r="L18" s="102">
        <v>5</v>
      </c>
      <c r="M18" s="102">
        <v>7</v>
      </c>
      <c r="N18" s="102">
        <v>17</v>
      </c>
      <c r="O18" s="102">
        <v>38</v>
      </c>
      <c r="P18" s="102">
        <v>33</v>
      </c>
      <c r="Q18" s="102">
        <v>20</v>
      </c>
      <c r="R18" s="103">
        <v>14</v>
      </c>
    </row>
    <row r="19" spans="1:19" ht="15" hidden="1" customHeight="1" outlineLevel="1">
      <c r="A19" s="59"/>
      <c r="B19" s="72"/>
      <c r="C19" s="85" t="s">
        <v>104</v>
      </c>
      <c r="D19" s="67" t="s">
        <v>81</v>
      </c>
      <c r="E19" s="68">
        <f t="shared" si="5"/>
        <v>544</v>
      </c>
      <c r="F19" s="122">
        <f t="shared" ref="F19:R19" si="8">F20+F21</f>
        <v>0</v>
      </c>
      <c r="G19" s="122">
        <f t="shared" si="8"/>
        <v>0</v>
      </c>
      <c r="H19" s="122">
        <f t="shared" si="8"/>
        <v>5</v>
      </c>
      <c r="I19" s="122">
        <f t="shared" si="8"/>
        <v>2</v>
      </c>
      <c r="J19" s="122">
        <f t="shared" si="8"/>
        <v>6</v>
      </c>
      <c r="K19" s="122">
        <f t="shared" si="8"/>
        <v>8</v>
      </c>
      <c r="L19" s="122">
        <f t="shared" si="8"/>
        <v>9</v>
      </c>
      <c r="M19" s="122">
        <f t="shared" si="8"/>
        <v>20</v>
      </c>
      <c r="N19" s="122">
        <f t="shared" si="8"/>
        <v>44</v>
      </c>
      <c r="O19" s="122">
        <f t="shared" si="8"/>
        <v>86</v>
      </c>
      <c r="P19" s="122">
        <f t="shared" si="8"/>
        <v>146</v>
      </c>
      <c r="Q19" s="122">
        <f t="shared" si="8"/>
        <v>147</v>
      </c>
      <c r="R19" s="123">
        <f t="shared" si="8"/>
        <v>71</v>
      </c>
    </row>
    <row r="20" spans="1:19" ht="15" hidden="1" customHeight="1" outlineLevel="1">
      <c r="A20" s="59"/>
      <c r="B20" s="72"/>
      <c r="C20" s="72"/>
      <c r="D20" s="80" t="s">
        <v>99</v>
      </c>
      <c r="E20" s="81">
        <f t="shared" si="5"/>
        <v>262</v>
      </c>
      <c r="F20" s="83">
        <v>0</v>
      </c>
      <c r="G20" s="83">
        <v>0</v>
      </c>
      <c r="H20" s="83">
        <v>3</v>
      </c>
      <c r="I20" s="83">
        <v>1</v>
      </c>
      <c r="J20" s="83">
        <v>3</v>
      </c>
      <c r="K20" s="83">
        <v>5</v>
      </c>
      <c r="L20" s="83">
        <v>4</v>
      </c>
      <c r="M20" s="83">
        <v>8</v>
      </c>
      <c r="N20" s="83">
        <v>16</v>
      </c>
      <c r="O20" s="83">
        <v>33</v>
      </c>
      <c r="P20" s="83">
        <v>74</v>
      </c>
      <c r="Q20" s="83">
        <v>77</v>
      </c>
      <c r="R20" s="84">
        <v>38</v>
      </c>
    </row>
    <row r="21" spans="1:19" ht="15" hidden="1" customHeight="1" outlineLevel="1">
      <c r="A21" s="59"/>
      <c r="B21" s="94"/>
      <c r="C21" s="94"/>
      <c r="D21" s="74" t="s">
        <v>100</v>
      </c>
      <c r="E21" s="100">
        <f t="shared" si="5"/>
        <v>282</v>
      </c>
      <c r="F21" s="102">
        <v>0</v>
      </c>
      <c r="G21" s="102">
        <v>0</v>
      </c>
      <c r="H21" s="102">
        <v>2</v>
      </c>
      <c r="I21" s="102">
        <v>1</v>
      </c>
      <c r="J21" s="102">
        <v>3</v>
      </c>
      <c r="K21" s="102">
        <v>3</v>
      </c>
      <c r="L21" s="102">
        <v>5</v>
      </c>
      <c r="M21" s="102">
        <v>12</v>
      </c>
      <c r="N21" s="102">
        <v>28</v>
      </c>
      <c r="O21" s="102">
        <v>53</v>
      </c>
      <c r="P21" s="102">
        <v>72</v>
      </c>
      <c r="Q21" s="102">
        <v>70</v>
      </c>
      <c r="R21" s="103">
        <v>33</v>
      </c>
    </row>
    <row r="22" spans="1:19" ht="15" customHeight="1" collapsed="1">
      <c r="A22" s="59"/>
      <c r="B22" s="686" t="s">
        <v>105</v>
      </c>
      <c r="C22" s="687"/>
      <c r="D22" s="67" t="s">
        <v>81</v>
      </c>
      <c r="E22" s="104">
        <f t="shared" si="5"/>
        <v>2018</v>
      </c>
      <c r="F22" s="106">
        <f>SUM(F23:F24)</f>
        <v>0</v>
      </c>
      <c r="G22" s="106">
        <f t="shared" ref="G22:R22" si="9">SUM(G23:G24)</f>
        <v>3</v>
      </c>
      <c r="H22" s="106">
        <f t="shared" si="9"/>
        <v>12</v>
      </c>
      <c r="I22" s="106">
        <f t="shared" si="9"/>
        <v>12</v>
      </c>
      <c r="J22" s="106">
        <f t="shared" si="9"/>
        <v>24</v>
      </c>
      <c r="K22" s="106">
        <f t="shared" si="9"/>
        <v>26</v>
      </c>
      <c r="L22" s="106">
        <f t="shared" si="9"/>
        <v>44</v>
      </c>
      <c r="M22" s="106">
        <f t="shared" si="9"/>
        <v>62</v>
      </c>
      <c r="N22" s="106">
        <f t="shared" si="9"/>
        <v>132</v>
      </c>
      <c r="O22" s="106">
        <f t="shared" si="9"/>
        <v>271</v>
      </c>
      <c r="P22" s="106">
        <f t="shared" si="9"/>
        <v>421</v>
      </c>
      <c r="Q22" s="106">
        <f t="shared" si="9"/>
        <v>498</v>
      </c>
      <c r="R22" s="107">
        <f t="shared" si="9"/>
        <v>513</v>
      </c>
    </row>
    <row r="23" spans="1:19" ht="15" customHeight="1">
      <c r="A23" s="59"/>
      <c r="B23" s="72"/>
      <c r="C23" s="79"/>
      <c r="D23" s="80" t="s">
        <v>99</v>
      </c>
      <c r="E23" s="81">
        <f t="shared" si="5"/>
        <v>1155</v>
      </c>
      <c r="F23" s="83">
        <v>0</v>
      </c>
      <c r="G23" s="83">
        <v>3</v>
      </c>
      <c r="H23" s="83">
        <v>8</v>
      </c>
      <c r="I23" s="83">
        <v>7</v>
      </c>
      <c r="J23" s="83">
        <v>10</v>
      </c>
      <c r="K23" s="83">
        <v>18</v>
      </c>
      <c r="L23" s="83">
        <v>24</v>
      </c>
      <c r="M23" s="83">
        <v>33</v>
      </c>
      <c r="N23" s="83">
        <v>63</v>
      </c>
      <c r="O23" s="83">
        <v>151</v>
      </c>
      <c r="P23" s="83">
        <v>212</v>
      </c>
      <c r="Q23" s="83">
        <v>306</v>
      </c>
      <c r="R23" s="84">
        <v>320</v>
      </c>
    </row>
    <row r="24" spans="1:19" ht="15" customHeight="1">
      <c r="A24" s="59"/>
      <c r="B24" s="72"/>
      <c r="C24" s="79"/>
      <c r="D24" s="80" t="s">
        <v>100</v>
      </c>
      <c r="E24" s="81">
        <f t="shared" si="5"/>
        <v>863</v>
      </c>
      <c r="F24" s="83">
        <v>0</v>
      </c>
      <c r="G24" s="83">
        <v>0</v>
      </c>
      <c r="H24" s="83">
        <v>4</v>
      </c>
      <c r="I24" s="83">
        <v>5</v>
      </c>
      <c r="J24" s="83">
        <v>14</v>
      </c>
      <c r="K24" s="83">
        <v>8</v>
      </c>
      <c r="L24" s="83">
        <v>20</v>
      </c>
      <c r="M24" s="83">
        <v>29</v>
      </c>
      <c r="N24" s="83">
        <v>69</v>
      </c>
      <c r="O24" s="83">
        <v>120</v>
      </c>
      <c r="P24" s="83">
        <v>209</v>
      </c>
      <c r="Q24" s="83">
        <v>192</v>
      </c>
      <c r="R24" s="84">
        <v>193</v>
      </c>
    </row>
    <row r="25" spans="1:19" ht="15" customHeight="1">
      <c r="A25" s="59"/>
      <c r="B25" s="72"/>
      <c r="C25" s="99"/>
      <c r="D25" s="74" t="s">
        <v>98</v>
      </c>
      <c r="E25" s="119">
        <f t="shared" si="5"/>
        <v>99.899999999999991</v>
      </c>
      <c r="F25" s="120">
        <f>ROUND(F22/$E22*100,1)</f>
        <v>0</v>
      </c>
      <c r="G25" s="120">
        <f>ROUND(G22/$E22*100,1)</f>
        <v>0.1</v>
      </c>
      <c r="H25" s="120">
        <f>ROUND(H22/$E22*100,1)</f>
        <v>0.6</v>
      </c>
      <c r="I25" s="120">
        <f>ROUND(I22/$E22*100,1)</f>
        <v>0.6</v>
      </c>
      <c r="J25" s="120">
        <f t="shared" ref="J25:O25" si="10">ROUND(J22/$E22*100,1)</f>
        <v>1.2</v>
      </c>
      <c r="K25" s="120">
        <f t="shared" si="10"/>
        <v>1.3</v>
      </c>
      <c r="L25" s="120">
        <f t="shared" si="10"/>
        <v>2.2000000000000002</v>
      </c>
      <c r="M25" s="120">
        <f t="shared" si="10"/>
        <v>3.1</v>
      </c>
      <c r="N25" s="120">
        <f t="shared" si="10"/>
        <v>6.5</v>
      </c>
      <c r="O25" s="120">
        <f t="shared" si="10"/>
        <v>13.4</v>
      </c>
      <c r="P25" s="120">
        <f>ROUND(P22/$E22*100,1)</f>
        <v>20.9</v>
      </c>
      <c r="Q25" s="120">
        <f t="shared" ref="Q25" si="11">ROUND(Q22/$E22*100,1)</f>
        <v>24.7</v>
      </c>
      <c r="R25" s="121">
        <f>ROUND(R22/$E22*100,1)-0.1</f>
        <v>25.299999999999997</v>
      </c>
    </row>
    <row r="26" spans="1:19" ht="15" hidden="1" customHeight="1" outlineLevel="1">
      <c r="A26" s="59"/>
      <c r="B26" s="72"/>
      <c r="C26" s="85" t="s">
        <v>101</v>
      </c>
      <c r="D26" s="67" t="s">
        <v>81</v>
      </c>
      <c r="E26" s="68">
        <f t="shared" si="5"/>
        <v>605</v>
      </c>
      <c r="F26" s="70">
        <f>F27+F28</f>
        <v>0</v>
      </c>
      <c r="G26" s="70">
        <f t="shared" ref="G26:R26" si="12">G27+G28</f>
        <v>1</v>
      </c>
      <c r="H26" s="70">
        <f t="shared" si="12"/>
        <v>8</v>
      </c>
      <c r="I26" s="70">
        <f t="shared" si="12"/>
        <v>3</v>
      </c>
      <c r="J26" s="70">
        <f t="shared" si="12"/>
        <v>17</v>
      </c>
      <c r="K26" s="70">
        <f t="shared" si="12"/>
        <v>15</v>
      </c>
      <c r="L26" s="70">
        <f t="shared" si="12"/>
        <v>24</v>
      </c>
      <c r="M26" s="70">
        <f t="shared" si="12"/>
        <v>24</v>
      </c>
      <c r="N26" s="70">
        <f t="shared" si="12"/>
        <v>48</v>
      </c>
      <c r="O26" s="70">
        <f t="shared" si="12"/>
        <v>68</v>
      </c>
      <c r="P26" s="70">
        <f t="shared" si="12"/>
        <v>119</v>
      </c>
      <c r="Q26" s="70">
        <f t="shared" si="12"/>
        <v>122</v>
      </c>
      <c r="R26" s="71">
        <f t="shared" si="12"/>
        <v>156</v>
      </c>
    </row>
    <row r="27" spans="1:19" ht="15" hidden="1" customHeight="1" outlineLevel="1">
      <c r="A27" s="59"/>
      <c r="B27" s="72"/>
      <c r="C27" s="72"/>
      <c r="D27" s="80" t="s">
        <v>99</v>
      </c>
      <c r="E27" s="81">
        <f t="shared" si="5"/>
        <v>315</v>
      </c>
      <c r="F27" s="124">
        <v>0</v>
      </c>
      <c r="G27" s="124">
        <v>1</v>
      </c>
      <c r="H27" s="124">
        <v>5</v>
      </c>
      <c r="I27" s="124">
        <v>2</v>
      </c>
      <c r="J27" s="124">
        <v>8</v>
      </c>
      <c r="K27" s="124">
        <v>10</v>
      </c>
      <c r="L27" s="124">
        <v>13</v>
      </c>
      <c r="M27" s="124">
        <v>14</v>
      </c>
      <c r="N27" s="124">
        <v>21</v>
      </c>
      <c r="O27" s="124">
        <v>31</v>
      </c>
      <c r="P27" s="124">
        <v>47</v>
      </c>
      <c r="Q27" s="124">
        <v>72</v>
      </c>
      <c r="R27" s="125">
        <v>91</v>
      </c>
      <c r="S27" s="126"/>
    </row>
    <row r="28" spans="1:19" ht="15" hidden="1" customHeight="1" outlineLevel="1">
      <c r="A28" s="59"/>
      <c r="B28" s="72"/>
      <c r="C28" s="94"/>
      <c r="D28" s="74" t="s">
        <v>100</v>
      </c>
      <c r="E28" s="81">
        <f t="shared" si="5"/>
        <v>290</v>
      </c>
      <c r="F28" s="124">
        <v>0</v>
      </c>
      <c r="G28" s="124">
        <v>0</v>
      </c>
      <c r="H28" s="124">
        <v>3</v>
      </c>
      <c r="I28" s="124">
        <v>1</v>
      </c>
      <c r="J28" s="124">
        <v>9</v>
      </c>
      <c r="K28" s="124">
        <v>5</v>
      </c>
      <c r="L28" s="124">
        <v>11</v>
      </c>
      <c r="M28" s="124">
        <v>10</v>
      </c>
      <c r="N28" s="124">
        <v>27</v>
      </c>
      <c r="O28" s="124">
        <v>37</v>
      </c>
      <c r="P28" s="124">
        <v>72</v>
      </c>
      <c r="Q28" s="124">
        <v>50</v>
      </c>
      <c r="R28" s="125">
        <v>65</v>
      </c>
      <c r="S28" s="126"/>
    </row>
    <row r="29" spans="1:19" ht="15" hidden="1" customHeight="1" outlineLevel="1">
      <c r="A29" s="59"/>
      <c r="B29" s="72"/>
      <c r="C29" s="85" t="s">
        <v>102</v>
      </c>
      <c r="D29" s="67" t="s">
        <v>81</v>
      </c>
      <c r="E29" s="68">
        <f t="shared" si="5"/>
        <v>644</v>
      </c>
      <c r="F29" s="127">
        <f t="shared" ref="F29:R29" si="13">F30+F31</f>
        <v>0</v>
      </c>
      <c r="G29" s="127">
        <f t="shared" si="13"/>
        <v>1</v>
      </c>
      <c r="H29" s="127">
        <f t="shared" si="13"/>
        <v>2</v>
      </c>
      <c r="I29" s="127">
        <f t="shared" si="13"/>
        <v>2</v>
      </c>
      <c r="J29" s="127">
        <f t="shared" si="13"/>
        <v>0</v>
      </c>
      <c r="K29" s="127">
        <f t="shared" si="13"/>
        <v>5</v>
      </c>
      <c r="L29" s="127">
        <f t="shared" si="13"/>
        <v>12</v>
      </c>
      <c r="M29" s="127">
        <f t="shared" si="13"/>
        <v>19</v>
      </c>
      <c r="N29" s="127">
        <f t="shared" si="13"/>
        <v>41</v>
      </c>
      <c r="O29" s="127">
        <f t="shared" si="13"/>
        <v>92</v>
      </c>
      <c r="P29" s="127">
        <f t="shared" si="13"/>
        <v>118</v>
      </c>
      <c r="Q29" s="127">
        <f t="shared" si="13"/>
        <v>171</v>
      </c>
      <c r="R29" s="128">
        <f t="shared" si="13"/>
        <v>181</v>
      </c>
      <c r="S29" s="126"/>
    </row>
    <row r="30" spans="1:19" ht="15" hidden="1" customHeight="1" outlineLevel="1">
      <c r="A30" s="59"/>
      <c r="B30" s="72"/>
      <c r="C30" s="72"/>
      <c r="D30" s="80" t="s">
        <v>99</v>
      </c>
      <c r="E30" s="81">
        <f t="shared" si="5"/>
        <v>399</v>
      </c>
      <c r="F30" s="124">
        <v>0</v>
      </c>
      <c r="G30" s="124">
        <v>1</v>
      </c>
      <c r="H30" s="124">
        <v>2</v>
      </c>
      <c r="I30" s="124">
        <v>0</v>
      </c>
      <c r="J30" s="124">
        <v>0</v>
      </c>
      <c r="K30" s="124">
        <v>4</v>
      </c>
      <c r="L30" s="124">
        <v>5</v>
      </c>
      <c r="M30" s="124">
        <v>12</v>
      </c>
      <c r="N30" s="124">
        <v>29</v>
      </c>
      <c r="O30" s="124">
        <v>55</v>
      </c>
      <c r="P30" s="124">
        <v>67</v>
      </c>
      <c r="Q30" s="124">
        <v>106</v>
      </c>
      <c r="R30" s="125">
        <v>118</v>
      </c>
      <c r="S30" s="126"/>
    </row>
    <row r="31" spans="1:19" ht="15" hidden="1" customHeight="1" outlineLevel="1">
      <c r="A31" s="59"/>
      <c r="B31" s="72"/>
      <c r="C31" s="94"/>
      <c r="D31" s="74" t="s">
        <v>100</v>
      </c>
      <c r="E31" s="81">
        <f t="shared" si="5"/>
        <v>245</v>
      </c>
      <c r="F31" s="124">
        <v>0</v>
      </c>
      <c r="G31" s="124">
        <v>0</v>
      </c>
      <c r="H31" s="124">
        <v>0</v>
      </c>
      <c r="I31" s="124">
        <v>2</v>
      </c>
      <c r="J31" s="124">
        <v>0</v>
      </c>
      <c r="K31" s="124">
        <v>1</v>
      </c>
      <c r="L31" s="124">
        <v>7</v>
      </c>
      <c r="M31" s="124">
        <v>7</v>
      </c>
      <c r="N31" s="124">
        <v>12</v>
      </c>
      <c r="O31" s="124">
        <v>37</v>
      </c>
      <c r="P31" s="124">
        <v>51</v>
      </c>
      <c r="Q31" s="124">
        <v>65</v>
      </c>
      <c r="R31" s="125">
        <v>63</v>
      </c>
      <c r="S31" s="126"/>
    </row>
    <row r="32" spans="1:19" ht="15" hidden="1" customHeight="1" outlineLevel="1">
      <c r="A32" s="59"/>
      <c r="B32" s="72"/>
      <c r="C32" s="85" t="s">
        <v>103</v>
      </c>
      <c r="D32" s="67" t="s">
        <v>81</v>
      </c>
      <c r="E32" s="68">
        <f t="shared" si="5"/>
        <v>319</v>
      </c>
      <c r="F32" s="127">
        <f t="shared" ref="F32:R32" si="14">F33+F34</f>
        <v>0</v>
      </c>
      <c r="G32" s="127">
        <f t="shared" si="14"/>
        <v>1</v>
      </c>
      <c r="H32" s="127">
        <f t="shared" si="14"/>
        <v>0</v>
      </c>
      <c r="I32" s="127">
        <f t="shared" si="14"/>
        <v>1</v>
      </c>
      <c r="J32" s="127">
        <f t="shared" si="14"/>
        <v>3</v>
      </c>
      <c r="K32" s="127">
        <f t="shared" si="14"/>
        <v>2</v>
      </c>
      <c r="L32" s="127">
        <f t="shared" si="14"/>
        <v>5</v>
      </c>
      <c r="M32" s="127">
        <f t="shared" si="14"/>
        <v>8</v>
      </c>
      <c r="N32" s="127">
        <f t="shared" si="14"/>
        <v>16</v>
      </c>
      <c r="O32" s="127">
        <f t="shared" si="14"/>
        <v>53</v>
      </c>
      <c r="P32" s="127">
        <f t="shared" si="14"/>
        <v>78</v>
      </c>
      <c r="Q32" s="127">
        <f t="shared" si="14"/>
        <v>86</v>
      </c>
      <c r="R32" s="128">
        <f t="shared" si="14"/>
        <v>66</v>
      </c>
      <c r="S32" s="126"/>
    </row>
    <row r="33" spans="1:19" ht="15" hidden="1" customHeight="1" outlineLevel="1">
      <c r="A33" s="59"/>
      <c r="B33" s="72"/>
      <c r="C33" s="72"/>
      <c r="D33" s="80" t="s">
        <v>99</v>
      </c>
      <c r="E33" s="81">
        <f t="shared" si="5"/>
        <v>195</v>
      </c>
      <c r="F33" s="124">
        <v>0</v>
      </c>
      <c r="G33" s="124">
        <v>1</v>
      </c>
      <c r="H33" s="124">
        <v>0</v>
      </c>
      <c r="I33" s="124">
        <v>1</v>
      </c>
      <c r="J33" s="124">
        <v>0</v>
      </c>
      <c r="K33" s="124">
        <v>1</v>
      </c>
      <c r="L33" s="124">
        <v>3</v>
      </c>
      <c r="M33" s="124">
        <v>4</v>
      </c>
      <c r="N33" s="124">
        <v>4</v>
      </c>
      <c r="O33" s="124">
        <v>32</v>
      </c>
      <c r="P33" s="124">
        <v>49</v>
      </c>
      <c r="Q33" s="124">
        <v>58</v>
      </c>
      <c r="R33" s="125">
        <v>42</v>
      </c>
      <c r="S33" s="126"/>
    </row>
    <row r="34" spans="1:19" ht="15" hidden="1" customHeight="1" outlineLevel="1">
      <c r="A34" s="59"/>
      <c r="B34" s="72"/>
      <c r="C34" s="94"/>
      <c r="D34" s="74" t="s">
        <v>100</v>
      </c>
      <c r="E34" s="81">
        <f t="shared" si="5"/>
        <v>124</v>
      </c>
      <c r="F34" s="124">
        <v>0</v>
      </c>
      <c r="G34" s="124">
        <v>0</v>
      </c>
      <c r="H34" s="124">
        <v>0</v>
      </c>
      <c r="I34" s="124">
        <v>0</v>
      </c>
      <c r="J34" s="124">
        <v>3</v>
      </c>
      <c r="K34" s="124">
        <v>1</v>
      </c>
      <c r="L34" s="124">
        <v>2</v>
      </c>
      <c r="M34" s="124">
        <v>4</v>
      </c>
      <c r="N34" s="124">
        <v>12</v>
      </c>
      <c r="O34" s="124">
        <v>21</v>
      </c>
      <c r="P34" s="124">
        <v>29</v>
      </c>
      <c r="Q34" s="124">
        <v>28</v>
      </c>
      <c r="R34" s="125">
        <v>24</v>
      </c>
      <c r="S34" s="126"/>
    </row>
    <row r="35" spans="1:19" ht="15" hidden="1" customHeight="1" outlineLevel="1">
      <c r="A35" s="59"/>
      <c r="B35" s="72"/>
      <c r="C35" s="85" t="s">
        <v>104</v>
      </c>
      <c r="D35" s="67" t="s">
        <v>81</v>
      </c>
      <c r="E35" s="68">
        <f t="shared" si="5"/>
        <v>450</v>
      </c>
      <c r="F35" s="127">
        <f t="shared" ref="F35:R35" si="15">F36+F37</f>
        <v>0</v>
      </c>
      <c r="G35" s="127">
        <f t="shared" si="15"/>
        <v>0</v>
      </c>
      <c r="H35" s="127">
        <f t="shared" si="15"/>
        <v>2</v>
      </c>
      <c r="I35" s="127">
        <f t="shared" si="15"/>
        <v>6</v>
      </c>
      <c r="J35" s="127">
        <f t="shared" si="15"/>
        <v>4</v>
      </c>
      <c r="K35" s="127">
        <f t="shared" si="15"/>
        <v>4</v>
      </c>
      <c r="L35" s="127">
        <f t="shared" si="15"/>
        <v>3</v>
      </c>
      <c r="M35" s="127">
        <f t="shared" si="15"/>
        <v>11</v>
      </c>
      <c r="N35" s="127">
        <f t="shared" si="15"/>
        <v>27</v>
      </c>
      <c r="O35" s="127">
        <f t="shared" si="15"/>
        <v>58</v>
      </c>
      <c r="P35" s="127">
        <f t="shared" si="15"/>
        <v>106</v>
      </c>
      <c r="Q35" s="127">
        <f t="shared" si="15"/>
        <v>119</v>
      </c>
      <c r="R35" s="128">
        <f t="shared" si="15"/>
        <v>110</v>
      </c>
      <c r="S35" s="126"/>
    </row>
    <row r="36" spans="1:19" ht="15" hidden="1" customHeight="1" outlineLevel="1">
      <c r="A36" s="59"/>
      <c r="B36" s="72"/>
      <c r="C36" s="72"/>
      <c r="D36" s="80" t="s">
        <v>99</v>
      </c>
      <c r="E36" s="81">
        <f t="shared" si="5"/>
        <v>246</v>
      </c>
      <c r="F36" s="124">
        <v>0</v>
      </c>
      <c r="G36" s="124">
        <v>0</v>
      </c>
      <c r="H36" s="124">
        <v>1</v>
      </c>
      <c r="I36" s="124">
        <v>4</v>
      </c>
      <c r="J36" s="124">
        <v>2</v>
      </c>
      <c r="K36" s="124">
        <v>3</v>
      </c>
      <c r="L36" s="124">
        <v>3</v>
      </c>
      <c r="M36" s="124">
        <v>3</v>
      </c>
      <c r="N36" s="124">
        <v>9</v>
      </c>
      <c r="O36" s="124">
        <v>33</v>
      </c>
      <c r="P36" s="124">
        <v>49</v>
      </c>
      <c r="Q36" s="124">
        <v>70</v>
      </c>
      <c r="R36" s="125">
        <v>69</v>
      </c>
      <c r="S36" s="126"/>
    </row>
    <row r="37" spans="1:19" ht="15" hidden="1" customHeight="1" outlineLevel="1">
      <c r="A37" s="59"/>
      <c r="B37" s="94"/>
      <c r="C37" s="94"/>
      <c r="D37" s="74" t="s">
        <v>100</v>
      </c>
      <c r="E37" s="100">
        <f t="shared" si="5"/>
        <v>204</v>
      </c>
      <c r="F37" s="129">
        <v>0</v>
      </c>
      <c r="G37" s="129">
        <v>0</v>
      </c>
      <c r="H37" s="129">
        <v>1</v>
      </c>
      <c r="I37" s="129">
        <v>2</v>
      </c>
      <c r="J37" s="129">
        <v>2</v>
      </c>
      <c r="K37" s="129">
        <v>1</v>
      </c>
      <c r="L37" s="129">
        <v>0</v>
      </c>
      <c r="M37" s="129">
        <v>8</v>
      </c>
      <c r="N37" s="129">
        <v>18</v>
      </c>
      <c r="O37" s="129">
        <v>25</v>
      </c>
      <c r="P37" s="129">
        <v>57</v>
      </c>
      <c r="Q37" s="129">
        <v>49</v>
      </c>
      <c r="R37" s="130">
        <v>41</v>
      </c>
      <c r="S37" s="126"/>
    </row>
    <row r="38" spans="1:19" ht="15" customHeight="1" collapsed="1">
      <c r="A38" s="59"/>
      <c r="B38" s="686" t="s">
        <v>106</v>
      </c>
      <c r="C38" s="687"/>
      <c r="D38" s="67" t="s">
        <v>81</v>
      </c>
      <c r="E38" s="104">
        <f t="shared" si="5"/>
        <v>1917</v>
      </c>
      <c r="F38" s="106">
        <f>SUM(F39:F40)</f>
        <v>1</v>
      </c>
      <c r="G38" s="106">
        <f t="shared" ref="G38:R38" si="16">SUM(G39:G40)</f>
        <v>1</v>
      </c>
      <c r="H38" s="106">
        <f t="shared" si="16"/>
        <v>5</v>
      </c>
      <c r="I38" s="106">
        <f t="shared" si="16"/>
        <v>8</v>
      </c>
      <c r="J38" s="106">
        <f t="shared" si="16"/>
        <v>13</v>
      </c>
      <c r="K38" s="106">
        <f t="shared" si="16"/>
        <v>26</v>
      </c>
      <c r="L38" s="106">
        <f t="shared" si="16"/>
        <v>29</v>
      </c>
      <c r="M38" s="106">
        <f t="shared" si="16"/>
        <v>54</v>
      </c>
      <c r="N38" s="106">
        <f t="shared" si="16"/>
        <v>114</v>
      </c>
      <c r="O38" s="106">
        <f t="shared" si="16"/>
        <v>255</v>
      </c>
      <c r="P38" s="106">
        <f t="shared" si="16"/>
        <v>368</v>
      </c>
      <c r="Q38" s="106">
        <f t="shared" si="16"/>
        <v>411</v>
      </c>
      <c r="R38" s="107">
        <f t="shared" si="16"/>
        <v>632</v>
      </c>
    </row>
    <row r="39" spans="1:19" ht="15" customHeight="1">
      <c r="A39" s="59"/>
      <c r="B39" s="72"/>
      <c r="C39" s="79"/>
      <c r="D39" s="80" t="s">
        <v>99</v>
      </c>
      <c r="E39" s="81">
        <f t="shared" si="5"/>
        <v>1117</v>
      </c>
      <c r="F39" s="83">
        <v>1</v>
      </c>
      <c r="G39" s="83">
        <v>1</v>
      </c>
      <c r="H39" s="83">
        <v>4</v>
      </c>
      <c r="I39" s="83">
        <v>6</v>
      </c>
      <c r="J39" s="83">
        <v>8</v>
      </c>
      <c r="K39" s="83">
        <v>15</v>
      </c>
      <c r="L39" s="83">
        <v>19</v>
      </c>
      <c r="M39" s="83">
        <v>31</v>
      </c>
      <c r="N39" s="83">
        <v>55</v>
      </c>
      <c r="O39" s="83">
        <v>151</v>
      </c>
      <c r="P39" s="83">
        <v>214</v>
      </c>
      <c r="Q39" s="83">
        <v>220</v>
      </c>
      <c r="R39" s="84">
        <v>392</v>
      </c>
    </row>
    <row r="40" spans="1:19" ht="15" customHeight="1">
      <c r="A40" s="59"/>
      <c r="B40" s="72"/>
      <c r="C40" s="79"/>
      <c r="D40" s="80" t="s">
        <v>100</v>
      </c>
      <c r="E40" s="81">
        <f t="shared" si="5"/>
        <v>800</v>
      </c>
      <c r="F40" s="83">
        <v>0</v>
      </c>
      <c r="G40" s="83">
        <v>0</v>
      </c>
      <c r="H40" s="83">
        <v>1</v>
      </c>
      <c r="I40" s="83">
        <v>2</v>
      </c>
      <c r="J40" s="83">
        <v>5</v>
      </c>
      <c r="K40" s="83">
        <v>11</v>
      </c>
      <c r="L40" s="83">
        <v>10</v>
      </c>
      <c r="M40" s="83">
        <v>23</v>
      </c>
      <c r="N40" s="83">
        <v>59</v>
      </c>
      <c r="O40" s="83">
        <v>104</v>
      </c>
      <c r="P40" s="83">
        <v>154</v>
      </c>
      <c r="Q40" s="83">
        <v>191</v>
      </c>
      <c r="R40" s="84">
        <v>240</v>
      </c>
    </row>
    <row r="41" spans="1:19" ht="15" customHeight="1">
      <c r="A41" s="59"/>
      <c r="B41" s="72"/>
      <c r="C41" s="99"/>
      <c r="D41" s="74" t="s">
        <v>98</v>
      </c>
      <c r="E41" s="119">
        <f t="shared" si="5"/>
        <v>100.1</v>
      </c>
      <c r="F41" s="120">
        <f t="shared" ref="F41:R41" si="17">ROUND(F38/$E38*100,1)</f>
        <v>0.1</v>
      </c>
      <c r="G41" s="120">
        <f t="shared" si="17"/>
        <v>0.1</v>
      </c>
      <c r="H41" s="120">
        <f t="shared" si="17"/>
        <v>0.3</v>
      </c>
      <c r="I41" s="120">
        <f t="shared" si="17"/>
        <v>0.4</v>
      </c>
      <c r="J41" s="120">
        <f t="shared" si="17"/>
        <v>0.7</v>
      </c>
      <c r="K41" s="120">
        <f t="shared" si="17"/>
        <v>1.4</v>
      </c>
      <c r="L41" s="120">
        <f t="shared" si="17"/>
        <v>1.5</v>
      </c>
      <c r="M41" s="120">
        <f t="shared" si="17"/>
        <v>2.8</v>
      </c>
      <c r="N41" s="120">
        <f t="shared" si="17"/>
        <v>5.9</v>
      </c>
      <c r="O41" s="120">
        <f t="shared" si="17"/>
        <v>13.3</v>
      </c>
      <c r="P41" s="120">
        <f t="shared" si="17"/>
        <v>19.2</v>
      </c>
      <c r="Q41" s="120">
        <f t="shared" si="17"/>
        <v>21.4</v>
      </c>
      <c r="R41" s="121">
        <f t="shared" si="17"/>
        <v>33</v>
      </c>
    </row>
    <row r="42" spans="1:19" ht="15" hidden="1" customHeight="1" outlineLevel="1">
      <c r="A42" s="59"/>
      <c r="B42" s="72"/>
      <c r="C42" s="85" t="s">
        <v>101</v>
      </c>
      <c r="D42" s="67" t="s">
        <v>81</v>
      </c>
      <c r="E42" s="68">
        <f t="shared" si="5"/>
        <v>530</v>
      </c>
      <c r="F42" s="122">
        <f t="shared" ref="F42:R42" si="18">F43+F44</f>
        <v>0</v>
      </c>
      <c r="G42" s="122">
        <f t="shared" si="18"/>
        <v>0</v>
      </c>
      <c r="H42" s="122">
        <f t="shared" si="18"/>
        <v>1</v>
      </c>
      <c r="I42" s="122">
        <f t="shared" si="18"/>
        <v>3</v>
      </c>
      <c r="J42" s="122">
        <f t="shared" si="18"/>
        <v>8</v>
      </c>
      <c r="K42" s="122">
        <f t="shared" si="18"/>
        <v>16</v>
      </c>
      <c r="L42" s="122">
        <f t="shared" si="18"/>
        <v>16</v>
      </c>
      <c r="M42" s="122">
        <f t="shared" si="18"/>
        <v>25</v>
      </c>
      <c r="N42" s="122">
        <f t="shared" si="18"/>
        <v>42</v>
      </c>
      <c r="O42" s="122">
        <f t="shared" si="18"/>
        <v>91</v>
      </c>
      <c r="P42" s="122">
        <f t="shared" si="18"/>
        <v>83</v>
      </c>
      <c r="Q42" s="122">
        <f t="shared" si="18"/>
        <v>95</v>
      </c>
      <c r="R42" s="123">
        <f t="shared" si="18"/>
        <v>150</v>
      </c>
    </row>
    <row r="43" spans="1:19" ht="15" hidden="1" customHeight="1" outlineLevel="1">
      <c r="A43" s="59"/>
      <c r="B43" s="72"/>
      <c r="C43" s="72"/>
      <c r="D43" s="80" t="s">
        <v>99</v>
      </c>
      <c r="E43" s="81">
        <f t="shared" si="5"/>
        <v>271</v>
      </c>
      <c r="F43" s="83">
        <v>0</v>
      </c>
      <c r="G43" s="83">
        <v>0</v>
      </c>
      <c r="H43" s="83">
        <v>0</v>
      </c>
      <c r="I43" s="83">
        <v>1</v>
      </c>
      <c r="J43" s="83">
        <v>5</v>
      </c>
      <c r="K43" s="83">
        <v>9</v>
      </c>
      <c r="L43" s="83">
        <v>11</v>
      </c>
      <c r="M43" s="83">
        <v>13</v>
      </c>
      <c r="N43" s="83">
        <v>17</v>
      </c>
      <c r="O43" s="83">
        <v>47</v>
      </c>
      <c r="P43" s="83">
        <v>43</v>
      </c>
      <c r="Q43" s="83">
        <v>38</v>
      </c>
      <c r="R43" s="84">
        <v>87</v>
      </c>
    </row>
    <row r="44" spans="1:19" ht="15" hidden="1" customHeight="1" outlineLevel="1">
      <c r="A44" s="59"/>
      <c r="B44" s="72"/>
      <c r="C44" s="94"/>
      <c r="D44" s="74" t="s">
        <v>100</v>
      </c>
      <c r="E44" s="81">
        <f t="shared" si="5"/>
        <v>259</v>
      </c>
      <c r="F44" s="83">
        <v>0</v>
      </c>
      <c r="G44" s="83">
        <v>0</v>
      </c>
      <c r="H44" s="83">
        <v>1</v>
      </c>
      <c r="I44" s="83">
        <v>2</v>
      </c>
      <c r="J44" s="83">
        <v>3</v>
      </c>
      <c r="K44" s="83">
        <v>7</v>
      </c>
      <c r="L44" s="83">
        <v>5</v>
      </c>
      <c r="M44" s="83">
        <v>12</v>
      </c>
      <c r="N44" s="83">
        <v>25</v>
      </c>
      <c r="O44" s="83">
        <v>44</v>
      </c>
      <c r="P44" s="83">
        <v>40</v>
      </c>
      <c r="Q44" s="83">
        <v>57</v>
      </c>
      <c r="R44" s="84">
        <v>63</v>
      </c>
    </row>
    <row r="45" spans="1:19" ht="15" hidden="1" customHeight="1" outlineLevel="1">
      <c r="A45" s="59"/>
      <c r="B45" s="72"/>
      <c r="C45" s="85" t="s">
        <v>102</v>
      </c>
      <c r="D45" s="67" t="s">
        <v>81</v>
      </c>
      <c r="E45" s="68">
        <f t="shared" si="5"/>
        <v>623</v>
      </c>
      <c r="F45" s="122">
        <f t="shared" ref="F45:R45" si="19">F46+F47</f>
        <v>0</v>
      </c>
      <c r="G45" s="122">
        <f t="shared" si="19"/>
        <v>1</v>
      </c>
      <c r="H45" s="122">
        <f t="shared" si="19"/>
        <v>3</v>
      </c>
      <c r="I45" s="122">
        <f t="shared" si="19"/>
        <v>2</v>
      </c>
      <c r="J45" s="122">
        <f t="shared" si="19"/>
        <v>2</v>
      </c>
      <c r="K45" s="122">
        <f t="shared" si="19"/>
        <v>3</v>
      </c>
      <c r="L45" s="122">
        <f t="shared" si="19"/>
        <v>7</v>
      </c>
      <c r="M45" s="122">
        <f t="shared" si="19"/>
        <v>15</v>
      </c>
      <c r="N45" s="122">
        <f t="shared" si="19"/>
        <v>32</v>
      </c>
      <c r="O45" s="122">
        <f t="shared" si="19"/>
        <v>75</v>
      </c>
      <c r="P45" s="122">
        <f t="shared" si="19"/>
        <v>128</v>
      </c>
      <c r="Q45" s="122">
        <f t="shared" si="19"/>
        <v>136</v>
      </c>
      <c r="R45" s="123">
        <f t="shared" si="19"/>
        <v>219</v>
      </c>
    </row>
    <row r="46" spans="1:19" ht="15" hidden="1" customHeight="1" outlineLevel="1">
      <c r="A46" s="59"/>
      <c r="B46" s="72"/>
      <c r="C46" s="72"/>
      <c r="D46" s="80" t="s">
        <v>99</v>
      </c>
      <c r="E46" s="81">
        <f t="shared" si="5"/>
        <v>392</v>
      </c>
      <c r="F46" s="83">
        <v>0</v>
      </c>
      <c r="G46" s="83">
        <v>1</v>
      </c>
      <c r="H46" s="83">
        <v>3</v>
      </c>
      <c r="I46" s="83">
        <v>2</v>
      </c>
      <c r="J46" s="83">
        <v>1</v>
      </c>
      <c r="K46" s="83">
        <v>2</v>
      </c>
      <c r="L46" s="83">
        <v>4</v>
      </c>
      <c r="M46" s="83">
        <v>7</v>
      </c>
      <c r="N46" s="83">
        <v>18</v>
      </c>
      <c r="O46" s="83">
        <v>54</v>
      </c>
      <c r="P46" s="83">
        <v>81</v>
      </c>
      <c r="Q46" s="83">
        <v>79</v>
      </c>
      <c r="R46" s="84">
        <v>140</v>
      </c>
    </row>
    <row r="47" spans="1:19" ht="15" hidden="1" customHeight="1" outlineLevel="1">
      <c r="A47" s="59"/>
      <c r="B47" s="72"/>
      <c r="C47" s="94"/>
      <c r="D47" s="74" t="s">
        <v>100</v>
      </c>
      <c r="E47" s="81">
        <f t="shared" si="5"/>
        <v>231</v>
      </c>
      <c r="F47" s="83">
        <v>0</v>
      </c>
      <c r="G47" s="83">
        <v>0</v>
      </c>
      <c r="H47" s="83">
        <v>0</v>
      </c>
      <c r="I47" s="83">
        <v>0</v>
      </c>
      <c r="J47" s="83">
        <v>1</v>
      </c>
      <c r="K47" s="83">
        <v>1</v>
      </c>
      <c r="L47" s="83">
        <v>3</v>
      </c>
      <c r="M47" s="83">
        <v>8</v>
      </c>
      <c r="N47" s="83">
        <v>14</v>
      </c>
      <c r="O47" s="83">
        <v>21</v>
      </c>
      <c r="P47" s="83">
        <v>47</v>
      </c>
      <c r="Q47" s="83">
        <v>57</v>
      </c>
      <c r="R47" s="84">
        <v>79</v>
      </c>
    </row>
    <row r="48" spans="1:19" ht="15" hidden="1" customHeight="1" outlineLevel="1">
      <c r="A48" s="59"/>
      <c r="B48" s="72"/>
      <c r="C48" s="85" t="s">
        <v>103</v>
      </c>
      <c r="D48" s="67" t="s">
        <v>81</v>
      </c>
      <c r="E48" s="68">
        <f t="shared" si="5"/>
        <v>382</v>
      </c>
      <c r="F48" s="122">
        <f t="shared" ref="F48:R48" si="20">F49+F50</f>
        <v>1</v>
      </c>
      <c r="G48" s="122">
        <f t="shared" si="20"/>
        <v>0</v>
      </c>
      <c r="H48" s="122">
        <f t="shared" si="20"/>
        <v>1</v>
      </c>
      <c r="I48" s="122">
        <f t="shared" si="20"/>
        <v>1</v>
      </c>
      <c r="J48" s="122">
        <f t="shared" si="20"/>
        <v>0</v>
      </c>
      <c r="K48" s="122">
        <f t="shared" si="20"/>
        <v>3</v>
      </c>
      <c r="L48" s="122">
        <f t="shared" si="20"/>
        <v>1</v>
      </c>
      <c r="M48" s="122">
        <f t="shared" si="20"/>
        <v>7</v>
      </c>
      <c r="N48" s="122">
        <f t="shared" si="20"/>
        <v>17</v>
      </c>
      <c r="O48" s="122">
        <f t="shared" si="20"/>
        <v>41</v>
      </c>
      <c r="P48" s="122">
        <f t="shared" si="20"/>
        <v>79</v>
      </c>
      <c r="Q48" s="122">
        <f t="shared" si="20"/>
        <v>83</v>
      </c>
      <c r="R48" s="123">
        <f t="shared" si="20"/>
        <v>148</v>
      </c>
    </row>
    <row r="49" spans="1:18" ht="15" hidden="1" customHeight="1" outlineLevel="1">
      <c r="A49" s="59"/>
      <c r="B49" s="72"/>
      <c r="C49" s="72"/>
      <c r="D49" s="80" t="s">
        <v>99</v>
      </c>
      <c r="E49" s="81">
        <f t="shared" si="5"/>
        <v>229</v>
      </c>
      <c r="F49" s="83">
        <v>1</v>
      </c>
      <c r="G49" s="83">
        <v>0</v>
      </c>
      <c r="H49" s="83">
        <v>1</v>
      </c>
      <c r="I49" s="83">
        <v>1</v>
      </c>
      <c r="J49" s="83">
        <v>0</v>
      </c>
      <c r="K49" s="83">
        <v>2</v>
      </c>
      <c r="L49" s="83">
        <v>0</v>
      </c>
      <c r="M49" s="83">
        <v>5</v>
      </c>
      <c r="N49" s="83">
        <v>11</v>
      </c>
      <c r="O49" s="83">
        <v>21</v>
      </c>
      <c r="P49" s="83">
        <v>46</v>
      </c>
      <c r="Q49" s="83">
        <v>51</v>
      </c>
      <c r="R49" s="84">
        <v>90</v>
      </c>
    </row>
    <row r="50" spans="1:18" ht="15" hidden="1" customHeight="1" outlineLevel="1">
      <c r="A50" s="59"/>
      <c r="B50" s="72"/>
      <c r="C50" s="94"/>
      <c r="D50" s="74" t="s">
        <v>100</v>
      </c>
      <c r="E50" s="81">
        <f t="shared" si="5"/>
        <v>153</v>
      </c>
      <c r="F50" s="83">
        <v>0</v>
      </c>
      <c r="G50" s="83">
        <v>0</v>
      </c>
      <c r="H50" s="83">
        <v>0</v>
      </c>
      <c r="I50" s="83">
        <v>0</v>
      </c>
      <c r="J50" s="83">
        <v>0</v>
      </c>
      <c r="K50" s="83">
        <v>1</v>
      </c>
      <c r="L50" s="83">
        <v>1</v>
      </c>
      <c r="M50" s="83">
        <v>2</v>
      </c>
      <c r="N50" s="83">
        <v>6</v>
      </c>
      <c r="O50" s="83">
        <v>20</v>
      </c>
      <c r="P50" s="83">
        <v>33</v>
      </c>
      <c r="Q50" s="83">
        <v>32</v>
      </c>
      <c r="R50" s="84">
        <v>58</v>
      </c>
    </row>
    <row r="51" spans="1:18" ht="15" hidden="1" customHeight="1" outlineLevel="1">
      <c r="A51" s="59"/>
      <c r="B51" s="72"/>
      <c r="C51" s="85" t="s">
        <v>104</v>
      </c>
      <c r="D51" s="67" t="s">
        <v>81</v>
      </c>
      <c r="E51" s="68">
        <f t="shared" si="5"/>
        <v>382</v>
      </c>
      <c r="F51" s="122">
        <f t="shared" ref="F51:R51" si="21">F52+F53</f>
        <v>0</v>
      </c>
      <c r="G51" s="122">
        <f t="shared" si="21"/>
        <v>0</v>
      </c>
      <c r="H51" s="122">
        <f t="shared" si="21"/>
        <v>0</v>
      </c>
      <c r="I51" s="122">
        <f t="shared" si="21"/>
        <v>2</v>
      </c>
      <c r="J51" s="122">
        <f t="shared" si="21"/>
        <v>3</v>
      </c>
      <c r="K51" s="122">
        <f t="shared" si="21"/>
        <v>4</v>
      </c>
      <c r="L51" s="122">
        <f t="shared" si="21"/>
        <v>5</v>
      </c>
      <c r="M51" s="122">
        <f t="shared" si="21"/>
        <v>7</v>
      </c>
      <c r="N51" s="122">
        <f t="shared" si="21"/>
        <v>23</v>
      </c>
      <c r="O51" s="122">
        <f t="shared" si="21"/>
        <v>48</v>
      </c>
      <c r="P51" s="122">
        <f t="shared" si="21"/>
        <v>78</v>
      </c>
      <c r="Q51" s="122">
        <f t="shared" si="21"/>
        <v>97</v>
      </c>
      <c r="R51" s="123">
        <f t="shared" si="21"/>
        <v>115</v>
      </c>
    </row>
    <row r="52" spans="1:18" ht="15" hidden="1" customHeight="1" outlineLevel="1">
      <c r="A52" s="59"/>
      <c r="B52" s="72"/>
      <c r="C52" s="72"/>
      <c r="D52" s="80" t="s">
        <v>99</v>
      </c>
      <c r="E52" s="81">
        <f t="shared" si="5"/>
        <v>225</v>
      </c>
      <c r="F52" s="83">
        <v>0</v>
      </c>
      <c r="G52" s="83">
        <v>0</v>
      </c>
      <c r="H52" s="83">
        <v>0</v>
      </c>
      <c r="I52" s="83">
        <v>2</v>
      </c>
      <c r="J52" s="83">
        <v>2</v>
      </c>
      <c r="K52" s="83">
        <v>2</v>
      </c>
      <c r="L52" s="83">
        <v>4</v>
      </c>
      <c r="M52" s="83">
        <v>6</v>
      </c>
      <c r="N52" s="83">
        <v>9</v>
      </c>
      <c r="O52" s="83">
        <v>29</v>
      </c>
      <c r="P52" s="83">
        <v>44</v>
      </c>
      <c r="Q52" s="83">
        <v>52</v>
      </c>
      <c r="R52" s="84">
        <v>75</v>
      </c>
    </row>
    <row r="53" spans="1:18" ht="15" hidden="1" customHeight="1" outlineLevel="1">
      <c r="A53" s="59"/>
      <c r="B53" s="94"/>
      <c r="C53" s="94"/>
      <c r="D53" s="74" t="s">
        <v>100</v>
      </c>
      <c r="E53" s="100">
        <f t="shared" si="5"/>
        <v>157</v>
      </c>
      <c r="F53" s="102">
        <v>0</v>
      </c>
      <c r="G53" s="102">
        <v>0</v>
      </c>
      <c r="H53" s="102">
        <v>0</v>
      </c>
      <c r="I53" s="102">
        <v>0</v>
      </c>
      <c r="J53" s="102">
        <v>1</v>
      </c>
      <c r="K53" s="102">
        <v>2</v>
      </c>
      <c r="L53" s="102">
        <v>1</v>
      </c>
      <c r="M53" s="102">
        <v>1</v>
      </c>
      <c r="N53" s="102">
        <v>14</v>
      </c>
      <c r="O53" s="102">
        <v>19</v>
      </c>
      <c r="P53" s="102">
        <v>34</v>
      </c>
      <c r="Q53" s="102">
        <v>45</v>
      </c>
      <c r="R53" s="103">
        <v>40</v>
      </c>
    </row>
    <row r="54" spans="1:18" ht="15" customHeight="1" collapsed="1">
      <c r="A54" s="59"/>
      <c r="B54" s="686" t="s">
        <v>107</v>
      </c>
      <c r="C54" s="687"/>
      <c r="D54" s="67" t="s">
        <v>81</v>
      </c>
      <c r="E54" s="131">
        <f t="shared" si="5"/>
        <v>1909</v>
      </c>
      <c r="F54" s="132">
        <f>SUM(F55:F56)</f>
        <v>0</v>
      </c>
      <c r="G54" s="132">
        <f t="shared" ref="G54:R54" si="22">SUM(G55:G56)</f>
        <v>1</v>
      </c>
      <c r="H54" s="132">
        <f t="shared" si="22"/>
        <v>7</v>
      </c>
      <c r="I54" s="132">
        <f t="shared" si="22"/>
        <v>9</v>
      </c>
      <c r="J54" s="132">
        <f t="shared" si="22"/>
        <v>18</v>
      </c>
      <c r="K54" s="132">
        <f t="shared" si="22"/>
        <v>23</v>
      </c>
      <c r="L54" s="132">
        <f t="shared" si="22"/>
        <v>35</v>
      </c>
      <c r="M54" s="132">
        <f t="shared" si="22"/>
        <v>40</v>
      </c>
      <c r="N54" s="132">
        <f t="shared" si="22"/>
        <v>91</v>
      </c>
      <c r="O54" s="132">
        <f t="shared" si="22"/>
        <v>248</v>
      </c>
      <c r="P54" s="132">
        <f t="shared" si="22"/>
        <v>395</v>
      </c>
      <c r="Q54" s="132">
        <f t="shared" si="22"/>
        <v>369</v>
      </c>
      <c r="R54" s="133">
        <f t="shared" si="22"/>
        <v>673</v>
      </c>
    </row>
    <row r="55" spans="1:18" ht="15" customHeight="1">
      <c r="A55" s="59"/>
      <c r="B55" s="72"/>
      <c r="C55" s="79"/>
      <c r="D55" s="80" t="s">
        <v>99</v>
      </c>
      <c r="E55" s="134">
        <f t="shared" si="5"/>
        <v>1177</v>
      </c>
      <c r="F55" s="135">
        <v>0</v>
      </c>
      <c r="G55" s="135">
        <v>0</v>
      </c>
      <c r="H55" s="135">
        <v>6</v>
      </c>
      <c r="I55" s="135">
        <v>7</v>
      </c>
      <c r="J55" s="135">
        <v>14</v>
      </c>
      <c r="K55" s="135">
        <v>17</v>
      </c>
      <c r="L55" s="135">
        <v>24</v>
      </c>
      <c r="M55" s="135">
        <v>27</v>
      </c>
      <c r="N55" s="135">
        <v>51</v>
      </c>
      <c r="O55" s="135">
        <v>147</v>
      </c>
      <c r="P55" s="135">
        <v>269</v>
      </c>
      <c r="Q55" s="135">
        <v>220</v>
      </c>
      <c r="R55" s="136">
        <v>395</v>
      </c>
    </row>
    <row r="56" spans="1:18" ht="15" customHeight="1">
      <c r="A56" s="59"/>
      <c r="B56" s="72"/>
      <c r="C56" s="79"/>
      <c r="D56" s="80" t="s">
        <v>100</v>
      </c>
      <c r="E56" s="134">
        <f t="shared" si="5"/>
        <v>732</v>
      </c>
      <c r="F56" s="135">
        <v>0</v>
      </c>
      <c r="G56" s="135">
        <v>1</v>
      </c>
      <c r="H56" s="135">
        <v>1</v>
      </c>
      <c r="I56" s="135">
        <v>2</v>
      </c>
      <c r="J56" s="135">
        <v>4</v>
      </c>
      <c r="K56" s="135">
        <v>6</v>
      </c>
      <c r="L56" s="135">
        <v>11</v>
      </c>
      <c r="M56" s="135">
        <v>13</v>
      </c>
      <c r="N56" s="135">
        <v>40</v>
      </c>
      <c r="O56" s="135">
        <v>101</v>
      </c>
      <c r="P56" s="135">
        <v>126</v>
      </c>
      <c r="Q56" s="135">
        <v>149</v>
      </c>
      <c r="R56" s="136">
        <v>278</v>
      </c>
    </row>
    <row r="57" spans="1:18" ht="15" customHeight="1">
      <c r="A57" s="59"/>
      <c r="B57" s="72"/>
      <c r="C57" s="99"/>
      <c r="D57" s="74" t="s">
        <v>98</v>
      </c>
      <c r="E57" s="137">
        <f t="shared" si="5"/>
        <v>100.1</v>
      </c>
      <c r="F57" s="138">
        <f t="shared" ref="F57:R57" si="23">ROUND(F54/$E54*100,1)</f>
        <v>0</v>
      </c>
      <c r="G57" s="138">
        <f t="shared" si="23"/>
        <v>0.1</v>
      </c>
      <c r="H57" s="138">
        <f t="shared" si="23"/>
        <v>0.4</v>
      </c>
      <c r="I57" s="138">
        <f t="shared" si="23"/>
        <v>0.5</v>
      </c>
      <c r="J57" s="138">
        <f t="shared" si="23"/>
        <v>0.9</v>
      </c>
      <c r="K57" s="138">
        <f t="shared" si="23"/>
        <v>1.2</v>
      </c>
      <c r="L57" s="138">
        <f t="shared" si="23"/>
        <v>1.8</v>
      </c>
      <c r="M57" s="138">
        <f t="shared" si="23"/>
        <v>2.1</v>
      </c>
      <c r="N57" s="138">
        <f t="shared" si="23"/>
        <v>4.8</v>
      </c>
      <c r="O57" s="138">
        <f t="shared" si="23"/>
        <v>13</v>
      </c>
      <c r="P57" s="138">
        <f t="shared" si="23"/>
        <v>20.7</v>
      </c>
      <c r="Q57" s="138">
        <f t="shared" si="23"/>
        <v>19.3</v>
      </c>
      <c r="R57" s="139">
        <f t="shared" si="23"/>
        <v>35.299999999999997</v>
      </c>
    </row>
    <row r="58" spans="1:18" ht="15" hidden="1" customHeight="1" outlineLevel="1">
      <c r="A58" s="59"/>
      <c r="B58" s="72"/>
      <c r="C58" s="85" t="s">
        <v>101</v>
      </c>
      <c r="D58" s="67" t="s">
        <v>81</v>
      </c>
      <c r="E58" s="140">
        <f t="shared" si="5"/>
        <v>503</v>
      </c>
      <c r="F58" s="122">
        <f t="shared" ref="F58:R58" si="24">F59+F60</f>
        <v>0</v>
      </c>
      <c r="G58" s="122">
        <f t="shared" si="24"/>
        <v>0</v>
      </c>
      <c r="H58" s="122">
        <f t="shared" si="24"/>
        <v>2</v>
      </c>
      <c r="I58" s="122">
        <f t="shared" si="24"/>
        <v>1</v>
      </c>
      <c r="J58" s="122">
        <f t="shared" si="24"/>
        <v>6</v>
      </c>
      <c r="K58" s="122">
        <f t="shared" si="24"/>
        <v>6</v>
      </c>
      <c r="L58" s="122">
        <f t="shared" si="24"/>
        <v>16</v>
      </c>
      <c r="M58" s="122">
        <f t="shared" si="24"/>
        <v>17</v>
      </c>
      <c r="N58" s="122">
        <f t="shared" si="24"/>
        <v>34</v>
      </c>
      <c r="O58" s="122">
        <f t="shared" si="24"/>
        <v>63</v>
      </c>
      <c r="P58" s="122">
        <f t="shared" si="24"/>
        <v>120</v>
      </c>
      <c r="Q58" s="122">
        <f t="shared" si="24"/>
        <v>87</v>
      </c>
      <c r="R58" s="123">
        <f t="shared" si="24"/>
        <v>151</v>
      </c>
    </row>
    <row r="59" spans="1:18" ht="15" hidden="1" customHeight="1" outlineLevel="1">
      <c r="A59" s="59"/>
      <c r="B59" s="72"/>
      <c r="C59" s="72" t="s">
        <v>127</v>
      </c>
      <c r="D59" s="80" t="s">
        <v>99</v>
      </c>
      <c r="E59" s="134">
        <f t="shared" si="5"/>
        <v>274</v>
      </c>
      <c r="F59" s="135">
        <v>0</v>
      </c>
      <c r="G59" s="135">
        <v>0</v>
      </c>
      <c r="H59" s="135">
        <v>1</v>
      </c>
      <c r="I59" s="135">
        <v>1</v>
      </c>
      <c r="J59" s="135">
        <v>5</v>
      </c>
      <c r="K59" s="135">
        <v>3</v>
      </c>
      <c r="L59" s="135">
        <v>10</v>
      </c>
      <c r="M59" s="135">
        <v>11</v>
      </c>
      <c r="N59" s="135">
        <v>17</v>
      </c>
      <c r="O59" s="135">
        <v>30</v>
      </c>
      <c r="P59" s="135">
        <v>68</v>
      </c>
      <c r="Q59" s="135">
        <v>48</v>
      </c>
      <c r="R59" s="136">
        <v>80</v>
      </c>
    </row>
    <row r="60" spans="1:18" ht="15" hidden="1" customHeight="1" outlineLevel="1">
      <c r="A60" s="59"/>
      <c r="B60" s="72"/>
      <c r="C60" s="94"/>
      <c r="D60" s="74" t="s">
        <v>100</v>
      </c>
      <c r="E60" s="134">
        <f t="shared" si="5"/>
        <v>229</v>
      </c>
      <c r="F60" s="135">
        <v>0</v>
      </c>
      <c r="G60" s="135">
        <v>0</v>
      </c>
      <c r="H60" s="135">
        <v>1</v>
      </c>
      <c r="I60" s="135">
        <v>0</v>
      </c>
      <c r="J60" s="135">
        <v>1</v>
      </c>
      <c r="K60" s="135">
        <v>3</v>
      </c>
      <c r="L60" s="135">
        <v>6</v>
      </c>
      <c r="M60" s="135">
        <v>6</v>
      </c>
      <c r="N60" s="135">
        <v>17</v>
      </c>
      <c r="O60" s="135">
        <v>33</v>
      </c>
      <c r="P60" s="135">
        <v>52</v>
      </c>
      <c r="Q60" s="135">
        <v>39</v>
      </c>
      <c r="R60" s="136">
        <v>71</v>
      </c>
    </row>
    <row r="61" spans="1:18" ht="15" hidden="1" customHeight="1" outlineLevel="1">
      <c r="A61" s="59"/>
      <c r="B61" s="72"/>
      <c r="C61" s="85" t="s">
        <v>102</v>
      </c>
      <c r="D61" s="67" t="s">
        <v>81</v>
      </c>
      <c r="E61" s="140">
        <f t="shared" si="5"/>
        <v>628</v>
      </c>
      <c r="F61" s="122">
        <f t="shared" ref="F61:R61" si="25">F62+F63</f>
        <v>0</v>
      </c>
      <c r="G61" s="122">
        <f t="shared" si="25"/>
        <v>1</v>
      </c>
      <c r="H61" s="122">
        <f t="shared" si="25"/>
        <v>3</v>
      </c>
      <c r="I61" s="122">
        <f t="shared" si="25"/>
        <v>5</v>
      </c>
      <c r="J61" s="122">
        <f t="shared" si="25"/>
        <v>5</v>
      </c>
      <c r="K61" s="122">
        <f t="shared" si="25"/>
        <v>8</v>
      </c>
      <c r="L61" s="122">
        <f t="shared" si="25"/>
        <v>10</v>
      </c>
      <c r="M61" s="122">
        <f t="shared" si="25"/>
        <v>12</v>
      </c>
      <c r="N61" s="122">
        <f t="shared" si="25"/>
        <v>28</v>
      </c>
      <c r="O61" s="122">
        <f t="shared" si="25"/>
        <v>83</v>
      </c>
      <c r="P61" s="122">
        <f t="shared" si="25"/>
        <v>123</v>
      </c>
      <c r="Q61" s="122">
        <f t="shared" si="25"/>
        <v>122</v>
      </c>
      <c r="R61" s="123">
        <f t="shared" si="25"/>
        <v>228</v>
      </c>
    </row>
    <row r="62" spans="1:18" ht="15" hidden="1" customHeight="1" outlineLevel="1">
      <c r="A62" s="59"/>
      <c r="B62" s="72"/>
      <c r="C62" s="72" t="s">
        <v>127</v>
      </c>
      <c r="D62" s="80" t="s">
        <v>99</v>
      </c>
      <c r="E62" s="134">
        <f t="shared" si="5"/>
        <v>418</v>
      </c>
      <c r="F62" s="135">
        <v>0</v>
      </c>
      <c r="G62" s="135">
        <v>0</v>
      </c>
      <c r="H62" s="135">
        <v>3</v>
      </c>
      <c r="I62" s="135">
        <v>4</v>
      </c>
      <c r="J62" s="135">
        <v>4</v>
      </c>
      <c r="K62" s="135">
        <v>6</v>
      </c>
      <c r="L62" s="135">
        <v>8</v>
      </c>
      <c r="M62" s="135">
        <v>8</v>
      </c>
      <c r="N62" s="135">
        <v>17</v>
      </c>
      <c r="O62" s="135">
        <v>57</v>
      </c>
      <c r="P62" s="135">
        <v>98</v>
      </c>
      <c r="Q62" s="135">
        <v>75</v>
      </c>
      <c r="R62" s="136">
        <v>138</v>
      </c>
    </row>
    <row r="63" spans="1:18" ht="15" hidden="1" customHeight="1" outlineLevel="1">
      <c r="A63" s="59"/>
      <c r="B63" s="72"/>
      <c r="C63" s="94"/>
      <c r="D63" s="74" t="s">
        <v>100</v>
      </c>
      <c r="E63" s="134">
        <f t="shared" si="5"/>
        <v>210</v>
      </c>
      <c r="F63" s="135">
        <v>0</v>
      </c>
      <c r="G63" s="135">
        <v>1</v>
      </c>
      <c r="H63" s="135">
        <v>0</v>
      </c>
      <c r="I63" s="135">
        <v>1</v>
      </c>
      <c r="J63" s="135">
        <v>1</v>
      </c>
      <c r="K63" s="135">
        <v>2</v>
      </c>
      <c r="L63" s="135">
        <v>2</v>
      </c>
      <c r="M63" s="135">
        <v>4</v>
      </c>
      <c r="N63" s="135">
        <v>11</v>
      </c>
      <c r="O63" s="135">
        <v>26</v>
      </c>
      <c r="P63" s="135">
        <v>25</v>
      </c>
      <c r="Q63" s="135">
        <v>47</v>
      </c>
      <c r="R63" s="136">
        <v>90</v>
      </c>
    </row>
    <row r="64" spans="1:18" ht="15" hidden="1" customHeight="1" outlineLevel="1">
      <c r="A64" s="59"/>
      <c r="B64" s="72"/>
      <c r="C64" s="85" t="s">
        <v>103</v>
      </c>
      <c r="D64" s="67" t="s">
        <v>81</v>
      </c>
      <c r="E64" s="140">
        <f t="shared" si="5"/>
        <v>423</v>
      </c>
      <c r="F64" s="122">
        <f t="shared" ref="F64:R64" si="26">F65+F66</f>
        <v>0</v>
      </c>
      <c r="G64" s="122">
        <f t="shared" si="26"/>
        <v>0</v>
      </c>
      <c r="H64" s="122">
        <f t="shared" si="26"/>
        <v>0</v>
      </c>
      <c r="I64" s="122">
        <f t="shared" si="26"/>
        <v>3</v>
      </c>
      <c r="J64" s="122">
        <f t="shared" si="26"/>
        <v>3</v>
      </c>
      <c r="K64" s="122">
        <f t="shared" si="26"/>
        <v>2</v>
      </c>
      <c r="L64" s="122">
        <f t="shared" si="26"/>
        <v>3</v>
      </c>
      <c r="M64" s="122">
        <f t="shared" si="26"/>
        <v>5</v>
      </c>
      <c r="N64" s="122">
        <f t="shared" si="26"/>
        <v>14</v>
      </c>
      <c r="O64" s="122">
        <f t="shared" si="26"/>
        <v>56</v>
      </c>
      <c r="P64" s="122">
        <f t="shared" si="26"/>
        <v>82</v>
      </c>
      <c r="Q64" s="122">
        <f t="shared" si="26"/>
        <v>97</v>
      </c>
      <c r="R64" s="123">
        <f t="shared" si="26"/>
        <v>158</v>
      </c>
    </row>
    <row r="65" spans="1:18" ht="15" hidden="1" customHeight="1" outlineLevel="1">
      <c r="A65" s="59"/>
      <c r="B65" s="72"/>
      <c r="C65" s="72"/>
      <c r="D65" s="80" t="s">
        <v>99</v>
      </c>
      <c r="E65" s="134">
        <f t="shared" si="5"/>
        <v>258</v>
      </c>
      <c r="F65" s="135">
        <v>0</v>
      </c>
      <c r="G65" s="135">
        <v>0</v>
      </c>
      <c r="H65" s="135">
        <v>0</v>
      </c>
      <c r="I65" s="135">
        <v>2</v>
      </c>
      <c r="J65" s="135">
        <v>2</v>
      </c>
      <c r="K65" s="135">
        <v>2</v>
      </c>
      <c r="L65" s="135">
        <v>2</v>
      </c>
      <c r="M65" s="135">
        <v>4</v>
      </c>
      <c r="N65" s="135">
        <v>6</v>
      </c>
      <c r="O65" s="135">
        <v>34</v>
      </c>
      <c r="P65" s="135">
        <v>54</v>
      </c>
      <c r="Q65" s="135">
        <v>59</v>
      </c>
      <c r="R65" s="136">
        <v>93</v>
      </c>
    </row>
    <row r="66" spans="1:18" ht="15" hidden="1" customHeight="1" outlineLevel="1">
      <c r="A66" s="59"/>
      <c r="B66" s="72"/>
      <c r="C66" s="94"/>
      <c r="D66" s="74" t="s">
        <v>100</v>
      </c>
      <c r="E66" s="134">
        <f t="shared" si="5"/>
        <v>165</v>
      </c>
      <c r="F66" s="135">
        <v>0</v>
      </c>
      <c r="G66" s="135">
        <v>0</v>
      </c>
      <c r="H66" s="135">
        <v>0</v>
      </c>
      <c r="I66" s="135">
        <v>1</v>
      </c>
      <c r="J66" s="135">
        <v>1</v>
      </c>
      <c r="K66" s="135">
        <v>0</v>
      </c>
      <c r="L66" s="135">
        <v>1</v>
      </c>
      <c r="M66" s="135">
        <v>1</v>
      </c>
      <c r="N66" s="135">
        <v>8</v>
      </c>
      <c r="O66" s="135">
        <v>22</v>
      </c>
      <c r="P66" s="135">
        <v>28</v>
      </c>
      <c r="Q66" s="135">
        <v>38</v>
      </c>
      <c r="R66" s="136">
        <v>65</v>
      </c>
    </row>
    <row r="67" spans="1:18" ht="15" hidden="1" customHeight="1" outlineLevel="1">
      <c r="A67" s="59"/>
      <c r="B67" s="72"/>
      <c r="C67" s="85" t="s">
        <v>104</v>
      </c>
      <c r="D67" s="67" t="s">
        <v>81</v>
      </c>
      <c r="E67" s="140">
        <f t="shared" si="5"/>
        <v>350</v>
      </c>
      <c r="F67" s="122">
        <f t="shared" ref="F67:R67" si="27">F68+F69</f>
        <v>0</v>
      </c>
      <c r="G67" s="122">
        <f t="shared" si="27"/>
        <v>0</v>
      </c>
      <c r="H67" s="122">
        <f t="shared" si="27"/>
        <v>2</v>
      </c>
      <c r="I67" s="122">
        <f t="shared" si="27"/>
        <v>0</v>
      </c>
      <c r="J67" s="122">
        <f t="shared" si="27"/>
        <v>4</v>
      </c>
      <c r="K67" s="122">
        <f t="shared" si="27"/>
        <v>6</v>
      </c>
      <c r="L67" s="122">
        <f t="shared" si="27"/>
        <v>5</v>
      </c>
      <c r="M67" s="122">
        <f t="shared" si="27"/>
        <v>6</v>
      </c>
      <c r="N67" s="122">
        <f t="shared" si="27"/>
        <v>15</v>
      </c>
      <c r="O67" s="122">
        <f t="shared" si="27"/>
        <v>46</v>
      </c>
      <c r="P67" s="122">
        <f t="shared" si="27"/>
        <v>69</v>
      </c>
      <c r="Q67" s="122">
        <f t="shared" si="27"/>
        <v>62</v>
      </c>
      <c r="R67" s="123">
        <f t="shared" si="27"/>
        <v>135</v>
      </c>
    </row>
    <row r="68" spans="1:18" ht="15" hidden="1" customHeight="1" outlineLevel="1">
      <c r="A68" s="59"/>
      <c r="B68" s="72"/>
      <c r="C68" s="72"/>
      <c r="D68" s="80" t="s">
        <v>99</v>
      </c>
      <c r="E68" s="134">
        <f t="shared" si="5"/>
        <v>225</v>
      </c>
      <c r="F68" s="135">
        <v>0</v>
      </c>
      <c r="G68" s="135">
        <v>0</v>
      </c>
      <c r="H68" s="135">
        <v>2</v>
      </c>
      <c r="I68" s="135">
        <v>0</v>
      </c>
      <c r="J68" s="135">
        <v>3</v>
      </c>
      <c r="K68" s="135">
        <v>6</v>
      </c>
      <c r="L68" s="135">
        <v>3</v>
      </c>
      <c r="M68" s="135">
        <v>4</v>
      </c>
      <c r="N68" s="135">
        <v>11</v>
      </c>
      <c r="O68" s="135">
        <v>26</v>
      </c>
      <c r="P68" s="135">
        <v>49</v>
      </c>
      <c r="Q68" s="135">
        <v>38</v>
      </c>
      <c r="R68" s="136">
        <v>83</v>
      </c>
    </row>
    <row r="69" spans="1:18" ht="15" hidden="1" customHeight="1" outlineLevel="1">
      <c r="A69" s="59"/>
      <c r="B69" s="94"/>
      <c r="C69" s="94"/>
      <c r="D69" s="74" t="s">
        <v>100</v>
      </c>
      <c r="E69" s="141">
        <f t="shared" si="5"/>
        <v>125</v>
      </c>
      <c r="F69" s="142">
        <v>0</v>
      </c>
      <c r="G69" s="142">
        <v>0</v>
      </c>
      <c r="H69" s="142">
        <v>0</v>
      </c>
      <c r="I69" s="142">
        <v>0</v>
      </c>
      <c r="J69" s="142">
        <v>1</v>
      </c>
      <c r="K69" s="142">
        <v>0</v>
      </c>
      <c r="L69" s="142">
        <v>2</v>
      </c>
      <c r="M69" s="142">
        <v>2</v>
      </c>
      <c r="N69" s="142">
        <v>4</v>
      </c>
      <c r="O69" s="142">
        <v>20</v>
      </c>
      <c r="P69" s="142">
        <v>20</v>
      </c>
      <c r="Q69" s="142">
        <v>24</v>
      </c>
      <c r="R69" s="143">
        <v>52</v>
      </c>
    </row>
    <row r="70" spans="1:18" ht="15" customHeight="1" collapsed="1">
      <c r="A70" s="59"/>
      <c r="B70" s="686" t="s">
        <v>108</v>
      </c>
      <c r="C70" s="687"/>
      <c r="D70" s="67" t="s">
        <v>81</v>
      </c>
      <c r="E70" s="104">
        <f t="shared" si="5"/>
        <v>1227</v>
      </c>
      <c r="F70" s="132">
        <f>SUM(F71:F72)</f>
        <v>0</v>
      </c>
      <c r="G70" s="132">
        <f t="shared" ref="G70:R70" si="28">SUM(G71:G72)</f>
        <v>0</v>
      </c>
      <c r="H70" s="132">
        <f t="shared" si="28"/>
        <v>2</v>
      </c>
      <c r="I70" s="132">
        <f t="shared" si="28"/>
        <v>9</v>
      </c>
      <c r="J70" s="132">
        <f t="shared" si="28"/>
        <v>11</v>
      </c>
      <c r="K70" s="132">
        <f t="shared" si="28"/>
        <v>13</v>
      </c>
      <c r="L70" s="132">
        <f t="shared" si="28"/>
        <v>21</v>
      </c>
      <c r="M70" s="132">
        <f t="shared" si="28"/>
        <v>27</v>
      </c>
      <c r="N70" s="132">
        <f t="shared" si="28"/>
        <v>48</v>
      </c>
      <c r="O70" s="132">
        <f t="shared" si="28"/>
        <v>93</v>
      </c>
      <c r="P70" s="132">
        <f t="shared" si="28"/>
        <v>255</v>
      </c>
      <c r="Q70" s="132">
        <f t="shared" si="28"/>
        <v>282</v>
      </c>
      <c r="R70" s="133">
        <f t="shared" si="28"/>
        <v>466</v>
      </c>
    </row>
    <row r="71" spans="1:18" ht="15" customHeight="1">
      <c r="A71" s="59"/>
      <c r="B71" s="72"/>
      <c r="C71" s="144"/>
      <c r="D71" s="80" t="s">
        <v>99</v>
      </c>
      <c r="E71" s="81">
        <f t="shared" si="5"/>
        <v>820</v>
      </c>
      <c r="F71" s="135">
        <v>0</v>
      </c>
      <c r="G71" s="135">
        <v>0</v>
      </c>
      <c r="H71" s="135">
        <v>2</v>
      </c>
      <c r="I71" s="135">
        <v>8</v>
      </c>
      <c r="J71" s="135">
        <v>7</v>
      </c>
      <c r="K71" s="135">
        <v>12</v>
      </c>
      <c r="L71" s="135">
        <v>14</v>
      </c>
      <c r="M71" s="135">
        <v>17</v>
      </c>
      <c r="N71" s="135">
        <v>33</v>
      </c>
      <c r="O71" s="135">
        <v>62</v>
      </c>
      <c r="P71" s="135">
        <v>168</v>
      </c>
      <c r="Q71" s="135">
        <v>201</v>
      </c>
      <c r="R71" s="136">
        <v>296</v>
      </c>
    </row>
    <row r="72" spans="1:18" ht="15" customHeight="1">
      <c r="A72" s="59"/>
      <c r="B72" s="72"/>
      <c r="C72" s="79"/>
      <c r="D72" s="80" t="s">
        <v>100</v>
      </c>
      <c r="E72" s="81">
        <f t="shared" si="5"/>
        <v>407</v>
      </c>
      <c r="F72" s="135">
        <v>0</v>
      </c>
      <c r="G72" s="135">
        <v>0</v>
      </c>
      <c r="H72" s="135">
        <v>0</v>
      </c>
      <c r="I72" s="135">
        <v>1</v>
      </c>
      <c r="J72" s="135">
        <v>4</v>
      </c>
      <c r="K72" s="135">
        <v>1</v>
      </c>
      <c r="L72" s="135">
        <v>7</v>
      </c>
      <c r="M72" s="135">
        <v>10</v>
      </c>
      <c r="N72" s="135">
        <v>15</v>
      </c>
      <c r="O72" s="135">
        <v>31</v>
      </c>
      <c r="P72" s="135">
        <v>87</v>
      </c>
      <c r="Q72" s="135">
        <v>81</v>
      </c>
      <c r="R72" s="136">
        <v>170</v>
      </c>
    </row>
    <row r="73" spans="1:18" ht="15" customHeight="1">
      <c r="A73" s="59"/>
      <c r="B73" s="72"/>
      <c r="C73" s="99"/>
      <c r="D73" s="74" t="s">
        <v>98</v>
      </c>
      <c r="E73" s="119">
        <f>SUM(F73:R73)</f>
        <v>100.1</v>
      </c>
      <c r="F73" s="138">
        <f t="shared" ref="F73:R73" si="29">ROUND(F70/$E70*100,1)</f>
        <v>0</v>
      </c>
      <c r="G73" s="138">
        <f t="shared" si="29"/>
        <v>0</v>
      </c>
      <c r="H73" s="138">
        <f t="shared" si="29"/>
        <v>0.2</v>
      </c>
      <c r="I73" s="138">
        <f t="shared" si="29"/>
        <v>0.7</v>
      </c>
      <c r="J73" s="138">
        <f t="shared" si="29"/>
        <v>0.9</v>
      </c>
      <c r="K73" s="138">
        <f t="shared" si="29"/>
        <v>1.1000000000000001</v>
      </c>
      <c r="L73" s="138">
        <f t="shared" si="29"/>
        <v>1.7</v>
      </c>
      <c r="M73" s="138">
        <f t="shared" si="29"/>
        <v>2.2000000000000002</v>
      </c>
      <c r="N73" s="138">
        <f t="shared" si="29"/>
        <v>3.9</v>
      </c>
      <c r="O73" s="138">
        <f t="shared" si="29"/>
        <v>7.6</v>
      </c>
      <c r="P73" s="138">
        <f t="shared" si="29"/>
        <v>20.8</v>
      </c>
      <c r="Q73" s="138">
        <f t="shared" si="29"/>
        <v>23</v>
      </c>
      <c r="R73" s="139">
        <f t="shared" si="29"/>
        <v>38</v>
      </c>
    </row>
    <row r="74" spans="1:18" ht="15" customHeight="1">
      <c r="A74" s="59"/>
      <c r="B74" s="72"/>
      <c r="C74" s="85" t="s">
        <v>101</v>
      </c>
      <c r="D74" s="67" t="s">
        <v>81</v>
      </c>
      <c r="E74" s="68">
        <f t="shared" si="5"/>
        <v>351</v>
      </c>
      <c r="F74" s="122">
        <f t="shared" ref="F74:R74" si="30">F75+F76</f>
        <v>0</v>
      </c>
      <c r="G74" s="122">
        <f t="shared" si="30"/>
        <v>0</v>
      </c>
      <c r="H74" s="122">
        <f t="shared" si="30"/>
        <v>2</v>
      </c>
      <c r="I74" s="122">
        <f t="shared" si="30"/>
        <v>3</v>
      </c>
      <c r="J74" s="122">
        <f t="shared" si="30"/>
        <v>2</v>
      </c>
      <c r="K74" s="122">
        <f t="shared" si="30"/>
        <v>3</v>
      </c>
      <c r="L74" s="122">
        <f t="shared" si="30"/>
        <v>10</v>
      </c>
      <c r="M74" s="122">
        <f t="shared" si="30"/>
        <v>16</v>
      </c>
      <c r="N74" s="122">
        <f t="shared" si="30"/>
        <v>24</v>
      </c>
      <c r="O74" s="122">
        <f t="shared" si="30"/>
        <v>26</v>
      </c>
      <c r="P74" s="122">
        <f t="shared" si="30"/>
        <v>66</v>
      </c>
      <c r="Q74" s="122">
        <f t="shared" si="30"/>
        <v>84</v>
      </c>
      <c r="R74" s="123">
        <f t="shared" si="30"/>
        <v>115</v>
      </c>
    </row>
    <row r="75" spans="1:18" ht="15" customHeight="1">
      <c r="A75" s="59"/>
      <c r="B75" s="72"/>
      <c r="C75" s="72" t="s">
        <v>127</v>
      </c>
      <c r="D75" s="80" t="s">
        <v>99</v>
      </c>
      <c r="E75" s="81">
        <f t="shared" ref="E75:E85" si="31">SUM(F75:R75)</f>
        <v>211</v>
      </c>
      <c r="F75" s="135">
        <v>0</v>
      </c>
      <c r="G75" s="135">
        <v>0</v>
      </c>
      <c r="H75" s="135">
        <v>2</v>
      </c>
      <c r="I75" s="135">
        <v>3</v>
      </c>
      <c r="J75" s="135">
        <v>2</v>
      </c>
      <c r="K75" s="135">
        <v>3</v>
      </c>
      <c r="L75" s="135">
        <v>5</v>
      </c>
      <c r="M75" s="135">
        <v>8</v>
      </c>
      <c r="N75" s="135">
        <v>15</v>
      </c>
      <c r="O75" s="135">
        <v>15</v>
      </c>
      <c r="P75" s="135">
        <v>38</v>
      </c>
      <c r="Q75" s="135">
        <v>51</v>
      </c>
      <c r="R75" s="136">
        <v>69</v>
      </c>
    </row>
    <row r="76" spans="1:18" ht="15" customHeight="1">
      <c r="A76" s="59"/>
      <c r="B76" s="72"/>
      <c r="C76" s="94"/>
      <c r="D76" s="74" t="s">
        <v>100</v>
      </c>
      <c r="E76" s="81">
        <f t="shared" si="31"/>
        <v>140</v>
      </c>
      <c r="F76" s="135">
        <v>0</v>
      </c>
      <c r="G76" s="135">
        <v>0</v>
      </c>
      <c r="H76" s="135">
        <v>0</v>
      </c>
      <c r="I76" s="135">
        <v>0</v>
      </c>
      <c r="J76" s="135">
        <v>0</v>
      </c>
      <c r="K76" s="135">
        <v>0</v>
      </c>
      <c r="L76" s="135">
        <v>5</v>
      </c>
      <c r="M76" s="135">
        <v>8</v>
      </c>
      <c r="N76" s="135">
        <v>9</v>
      </c>
      <c r="O76" s="135">
        <v>11</v>
      </c>
      <c r="P76" s="135">
        <v>28</v>
      </c>
      <c r="Q76" s="135">
        <v>33</v>
      </c>
      <c r="R76" s="136">
        <v>46</v>
      </c>
    </row>
    <row r="77" spans="1:18" ht="15" customHeight="1">
      <c r="A77" s="59"/>
      <c r="B77" s="72"/>
      <c r="C77" s="85" t="s">
        <v>102</v>
      </c>
      <c r="D77" s="67" t="s">
        <v>81</v>
      </c>
      <c r="E77" s="68">
        <f t="shared" si="31"/>
        <v>362</v>
      </c>
      <c r="F77" s="122">
        <f t="shared" ref="F77:R77" si="32">F78+F79</f>
        <v>0</v>
      </c>
      <c r="G77" s="122">
        <f t="shared" si="32"/>
        <v>0</v>
      </c>
      <c r="H77" s="122">
        <f t="shared" si="32"/>
        <v>0</v>
      </c>
      <c r="I77" s="122">
        <f t="shared" si="32"/>
        <v>2</v>
      </c>
      <c r="J77" s="122">
        <f t="shared" si="32"/>
        <v>5</v>
      </c>
      <c r="K77" s="122">
        <f t="shared" si="32"/>
        <v>3</v>
      </c>
      <c r="L77" s="122">
        <f t="shared" si="32"/>
        <v>2</v>
      </c>
      <c r="M77" s="122">
        <f t="shared" si="32"/>
        <v>3</v>
      </c>
      <c r="N77" s="122">
        <f t="shared" si="32"/>
        <v>12</v>
      </c>
      <c r="O77" s="122">
        <f t="shared" si="32"/>
        <v>31</v>
      </c>
      <c r="P77" s="122">
        <f t="shared" si="32"/>
        <v>84</v>
      </c>
      <c r="Q77" s="122">
        <f t="shared" si="32"/>
        <v>82</v>
      </c>
      <c r="R77" s="123">
        <f t="shared" si="32"/>
        <v>138</v>
      </c>
    </row>
    <row r="78" spans="1:18" ht="15" customHeight="1">
      <c r="A78" s="59"/>
      <c r="B78" s="72"/>
      <c r="C78" s="72" t="s">
        <v>127</v>
      </c>
      <c r="D78" s="80" t="s">
        <v>99</v>
      </c>
      <c r="E78" s="81">
        <f t="shared" si="31"/>
        <v>265</v>
      </c>
      <c r="F78" s="135">
        <v>0</v>
      </c>
      <c r="G78" s="135">
        <v>0</v>
      </c>
      <c r="H78" s="135">
        <v>0</v>
      </c>
      <c r="I78" s="135">
        <v>2</v>
      </c>
      <c r="J78" s="135">
        <v>4</v>
      </c>
      <c r="K78" s="135">
        <v>3</v>
      </c>
      <c r="L78" s="135">
        <v>2</v>
      </c>
      <c r="M78" s="135">
        <v>3</v>
      </c>
      <c r="N78" s="135">
        <v>9</v>
      </c>
      <c r="O78" s="135">
        <v>20</v>
      </c>
      <c r="P78" s="135">
        <v>61</v>
      </c>
      <c r="Q78" s="135">
        <v>68</v>
      </c>
      <c r="R78" s="136">
        <v>93</v>
      </c>
    </row>
    <row r="79" spans="1:18" ht="15" customHeight="1">
      <c r="A79" s="59"/>
      <c r="B79" s="72"/>
      <c r="C79" s="94"/>
      <c r="D79" s="74" t="s">
        <v>100</v>
      </c>
      <c r="E79" s="81">
        <f t="shared" si="31"/>
        <v>97</v>
      </c>
      <c r="F79" s="135">
        <v>0</v>
      </c>
      <c r="G79" s="135">
        <v>0</v>
      </c>
      <c r="H79" s="135">
        <v>0</v>
      </c>
      <c r="I79" s="135">
        <v>0</v>
      </c>
      <c r="J79" s="135">
        <v>1</v>
      </c>
      <c r="K79" s="135">
        <v>0</v>
      </c>
      <c r="L79" s="135">
        <v>0</v>
      </c>
      <c r="M79" s="135">
        <v>0</v>
      </c>
      <c r="N79" s="135">
        <v>3</v>
      </c>
      <c r="O79" s="135">
        <v>11</v>
      </c>
      <c r="P79" s="135">
        <v>23</v>
      </c>
      <c r="Q79" s="135">
        <v>14</v>
      </c>
      <c r="R79" s="136">
        <v>45</v>
      </c>
    </row>
    <row r="80" spans="1:18" ht="15" customHeight="1">
      <c r="A80" s="59"/>
      <c r="B80" s="72"/>
      <c r="C80" s="85" t="s">
        <v>103</v>
      </c>
      <c r="D80" s="67" t="s">
        <v>81</v>
      </c>
      <c r="E80" s="68">
        <f t="shared" si="31"/>
        <v>269</v>
      </c>
      <c r="F80" s="122">
        <f t="shared" ref="F80:R80" si="33">F81+F82</f>
        <v>0</v>
      </c>
      <c r="G80" s="122">
        <f t="shared" si="33"/>
        <v>0</v>
      </c>
      <c r="H80" s="122">
        <f t="shared" si="33"/>
        <v>0</v>
      </c>
      <c r="I80" s="122">
        <f t="shared" si="33"/>
        <v>0</v>
      </c>
      <c r="J80" s="122">
        <f t="shared" si="33"/>
        <v>3</v>
      </c>
      <c r="K80" s="122">
        <f t="shared" si="33"/>
        <v>4</v>
      </c>
      <c r="L80" s="122">
        <f t="shared" si="33"/>
        <v>2</v>
      </c>
      <c r="M80" s="122">
        <f t="shared" si="33"/>
        <v>6</v>
      </c>
      <c r="N80" s="122">
        <f t="shared" si="33"/>
        <v>5</v>
      </c>
      <c r="O80" s="122">
        <f t="shared" si="33"/>
        <v>15</v>
      </c>
      <c r="P80" s="122">
        <f t="shared" si="33"/>
        <v>58</v>
      </c>
      <c r="Q80" s="122">
        <f t="shared" si="33"/>
        <v>57</v>
      </c>
      <c r="R80" s="123">
        <f t="shared" si="33"/>
        <v>119</v>
      </c>
    </row>
    <row r="81" spans="1:18" ht="15" customHeight="1">
      <c r="A81" s="59"/>
      <c r="B81" s="72"/>
      <c r="C81" s="72"/>
      <c r="D81" s="80" t="s">
        <v>99</v>
      </c>
      <c r="E81" s="81">
        <f t="shared" si="31"/>
        <v>177</v>
      </c>
      <c r="F81" s="135">
        <v>0</v>
      </c>
      <c r="G81" s="135">
        <v>0</v>
      </c>
      <c r="H81" s="135">
        <v>0</v>
      </c>
      <c r="I81" s="135">
        <v>0</v>
      </c>
      <c r="J81" s="135">
        <v>1</v>
      </c>
      <c r="K81" s="135">
        <v>3</v>
      </c>
      <c r="L81" s="135">
        <v>1</v>
      </c>
      <c r="M81" s="135">
        <v>4</v>
      </c>
      <c r="N81" s="135">
        <v>4</v>
      </c>
      <c r="O81" s="135">
        <v>10</v>
      </c>
      <c r="P81" s="135">
        <v>36</v>
      </c>
      <c r="Q81" s="135">
        <v>41</v>
      </c>
      <c r="R81" s="136">
        <v>77</v>
      </c>
    </row>
    <row r="82" spans="1:18" ht="15" customHeight="1">
      <c r="A82" s="59"/>
      <c r="B82" s="72"/>
      <c r="C82" s="94"/>
      <c r="D82" s="74" t="s">
        <v>100</v>
      </c>
      <c r="E82" s="81">
        <f t="shared" si="31"/>
        <v>92</v>
      </c>
      <c r="F82" s="135">
        <v>0</v>
      </c>
      <c r="G82" s="135">
        <v>0</v>
      </c>
      <c r="H82" s="135">
        <v>0</v>
      </c>
      <c r="I82" s="135">
        <v>0</v>
      </c>
      <c r="J82" s="135">
        <v>2</v>
      </c>
      <c r="K82" s="135">
        <v>1</v>
      </c>
      <c r="L82" s="135">
        <v>1</v>
      </c>
      <c r="M82" s="135">
        <v>2</v>
      </c>
      <c r="N82" s="135">
        <v>1</v>
      </c>
      <c r="O82" s="135">
        <v>5</v>
      </c>
      <c r="P82" s="135">
        <v>22</v>
      </c>
      <c r="Q82" s="135">
        <v>16</v>
      </c>
      <c r="R82" s="136">
        <v>42</v>
      </c>
    </row>
    <row r="83" spans="1:18" ht="15" customHeight="1">
      <c r="A83" s="59"/>
      <c r="B83" s="72"/>
      <c r="C83" s="85" t="s">
        <v>104</v>
      </c>
      <c r="D83" s="67" t="s">
        <v>81</v>
      </c>
      <c r="E83" s="68">
        <f t="shared" si="31"/>
        <v>233</v>
      </c>
      <c r="F83" s="122">
        <f t="shared" ref="F83:R83" si="34">F84+F85</f>
        <v>0</v>
      </c>
      <c r="G83" s="122">
        <f t="shared" si="34"/>
        <v>0</v>
      </c>
      <c r="H83" s="122">
        <f t="shared" si="34"/>
        <v>0</v>
      </c>
      <c r="I83" s="122">
        <f t="shared" si="34"/>
        <v>2</v>
      </c>
      <c r="J83" s="122">
        <f t="shared" si="34"/>
        <v>1</v>
      </c>
      <c r="K83" s="122">
        <f t="shared" si="34"/>
        <v>3</v>
      </c>
      <c r="L83" s="122">
        <f t="shared" si="34"/>
        <v>6</v>
      </c>
      <c r="M83" s="122">
        <f t="shared" si="34"/>
        <v>1</v>
      </c>
      <c r="N83" s="122">
        <f t="shared" si="34"/>
        <v>7</v>
      </c>
      <c r="O83" s="122">
        <f t="shared" si="34"/>
        <v>18</v>
      </c>
      <c r="P83" s="122">
        <f t="shared" si="34"/>
        <v>47</v>
      </c>
      <c r="Q83" s="122">
        <f t="shared" si="34"/>
        <v>58</v>
      </c>
      <c r="R83" s="123">
        <f t="shared" si="34"/>
        <v>90</v>
      </c>
    </row>
    <row r="84" spans="1:18" ht="15" customHeight="1">
      <c r="A84" s="59"/>
      <c r="B84" s="72"/>
      <c r="C84" s="72"/>
      <c r="D84" s="80" t="s">
        <v>99</v>
      </c>
      <c r="E84" s="81">
        <f t="shared" si="31"/>
        <v>161</v>
      </c>
      <c r="F84" s="135">
        <v>0</v>
      </c>
      <c r="G84" s="135">
        <v>0</v>
      </c>
      <c r="H84" s="135">
        <v>0</v>
      </c>
      <c r="I84" s="135">
        <v>2</v>
      </c>
      <c r="J84" s="135">
        <v>0</v>
      </c>
      <c r="K84" s="135">
        <v>3</v>
      </c>
      <c r="L84" s="135">
        <v>6</v>
      </c>
      <c r="M84" s="135">
        <v>1</v>
      </c>
      <c r="N84" s="135">
        <v>5</v>
      </c>
      <c r="O84" s="135">
        <v>15</v>
      </c>
      <c r="P84" s="135">
        <v>33</v>
      </c>
      <c r="Q84" s="135">
        <v>41</v>
      </c>
      <c r="R84" s="136">
        <v>55</v>
      </c>
    </row>
    <row r="85" spans="1:18" ht="15" customHeight="1">
      <c r="A85" s="59"/>
      <c r="B85" s="94"/>
      <c r="C85" s="94"/>
      <c r="D85" s="74" t="s">
        <v>100</v>
      </c>
      <c r="E85" s="100">
        <f t="shared" si="31"/>
        <v>72</v>
      </c>
      <c r="F85" s="142">
        <v>0</v>
      </c>
      <c r="G85" s="142">
        <v>0</v>
      </c>
      <c r="H85" s="142">
        <v>0</v>
      </c>
      <c r="I85" s="142">
        <v>0</v>
      </c>
      <c r="J85" s="142">
        <v>1</v>
      </c>
      <c r="K85" s="142">
        <v>0</v>
      </c>
      <c r="L85" s="142">
        <v>0</v>
      </c>
      <c r="M85" s="142">
        <v>0</v>
      </c>
      <c r="N85" s="142">
        <v>2</v>
      </c>
      <c r="O85" s="142">
        <v>3</v>
      </c>
      <c r="P85" s="142">
        <v>14</v>
      </c>
      <c r="Q85" s="142">
        <v>17</v>
      </c>
      <c r="R85" s="143">
        <v>35</v>
      </c>
    </row>
    <row r="86" spans="1:18" ht="15" customHeight="1">
      <c r="A86" s="59"/>
      <c r="B86" s="116" t="s">
        <v>110</v>
      </c>
      <c r="C86" s="79"/>
      <c r="D86" s="145"/>
      <c r="E86" s="146"/>
      <c r="F86" s="146"/>
      <c r="G86" s="146"/>
      <c r="H86" s="146"/>
      <c r="I86" s="146"/>
      <c r="J86" s="146"/>
      <c r="K86" s="146"/>
      <c r="L86" s="146"/>
      <c r="M86" s="146"/>
      <c r="N86" s="146"/>
      <c r="O86" s="146"/>
      <c r="P86" s="146"/>
      <c r="Q86" s="146"/>
      <c r="R86" s="146"/>
    </row>
    <row r="87" spans="1:18" ht="15" customHeight="1">
      <c r="A87" s="59"/>
      <c r="B87" s="116" t="s">
        <v>128</v>
      </c>
    </row>
    <row r="88" spans="1:18" ht="15" customHeight="1">
      <c r="A88" s="59"/>
      <c r="B88" s="118" t="s">
        <v>129</v>
      </c>
    </row>
    <row r="89" spans="1:18" ht="15" customHeight="1">
      <c r="A89" s="59"/>
      <c r="B89" s="118"/>
    </row>
    <row r="90" spans="1:18" ht="15" customHeight="1">
      <c r="A90" s="59"/>
      <c r="B90" s="118"/>
    </row>
    <row r="91" spans="1:18" ht="15" customHeight="1">
      <c r="A91" s="59"/>
      <c r="B91" s="118"/>
    </row>
    <row r="92" spans="1:18" ht="15" customHeight="1">
      <c r="A92" s="59"/>
      <c r="B92" s="118"/>
    </row>
    <row r="93" spans="1:18" ht="15" customHeight="1">
      <c r="A93" s="59"/>
      <c r="B93" s="118"/>
    </row>
    <row r="94" spans="1:18" ht="15" customHeight="1">
      <c r="A94" s="59"/>
      <c r="B94" s="118"/>
    </row>
    <row r="95" spans="1:18" ht="15" customHeight="1">
      <c r="A95" s="59"/>
      <c r="B95" s="118"/>
    </row>
    <row r="96" spans="1:18" ht="15" customHeight="1">
      <c r="A96" s="59"/>
      <c r="B96" s="118"/>
    </row>
    <row r="97" spans="1:2" ht="15" customHeight="1">
      <c r="A97" s="59"/>
      <c r="B97" s="118"/>
    </row>
    <row r="98" spans="1:2" ht="15" customHeight="1">
      <c r="A98" s="59"/>
      <c r="B98" s="118"/>
    </row>
    <row r="99" spans="1:2" ht="15" customHeight="1">
      <c r="A99" s="59"/>
      <c r="B99" s="118"/>
    </row>
    <row r="100" spans="1:2" ht="15" customHeight="1">
      <c r="A100" s="59"/>
      <c r="B100" s="118"/>
    </row>
    <row r="101" spans="1:2" ht="15" customHeight="1">
      <c r="A101" s="59"/>
      <c r="B101" s="118"/>
    </row>
    <row r="102" spans="1:2" ht="15" customHeight="1">
      <c r="A102" s="59"/>
      <c r="B102" s="118"/>
    </row>
    <row r="103" spans="1:2" ht="7.5" customHeight="1">
      <c r="A103" s="59"/>
    </row>
  </sheetData>
  <mergeCells count="9">
    <mergeCell ref="E4:E5"/>
    <mergeCell ref="F4:R4"/>
    <mergeCell ref="B6:C6"/>
    <mergeCell ref="B22:C22"/>
    <mergeCell ref="B38:C38"/>
    <mergeCell ref="B54:C54"/>
    <mergeCell ref="B70:C70"/>
    <mergeCell ref="B4:C5"/>
    <mergeCell ref="D4:D5"/>
  </mergeCells>
  <phoneticPr fontId="4"/>
  <pageMargins left="0.59055118110236227" right="0.59055118110236227" top="0.78740157480314965" bottom="0.78740157480314965" header="0.39370078740157483" footer="0.39370078740157483"/>
  <pageSetup paperSize="9" orientation="portrait" r:id="rId1"/>
  <headerFooter alignWithMargins="0">
    <oddHeader>&amp;R&amp;"ＭＳ Ｐゴシック,標準"&amp;11 4.農      業</oddHeader>
    <oddFooter>&amp;C&amp;"ＭＳ Ｐゴシック,標準"-34-</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6FE48-BD90-476A-96E4-64A26A061E52}">
  <dimension ref="A1:R70"/>
  <sheetViews>
    <sheetView zoomScaleNormal="100" zoomScaleSheetLayoutView="100" workbookViewId="0"/>
  </sheetViews>
  <sheetFormatPr defaultColWidth="9.140625" defaultRowHeight="13.5" outlineLevelRow="1"/>
  <cols>
    <col min="1" max="1" width="1.85546875" style="60" customWidth="1"/>
    <col min="2" max="2" width="2.42578125" style="60" customWidth="1"/>
    <col min="3" max="3" width="5.85546875" style="60" customWidth="1"/>
    <col min="4" max="4" width="3.85546875" style="60" customWidth="1"/>
    <col min="5" max="5" width="6.7109375" style="60" customWidth="1"/>
    <col min="6" max="18" width="6.140625" style="60" customWidth="1"/>
    <col min="19" max="16384" width="9.140625" style="60"/>
  </cols>
  <sheetData>
    <row r="1" spans="1:18" ht="30" customHeight="1">
      <c r="A1" s="59" t="s">
        <v>130</v>
      </c>
    </row>
    <row r="2" spans="1:18" ht="22.5" customHeight="1">
      <c r="B2" s="63" t="s">
        <v>113</v>
      </c>
    </row>
    <row r="3" spans="1:18" ht="18.75" customHeight="1">
      <c r="B3" s="691" t="s">
        <v>79</v>
      </c>
      <c r="C3" s="691"/>
      <c r="D3" s="688" t="s">
        <v>80</v>
      </c>
      <c r="E3" s="692" t="s">
        <v>114</v>
      </c>
      <c r="F3" s="693"/>
      <c r="G3" s="693"/>
      <c r="H3" s="693"/>
      <c r="I3" s="693"/>
      <c r="J3" s="693"/>
      <c r="K3" s="693"/>
      <c r="L3" s="693"/>
      <c r="M3" s="693"/>
      <c r="N3" s="693"/>
      <c r="O3" s="693"/>
      <c r="P3" s="693"/>
      <c r="Q3" s="693"/>
      <c r="R3" s="694"/>
    </row>
    <row r="4" spans="1:18" s="79" customFormat="1" ht="18.75" customHeight="1">
      <c r="B4" s="691"/>
      <c r="C4" s="691"/>
      <c r="D4" s="688"/>
      <c r="E4" s="147" t="s">
        <v>81</v>
      </c>
      <c r="F4" s="65" t="s">
        <v>115</v>
      </c>
      <c r="G4" s="65" t="s">
        <v>116</v>
      </c>
      <c r="H4" s="65" t="s">
        <v>117</v>
      </c>
      <c r="I4" s="65" t="s">
        <v>118</v>
      </c>
      <c r="J4" s="65" t="s">
        <v>119</v>
      </c>
      <c r="K4" s="65" t="s">
        <v>120</v>
      </c>
      <c r="L4" s="65" t="s">
        <v>121</v>
      </c>
      <c r="M4" s="65" t="s">
        <v>122</v>
      </c>
      <c r="N4" s="65" t="s">
        <v>123</v>
      </c>
      <c r="O4" s="65" t="s">
        <v>124</v>
      </c>
      <c r="P4" s="65" t="s">
        <v>125</v>
      </c>
      <c r="Q4" s="65" t="s">
        <v>126</v>
      </c>
      <c r="R4" s="66" t="s">
        <v>96</v>
      </c>
    </row>
    <row r="5" spans="1:18" s="79" customFormat="1" ht="15" hidden="1" customHeight="1" outlineLevel="1">
      <c r="B5" s="674" t="s">
        <v>97</v>
      </c>
      <c r="C5" s="675"/>
      <c r="D5" s="67" t="s">
        <v>81</v>
      </c>
      <c r="E5" s="104">
        <f>SUM(F5:R5)</f>
        <v>13859</v>
      </c>
      <c r="F5" s="106">
        <f t="shared" ref="F5:R5" si="0">+F9+F12+F15+F18</f>
        <v>460</v>
      </c>
      <c r="G5" s="106">
        <f t="shared" si="0"/>
        <v>626</v>
      </c>
      <c r="H5" s="106">
        <f t="shared" si="0"/>
        <v>710</v>
      </c>
      <c r="I5" s="106">
        <f t="shared" si="0"/>
        <v>676</v>
      </c>
      <c r="J5" s="106">
        <f t="shared" si="0"/>
        <v>945</v>
      </c>
      <c r="K5" s="106">
        <f t="shared" si="0"/>
        <v>1285</v>
      </c>
      <c r="L5" s="106">
        <f t="shared" si="0"/>
        <v>1388</v>
      </c>
      <c r="M5" s="106">
        <f t="shared" si="0"/>
        <v>1253</v>
      </c>
      <c r="N5" s="106">
        <f t="shared" si="0"/>
        <v>1147</v>
      </c>
      <c r="O5" s="106">
        <f t="shared" si="0"/>
        <v>1175</v>
      </c>
      <c r="P5" s="106">
        <f t="shared" si="0"/>
        <v>1472</v>
      </c>
      <c r="Q5" s="106">
        <f t="shared" si="0"/>
        <v>1387</v>
      </c>
      <c r="R5" s="107">
        <f t="shared" si="0"/>
        <v>1335</v>
      </c>
    </row>
    <row r="6" spans="1:18" s="79" customFormat="1" ht="15" hidden="1" customHeight="1" outlineLevel="1">
      <c r="B6" s="72"/>
      <c r="D6" s="80" t="s">
        <v>99</v>
      </c>
      <c r="E6" s="81">
        <f t="shared" ref="E6:R7" si="1">+E10+E13+E16+E19</f>
        <v>7255</v>
      </c>
      <c r="F6" s="83">
        <f t="shared" si="1"/>
        <v>282</v>
      </c>
      <c r="G6" s="83">
        <f t="shared" si="1"/>
        <v>363</v>
      </c>
      <c r="H6" s="83">
        <f t="shared" si="1"/>
        <v>458</v>
      </c>
      <c r="I6" s="83">
        <f t="shared" si="1"/>
        <v>406</v>
      </c>
      <c r="J6" s="83">
        <f t="shared" si="1"/>
        <v>489</v>
      </c>
      <c r="K6" s="83">
        <f t="shared" si="1"/>
        <v>695</v>
      </c>
      <c r="L6" s="83">
        <f t="shared" si="1"/>
        <v>756</v>
      </c>
      <c r="M6" s="83">
        <f t="shared" si="1"/>
        <v>680</v>
      </c>
      <c r="N6" s="83">
        <f t="shared" si="1"/>
        <v>584</v>
      </c>
      <c r="O6" s="83">
        <f t="shared" si="1"/>
        <v>536</v>
      </c>
      <c r="P6" s="83">
        <f t="shared" si="1"/>
        <v>693</v>
      </c>
      <c r="Q6" s="83">
        <f t="shared" si="1"/>
        <v>708</v>
      </c>
      <c r="R6" s="84">
        <f t="shared" si="1"/>
        <v>605</v>
      </c>
    </row>
    <row r="7" spans="1:18" ht="15" hidden="1" customHeight="1" outlineLevel="1">
      <c r="B7" s="72"/>
      <c r="C7" s="79"/>
      <c r="D7" s="80" t="s">
        <v>100</v>
      </c>
      <c r="E7" s="81">
        <f t="shared" si="1"/>
        <v>6604</v>
      </c>
      <c r="F7" s="83">
        <f t="shared" si="1"/>
        <v>178</v>
      </c>
      <c r="G7" s="83">
        <f t="shared" si="1"/>
        <v>263</v>
      </c>
      <c r="H7" s="83">
        <f t="shared" si="1"/>
        <v>252</v>
      </c>
      <c r="I7" s="83">
        <f t="shared" si="1"/>
        <v>270</v>
      </c>
      <c r="J7" s="83">
        <f t="shared" si="1"/>
        <v>456</v>
      </c>
      <c r="K7" s="83">
        <f t="shared" si="1"/>
        <v>590</v>
      </c>
      <c r="L7" s="83">
        <f t="shared" si="1"/>
        <v>632</v>
      </c>
      <c r="M7" s="83">
        <f t="shared" si="1"/>
        <v>573</v>
      </c>
      <c r="N7" s="83">
        <f t="shared" si="1"/>
        <v>563</v>
      </c>
      <c r="O7" s="83">
        <f t="shared" si="1"/>
        <v>639</v>
      </c>
      <c r="P7" s="83">
        <f t="shared" si="1"/>
        <v>779</v>
      </c>
      <c r="Q7" s="83">
        <f t="shared" si="1"/>
        <v>679</v>
      </c>
      <c r="R7" s="84">
        <f t="shared" si="1"/>
        <v>730</v>
      </c>
    </row>
    <row r="8" spans="1:18" ht="15" hidden="1" customHeight="1" outlineLevel="1">
      <c r="B8" s="72"/>
      <c r="C8" s="99"/>
      <c r="D8" s="74" t="s">
        <v>98</v>
      </c>
      <c r="E8" s="119">
        <f>SUM(F8:R8)</f>
        <v>100</v>
      </c>
      <c r="F8" s="120">
        <f>ROUND(F5/$E5*100,1)</f>
        <v>3.3</v>
      </c>
      <c r="G8" s="120">
        <f>ROUND(G5/$E5*100,1)</f>
        <v>4.5</v>
      </c>
      <c r="H8" s="120">
        <f>ROUND(H5/$E5*100,1)</f>
        <v>5.0999999999999996</v>
      </c>
      <c r="I8" s="120">
        <f>ROUND(I5/$E5*100,1)</f>
        <v>4.9000000000000004</v>
      </c>
      <c r="J8" s="120">
        <f t="shared" ref="J8:R8" si="2">ROUND(J5/$E5*100,1)</f>
        <v>6.8</v>
      </c>
      <c r="K8" s="120">
        <f t="shared" si="2"/>
        <v>9.3000000000000007</v>
      </c>
      <c r="L8" s="120">
        <f t="shared" si="2"/>
        <v>10</v>
      </c>
      <c r="M8" s="120">
        <f t="shared" si="2"/>
        <v>9</v>
      </c>
      <c r="N8" s="120">
        <f t="shared" si="2"/>
        <v>8.3000000000000007</v>
      </c>
      <c r="O8" s="120">
        <f t="shared" si="2"/>
        <v>8.5</v>
      </c>
      <c r="P8" s="120">
        <f>ROUND(P5/$E5*100,1)+0.1</f>
        <v>10.7</v>
      </c>
      <c r="Q8" s="120">
        <f t="shared" si="2"/>
        <v>10</v>
      </c>
      <c r="R8" s="121">
        <f t="shared" si="2"/>
        <v>9.6</v>
      </c>
    </row>
    <row r="9" spans="1:18" ht="18" hidden="1" customHeight="1" outlineLevel="1">
      <c r="B9" s="72"/>
      <c r="C9" s="85" t="s">
        <v>101</v>
      </c>
      <c r="D9" s="67" t="s">
        <v>81</v>
      </c>
      <c r="E9" s="68">
        <f>SUM(F9:R9)</f>
        <v>2710</v>
      </c>
      <c r="F9" s="70">
        <f>SUM(F10:F11)</f>
        <v>76</v>
      </c>
      <c r="G9" s="70">
        <f t="shared" ref="G9:R9" si="3">SUM(G10:G11)</f>
        <v>110</v>
      </c>
      <c r="H9" s="70">
        <f t="shared" si="3"/>
        <v>117</v>
      </c>
      <c r="I9" s="70">
        <f t="shared" si="3"/>
        <v>135</v>
      </c>
      <c r="J9" s="70">
        <f t="shared" si="3"/>
        <v>189</v>
      </c>
      <c r="K9" s="70">
        <f t="shared" si="3"/>
        <v>258</v>
      </c>
      <c r="L9" s="70">
        <f t="shared" si="3"/>
        <v>273</v>
      </c>
      <c r="M9" s="70">
        <f t="shared" si="3"/>
        <v>262</v>
      </c>
      <c r="N9" s="70">
        <f t="shared" si="3"/>
        <v>208</v>
      </c>
      <c r="O9" s="70">
        <f t="shared" si="3"/>
        <v>229</v>
      </c>
      <c r="P9" s="70">
        <f t="shared" si="3"/>
        <v>292</v>
      </c>
      <c r="Q9" s="70">
        <f t="shared" si="3"/>
        <v>277</v>
      </c>
      <c r="R9" s="71">
        <f t="shared" si="3"/>
        <v>284</v>
      </c>
    </row>
    <row r="10" spans="1:18" ht="18" hidden="1" customHeight="1" outlineLevel="1">
      <c r="B10" s="72"/>
      <c r="C10" s="72"/>
      <c r="D10" s="80" t="s">
        <v>99</v>
      </c>
      <c r="E10" s="81">
        <f t="shared" ref="E10:E20" si="4">SUM(F10:R10)</f>
        <v>1397</v>
      </c>
      <c r="F10" s="83">
        <v>48</v>
      </c>
      <c r="G10" s="83">
        <v>66</v>
      </c>
      <c r="H10" s="83">
        <v>71</v>
      </c>
      <c r="I10" s="83">
        <v>84</v>
      </c>
      <c r="J10" s="83">
        <v>100</v>
      </c>
      <c r="K10" s="83">
        <v>137</v>
      </c>
      <c r="L10" s="83">
        <v>151</v>
      </c>
      <c r="M10" s="83">
        <v>133</v>
      </c>
      <c r="N10" s="83">
        <v>111</v>
      </c>
      <c r="O10" s="83">
        <v>98</v>
      </c>
      <c r="P10" s="83">
        <v>130</v>
      </c>
      <c r="Q10" s="83">
        <v>137</v>
      </c>
      <c r="R10" s="84">
        <v>131</v>
      </c>
    </row>
    <row r="11" spans="1:18" ht="18" hidden="1" customHeight="1" outlineLevel="1">
      <c r="B11" s="72"/>
      <c r="C11" s="94"/>
      <c r="D11" s="74" t="s">
        <v>100</v>
      </c>
      <c r="E11" s="100">
        <f t="shared" si="4"/>
        <v>1313</v>
      </c>
      <c r="F11" s="102">
        <v>28</v>
      </c>
      <c r="G11" s="102">
        <v>44</v>
      </c>
      <c r="H11" s="102">
        <v>46</v>
      </c>
      <c r="I11" s="102">
        <v>51</v>
      </c>
      <c r="J11" s="102">
        <v>89</v>
      </c>
      <c r="K11" s="102">
        <v>121</v>
      </c>
      <c r="L11" s="102">
        <v>122</v>
      </c>
      <c r="M11" s="102">
        <v>129</v>
      </c>
      <c r="N11" s="102">
        <v>97</v>
      </c>
      <c r="O11" s="102">
        <v>131</v>
      </c>
      <c r="P11" s="102">
        <v>162</v>
      </c>
      <c r="Q11" s="102">
        <v>140</v>
      </c>
      <c r="R11" s="103">
        <v>153</v>
      </c>
    </row>
    <row r="12" spans="1:18" ht="18" hidden="1" customHeight="1" outlineLevel="1">
      <c r="B12" s="72"/>
      <c r="C12" s="85" t="s">
        <v>102</v>
      </c>
      <c r="D12" s="67" t="s">
        <v>81</v>
      </c>
      <c r="E12" s="68">
        <f t="shared" si="4"/>
        <v>4639</v>
      </c>
      <c r="F12" s="70">
        <f t="shared" ref="F12:R12" si="5">SUM(F13:F14)</f>
        <v>180</v>
      </c>
      <c r="G12" s="70">
        <f t="shared" si="5"/>
        <v>207</v>
      </c>
      <c r="H12" s="70">
        <f t="shared" si="5"/>
        <v>256</v>
      </c>
      <c r="I12" s="70">
        <f t="shared" si="5"/>
        <v>244</v>
      </c>
      <c r="J12" s="70">
        <f t="shared" si="5"/>
        <v>337</v>
      </c>
      <c r="K12" s="70">
        <f t="shared" si="5"/>
        <v>427</v>
      </c>
      <c r="L12" s="70">
        <f t="shared" si="5"/>
        <v>443</v>
      </c>
      <c r="M12" s="70">
        <f t="shared" si="5"/>
        <v>399</v>
      </c>
      <c r="N12" s="70">
        <f t="shared" si="5"/>
        <v>372</v>
      </c>
      <c r="O12" s="70">
        <f t="shared" si="5"/>
        <v>379</v>
      </c>
      <c r="P12" s="70">
        <f t="shared" si="5"/>
        <v>475</v>
      </c>
      <c r="Q12" s="70">
        <f t="shared" si="5"/>
        <v>449</v>
      </c>
      <c r="R12" s="71">
        <f t="shared" si="5"/>
        <v>471</v>
      </c>
    </row>
    <row r="13" spans="1:18" ht="18" hidden="1" customHeight="1" outlineLevel="1">
      <c r="B13" s="72"/>
      <c r="C13" s="72"/>
      <c r="D13" s="80" t="s">
        <v>99</v>
      </c>
      <c r="E13" s="81">
        <f t="shared" si="4"/>
        <v>2433</v>
      </c>
      <c r="F13" s="83">
        <v>102</v>
      </c>
      <c r="G13" s="83">
        <v>122</v>
      </c>
      <c r="H13" s="83">
        <v>162</v>
      </c>
      <c r="I13" s="83">
        <v>147</v>
      </c>
      <c r="J13" s="83">
        <v>173</v>
      </c>
      <c r="K13" s="83">
        <v>224</v>
      </c>
      <c r="L13" s="83">
        <v>255</v>
      </c>
      <c r="M13" s="83">
        <v>225</v>
      </c>
      <c r="N13" s="83">
        <v>183</v>
      </c>
      <c r="O13" s="83">
        <v>179</v>
      </c>
      <c r="P13" s="83">
        <v>222</v>
      </c>
      <c r="Q13" s="83">
        <v>233</v>
      </c>
      <c r="R13" s="84">
        <v>206</v>
      </c>
    </row>
    <row r="14" spans="1:18" ht="18" hidden="1" customHeight="1" outlineLevel="1">
      <c r="B14" s="72"/>
      <c r="C14" s="94"/>
      <c r="D14" s="74" t="s">
        <v>100</v>
      </c>
      <c r="E14" s="100">
        <f t="shared" si="4"/>
        <v>2206</v>
      </c>
      <c r="F14" s="102">
        <v>78</v>
      </c>
      <c r="G14" s="102">
        <v>85</v>
      </c>
      <c r="H14" s="102">
        <v>94</v>
      </c>
      <c r="I14" s="102">
        <v>97</v>
      </c>
      <c r="J14" s="102">
        <v>164</v>
      </c>
      <c r="K14" s="102">
        <v>203</v>
      </c>
      <c r="L14" s="102">
        <v>188</v>
      </c>
      <c r="M14" s="102">
        <v>174</v>
      </c>
      <c r="N14" s="102">
        <v>189</v>
      </c>
      <c r="O14" s="102">
        <v>200</v>
      </c>
      <c r="P14" s="102">
        <v>253</v>
      </c>
      <c r="Q14" s="102">
        <v>216</v>
      </c>
      <c r="R14" s="103">
        <v>265</v>
      </c>
    </row>
    <row r="15" spans="1:18" ht="18" hidden="1" customHeight="1" outlineLevel="1">
      <c r="B15" s="72"/>
      <c r="C15" s="85" t="s">
        <v>103</v>
      </c>
      <c r="D15" s="67" t="s">
        <v>81</v>
      </c>
      <c r="E15" s="68">
        <f t="shared" si="4"/>
        <v>2880</v>
      </c>
      <c r="F15" s="70">
        <f t="shared" ref="F15:R15" si="6">SUM(F16:F17)</f>
        <v>77</v>
      </c>
      <c r="G15" s="70">
        <f t="shared" si="6"/>
        <v>148</v>
      </c>
      <c r="H15" s="70">
        <f t="shared" si="6"/>
        <v>159</v>
      </c>
      <c r="I15" s="70">
        <f t="shared" si="6"/>
        <v>148</v>
      </c>
      <c r="J15" s="70">
        <f t="shared" si="6"/>
        <v>189</v>
      </c>
      <c r="K15" s="70">
        <f t="shared" si="6"/>
        <v>245</v>
      </c>
      <c r="L15" s="70">
        <f t="shared" si="6"/>
        <v>276</v>
      </c>
      <c r="M15" s="70">
        <f t="shared" si="6"/>
        <v>258</v>
      </c>
      <c r="N15" s="70">
        <f t="shared" si="6"/>
        <v>279</v>
      </c>
      <c r="O15" s="70">
        <f t="shared" si="6"/>
        <v>274</v>
      </c>
      <c r="P15" s="70">
        <f t="shared" si="6"/>
        <v>322</v>
      </c>
      <c r="Q15" s="70">
        <f t="shared" si="6"/>
        <v>254</v>
      </c>
      <c r="R15" s="71">
        <f t="shared" si="6"/>
        <v>251</v>
      </c>
    </row>
    <row r="16" spans="1:18" ht="18" hidden="1" customHeight="1" outlineLevel="1">
      <c r="B16" s="72"/>
      <c r="C16" s="72"/>
      <c r="D16" s="80" t="s">
        <v>99</v>
      </c>
      <c r="E16" s="81">
        <f t="shared" si="4"/>
        <v>1531</v>
      </c>
      <c r="F16" s="83">
        <v>55</v>
      </c>
      <c r="G16" s="83">
        <v>79</v>
      </c>
      <c r="H16" s="83">
        <v>110</v>
      </c>
      <c r="I16" s="83">
        <v>87</v>
      </c>
      <c r="J16" s="83">
        <v>96</v>
      </c>
      <c r="K16" s="83">
        <v>138</v>
      </c>
      <c r="L16" s="83">
        <v>145</v>
      </c>
      <c r="M16" s="83">
        <v>134</v>
      </c>
      <c r="N16" s="83">
        <v>146</v>
      </c>
      <c r="O16" s="83">
        <v>128</v>
      </c>
      <c r="P16" s="83">
        <v>166</v>
      </c>
      <c r="Q16" s="83">
        <v>137</v>
      </c>
      <c r="R16" s="84">
        <v>110</v>
      </c>
    </row>
    <row r="17" spans="2:18" ht="18" hidden="1" customHeight="1" outlineLevel="1">
      <c r="B17" s="72"/>
      <c r="C17" s="94"/>
      <c r="D17" s="74" t="s">
        <v>100</v>
      </c>
      <c r="E17" s="100">
        <f t="shared" si="4"/>
        <v>1349</v>
      </c>
      <c r="F17" s="102">
        <v>22</v>
      </c>
      <c r="G17" s="102">
        <v>69</v>
      </c>
      <c r="H17" s="102">
        <v>49</v>
      </c>
      <c r="I17" s="102">
        <v>61</v>
      </c>
      <c r="J17" s="102">
        <v>93</v>
      </c>
      <c r="K17" s="102">
        <v>107</v>
      </c>
      <c r="L17" s="102">
        <v>131</v>
      </c>
      <c r="M17" s="102">
        <v>124</v>
      </c>
      <c r="N17" s="102">
        <v>133</v>
      </c>
      <c r="O17" s="102">
        <v>146</v>
      </c>
      <c r="P17" s="102">
        <v>156</v>
      </c>
      <c r="Q17" s="102">
        <v>117</v>
      </c>
      <c r="R17" s="103">
        <v>141</v>
      </c>
    </row>
    <row r="18" spans="2:18" ht="18" hidden="1" customHeight="1" outlineLevel="1">
      <c r="B18" s="72"/>
      <c r="C18" s="85" t="s">
        <v>104</v>
      </c>
      <c r="D18" s="67" t="s">
        <v>81</v>
      </c>
      <c r="E18" s="68">
        <f t="shared" si="4"/>
        <v>3630</v>
      </c>
      <c r="F18" s="70">
        <f t="shared" ref="F18:R18" si="7">SUM(F19:F20)</f>
        <v>127</v>
      </c>
      <c r="G18" s="70">
        <f t="shared" si="7"/>
        <v>161</v>
      </c>
      <c r="H18" s="70">
        <f t="shared" si="7"/>
        <v>178</v>
      </c>
      <c r="I18" s="70">
        <f t="shared" si="7"/>
        <v>149</v>
      </c>
      <c r="J18" s="70">
        <f t="shared" si="7"/>
        <v>230</v>
      </c>
      <c r="K18" s="70">
        <f t="shared" si="7"/>
        <v>355</v>
      </c>
      <c r="L18" s="70">
        <f t="shared" si="7"/>
        <v>396</v>
      </c>
      <c r="M18" s="70">
        <f t="shared" si="7"/>
        <v>334</v>
      </c>
      <c r="N18" s="70">
        <f t="shared" si="7"/>
        <v>288</v>
      </c>
      <c r="O18" s="70">
        <f t="shared" si="7"/>
        <v>293</v>
      </c>
      <c r="P18" s="70">
        <f t="shared" si="7"/>
        <v>383</v>
      </c>
      <c r="Q18" s="70">
        <f t="shared" si="7"/>
        <v>407</v>
      </c>
      <c r="R18" s="71">
        <f t="shared" si="7"/>
        <v>329</v>
      </c>
    </row>
    <row r="19" spans="2:18" ht="18" hidden="1" customHeight="1" outlineLevel="1">
      <c r="B19" s="72"/>
      <c r="C19" s="72"/>
      <c r="D19" s="80" t="s">
        <v>99</v>
      </c>
      <c r="E19" s="81">
        <f t="shared" si="4"/>
        <v>1894</v>
      </c>
      <c r="F19" s="83">
        <v>77</v>
      </c>
      <c r="G19" s="83">
        <v>96</v>
      </c>
      <c r="H19" s="83">
        <v>115</v>
      </c>
      <c r="I19" s="83">
        <v>88</v>
      </c>
      <c r="J19" s="83">
        <v>120</v>
      </c>
      <c r="K19" s="83">
        <v>196</v>
      </c>
      <c r="L19" s="83">
        <v>205</v>
      </c>
      <c r="M19" s="83">
        <v>188</v>
      </c>
      <c r="N19" s="83">
        <v>144</v>
      </c>
      <c r="O19" s="83">
        <v>131</v>
      </c>
      <c r="P19" s="83">
        <v>175</v>
      </c>
      <c r="Q19" s="83">
        <v>201</v>
      </c>
      <c r="R19" s="84">
        <v>158</v>
      </c>
    </row>
    <row r="20" spans="2:18" ht="18" hidden="1" customHeight="1" outlineLevel="1">
      <c r="B20" s="94"/>
      <c r="C20" s="94"/>
      <c r="D20" s="74" t="s">
        <v>100</v>
      </c>
      <c r="E20" s="100">
        <f t="shared" si="4"/>
        <v>1736</v>
      </c>
      <c r="F20" s="102">
        <v>50</v>
      </c>
      <c r="G20" s="102">
        <v>65</v>
      </c>
      <c r="H20" s="102">
        <v>63</v>
      </c>
      <c r="I20" s="102">
        <v>61</v>
      </c>
      <c r="J20" s="102">
        <v>110</v>
      </c>
      <c r="K20" s="102">
        <v>159</v>
      </c>
      <c r="L20" s="102">
        <v>191</v>
      </c>
      <c r="M20" s="102">
        <v>146</v>
      </c>
      <c r="N20" s="102">
        <v>144</v>
      </c>
      <c r="O20" s="102">
        <v>162</v>
      </c>
      <c r="P20" s="102">
        <v>208</v>
      </c>
      <c r="Q20" s="102">
        <v>206</v>
      </c>
      <c r="R20" s="103">
        <v>171</v>
      </c>
    </row>
    <row r="21" spans="2:18" s="79" customFormat="1" ht="15" customHeight="1" collapsed="1">
      <c r="B21" s="686" t="s">
        <v>105</v>
      </c>
      <c r="C21" s="687"/>
      <c r="D21" s="67" t="s">
        <v>81</v>
      </c>
      <c r="E21" s="104">
        <f>SUM(F21:R21)</f>
        <v>11283</v>
      </c>
      <c r="F21" s="106">
        <f>+F25+F28+F31+F34</f>
        <v>371</v>
      </c>
      <c r="G21" s="106">
        <f t="shared" ref="G21:R21" si="8">+G25+G28+G31+G34</f>
        <v>489</v>
      </c>
      <c r="H21" s="106">
        <f t="shared" si="8"/>
        <v>494</v>
      </c>
      <c r="I21" s="106">
        <f t="shared" si="8"/>
        <v>564</v>
      </c>
      <c r="J21" s="106">
        <f t="shared" si="8"/>
        <v>572</v>
      </c>
      <c r="K21" s="106">
        <f t="shared" si="8"/>
        <v>822</v>
      </c>
      <c r="L21" s="106">
        <f t="shared" si="8"/>
        <v>1060</v>
      </c>
      <c r="M21" s="106">
        <f t="shared" si="8"/>
        <v>1147</v>
      </c>
      <c r="N21" s="106">
        <f t="shared" si="8"/>
        <v>1084</v>
      </c>
      <c r="O21" s="106">
        <f t="shared" si="8"/>
        <v>976</v>
      </c>
      <c r="P21" s="106">
        <f t="shared" si="8"/>
        <v>992</v>
      </c>
      <c r="Q21" s="106">
        <f t="shared" si="8"/>
        <v>1142</v>
      </c>
      <c r="R21" s="107">
        <f t="shared" si="8"/>
        <v>1570</v>
      </c>
    </row>
    <row r="22" spans="2:18" s="79" customFormat="1" ht="15" customHeight="1">
      <c r="B22" s="72"/>
      <c r="D22" s="80" t="s">
        <v>99</v>
      </c>
      <c r="E22" s="81">
        <f>SUM(F22:R22)</f>
        <v>5968</v>
      </c>
      <c r="F22" s="83">
        <f t="shared" ref="F22:R23" si="9">+F26+F29+F32+F35</f>
        <v>216</v>
      </c>
      <c r="G22" s="83">
        <f t="shared" si="9"/>
        <v>292</v>
      </c>
      <c r="H22" s="83">
        <f t="shared" si="9"/>
        <v>298</v>
      </c>
      <c r="I22" s="83">
        <f t="shared" si="9"/>
        <v>345</v>
      </c>
      <c r="J22" s="83">
        <f t="shared" si="9"/>
        <v>330</v>
      </c>
      <c r="K22" s="83">
        <f t="shared" si="9"/>
        <v>430</v>
      </c>
      <c r="L22" s="83">
        <f t="shared" si="9"/>
        <v>565</v>
      </c>
      <c r="M22" s="83">
        <f t="shared" si="9"/>
        <v>620</v>
      </c>
      <c r="N22" s="83">
        <f t="shared" si="9"/>
        <v>578</v>
      </c>
      <c r="O22" s="83">
        <f t="shared" si="9"/>
        <v>504</v>
      </c>
      <c r="P22" s="83">
        <f t="shared" si="9"/>
        <v>461</v>
      </c>
      <c r="Q22" s="83">
        <f t="shared" si="9"/>
        <v>558</v>
      </c>
      <c r="R22" s="84">
        <f t="shared" si="9"/>
        <v>771</v>
      </c>
    </row>
    <row r="23" spans="2:18" ht="15" customHeight="1">
      <c r="B23" s="72"/>
      <c r="C23" s="79"/>
      <c r="D23" s="80" t="s">
        <v>100</v>
      </c>
      <c r="E23" s="81">
        <f>SUM(F23:R23)</f>
        <v>5315</v>
      </c>
      <c r="F23" s="83">
        <f t="shared" si="9"/>
        <v>155</v>
      </c>
      <c r="G23" s="83">
        <f t="shared" si="9"/>
        <v>197</v>
      </c>
      <c r="H23" s="83">
        <f t="shared" si="9"/>
        <v>196</v>
      </c>
      <c r="I23" s="83">
        <f t="shared" si="9"/>
        <v>219</v>
      </c>
      <c r="J23" s="83">
        <f t="shared" si="9"/>
        <v>242</v>
      </c>
      <c r="K23" s="83">
        <f t="shared" si="9"/>
        <v>392</v>
      </c>
      <c r="L23" s="83">
        <f t="shared" si="9"/>
        <v>495</v>
      </c>
      <c r="M23" s="83">
        <f t="shared" si="9"/>
        <v>527</v>
      </c>
      <c r="N23" s="83">
        <f t="shared" si="9"/>
        <v>506</v>
      </c>
      <c r="O23" s="83">
        <f t="shared" si="9"/>
        <v>472</v>
      </c>
      <c r="P23" s="83">
        <f t="shared" si="9"/>
        <v>531</v>
      </c>
      <c r="Q23" s="83">
        <f t="shared" si="9"/>
        <v>584</v>
      </c>
      <c r="R23" s="84">
        <f t="shared" si="9"/>
        <v>799</v>
      </c>
    </row>
    <row r="24" spans="2:18" ht="15" customHeight="1">
      <c r="B24" s="72"/>
      <c r="C24" s="99"/>
      <c r="D24" s="74" t="s">
        <v>98</v>
      </c>
      <c r="E24" s="119">
        <f>SUM(F24:R24)</f>
        <v>99.999999999999986</v>
      </c>
      <c r="F24" s="120">
        <f>ROUND(F21/$E21*100,1)</f>
        <v>3.3</v>
      </c>
      <c r="G24" s="120">
        <f>ROUND(G21/$E21*100,1)</f>
        <v>4.3</v>
      </c>
      <c r="H24" s="120">
        <f>ROUND(H21/$E21*100,1)</f>
        <v>4.4000000000000004</v>
      </c>
      <c r="I24" s="120">
        <f>ROUND(I21/$E21*100,1)</f>
        <v>5</v>
      </c>
      <c r="J24" s="120">
        <f t="shared" ref="J24:Q24" si="10">ROUND(J21/$E21*100,1)</f>
        <v>5.0999999999999996</v>
      </c>
      <c r="K24" s="120">
        <f t="shared" si="10"/>
        <v>7.3</v>
      </c>
      <c r="L24" s="120">
        <f t="shared" si="10"/>
        <v>9.4</v>
      </c>
      <c r="M24" s="120">
        <f t="shared" si="10"/>
        <v>10.199999999999999</v>
      </c>
      <c r="N24" s="120">
        <f t="shared" si="10"/>
        <v>9.6</v>
      </c>
      <c r="O24" s="120">
        <f t="shared" si="10"/>
        <v>8.6999999999999993</v>
      </c>
      <c r="P24" s="120">
        <f>ROUND(P21/$E21*100,1)</f>
        <v>8.8000000000000007</v>
      </c>
      <c r="Q24" s="120">
        <f t="shared" si="10"/>
        <v>10.1</v>
      </c>
      <c r="R24" s="121">
        <f>ROUND(R21/$E21*100,1)-0.1</f>
        <v>13.8</v>
      </c>
    </row>
    <row r="25" spans="2:18" ht="18" hidden="1" customHeight="1" outlineLevel="1">
      <c r="B25" s="72"/>
      <c r="C25" s="85" t="s">
        <v>101</v>
      </c>
      <c r="D25" s="67" t="s">
        <v>81</v>
      </c>
      <c r="E25" s="68">
        <v>2367</v>
      </c>
      <c r="F25" s="70">
        <v>78</v>
      </c>
      <c r="G25" s="70">
        <v>90</v>
      </c>
      <c r="H25" s="70">
        <v>94</v>
      </c>
      <c r="I25" s="70">
        <v>111</v>
      </c>
      <c r="J25" s="70">
        <v>137</v>
      </c>
      <c r="K25" s="70">
        <v>179</v>
      </c>
      <c r="L25" s="70">
        <v>231</v>
      </c>
      <c r="M25" s="70">
        <v>230</v>
      </c>
      <c r="N25" s="70">
        <v>246</v>
      </c>
      <c r="O25" s="70">
        <v>178</v>
      </c>
      <c r="P25" s="70">
        <v>206</v>
      </c>
      <c r="Q25" s="70">
        <v>240</v>
      </c>
      <c r="R25" s="71">
        <v>347</v>
      </c>
    </row>
    <row r="26" spans="2:18" ht="18" hidden="1" customHeight="1" outlineLevel="1">
      <c r="B26" s="72"/>
      <c r="C26" s="72"/>
      <c r="D26" s="80" t="s">
        <v>99</v>
      </c>
      <c r="E26" s="81">
        <v>1233</v>
      </c>
      <c r="F26" s="83">
        <v>48</v>
      </c>
      <c r="G26" s="83">
        <v>57</v>
      </c>
      <c r="H26" s="83">
        <v>56</v>
      </c>
      <c r="I26" s="83">
        <v>69</v>
      </c>
      <c r="J26" s="83">
        <v>78</v>
      </c>
      <c r="K26" s="83">
        <v>95</v>
      </c>
      <c r="L26" s="83">
        <v>119</v>
      </c>
      <c r="M26" s="83">
        <v>121</v>
      </c>
      <c r="N26" s="83">
        <v>124</v>
      </c>
      <c r="O26" s="83">
        <v>96</v>
      </c>
      <c r="P26" s="83">
        <v>88</v>
      </c>
      <c r="Q26" s="83">
        <v>114</v>
      </c>
      <c r="R26" s="84">
        <v>168</v>
      </c>
    </row>
    <row r="27" spans="2:18" ht="18" hidden="1" customHeight="1" outlineLevel="1">
      <c r="B27" s="72"/>
      <c r="C27" s="94"/>
      <c r="D27" s="74" t="s">
        <v>100</v>
      </c>
      <c r="E27" s="81">
        <v>1134</v>
      </c>
      <c r="F27" s="83">
        <v>30</v>
      </c>
      <c r="G27" s="83">
        <v>33</v>
      </c>
      <c r="H27" s="83">
        <v>38</v>
      </c>
      <c r="I27" s="83">
        <v>42</v>
      </c>
      <c r="J27" s="83">
        <v>59</v>
      </c>
      <c r="K27" s="83">
        <v>84</v>
      </c>
      <c r="L27" s="83">
        <v>112</v>
      </c>
      <c r="M27" s="83">
        <v>109</v>
      </c>
      <c r="N27" s="83">
        <v>122</v>
      </c>
      <c r="O27" s="83">
        <v>82</v>
      </c>
      <c r="P27" s="83">
        <v>118</v>
      </c>
      <c r="Q27" s="83">
        <v>126</v>
      </c>
      <c r="R27" s="84">
        <v>179</v>
      </c>
    </row>
    <row r="28" spans="2:18" ht="18" hidden="1" customHeight="1" outlineLevel="1">
      <c r="B28" s="72"/>
      <c r="C28" s="85" t="s">
        <v>102</v>
      </c>
      <c r="D28" s="67" t="s">
        <v>81</v>
      </c>
      <c r="E28" s="68">
        <v>3763</v>
      </c>
      <c r="F28" s="70">
        <v>124</v>
      </c>
      <c r="G28" s="70">
        <v>181</v>
      </c>
      <c r="H28" s="70">
        <v>158</v>
      </c>
      <c r="I28" s="70">
        <v>196</v>
      </c>
      <c r="J28" s="70">
        <v>190</v>
      </c>
      <c r="K28" s="70">
        <v>279</v>
      </c>
      <c r="L28" s="70">
        <v>356</v>
      </c>
      <c r="M28" s="70">
        <v>388</v>
      </c>
      <c r="N28" s="70">
        <v>354</v>
      </c>
      <c r="O28" s="70">
        <v>323</v>
      </c>
      <c r="P28" s="70">
        <v>320</v>
      </c>
      <c r="Q28" s="70">
        <v>376</v>
      </c>
      <c r="R28" s="71">
        <v>518</v>
      </c>
    </row>
    <row r="29" spans="2:18" ht="18" hidden="1" customHeight="1" outlineLevel="1">
      <c r="B29" s="72"/>
      <c r="C29" s="72"/>
      <c r="D29" s="80" t="s">
        <v>99</v>
      </c>
      <c r="E29" s="81">
        <v>2003</v>
      </c>
      <c r="F29" s="83">
        <v>73</v>
      </c>
      <c r="G29" s="83">
        <v>101</v>
      </c>
      <c r="H29" s="83">
        <v>99</v>
      </c>
      <c r="I29" s="83">
        <v>120</v>
      </c>
      <c r="J29" s="83">
        <v>110</v>
      </c>
      <c r="K29" s="83">
        <v>146</v>
      </c>
      <c r="L29" s="83">
        <v>187</v>
      </c>
      <c r="M29" s="83">
        <v>215</v>
      </c>
      <c r="N29" s="83">
        <v>194</v>
      </c>
      <c r="O29" s="83">
        <v>166</v>
      </c>
      <c r="P29" s="83">
        <v>160</v>
      </c>
      <c r="Q29" s="83">
        <v>179</v>
      </c>
      <c r="R29" s="84">
        <v>253</v>
      </c>
    </row>
    <row r="30" spans="2:18" ht="18" hidden="1" customHeight="1" outlineLevel="1">
      <c r="B30" s="72"/>
      <c r="C30" s="94"/>
      <c r="D30" s="74" t="s">
        <v>100</v>
      </c>
      <c r="E30" s="81">
        <v>1760</v>
      </c>
      <c r="F30" s="83">
        <v>51</v>
      </c>
      <c r="G30" s="83">
        <v>80</v>
      </c>
      <c r="H30" s="83">
        <v>59</v>
      </c>
      <c r="I30" s="83">
        <v>76</v>
      </c>
      <c r="J30" s="83">
        <v>80</v>
      </c>
      <c r="K30" s="83">
        <v>133</v>
      </c>
      <c r="L30" s="83">
        <v>169</v>
      </c>
      <c r="M30" s="83">
        <v>173</v>
      </c>
      <c r="N30" s="83">
        <v>160</v>
      </c>
      <c r="O30" s="83">
        <v>157</v>
      </c>
      <c r="P30" s="83">
        <v>160</v>
      </c>
      <c r="Q30" s="83">
        <v>197</v>
      </c>
      <c r="R30" s="84">
        <v>265</v>
      </c>
    </row>
    <row r="31" spans="2:18" ht="18" hidden="1" customHeight="1" outlineLevel="1">
      <c r="B31" s="72"/>
      <c r="C31" s="85" t="s">
        <v>103</v>
      </c>
      <c r="D31" s="67" t="s">
        <v>81</v>
      </c>
      <c r="E31" s="68">
        <v>2438</v>
      </c>
      <c r="F31" s="70">
        <v>83</v>
      </c>
      <c r="G31" s="70">
        <v>105</v>
      </c>
      <c r="H31" s="70">
        <v>118</v>
      </c>
      <c r="I31" s="70">
        <v>130</v>
      </c>
      <c r="J31" s="70">
        <v>126</v>
      </c>
      <c r="K31" s="70">
        <v>173</v>
      </c>
      <c r="L31" s="70">
        <v>203</v>
      </c>
      <c r="M31" s="70">
        <v>233</v>
      </c>
      <c r="N31" s="70">
        <v>222</v>
      </c>
      <c r="O31" s="70">
        <v>240</v>
      </c>
      <c r="P31" s="70">
        <v>228</v>
      </c>
      <c r="Q31" s="70">
        <v>249</v>
      </c>
      <c r="R31" s="71">
        <v>328</v>
      </c>
    </row>
    <row r="32" spans="2:18" ht="18" hidden="1" customHeight="1" outlineLevel="1">
      <c r="B32" s="72"/>
      <c r="C32" s="72"/>
      <c r="D32" s="80" t="s">
        <v>99</v>
      </c>
      <c r="E32" s="81">
        <v>1313</v>
      </c>
      <c r="F32" s="83">
        <v>55</v>
      </c>
      <c r="G32" s="83">
        <v>67</v>
      </c>
      <c r="H32" s="83">
        <v>67</v>
      </c>
      <c r="I32" s="83">
        <v>81</v>
      </c>
      <c r="J32" s="83">
        <v>72</v>
      </c>
      <c r="K32" s="83">
        <v>87</v>
      </c>
      <c r="L32" s="83">
        <v>117</v>
      </c>
      <c r="M32" s="83">
        <v>124</v>
      </c>
      <c r="N32" s="83">
        <v>115</v>
      </c>
      <c r="O32" s="83">
        <v>122</v>
      </c>
      <c r="P32" s="83">
        <v>109</v>
      </c>
      <c r="Q32" s="83">
        <v>132</v>
      </c>
      <c r="R32" s="84">
        <v>165</v>
      </c>
    </row>
    <row r="33" spans="2:18" ht="18" hidden="1" customHeight="1" outlineLevel="1">
      <c r="B33" s="72"/>
      <c r="C33" s="94"/>
      <c r="D33" s="74" t="s">
        <v>100</v>
      </c>
      <c r="E33" s="81">
        <v>1125</v>
      </c>
      <c r="F33" s="83">
        <v>28</v>
      </c>
      <c r="G33" s="83">
        <v>38</v>
      </c>
      <c r="H33" s="83">
        <v>51</v>
      </c>
      <c r="I33" s="83">
        <v>49</v>
      </c>
      <c r="J33" s="83">
        <v>54</v>
      </c>
      <c r="K33" s="83">
        <v>86</v>
      </c>
      <c r="L33" s="83">
        <v>86</v>
      </c>
      <c r="M33" s="83">
        <v>109</v>
      </c>
      <c r="N33" s="83">
        <v>107</v>
      </c>
      <c r="O33" s="83">
        <v>118</v>
      </c>
      <c r="P33" s="83">
        <v>119</v>
      </c>
      <c r="Q33" s="83">
        <v>117</v>
      </c>
      <c r="R33" s="84">
        <v>163</v>
      </c>
    </row>
    <row r="34" spans="2:18" ht="18" hidden="1" customHeight="1" outlineLevel="1">
      <c r="B34" s="72"/>
      <c r="C34" s="85" t="s">
        <v>104</v>
      </c>
      <c r="D34" s="67" t="s">
        <v>81</v>
      </c>
      <c r="E34" s="68">
        <v>2715</v>
      </c>
      <c r="F34" s="70">
        <v>86</v>
      </c>
      <c r="G34" s="70">
        <v>113</v>
      </c>
      <c r="H34" s="70">
        <v>124</v>
      </c>
      <c r="I34" s="70">
        <v>127</v>
      </c>
      <c r="J34" s="70">
        <v>119</v>
      </c>
      <c r="K34" s="70">
        <v>191</v>
      </c>
      <c r="L34" s="70">
        <v>270</v>
      </c>
      <c r="M34" s="70">
        <v>296</v>
      </c>
      <c r="N34" s="70">
        <v>262</v>
      </c>
      <c r="O34" s="70">
        <v>235</v>
      </c>
      <c r="P34" s="70">
        <v>238</v>
      </c>
      <c r="Q34" s="70">
        <v>277</v>
      </c>
      <c r="R34" s="71">
        <v>377</v>
      </c>
    </row>
    <row r="35" spans="2:18" ht="18" hidden="1" customHeight="1" outlineLevel="1">
      <c r="B35" s="72"/>
      <c r="C35" s="72"/>
      <c r="D35" s="80" t="s">
        <v>99</v>
      </c>
      <c r="E35" s="81">
        <v>1419</v>
      </c>
      <c r="F35" s="83">
        <v>40</v>
      </c>
      <c r="G35" s="83">
        <v>67</v>
      </c>
      <c r="H35" s="83">
        <v>76</v>
      </c>
      <c r="I35" s="83">
        <v>75</v>
      </c>
      <c r="J35" s="83">
        <v>70</v>
      </c>
      <c r="K35" s="83">
        <v>102</v>
      </c>
      <c r="L35" s="83">
        <v>142</v>
      </c>
      <c r="M35" s="83">
        <v>160</v>
      </c>
      <c r="N35" s="83">
        <v>145</v>
      </c>
      <c r="O35" s="83">
        <v>120</v>
      </c>
      <c r="P35" s="83">
        <v>104</v>
      </c>
      <c r="Q35" s="83">
        <v>133</v>
      </c>
      <c r="R35" s="84">
        <v>185</v>
      </c>
    </row>
    <row r="36" spans="2:18" ht="18" hidden="1" customHeight="1" outlineLevel="1">
      <c r="B36" s="94"/>
      <c r="C36" s="94"/>
      <c r="D36" s="74" t="s">
        <v>100</v>
      </c>
      <c r="E36" s="100">
        <v>1296</v>
      </c>
      <c r="F36" s="102">
        <v>46</v>
      </c>
      <c r="G36" s="102">
        <v>46</v>
      </c>
      <c r="H36" s="102">
        <v>48</v>
      </c>
      <c r="I36" s="102">
        <v>52</v>
      </c>
      <c r="J36" s="102">
        <v>49</v>
      </c>
      <c r="K36" s="102">
        <v>89</v>
      </c>
      <c r="L36" s="102">
        <v>128</v>
      </c>
      <c r="M36" s="102">
        <v>136</v>
      </c>
      <c r="N36" s="102">
        <v>117</v>
      </c>
      <c r="O36" s="102">
        <v>115</v>
      </c>
      <c r="P36" s="102">
        <v>134</v>
      </c>
      <c r="Q36" s="102">
        <v>144</v>
      </c>
      <c r="R36" s="103">
        <v>192</v>
      </c>
    </row>
    <row r="37" spans="2:18" s="79" customFormat="1" ht="15" customHeight="1" collapsed="1">
      <c r="B37" s="686" t="s">
        <v>106</v>
      </c>
      <c r="C37" s="687"/>
      <c r="D37" s="67" t="s">
        <v>81</v>
      </c>
      <c r="E37" s="104">
        <f t="shared" ref="E37:E68" si="11">SUM(F37:R37)</f>
        <v>8403</v>
      </c>
      <c r="F37" s="106">
        <f>SUM(F38:F39)</f>
        <v>236</v>
      </c>
      <c r="G37" s="106">
        <f t="shared" ref="G37:R37" si="12">SUM(G38:G39)</f>
        <v>356</v>
      </c>
      <c r="H37" s="106">
        <f t="shared" si="12"/>
        <v>392</v>
      </c>
      <c r="I37" s="106">
        <f t="shared" si="12"/>
        <v>374</v>
      </c>
      <c r="J37" s="106">
        <f t="shared" si="12"/>
        <v>464</v>
      </c>
      <c r="K37" s="106">
        <f t="shared" si="12"/>
        <v>479</v>
      </c>
      <c r="L37" s="106">
        <f t="shared" si="12"/>
        <v>638</v>
      </c>
      <c r="M37" s="106">
        <f t="shared" si="12"/>
        <v>768</v>
      </c>
      <c r="N37" s="106">
        <f t="shared" si="12"/>
        <v>879</v>
      </c>
      <c r="O37" s="106">
        <f t="shared" si="12"/>
        <v>870</v>
      </c>
      <c r="P37" s="106">
        <f t="shared" si="12"/>
        <v>772</v>
      </c>
      <c r="Q37" s="106">
        <f t="shared" si="12"/>
        <v>743</v>
      </c>
      <c r="R37" s="107">
        <f t="shared" si="12"/>
        <v>1432</v>
      </c>
    </row>
    <row r="38" spans="2:18" s="79" customFormat="1" ht="15" customHeight="1">
      <c r="B38" s="72"/>
      <c r="D38" s="80" t="s">
        <v>99</v>
      </c>
      <c r="E38" s="81">
        <f t="shared" si="11"/>
        <v>4450</v>
      </c>
      <c r="F38" s="83">
        <f t="shared" ref="F38:R39" si="13">F42+F45+F48+F51</f>
        <v>140</v>
      </c>
      <c r="G38" s="83">
        <f t="shared" si="13"/>
        <v>201</v>
      </c>
      <c r="H38" s="83">
        <f t="shared" si="13"/>
        <v>241</v>
      </c>
      <c r="I38" s="83">
        <f t="shared" si="13"/>
        <v>235</v>
      </c>
      <c r="J38" s="83">
        <f t="shared" si="13"/>
        <v>258</v>
      </c>
      <c r="K38" s="83">
        <f t="shared" si="13"/>
        <v>282</v>
      </c>
      <c r="L38" s="83">
        <f t="shared" si="13"/>
        <v>320</v>
      </c>
      <c r="M38" s="83">
        <f t="shared" si="13"/>
        <v>407</v>
      </c>
      <c r="N38" s="83">
        <f t="shared" si="13"/>
        <v>449</v>
      </c>
      <c r="O38" s="83">
        <f t="shared" si="13"/>
        <v>475</v>
      </c>
      <c r="P38" s="83">
        <f t="shared" si="13"/>
        <v>399</v>
      </c>
      <c r="Q38" s="83">
        <f t="shared" si="13"/>
        <v>346</v>
      </c>
      <c r="R38" s="84">
        <f t="shared" si="13"/>
        <v>697</v>
      </c>
    </row>
    <row r="39" spans="2:18" ht="15" customHeight="1">
      <c r="B39" s="72"/>
      <c r="C39" s="79"/>
      <c r="D39" s="80" t="s">
        <v>100</v>
      </c>
      <c r="E39" s="81">
        <f t="shared" si="11"/>
        <v>3953</v>
      </c>
      <c r="F39" s="83">
        <f t="shared" si="13"/>
        <v>96</v>
      </c>
      <c r="G39" s="83">
        <f t="shared" si="13"/>
        <v>155</v>
      </c>
      <c r="H39" s="83">
        <f t="shared" si="13"/>
        <v>151</v>
      </c>
      <c r="I39" s="83">
        <f t="shared" si="13"/>
        <v>139</v>
      </c>
      <c r="J39" s="83">
        <f t="shared" si="13"/>
        <v>206</v>
      </c>
      <c r="K39" s="83">
        <f t="shared" si="13"/>
        <v>197</v>
      </c>
      <c r="L39" s="83">
        <f t="shared" si="13"/>
        <v>318</v>
      </c>
      <c r="M39" s="83">
        <f t="shared" si="13"/>
        <v>361</v>
      </c>
      <c r="N39" s="83">
        <f t="shared" si="13"/>
        <v>430</v>
      </c>
      <c r="O39" s="83">
        <f t="shared" si="13"/>
        <v>395</v>
      </c>
      <c r="P39" s="83">
        <f t="shared" si="13"/>
        <v>373</v>
      </c>
      <c r="Q39" s="83">
        <f t="shared" si="13"/>
        <v>397</v>
      </c>
      <c r="R39" s="84">
        <f t="shared" si="13"/>
        <v>735</v>
      </c>
    </row>
    <row r="40" spans="2:18" ht="15" customHeight="1">
      <c r="B40" s="72"/>
      <c r="C40" s="99"/>
      <c r="D40" s="74" t="s">
        <v>98</v>
      </c>
      <c r="E40" s="119">
        <f t="shared" si="11"/>
        <v>100</v>
      </c>
      <c r="F40" s="120">
        <f t="shared" ref="F40:R40" si="14">ROUND(F37/$E37*100,1)</f>
        <v>2.8</v>
      </c>
      <c r="G40" s="120">
        <f t="shared" si="14"/>
        <v>4.2</v>
      </c>
      <c r="H40" s="120">
        <f t="shared" si="14"/>
        <v>4.7</v>
      </c>
      <c r="I40" s="120">
        <f t="shared" si="14"/>
        <v>4.5</v>
      </c>
      <c r="J40" s="120">
        <f t="shared" si="14"/>
        <v>5.5</v>
      </c>
      <c r="K40" s="120">
        <f t="shared" si="14"/>
        <v>5.7</v>
      </c>
      <c r="L40" s="120">
        <f t="shared" si="14"/>
        <v>7.6</v>
      </c>
      <c r="M40" s="120">
        <f t="shared" si="14"/>
        <v>9.1</v>
      </c>
      <c r="N40" s="120">
        <f t="shared" si="14"/>
        <v>10.5</v>
      </c>
      <c r="O40" s="120">
        <f t="shared" si="14"/>
        <v>10.4</v>
      </c>
      <c r="P40" s="120">
        <f t="shared" si="14"/>
        <v>9.1999999999999993</v>
      </c>
      <c r="Q40" s="120">
        <f t="shared" si="14"/>
        <v>8.8000000000000007</v>
      </c>
      <c r="R40" s="121">
        <f t="shared" si="14"/>
        <v>17</v>
      </c>
    </row>
    <row r="41" spans="2:18" ht="15" hidden="1" customHeight="1" outlineLevel="1">
      <c r="B41" s="72"/>
      <c r="C41" s="85" t="s">
        <v>101</v>
      </c>
      <c r="D41" s="67" t="s">
        <v>81</v>
      </c>
      <c r="E41" s="68">
        <f t="shared" si="11"/>
        <v>1738</v>
      </c>
      <c r="F41" s="70">
        <f t="shared" ref="F41:R41" si="15">F42+F43</f>
        <v>39</v>
      </c>
      <c r="G41" s="70">
        <f t="shared" si="15"/>
        <v>71</v>
      </c>
      <c r="H41" s="70">
        <f t="shared" si="15"/>
        <v>77</v>
      </c>
      <c r="I41" s="70">
        <f t="shared" si="15"/>
        <v>67</v>
      </c>
      <c r="J41" s="70">
        <f t="shared" si="15"/>
        <v>87</v>
      </c>
      <c r="K41" s="70">
        <f t="shared" si="15"/>
        <v>109</v>
      </c>
      <c r="L41" s="70">
        <f t="shared" si="15"/>
        <v>140</v>
      </c>
      <c r="M41" s="70">
        <f t="shared" si="15"/>
        <v>161</v>
      </c>
      <c r="N41" s="70">
        <f t="shared" si="15"/>
        <v>179</v>
      </c>
      <c r="O41" s="70">
        <f t="shared" si="15"/>
        <v>209</v>
      </c>
      <c r="P41" s="70">
        <f t="shared" si="15"/>
        <v>148</v>
      </c>
      <c r="Q41" s="70">
        <f t="shared" si="15"/>
        <v>147</v>
      </c>
      <c r="R41" s="71">
        <f t="shared" si="15"/>
        <v>304</v>
      </c>
    </row>
    <row r="42" spans="2:18" ht="15" hidden="1" customHeight="1" outlineLevel="1">
      <c r="B42" s="72"/>
      <c r="C42" s="72"/>
      <c r="D42" s="80" t="s">
        <v>99</v>
      </c>
      <c r="E42" s="81">
        <f t="shared" si="11"/>
        <v>901</v>
      </c>
      <c r="F42" s="83">
        <v>22</v>
      </c>
      <c r="G42" s="83">
        <v>43</v>
      </c>
      <c r="H42" s="83">
        <v>46</v>
      </c>
      <c r="I42" s="83">
        <v>43</v>
      </c>
      <c r="J42" s="83">
        <v>50</v>
      </c>
      <c r="K42" s="83">
        <v>66</v>
      </c>
      <c r="L42" s="83">
        <v>71</v>
      </c>
      <c r="M42" s="83">
        <v>84</v>
      </c>
      <c r="N42" s="83">
        <v>86</v>
      </c>
      <c r="O42" s="83">
        <v>108</v>
      </c>
      <c r="P42" s="83">
        <v>78</v>
      </c>
      <c r="Q42" s="83">
        <v>65</v>
      </c>
      <c r="R42" s="84">
        <v>139</v>
      </c>
    </row>
    <row r="43" spans="2:18" ht="15" hidden="1" customHeight="1" outlineLevel="1">
      <c r="B43" s="72"/>
      <c r="C43" s="94"/>
      <c r="D43" s="74" t="s">
        <v>100</v>
      </c>
      <c r="E43" s="81">
        <f t="shared" si="11"/>
        <v>837</v>
      </c>
      <c r="F43" s="83">
        <v>17</v>
      </c>
      <c r="G43" s="83">
        <v>28</v>
      </c>
      <c r="H43" s="83">
        <v>31</v>
      </c>
      <c r="I43" s="83">
        <v>24</v>
      </c>
      <c r="J43" s="83">
        <v>37</v>
      </c>
      <c r="K43" s="83">
        <v>43</v>
      </c>
      <c r="L43" s="83">
        <v>69</v>
      </c>
      <c r="M43" s="83">
        <v>77</v>
      </c>
      <c r="N43" s="83">
        <v>93</v>
      </c>
      <c r="O43" s="83">
        <v>101</v>
      </c>
      <c r="P43" s="83">
        <v>70</v>
      </c>
      <c r="Q43" s="83">
        <v>82</v>
      </c>
      <c r="R43" s="84">
        <v>165</v>
      </c>
    </row>
    <row r="44" spans="2:18" ht="15" hidden="1" customHeight="1" outlineLevel="1">
      <c r="B44" s="72"/>
      <c r="C44" s="85" t="s">
        <v>102</v>
      </c>
      <c r="D44" s="67" t="s">
        <v>81</v>
      </c>
      <c r="E44" s="68">
        <f t="shared" si="11"/>
        <v>2991</v>
      </c>
      <c r="F44" s="70">
        <f t="shared" ref="F44:R44" si="16">F45+F46</f>
        <v>95</v>
      </c>
      <c r="G44" s="70">
        <f t="shared" si="16"/>
        <v>123</v>
      </c>
      <c r="H44" s="70">
        <f t="shared" si="16"/>
        <v>148</v>
      </c>
      <c r="I44" s="70">
        <f t="shared" si="16"/>
        <v>138</v>
      </c>
      <c r="J44" s="70">
        <f t="shared" si="16"/>
        <v>163</v>
      </c>
      <c r="K44" s="70">
        <f t="shared" si="16"/>
        <v>156</v>
      </c>
      <c r="L44" s="70">
        <f t="shared" si="16"/>
        <v>234</v>
      </c>
      <c r="M44" s="70">
        <f t="shared" si="16"/>
        <v>290</v>
      </c>
      <c r="N44" s="70">
        <f t="shared" si="16"/>
        <v>325</v>
      </c>
      <c r="O44" s="70">
        <f t="shared" si="16"/>
        <v>294</v>
      </c>
      <c r="P44" s="70">
        <f t="shared" si="16"/>
        <v>266</v>
      </c>
      <c r="Q44" s="70">
        <f t="shared" si="16"/>
        <v>258</v>
      </c>
      <c r="R44" s="71">
        <f t="shared" si="16"/>
        <v>501</v>
      </c>
    </row>
    <row r="45" spans="2:18" ht="15" hidden="1" customHeight="1" outlineLevel="1">
      <c r="B45" s="72"/>
      <c r="C45" s="72"/>
      <c r="D45" s="80" t="s">
        <v>99</v>
      </c>
      <c r="E45" s="81">
        <f t="shared" si="11"/>
        <v>1595</v>
      </c>
      <c r="F45" s="83">
        <v>59</v>
      </c>
      <c r="G45" s="83">
        <v>66</v>
      </c>
      <c r="H45" s="83">
        <v>92</v>
      </c>
      <c r="I45" s="83">
        <v>82</v>
      </c>
      <c r="J45" s="83">
        <v>89</v>
      </c>
      <c r="K45" s="83">
        <v>100</v>
      </c>
      <c r="L45" s="83">
        <v>113</v>
      </c>
      <c r="M45" s="83">
        <v>150</v>
      </c>
      <c r="N45" s="83">
        <v>174</v>
      </c>
      <c r="O45" s="83">
        <v>171</v>
      </c>
      <c r="P45" s="83">
        <v>139</v>
      </c>
      <c r="Q45" s="83">
        <v>124</v>
      </c>
      <c r="R45" s="84">
        <v>236</v>
      </c>
    </row>
    <row r="46" spans="2:18" ht="15" hidden="1" customHeight="1" outlineLevel="1">
      <c r="B46" s="72"/>
      <c r="C46" s="94"/>
      <c r="D46" s="74" t="s">
        <v>100</v>
      </c>
      <c r="E46" s="81">
        <f t="shared" si="11"/>
        <v>1396</v>
      </c>
      <c r="F46" s="83">
        <v>36</v>
      </c>
      <c r="G46" s="83">
        <v>57</v>
      </c>
      <c r="H46" s="83">
        <v>56</v>
      </c>
      <c r="I46" s="83">
        <v>56</v>
      </c>
      <c r="J46" s="83">
        <v>74</v>
      </c>
      <c r="K46" s="83">
        <v>56</v>
      </c>
      <c r="L46" s="83">
        <v>121</v>
      </c>
      <c r="M46" s="83">
        <v>140</v>
      </c>
      <c r="N46" s="83">
        <v>151</v>
      </c>
      <c r="O46" s="83">
        <v>123</v>
      </c>
      <c r="P46" s="83">
        <v>127</v>
      </c>
      <c r="Q46" s="83">
        <v>134</v>
      </c>
      <c r="R46" s="84">
        <v>265</v>
      </c>
    </row>
    <row r="47" spans="2:18" ht="15" hidden="1" customHeight="1" outlineLevel="1">
      <c r="B47" s="72"/>
      <c r="C47" s="85" t="s">
        <v>103</v>
      </c>
      <c r="D47" s="67" t="s">
        <v>81</v>
      </c>
      <c r="E47" s="68">
        <f t="shared" si="11"/>
        <v>2041</v>
      </c>
      <c r="F47" s="70">
        <f t="shared" ref="F47:R47" si="17">F48+F49</f>
        <v>60</v>
      </c>
      <c r="G47" s="70">
        <f t="shared" si="17"/>
        <v>81</v>
      </c>
      <c r="H47" s="70">
        <f t="shared" si="17"/>
        <v>99</v>
      </c>
      <c r="I47" s="70">
        <f t="shared" si="17"/>
        <v>109</v>
      </c>
      <c r="J47" s="70">
        <f t="shared" si="17"/>
        <v>115</v>
      </c>
      <c r="K47" s="70">
        <f t="shared" si="17"/>
        <v>114</v>
      </c>
      <c r="L47" s="70">
        <f t="shared" si="17"/>
        <v>149</v>
      </c>
      <c r="M47" s="70">
        <f t="shared" si="17"/>
        <v>161</v>
      </c>
      <c r="N47" s="70">
        <f t="shared" si="17"/>
        <v>197</v>
      </c>
      <c r="O47" s="70">
        <f t="shared" si="17"/>
        <v>197</v>
      </c>
      <c r="P47" s="70">
        <f t="shared" si="17"/>
        <v>215</v>
      </c>
      <c r="Q47" s="70">
        <f t="shared" si="17"/>
        <v>182</v>
      </c>
      <c r="R47" s="71">
        <f t="shared" si="17"/>
        <v>362</v>
      </c>
    </row>
    <row r="48" spans="2:18" ht="15" hidden="1" customHeight="1" outlineLevel="1">
      <c r="B48" s="72"/>
      <c r="C48" s="72"/>
      <c r="D48" s="80" t="s">
        <v>99</v>
      </c>
      <c r="E48" s="81">
        <f t="shared" si="11"/>
        <v>1091</v>
      </c>
      <c r="F48" s="83">
        <v>35</v>
      </c>
      <c r="G48" s="83">
        <v>56</v>
      </c>
      <c r="H48" s="83">
        <v>64</v>
      </c>
      <c r="I48" s="83">
        <v>64</v>
      </c>
      <c r="J48" s="83">
        <v>68</v>
      </c>
      <c r="K48" s="83">
        <v>59</v>
      </c>
      <c r="L48" s="83">
        <v>76</v>
      </c>
      <c r="M48" s="83">
        <v>84</v>
      </c>
      <c r="N48" s="83">
        <v>104</v>
      </c>
      <c r="O48" s="83">
        <v>97</v>
      </c>
      <c r="P48" s="83">
        <v>112</v>
      </c>
      <c r="Q48" s="83">
        <v>86</v>
      </c>
      <c r="R48" s="84">
        <v>186</v>
      </c>
    </row>
    <row r="49" spans="2:18" ht="15" hidden="1" customHeight="1" outlineLevel="1">
      <c r="B49" s="72"/>
      <c r="C49" s="94"/>
      <c r="D49" s="74" t="s">
        <v>100</v>
      </c>
      <c r="E49" s="81">
        <f t="shared" si="11"/>
        <v>950</v>
      </c>
      <c r="F49" s="83">
        <v>25</v>
      </c>
      <c r="G49" s="83">
        <v>25</v>
      </c>
      <c r="H49" s="83">
        <v>35</v>
      </c>
      <c r="I49" s="83">
        <v>45</v>
      </c>
      <c r="J49" s="83">
        <v>47</v>
      </c>
      <c r="K49" s="83">
        <v>55</v>
      </c>
      <c r="L49" s="83">
        <v>73</v>
      </c>
      <c r="M49" s="83">
        <v>77</v>
      </c>
      <c r="N49" s="83">
        <v>93</v>
      </c>
      <c r="O49" s="83">
        <v>100</v>
      </c>
      <c r="P49" s="83">
        <v>103</v>
      </c>
      <c r="Q49" s="83">
        <v>96</v>
      </c>
      <c r="R49" s="84">
        <v>176</v>
      </c>
    </row>
    <row r="50" spans="2:18" ht="15" hidden="1" customHeight="1" outlineLevel="1">
      <c r="B50" s="72"/>
      <c r="C50" s="85" t="s">
        <v>104</v>
      </c>
      <c r="D50" s="67" t="s">
        <v>81</v>
      </c>
      <c r="E50" s="68">
        <f t="shared" si="11"/>
        <v>1633</v>
      </c>
      <c r="F50" s="70">
        <f t="shared" ref="F50:R50" si="18">F51+F52</f>
        <v>42</v>
      </c>
      <c r="G50" s="70">
        <f t="shared" si="18"/>
        <v>81</v>
      </c>
      <c r="H50" s="70">
        <f t="shared" si="18"/>
        <v>68</v>
      </c>
      <c r="I50" s="70">
        <f t="shared" si="18"/>
        <v>60</v>
      </c>
      <c r="J50" s="70">
        <f t="shared" si="18"/>
        <v>99</v>
      </c>
      <c r="K50" s="70">
        <f t="shared" si="18"/>
        <v>100</v>
      </c>
      <c r="L50" s="70">
        <f t="shared" si="18"/>
        <v>115</v>
      </c>
      <c r="M50" s="70">
        <f t="shared" si="18"/>
        <v>156</v>
      </c>
      <c r="N50" s="70">
        <f t="shared" si="18"/>
        <v>178</v>
      </c>
      <c r="O50" s="70">
        <f t="shared" si="18"/>
        <v>170</v>
      </c>
      <c r="P50" s="70">
        <f t="shared" si="18"/>
        <v>143</v>
      </c>
      <c r="Q50" s="70">
        <f t="shared" si="18"/>
        <v>156</v>
      </c>
      <c r="R50" s="71">
        <f t="shared" si="18"/>
        <v>265</v>
      </c>
    </row>
    <row r="51" spans="2:18" ht="15" hidden="1" customHeight="1" outlineLevel="1">
      <c r="B51" s="72"/>
      <c r="C51" s="72"/>
      <c r="D51" s="80" t="s">
        <v>99</v>
      </c>
      <c r="E51" s="81">
        <f t="shared" si="11"/>
        <v>863</v>
      </c>
      <c r="F51" s="83">
        <v>24</v>
      </c>
      <c r="G51" s="83">
        <v>36</v>
      </c>
      <c r="H51" s="83">
        <v>39</v>
      </c>
      <c r="I51" s="83">
        <v>46</v>
      </c>
      <c r="J51" s="83">
        <v>51</v>
      </c>
      <c r="K51" s="83">
        <v>57</v>
      </c>
      <c r="L51" s="83">
        <v>60</v>
      </c>
      <c r="M51" s="83">
        <v>89</v>
      </c>
      <c r="N51" s="83">
        <v>85</v>
      </c>
      <c r="O51" s="83">
        <v>99</v>
      </c>
      <c r="P51" s="83">
        <v>70</v>
      </c>
      <c r="Q51" s="83">
        <v>71</v>
      </c>
      <c r="R51" s="84">
        <v>136</v>
      </c>
    </row>
    <row r="52" spans="2:18" ht="15" hidden="1" customHeight="1" outlineLevel="1">
      <c r="B52" s="94"/>
      <c r="C52" s="94"/>
      <c r="D52" s="74" t="s">
        <v>100</v>
      </c>
      <c r="E52" s="100">
        <f t="shared" si="11"/>
        <v>770</v>
      </c>
      <c r="F52" s="102">
        <v>18</v>
      </c>
      <c r="G52" s="102">
        <v>45</v>
      </c>
      <c r="H52" s="102">
        <v>29</v>
      </c>
      <c r="I52" s="102">
        <v>14</v>
      </c>
      <c r="J52" s="102">
        <v>48</v>
      </c>
      <c r="K52" s="102">
        <v>43</v>
      </c>
      <c r="L52" s="102">
        <v>55</v>
      </c>
      <c r="M52" s="102">
        <v>67</v>
      </c>
      <c r="N52" s="102">
        <v>93</v>
      </c>
      <c r="O52" s="102">
        <v>71</v>
      </c>
      <c r="P52" s="102">
        <v>73</v>
      </c>
      <c r="Q52" s="102">
        <v>85</v>
      </c>
      <c r="R52" s="103">
        <v>129</v>
      </c>
    </row>
    <row r="53" spans="2:18" ht="15" customHeight="1" collapsed="1">
      <c r="B53" s="686" t="s">
        <v>107</v>
      </c>
      <c r="C53" s="687"/>
      <c r="D53" s="67" t="s">
        <v>81</v>
      </c>
      <c r="E53" s="104">
        <f t="shared" si="11"/>
        <v>5780</v>
      </c>
      <c r="F53" s="106">
        <f>SUM(F54:F55)</f>
        <v>97</v>
      </c>
      <c r="G53" s="106">
        <f t="shared" ref="G53:R53" si="19">SUM(G54:G55)</f>
        <v>168</v>
      </c>
      <c r="H53" s="106">
        <f t="shared" si="19"/>
        <v>261</v>
      </c>
      <c r="I53" s="106">
        <f t="shared" si="19"/>
        <v>259</v>
      </c>
      <c r="J53" s="106">
        <f t="shared" si="19"/>
        <v>264</v>
      </c>
      <c r="K53" s="106">
        <f t="shared" si="19"/>
        <v>351</v>
      </c>
      <c r="L53" s="106">
        <f t="shared" si="19"/>
        <v>321</v>
      </c>
      <c r="M53" s="106">
        <f t="shared" si="19"/>
        <v>493</v>
      </c>
      <c r="N53" s="106">
        <f t="shared" si="19"/>
        <v>600</v>
      </c>
      <c r="O53" s="106">
        <f t="shared" si="19"/>
        <v>715</v>
      </c>
      <c r="P53" s="106">
        <f t="shared" si="19"/>
        <v>692</v>
      </c>
      <c r="Q53" s="106">
        <f t="shared" si="19"/>
        <v>563</v>
      </c>
      <c r="R53" s="107">
        <f t="shared" si="19"/>
        <v>996</v>
      </c>
    </row>
    <row r="54" spans="2:18" ht="15" customHeight="1">
      <c r="B54" s="72"/>
      <c r="C54" s="73"/>
      <c r="D54" s="80" t="s">
        <v>99</v>
      </c>
      <c r="E54" s="81">
        <f t="shared" si="11"/>
        <v>3227</v>
      </c>
      <c r="F54" s="83">
        <f t="shared" ref="F54:R55" si="20">F58+F61+F64+F67</f>
        <v>52</v>
      </c>
      <c r="G54" s="83">
        <f t="shared" si="20"/>
        <v>108</v>
      </c>
      <c r="H54" s="83">
        <f t="shared" si="20"/>
        <v>159</v>
      </c>
      <c r="I54" s="83">
        <f t="shared" si="20"/>
        <v>176</v>
      </c>
      <c r="J54" s="83">
        <f t="shared" si="20"/>
        <v>175</v>
      </c>
      <c r="K54" s="83">
        <f t="shared" si="20"/>
        <v>205</v>
      </c>
      <c r="L54" s="83">
        <f t="shared" si="20"/>
        <v>193</v>
      </c>
      <c r="M54" s="83">
        <f t="shared" si="20"/>
        <v>263</v>
      </c>
      <c r="N54" s="83">
        <f t="shared" si="20"/>
        <v>324</v>
      </c>
      <c r="O54" s="83">
        <f t="shared" si="20"/>
        <v>380</v>
      </c>
      <c r="P54" s="83">
        <f t="shared" si="20"/>
        <v>390</v>
      </c>
      <c r="Q54" s="83">
        <f t="shared" si="20"/>
        <v>297</v>
      </c>
      <c r="R54" s="84">
        <f t="shared" si="20"/>
        <v>505</v>
      </c>
    </row>
    <row r="55" spans="2:18" ht="15" customHeight="1">
      <c r="B55" s="72"/>
      <c r="C55" s="73"/>
      <c r="D55" s="80" t="s">
        <v>100</v>
      </c>
      <c r="E55" s="81">
        <f t="shared" si="11"/>
        <v>2553</v>
      </c>
      <c r="F55" s="83">
        <f t="shared" si="20"/>
        <v>45</v>
      </c>
      <c r="G55" s="83">
        <f t="shared" si="20"/>
        <v>60</v>
      </c>
      <c r="H55" s="83">
        <f t="shared" si="20"/>
        <v>102</v>
      </c>
      <c r="I55" s="83">
        <f t="shared" si="20"/>
        <v>83</v>
      </c>
      <c r="J55" s="83">
        <f t="shared" si="20"/>
        <v>89</v>
      </c>
      <c r="K55" s="83">
        <f t="shared" si="20"/>
        <v>146</v>
      </c>
      <c r="L55" s="83">
        <f t="shared" si="20"/>
        <v>128</v>
      </c>
      <c r="M55" s="83">
        <f t="shared" si="20"/>
        <v>230</v>
      </c>
      <c r="N55" s="83">
        <f t="shared" si="20"/>
        <v>276</v>
      </c>
      <c r="O55" s="83">
        <f t="shared" si="20"/>
        <v>335</v>
      </c>
      <c r="P55" s="83">
        <f t="shared" si="20"/>
        <v>302</v>
      </c>
      <c r="Q55" s="83">
        <f t="shared" si="20"/>
        <v>266</v>
      </c>
      <c r="R55" s="84">
        <f t="shared" si="20"/>
        <v>491</v>
      </c>
    </row>
    <row r="56" spans="2:18" ht="15" customHeight="1">
      <c r="B56" s="94"/>
      <c r="C56" s="148"/>
      <c r="D56" s="74" t="s">
        <v>98</v>
      </c>
      <c r="E56" s="119">
        <f t="shared" si="11"/>
        <v>100.1</v>
      </c>
      <c r="F56" s="120">
        <f t="shared" ref="F56:R56" si="21">ROUND(F53/$E53*100,1)</f>
        <v>1.7</v>
      </c>
      <c r="G56" s="120">
        <f t="shared" si="21"/>
        <v>2.9</v>
      </c>
      <c r="H56" s="120">
        <f t="shared" si="21"/>
        <v>4.5</v>
      </c>
      <c r="I56" s="120">
        <f t="shared" si="21"/>
        <v>4.5</v>
      </c>
      <c r="J56" s="120">
        <f t="shared" si="21"/>
        <v>4.5999999999999996</v>
      </c>
      <c r="K56" s="120">
        <f t="shared" si="21"/>
        <v>6.1</v>
      </c>
      <c r="L56" s="120">
        <f t="shared" si="21"/>
        <v>5.6</v>
      </c>
      <c r="M56" s="120">
        <f t="shared" si="21"/>
        <v>8.5</v>
      </c>
      <c r="N56" s="120">
        <f t="shared" si="21"/>
        <v>10.4</v>
      </c>
      <c r="O56" s="120">
        <f t="shared" si="21"/>
        <v>12.4</v>
      </c>
      <c r="P56" s="120">
        <f t="shared" si="21"/>
        <v>12</v>
      </c>
      <c r="Q56" s="120">
        <f t="shared" si="21"/>
        <v>9.6999999999999993</v>
      </c>
      <c r="R56" s="121">
        <f t="shared" si="21"/>
        <v>17.2</v>
      </c>
    </row>
    <row r="57" spans="2:18" ht="15" hidden="1" customHeight="1" outlineLevel="1">
      <c r="B57" s="72"/>
      <c r="C57" s="72" t="s">
        <v>101</v>
      </c>
      <c r="D57" s="67" t="s">
        <v>81</v>
      </c>
      <c r="E57" s="68">
        <f t="shared" si="11"/>
        <v>1208</v>
      </c>
      <c r="F57" s="70">
        <f t="shared" ref="F57:R57" si="22">F58+F59</f>
        <v>17</v>
      </c>
      <c r="G57" s="70">
        <f t="shared" si="22"/>
        <v>28</v>
      </c>
      <c r="H57" s="70">
        <f t="shared" si="22"/>
        <v>51</v>
      </c>
      <c r="I57" s="70">
        <f t="shared" si="22"/>
        <v>40</v>
      </c>
      <c r="J57" s="70">
        <f t="shared" si="22"/>
        <v>48</v>
      </c>
      <c r="K57" s="70">
        <f t="shared" si="22"/>
        <v>72</v>
      </c>
      <c r="L57" s="70">
        <f t="shared" si="22"/>
        <v>78</v>
      </c>
      <c r="M57" s="70">
        <f t="shared" si="22"/>
        <v>113</v>
      </c>
      <c r="N57" s="70">
        <f t="shared" si="22"/>
        <v>122</v>
      </c>
      <c r="O57" s="70">
        <f t="shared" si="22"/>
        <v>133</v>
      </c>
      <c r="P57" s="70">
        <f t="shared" si="22"/>
        <v>175</v>
      </c>
      <c r="Q57" s="70">
        <f t="shared" si="22"/>
        <v>113</v>
      </c>
      <c r="R57" s="71">
        <f t="shared" si="22"/>
        <v>218</v>
      </c>
    </row>
    <row r="58" spans="2:18" ht="15" hidden="1" customHeight="1" outlineLevel="1">
      <c r="B58" s="72"/>
      <c r="C58" s="72"/>
      <c r="D58" s="80" t="s">
        <v>99</v>
      </c>
      <c r="E58" s="81">
        <f t="shared" si="11"/>
        <v>665</v>
      </c>
      <c r="F58" s="83">
        <v>11</v>
      </c>
      <c r="G58" s="83">
        <v>19</v>
      </c>
      <c r="H58" s="83">
        <v>28</v>
      </c>
      <c r="I58" s="83">
        <v>27</v>
      </c>
      <c r="J58" s="83">
        <v>38</v>
      </c>
      <c r="K58" s="83">
        <v>38</v>
      </c>
      <c r="L58" s="83">
        <v>52</v>
      </c>
      <c r="M58" s="83">
        <v>58</v>
      </c>
      <c r="N58" s="83">
        <v>66</v>
      </c>
      <c r="O58" s="83">
        <v>67</v>
      </c>
      <c r="P58" s="83">
        <v>90</v>
      </c>
      <c r="Q58" s="83">
        <v>62</v>
      </c>
      <c r="R58" s="84">
        <v>109</v>
      </c>
    </row>
    <row r="59" spans="2:18" ht="15" hidden="1" customHeight="1" outlineLevel="1">
      <c r="B59" s="72"/>
      <c r="C59" s="94"/>
      <c r="D59" s="74" t="s">
        <v>100</v>
      </c>
      <c r="E59" s="81">
        <f t="shared" si="11"/>
        <v>543</v>
      </c>
      <c r="F59" s="83">
        <v>6</v>
      </c>
      <c r="G59" s="83">
        <v>9</v>
      </c>
      <c r="H59" s="83">
        <v>23</v>
      </c>
      <c r="I59" s="83">
        <v>13</v>
      </c>
      <c r="J59" s="83">
        <v>10</v>
      </c>
      <c r="K59" s="83">
        <v>34</v>
      </c>
      <c r="L59" s="83">
        <v>26</v>
      </c>
      <c r="M59" s="83">
        <v>55</v>
      </c>
      <c r="N59" s="83">
        <v>56</v>
      </c>
      <c r="O59" s="83">
        <v>66</v>
      </c>
      <c r="P59" s="83">
        <v>85</v>
      </c>
      <c r="Q59" s="83">
        <v>51</v>
      </c>
      <c r="R59" s="84">
        <v>109</v>
      </c>
    </row>
    <row r="60" spans="2:18" ht="15" hidden="1" customHeight="1" outlineLevel="1">
      <c r="B60" s="72"/>
      <c r="C60" s="85" t="s">
        <v>102</v>
      </c>
      <c r="D60" s="67" t="s">
        <v>81</v>
      </c>
      <c r="E60" s="68">
        <f t="shared" si="11"/>
        <v>2117</v>
      </c>
      <c r="F60" s="70">
        <f t="shared" ref="F60:R60" si="23">F61+F62</f>
        <v>39</v>
      </c>
      <c r="G60" s="70">
        <f t="shared" si="23"/>
        <v>71</v>
      </c>
      <c r="H60" s="70">
        <f t="shared" si="23"/>
        <v>97</v>
      </c>
      <c r="I60" s="70">
        <f t="shared" si="23"/>
        <v>106</v>
      </c>
      <c r="J60" s="70">
        <f t="shared" si="23"/>
        <v>107</v>
      </c>
      <c r="K60" s="70">
        <f t="shared" si="23"/>
        <v>114</v>
      </c>
      <c r="L60" s="70">
        <f t="shared" si="23"/>
        <v>102</v>
      </c>
      <c r="M60" s="70">
        <f t="shared" si="23"/>
        <v>186</v>
      </c>
      <c r="N60" s="70">
        <f t="shared" si="23"/>
        <v>239</v>
      </c>
      <c r="O60" s="70">
        <f t="shared" si="23"/>
        <v>276</v>
      </c>
      <c r="P60" s="70">
        <f t="shared" si="23"/>
        <v>226</v>
      </c>
      <c r="Q60" s="70">
        <f t="shared" si="23"/>
        <v>202</v>
      </c>
      <c r="R60" s="71">
        <f t="shared" si="23"/>
        <v>352</v>
      </c>
    </row>
    <row r="61" spans="2:18" ht="15" hidden="1" customHeight="1" outlineLevel="1">
      <c r="B61" s="72"/>
      <c r="C61" s="72"/>
      <c r="D61" s="80" t="s">
        <v>99</v>
      </c>
      <c r="E61" s="81">
        <f t="shared" si="11"/>
        <v>1183</v>
      </c>
      <c r="F61" s="83">
        <v>18</v>
      </c>
      <c r="G61" s="83">
        <v>40</v>
      </c>
      <c r="H61" s="83">
        <v>59</v>
      </c>
      <c r="I61" s="83">
        <v>73</v>
      </c>
      <c r="J61" s="83">
        <v>70</v>
      </c>
      <c r="K61" s="83">
        <v>71</v>
      </c>
      <c r="L61" s="83">
        <v>60</v>
      </c>
      <c r="M61" s="83">
        <v>100</v>
      </c>
      <c r="N61" s="83">
        <v>127</v>
      </c>
      <c r="O61" s="83">
        <v>148</v>
      </c>
      <c r="P61" s="83">
        <v>139</v>
      </c>
      <c r="Q61" s="83">
        <v>101</v>
      </c>
      <c r="R61" s="84">
        <v>177</v>
      </c>
    </row>
    <row r="62" spans="2:18" ht="15" hidden="1" customHeight="1" outlineLevel="1">
      <c r="B62" s="72"/>
      <c r="C62" s="94"/>
      <c r="D62" s="74" t="s">
        <v>100</v>
      </c>
      <c r="E62" s="81">
        <f t="shared" si="11"/>
        <v>934</v>
      </c>
      <c r="F62" s="83">
        <v>21</v>
      </c>
      <c r="G62" s="83">
        <v>31</v>
      </c>
      <c r="H62" s="83">
        <v>38</v>
      </c>
      <c r="I62" s="83">
        <v>33</v>
      </c>
      <c r="J62" s="83">
        <v>37</v>
      </c>
      <c r="K62" s="83">
        <v>43</v>
      </c>
      <c r="L62" s="83">
        <v>42</v>
      </c>
      <c r="M62" s="83">
        <v>86</v>
      </c>
      <c r="N62" s="83">
        <v>112</v>
      </c>
      <c r="O62" s="83">
        <v>128</v>
      </c>
      <c r="P62" s="83">
        <v>87</v>
      </c>
      <c r="Q62" s="83">
        <v>101</v>
      </c>
      <c r="R62" s="84">
        <v>175</v>
      </c>
    </row>
    <row r="63" spans="2:18" ht="15" hidden="1" customHeight="1" outlineLevel="1">
      <c r="B63" s="72"/>
      <c r="C63" s="85" t="s">
        <v>103</v>
      </c>
      <c r="D63" s="67" t="s">
        <v>81</v>
      </c>
      <c r="E63" s="68">
        <f t="shared" si="11"/>
        <v>1389</v>
      </c>
      <c r="F63" s="70">
        <f t="shared" ref="F63:R63" si="24">F64+F65</f>
        <v>22</v>
      </c>
      <c r="G63" s="70">
        <f t="shared" si="24"/>
        <v>40</v>
      </c>
      <c r="H63" s="70">
        <f t="shared" si="24"/>
        <v>59</v>
      </c>
      <c r="I63" s="70">
        <f t="shared" si="24"/>
        <v>64</v>
      </c>
      <c r="J63" s="70">
        <f t="shared" si="24"/>
        <v>67</v>
      </c>
      <c r="K63" s="70">
        <f t="shared" si="24"/>
        <v>94</v>
      </c>
      <c r="L63" s="70">
        <f t="shared" si="24"/>
        <v>77</v>
      </c>
      <c r="M63" s="70">
        <f t="shared" si="24"/>
        <v>110</v>
      </c>
      <c r="N63" s="70">
        <f t="shared" si="24"/>
        <v>128</v>
      </c>
      <c r="O63" s="70">
        <f t="shared" si="24"/>
        <v>171</v>
      </c>
      <c r="P63" s="70">
        <f t="shared" si="24"/>
        <v>161</v>
      </c>
      <c r="Q63" s="70">
        <f t="shared" si="24"/>
        <v>157</v>
      </c>
      <c r="R63" s="71">
        <f t="shared" si="24"/>
        <v>239</v>
      </c>
    </row>
    <row r="64" spans="2:18" ht="15" hidden="1" customHeight="1" outlineLevel="1">
      <c r="B64" s="72"/>
      <c r="C64" s="72"/>
      <c r="D64" s="80" t="s">
        <v>99</v>
      </c>
      <c r="E64" s="81">
        <f t="shared" si="11"/>
        <v>757</v>
      </c>
      <c r="F64" s="83">
        <v>13</v>
      </c>
      <c r="G64" s="83">
        <v>29</v>
      </c>
      <c r="H64" s="83">
        <v>36</v>
      </c>
      <c r="I64" s="83">
        <v>40</v>
      </c>
      <c r="J64" s="83">
        <v>37</v>
      </c>
      <c r="K64" s="83">
        <v>55</v>
      </c>
      <c r="L64" s="83">
        <v>46</v>
      </c>
      <c r="M64" s="83">
        <v>54</v>
      </c>
      <c r="N64" s="83">
        <v>67</v>
      </c>
      <c r="O64" s="83">
        <v>91</v>
      </c>
      <c r="P64" s="83">
        <v>82</v>
      </c>
      <c r="Q64" s="83">
        <v>87</v>
      </c>
      <c r="R64" s="84">
        <v>120</v>
      </c>
    </row>
    <row r="65" spans="2:18" ht="15" hidden="1" customHeight="1" outlineLevel="1">
      <c r="B65" s="72"/>
      <c r="C65" s="94"/>
      <c r="D65" s="74" t="s">
        <v>100</v>
      </c>
      <c r="E65" s="81">
        <f t="shared" si="11"/>
        <v>632</v>
      </c>
      <c r="F65" s="83">
        <v>9</v>
      </c>
      <c r="G65" s="83">
        <v>11</v>
      </c>
      <c r="H65" s="83">
        <v>23</v>
      </c>
      <c r="I65" s="83">
        <v>24</v>
      </c>
      <c r="J65" s="83">
        <v>30</v>
      </c>
      <c r="K65" s="83">
        <v>39</v>
      </c>
      <c r="L65" s="83">
        <v>31</v>
      </c>
      <c r="M65" s="83">
        <v>56</v>
      </c>
      <c r="N65" s="83">
        <v>61</v>
      </c>
      <c r="O65" s="83">
        <v>80</v>
      </c>
      <c r="P65" s="83">
        <v>79</v>
      </c>
      <c r="Q65" s="83">
        <v>70</v>
      </c>
      <c r="R65" s="84">
        <v>119</v>
      </c>
    </row>
    <row r="66" spans="2:18" ht="15" hidden="1" customHeight="1" outlineLevel="1">
      <c r="B66" s="72"/>
      <c r="C66" s="85" t="s">
        <v>104</v>
      </c>
      <c r="D66" s="67" t="s">
        <v>81</v>
      </c>
      <c r="E66" s="68">
        <f t="shared" si="11"/>
        <v>1066</v>
      </c>
      <c r="F66" s="70">
        <f t="shared" ref="F66:R66" si="25">F67+F68</f>
        <v>19</v>
      </c>
      <c r="G66" s="70">
        <f t="shared" si="25"/>
        <v>29</v>
      </c>
      <c r="H66" s="70">
        <f t="shared" si="25"/>
        <v>54</v>
      </c>
      <c r="I66" s="70">
        <f t="shared" si="25"/>
        <v>49</v>
      </c>
      <c r="J66" s="70">
        <f t="shared" si="25"/>
        <v>42</v>
      </c>
      <c r="K66" s="70">
        <f t="shared" si="25"/>
        <v>71</v>
      </c>
      <c r="L66" s="70">
        <f t="shared" si="25"/>
        <v>64</v>
      </c>
      <c r="M66" s="70">
        <f t="shared" si="25"/>
        <v>84</v>
      </c>
      <c r="N66" s="70">
        <f t="shared" si="25"/>
        <v>111</v>
      </c>
      <c r="O66" s="70">
        <f t="shared" si="25"/>
        <v>135</v>
      </c>
      <c r="P66" s="70">
        <f t="shared" si="25"/>
        <v>130</v>
      </c>
      <c r="Q66" s="70">
        <f t="shared" si="25"/>
        <v>91</v>
      </c>
      <c r="R66" s="71">
        <f t="shared" si="25"/>
        <v>187</v>
      </c>
    </row>
    <row r="67" spans="2:18" ht="15" hidden="1" customHeight="1" outlineLevel="1">
      <c r="B67" s="72"/>
      <c r="C67" s="72"/>
      <c r="D67" s="80" t="s">
        <v>99</v>
      </c>
      <c r="E67" s="81">
        <f t="shared" si="11"/>
        <v>622</v>
      </c>
      <c r="F67" s="83">
        <v>10</v>
      </c>
      <c r="G67" s="83">
        <v>20</v>
      </c>
      <c r="H67" s="83">
        <v>36</v>
      </c>
      <c r="I67" s="83">
        <v>36</v>
      </c>
      <c r="J67" s="83">
        <v>30</v>
      </c>
      <c r="K67" s="83">
        <v>41</v>
      </c>
      <c r="L67" s="83">
        <v>35</v>
      </c>
      <c r="M67" s="83">
        <v>51</v>
      </c>
      <c r="N67" s="83">
        <v>64</v>
      </c>
      <c r="O67" s="83">
        <v>74</v>
      </c>
      <c r="P67" s="83">
        <v>79</v>
      </c>
      <c r="Q67" s="83">
        <v>47</v>
      </c>
      <c r="R67" s="84">
        <v>99</v>
      </c>
    </row>
    <row r="68" spans="2:18" ht="15" hidden="1" customHeight="1" outlineLevel="1">
      <c r="B68" s="94"/>
      <c r="C68" s="94"/>
      <c r="D68" s="74" t="s">
        <v>100</v>
      </c>
      <c r="E68" s="100">
        <f t="shared" si="11"/>
        <v>444</v>
      </c>
      <c r="F68" s="102">
        <v>9</v>
      </c>
      <c r="G68" s="102">
        <v>9</v>
      </c>
      <c r="H68" s="102">
        <v>18</v>
      </c>
      <c r="I68" s="102">
        <v>13</v>
      </c>
      <c r="J68" s="102">
        <v>12</v>
      </c>
      <c r="K68" s="102">
        <v>30</v>
      </c>
      <c r="L68" s="102">
        <v>29</v>
      </c>
      <c r="M68" s="102">
        <v>33</v>
      </c>
      <c r="N68" s="102">
        <v>47</v>
      </c>
      <c r="O68" s="102">
        <v>61</v>
      </c>
      <c r="P68" s="102">
        <v>51</v>
      </c>
      <c r="Q68" s="102">
        <v>44</v>
      </c>
      <c r="R68" s="103">
        <v>88</v>
      </c>
    </row>
    <row r="69" spans="2:18" ht="15" customHeight="1" collapsed="1">
      <c r="B69" s="116" t="s">
        <v>110</v>
      </c>
      <c r="R69" s="149"/>
    </row>
    <row r="70" spans="2:18">
      <c r="B70" s="150" t="s">
        <v>131</v>
      </c>
    </row>
  </sheetData>
  <mergeCells count="7">
    <mergeCell ref="B53:C53"/>
    <mergeCell ref="B3:C4"/>
    <mergeCell ref="D3:D4"/>
    <mergeCell ref="E3:R3"/>
    <mergeCell ref="B5:C5"/>
    <mergeCell ref="B21:C21"/>
    <mergeCell ref="B37:C37"/>
  </mergeCells>
  <phoneticPr fontId="4"/>
  <pageMargins left="0.59055118110236227" right="0.59055118110236227" top="0.78740157480314965" bottom="0.78740157480314965" header="0.39370078740157483" footer="0.39370078740157483"/>
  <pageSetup paperSize="9" orientation="portrait" r:id="rId1"/>
  <headerFooter alignWithMargins="0">
    <oddHeader>&amp;R&amp;"ＭＳ Ｐゴシック,標準"4.農      業</oddHeader>
    <oddFooter>&amp;C&amp;"ＭＳ Ｐゴシック,標準"-35-</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A509E-D36F-44C3-BB36-537B5D521A60}">
  <sheetPr>
    <pageSetUpPr fitToPage="1"/>
  </sheetPr>
  <dimension ref="A1:P43"/>
  <sheetViews>
    <sheetView showGridLines="0" zoomScaleNormal="100" zoomScaleSheetLayoutView="85" zoomScalePageLayoutView="85" workbookViewId="0">
      <selection activeCell="R37" sqref="R37"/>
    </sheetView>
  </sheetViews>
  <sheetFormatPr defaultColWidth="9.140625" defaultRowHeight="11.25"/>
  <cols>
    <col min="1" max="1" width="1.85546875" style="152" customWidth="1"/>
    <col min="2" max="2" width="3" style="152" customWidth="1"/>
    <col min="3" max="3" width="6.42578125" style="152" customWidth="1"/>
    <col min="4" max="4" width="7.5703125" style="152" customWidth="1"/>
    <col min="5" max="16" width="7" style="152" customWidth="1"/>
    <col min="17" max="16384" width="9.140625" style="152"/>
  </cols>
  <sheetData>
    <row r="1" spans="1:16" ht="30" customHeight="1">
      <c r="A1" s="151" t="s">
        <v>132</v>
      </c>
    </row>
    <row r="2" spans="1:16" ht="7.5" customHeight="1">
      <c r="A2" s="151"/>
    </row>
    <row r="3" spans="1:16" ht="22.5" customHeight="1">
      <c r="B3" s="153" t="s">
        <v>78</v>
      </c>
      <c r="P3" s="154" t="s">
        <v>133</v>
      </c>
    </row>
    <row r="4" spans="1:16" ht="18" customHeight="1">
      <c r="B4" s="697" t="s">
        <v>134</v>
      </c>
      <c r="C4" s="698"/>
      <c r="D4" s="701" t="s">
        <v>135</v>
      </c>
      <c r="E4" s="702"/>
      <c r="F4" s="702"/>
      <c r="G4" s="702"/>
      <c r="H4" s="702"/>
      <c r="I4" s="702"/>
      <c r="J4" s="702"/>
      <c r="K4" s="702"/>
      <c r="L4" s="702"/>
      <c r="M4" s="702"/>
      <c r="N4" s="702"/>
      <c r="O4" s="702"/>
      <c r="P4" s="703"/>
    </row>
    <row r="5" spans="1:16" ht="18" customHeight="1">
      <c r="B5" s="699"/>
      <c r="C5" s="700"/>
      <c r="D5" s="155" t="s">
        <v>81</v>
      </c>
      <c r="E5" s="156" t="s">
        <v>136</v>
      </c>
      <c r="F5" s="157" t="s">
        <v>137</v>
      </c>
      <c r="G5" s="157" t="s">
        <v>138</v>
      </c>
      <c r="H5" s="157" t="s">
        <v>139</v>
      </c>
      <c r="I5" s="157" t="s">
        <v>140</v>
      </c>
      <c r="J5" s="157" t="s">
        <v>141</v>
      </c>
      <c r="K5" s="157" t="s">
        <v>142</v>
      </c>
      <c r="L5" s="157" t="s">
        <v>143</v>
      </c>
      <c r="M5" s="157" t="s">
        <v>144</v>
      </c>
      <c r="N5" s="157" t="s">
        <v>145</v>
      </c>
      <c r="O5" s="157" t="s">
        <v>146</v>
      </c>
      <c r="P5" s="158" t="s">
        <v>147</v>
      </c>
    </row>
    <row r="6" spans="1:16" ht="18.75" customHeight="1">
      <c r="B6" s="695" t="s">
        <v>97</v>
      </c>
      <c r="C6" s="696"/>
      <c r="D6" s="159">
        <f t="shared" ref="D6:P6" si="0">+D8+D9+D10+D11</f>
        <v>4659</v>
      </c>
      <c r="E6" s="160">
        <f t="shared" si="0"/>
        <v>445</v>
      </c>
      <c r="F6" s="161">
        <f t="shared" si="0"/>
        <v>442</v>
      </c>
      <c r="G6" s="161">
        <f t="shared" si="0"/>
        <v>1004</v>
      </c>
      <c r="H6" s="161">
        <f t="shared" si="0"/>
        <v>1102</v>
      </c>
      <c r="I6" s="161">
        <f t="shared" si="0"/>
        <v>841</v>
      </c>
      <c r="J6" s="161">
        <f t="shared" si="0"/>
        <v>628</v>
      </c>
      <c r="K6" s="161">
        <f t="shared" si="0"/>
        <v>145</v>
      </c>
      <c r="L6" s="161">
        <f t="shared" si="0"/>
        <v>43</v>
      </c>
      <c r="M6" s="161">
        <f t="shared" si="0"/>
        <v>9</v>
      </c>
      <c r="N6" s="161">
        <f t="shared" si="0"/>
        <v>0</v>
      </c>
      <c r="O6" s="161">
        <f t="shared" si="0"/>
        <v>0</v>
      </c>
      <c r="P6" s="162">
        <f t="shared" si="0"/>
        <v>0</v>
      </c>
    </row>
    <row r="7" spans="1:16" ht="15" customHeight="1">
      <c r="B7" s="163"/>
      <c r="C7" s="164" t="s">
        <v>148</v>
      </c>
      <c r="D7" s="165">
        <f>SUM(E7:P7)</f>
        <v>100.00000000000001</v>
      </c>
      <c r="E7" s="166">
        <f>ROUND(E6/$D6*100,1)</f>
        <v>9.6</v>
      </c>
      <c r="F7" s="167">
        <f>ROUND(F6/$D6*100,1)</f>
        <v>9.5</v>
      </c>
      <c r="G7" s="167">
        <f>ROUND(G6/$D6*100,1)-0.1</f>
        <v>21.4</v>
      </c>
      <c r="H7" s="167">
        <f t="shared" ref="H7:P7" si="1">ROUND(H6/$D6*100,1)</f>
        <v>23.7</v>
      </c>
      <c r="I7" s="167">
        <f t="shared" si="1"/>
        <v>18.100000000000001</v>
      </c>
      <c r="J7" s="167">
        <f t="shared" si="1"/>
        <v>13.5</v>
      </c>
      <c r="K7" s="167">
        <f t="shared" si="1"/>
        <v>3.1</v>
      </c>
      <c r="L7" s="167">
        <f t="shared" si="1"/>
        <v>0.9</v>
      </c>
      <c r="M7" s="167">
        <f t="shared" si="1"/>
        <v>0.2</v>
      </c>
      <c r="N7" s="167">
        <f t="shared" si="1"/>
        <v>0</v>
      </c>
      <c r="O7" s="167">
        <f t="shared" si="1"/>
        <v>0</v>
      </c>
      <c r="P7" s="168">
        <f t="shared" si="1"/>
        <v>0</v>
      </c>
    </row>
    <row r="8" spans="1:16" ht="21.75" hidden="1" customHeight="1">
      <c r="B8" s="169"/>
      <c r="C8" s="170" t="s">
        <v>101</v>
      </c>
      <c r="D8" s="171">
        <f>SUM(E8:P8)</f>
        <v>904</v>
      </c>
      <c r="E8" s="172">
        <v>70</v>
      </c>
      <c r="F8" s="173">
        <v>79</v>
      </c>
      <c r="G8" s="173">
        <v>174</v>
      </c>
      <c r="H8" s="173">
        <v>227</v>
      </c>
      <c r="I8" s="173">
        <v>151</v>
      </c>
      <c r="J8" s="173">
        <v>148</v>
      </c>
      <c r="K8" s="173">
        <v>47</v>
      </c>
      <c r="L8" s="173">
        <v>7</v>
      </c>
      <c r="M8" s="173">
        <v>1</v>
      </c>
      <c r="N8" s="173">
        <v>0</v>
      </c>
      <c r="O8" s="173">
        <v>0</v>
      </c>
      <c r="P8" s="174">
        <v>0</v>
      </c>
    </row>
    <row r="9" spans="1:16" ht="21.75" hidden="1" customHeight="1">
      <c r="B9" s="169"/>
      <c r="C9" s="175" t="s">
        <v>102</v>
      </c>
      <c r="D9" s="171">
        <f>SUM(E9:P9)</f>
        <v>1614</v>
      </c>
      <c r="E9" s="176">
        <v>234</v>
      </c>
      <c r="F9" s="177">
        <v>217</v>
      </c>
      <c r="G9" s="177">
        <v>443</v>
      </c>
      <c r="H9" s="177">
        <v>341</v>
      </c>
      <c r="I9" s="177">
        <v>199</v>
      </c>
      <c r="J9" s="177">
        <v>122</v>
      </c>
      <c r="K9" s="177">
        <v>40</v>
      </c>
      <c r="L9" s="177">
        <v>13</v>
      </c>
      <c r="M9" s="177">
        <v>5</v>
      </c>
      <c r="N9" s="177">
        <v>0</v>
      </c>
      <c r="O9" s="177">
        <v>0</v>
      </c>
      <c r="P9" s="178">
        <v>0</v>
      </c>
    </row>
    <row r="10" spans="1:16" ht="21.75" hidden="1" customHeight="1">
      <c r="B10" s="169"/>
      <c r="C10" s="175" t="s">
        <v>103</v>
      </c>
      <c r="D10" s="171">
        <f>SUM(E10:P10)</f>
        <v>984</v>
      </c>
      <c r="E10" s="176">
        <v>89</v>
      </c>
      <c r="F10" s="177">
        <v>89</v>
      </c>
      <c r="G10" s="177">
        <v>225</v>
      </c>
      <c r="H10" s="177">
        <v>222</v>
      </c>
      <c r="I10" s="177">
        <v>196</v>
      </c>
      <c r="J10" s="177">
        <v>135</v>
      </c>
      <c r="K10" s="177">
        <v>21</v>
      </c>
      <c r="L10" s="177">
        <v>7</v>
      </c>
      <c r="M10" s="177">
        <v>0</v>
      </c>
      <c r="N10" s="177">
        <v>0</v>
      </c>
      <c r="O10" s="177">
        <v>0</v>
      </c>
      <c r="P10" s="178">
        <v>0</v>
      </c>
    </row>
    <row r="11" spans="1:16" ht="21.75" hidden="1" customHeight="1">
      <c r="B11" s="179"/>
      <c r="C11" s="180" t="s">
        <v>104</v>
      </c>
      <c r="D11" s="171">
        <f>SUM(E11:P11)</f>
        <v>1157</v>
      </c>
      <c r="E11" s="181">
        <v>52</v>
      </c>
      <c r="F11" s="182">
        <v>57</v>
      </c>
      <c r="G11" s="182">
        <v>162</v>
      </c>
      <c r="H11" s="182">
        <v>312</v>
      </c>
      <c r="I11" s="182">
        <v>295</v>
      </c>
      <c r="J11" s="182">
        <v>223</v>
      </c>
      <c r="K11" s="182">
        <v>37</v>
      </c>
      <c r="L11" s="182">
        <v>16</v>
      </c>
      <c r="M11" s="182">
        <v>3</v>
      </c>
      <c r="N11" s="182">
        <v>0</v>
      </c>
      <c r="O11" s="182">
        <v>0</v>
      </c>
      <c r="P11" s="183">
        <v>0</v>
      </c>
    </row>
    <row r="12" spans="1:16" ht="18.75" customHeight="1">
      <c r="B12" s="695" t="s">
        <v>105</v>
      </c>
      <c r="C12" s="696"/>
      <c r="D12" s="159">
        <f t="shared" ref="D12:P12" si="2">+D14+D15+D16+D17</f>
        <v>3667</v>
      </c>
      <c r="E12" s="160">
        <f t="shared" si="2"/>
        <v>105</v>
      </c>
      <c r="F12" s="161">
        <f t="shared" si="2"/>
        <v>390</v>
      </c>
      <c r="G12" s="161">
        <f t="shared" si="2"/>
        <v>912</v>
      </c>
      <c r="H12" s="161">
        <f t="shared" si="2"/>
        <v>880</v>
      </c>
      <c r="I12" s="161">
        <f t="shared" si="2"/>
        <v>606</v>
      </c>
      <c r="J12" s="161">
        <f t="shared" si="2"/>
        <v>497</v>
      </c>
      <c r="K12" s="161">
        <f t="shared" si="2"/>
        <v>151</v>
      </c>
      <c r="L12" s="161">
        <f t="shared" si="2"/>
        <v>72</v>
      </c>
      <c r="M12" s="161">
        <f t="shared" si="2"/>
        <v>33</v>
      </c>
      <c r="N12" s="161">
        <f t="shared" si="2"/>
        <v>13</v>
      </c>
      <c r="O12" s="161">
        <f t="shared" si="2"/>
        <v>6</v>
      </c>
      <c r="P12" s="162">
        <f t="shared" si="2"/>
        <v>2</v>
      </c>
    </row>
    <row r="13" spans="1:16" ht="15" customHeight="1">
      <c r="B13" s="163"/>
      <c r="C13" s="164" t="s">
        <v>148</v>
      </c>
      <c r="D13" s="165">
        <f t="shared" ref="D13:D30" si="3">SUM(E13:P13)</f>
        <v>99.999999999999986</v>
      </c>
      <c r="E13" s="166">
        <f>ROUND(E12/$D12*100,1)</f>
        <v>2.9</v>
      </c>
      <c r="F13" s="167">
        <f>ROUND(F12/$D12*100,1)</f>
        <v>10.6</v>
      </c>
      <c r="G13" s="167">
        <f>ROUND(G12/$D12*100,1)-0.1</f>
        <v>24.799999999999997</v>
      </c>
      <c r="H13" s="167">
        <f>ROUND(H12/$D12*100,1)-0.1</f>
        <v>23.9</v>
      </c>
      <c r="I13" s="167">
        <f t="shared" ref="I13:P13" si="4">ROUND(I12/$D12*100,1)</f>
        <v>16.5</v>
      </c>
      <c r="J13" s="167">
        <f t="shared" si="4"/>
        <v>13.6</v>
      </c>
      <c r="K13" s="167">
        <f t="shared" si="4"/>
        <v>4.0999999999999996</v>
      </c>
      <c r="L13" s="167">
        <f t="shared" si="4"/>
        <v>2</v>
      </c>
      <c r="M13" s="167">
        <f t="shared" si="4"/>
        <v>0.9</v>
      </c>
      <c r="N13" s="167">
        <f t="shared" si="4"/>
        <v>0.4</v>
      </c>
      <c r="O13" s="167">
        <f t="shared" si="4"/>
        <v>0.2</v>
      </c>
      <c r="P13" s="168">
        <f t="shared" si="4"/>
        <v>0.1</v>
      </c>
    </row>
    <row r="14" spans="1:16" ht="15" hidden="1" customHeight="1">
      <c r="B14" s="169"/>
      <c r="C14" s="170" t="s">
        <v>101</v>
      </c>
      <c r="D14" s="171">
        <f t="shared" si="3"/>
        <v>793</v>
      </c>
      <c r="E14" s="172">
        <v>31</v>
      </c>
      <c r="F14" s="173">
        <v>75</v>
      </c>
      <c r="G14" s="173">
        <v>193</v>
      </c>
      <c r="H14" s="173">
        <v>189</v>
      </c>
      <c r="I14" s="173">
        <v>125</v>
      </c>
      <c r="J14" s="173">
        <v>119</v>
      </c>
      <c r="K14" s="173">
        <v>45</v>
      </c>
      <c r="L14" s="173">
        <v>12</v>
      </c>
      <c r="M14" s="173">
        <v>2</v>
      </c>
      <c r="N14" s="173">
        <v>0</v>
      </c>
      <c r="O14" s="173">
        <v>2</v>
      </c>
      <c r="P14" s="174">
        <v>0</v>
      </c>
    </row>
    <row r="15" spans="1:16" ht="15" hidden="1" customHeight="1">
      <c r="B15" s="169"/>
      <c r="C15" s="175" t="s">
        <v>102</v>
      </c>
      <c r="D15" s="184">
        <f t="shared" si="3"/>
        <v>1178</v>
      </c>
      <c r="E15" s="176">
        <v>8</v>
      </c>
      <c r="F15" s="177">
        <v>192</v>
      </c>
      <c r="G15" s="177">
        <v>396</v>
      </c>
      <c r="H15" s="177">
        <v>265</v>
      </c>
      <c r="I15" s="177">
        <v>146</v>
      </c>
      <c r="J15" s="177">
        <v>90</v>
      </c>
      <c r="K15" s="177">
        <v>43</v>
      </c>
      <c r="L15" s="177">
        <v>26</v>
      </c>
      <c r="M15" s="177">
        <v>10</v>
      </c>
      <c r="N15" s="177">
        <v>2</v>
      </c>
      <c r="O15" s="177">
        <v>0</v>
      </c>
      <c r="P15" s="178">
        <v>0</v>
      </c>
    </row>
    <row r="16" spans="1:16" ht="15" hidden="1" customHeight="1">
      <c r="B16" s="169"/>
      <c r="C16" s="175" t="s">
        <v>103</v>
      </c>
      <c r="D16" s="184">
        <f t="shared" si="3"/>
        <v>797</v>
      </c>
      <c r="E16" s="176">
        <v>8</v>
      </c>
      <c r="F16" s="177">
        <v>72</v>
      </c>
      <c r="G16" s="177">
        <v>187</v>
      </c>
      <c r="H16" s="177">
        <v>204</v>
      </c>
      <c r="I16" s="177">
        <v>155</v>
      </c>
      <c r="J16" s="177">
        <v>124</v>
      </c>
      <c r="K16" s="177">
        <v>26</v>
      </c>
      <c r="L16" s="177">
        <v>15</v>
      </c>
      <c r="M16" s="177">
        <v>3</v>
      </c>
      <c r="N16" s="177">
        <v>2</v>
      </c>
      <c r="O16" s="177">
        <v>1</v>
      </c>
      <c r="P16" s="178">
        <v>0</v>
      </c>
    </row>
    <row r="17" spans="2:16" ht="15" hidden="1" customHeight="1">
      <c r="B17" s="179"/>
      <c r="C17" s="180" t="s">
        <v>104</v>
      </c>
      <c r="D17" s="185">
        <f t="shared" si="3"/>
        <v>899</v>
      </c>
      <c r="E17" s="181">
        <v>58</v>
      </c>
      <c r="F17" s="182">
        <v>51</v>
      </c>
      <c r="G17" s="182">
        <v>136</v>
      </c>
      <c r="H17" s="182">
        <v>222</v>
      </c>
      <c r="I17" s="182">
        <v>180</v>
      </c>
      <c r="J17" s="182">
        <v>164</v>
      </c>
      <c r="K17" s="182">
        <v>37</v>
      </c>
      <c r="L17" s="182">
        <v>19</v>
      </c>
      <c r="M17" s="182">
        <v>18</v>
      </c>
      <c r="N17" s="182">
        <v>9</v>
      </c>
      <c r="O17" s="182">
        <v>3</v>
      </c>
      <c r="P17" s="183">
        <v>2</v>
      </c>
    </row>
    <row r="18" spans="2:16" ht="18.75" customHeight="1">
      <c r="B18" s="695" t="s">
        <v>106</v>
      </c>
      <c r="C18" s="696"/>
      <c r="D18" s="159">
        <f>SUM(E18:P18)</f>
        <v>2797</v>
      </c>
      <c r="E18" s="160">
        <f t="shared" ref="E18:P18" si="5">E20+E21+E22+E23</f>
        <v>41</v>
      </c>
      <c r="F18" s="161">
        <f t="shared" si="5"/>
        <v>288</v>
      </c>
      <c r="G18" s="161">
        <f t="shared" si="5"/>
        <v>635</v>
      </c>
      <c r="H18" s="161">
        <f t="shared" si="5"/>
        <v>666</v>
      </c>
      <c r="I18" s="161">
        <f t="shared" si="5"/>
        <v>480</v>
      </c>
      <c r="J18" s="161">
        <f t="shared" si="5"/>
        <v>407</v>
      </c>
      <c r="K18" s="161">
        <f t="shared" si="5"/>
        <v>122</v>
      </c>
      <c r="L18" s="161">
        <f t="shared" si="5"/>
        <v>73</v>
      </c>
      <c r="M18" s="161">
        <f t="shared" si="5"/>
        <v>46</v>
      </c>
      <c r="N18" s="161">
        <f t="shared" si="5"/>
        <v>22</v>
      </c>
      <c r="O18" s="161">
        <f t="shared" si="5"/>
        <v>11</v>
      </c>
      <c r="P18" s="162">
        <f t="shared" si="5"/>
        <v>6</v>
      </c>
    </row>
    <row r="19" spans="2:16" ht="15" customHeight="1">
      <c r="B19" s="163"/>
      <c r="C19" s="164" t="s">
        <v>148</v>
      </c>
      <c r="D19" s="165">
        <f t="shared" si="3"/>
        <v>100</v>
      </c>
      <c r="E19" s="166">
        <f>ROUND(E18/$D18*100,1)</f>
        <v>1.5</v>
      </c>
      <c r="F19" s="167">
        <f>ROUND(F18/$D18*100,1)</f>
        <v>10.3</v>
      </c>
      <c r="G19" s="167">
        <f>ROUND(G18/$D18*100,1)</f>
        <v>22.7</v>
      </c>
      <c r="H19" s="167">
        <f>ROUND(H18/$D18*100,1)-0.1</f>
        <v>23.7</v>
      </c>
      <c r="I19" s="167">
        <f t="shared" ref="I19:P19" si="6">ROUND(I18/$D18*100,1)</f>
        <v>17.2</v>
      </c>
      <c r="J19" s="167">
        <f t="shared" si="6"/>
        <v>14.6</v>
      </c>
      <c r="K19" s="167">
        <f t="shared" si="6"/>
        <v>4.4000000000000004</v>
      </c>
      <c r="L19" s="167">
        <f t="shared" si="6"/>
        <v>2.6</v>
      </c>
      <c r="M19" s="167">
        <f t="shared" si="6"/>
        <v>1.6</v>
      </c>
      <c r="N19" s="167">
        <f t="shared" si="6"/>
        <v>0.8</v>
      </c>
      <c r="O19" s="167">
        <f t="shared" si="6"/>
        <v>0.4</v>
      </c>
      <c r="P19" s="168">
        <f t="shared" si="6"/>
        <v>0.2</v>
      </c>
    </row>
    <row r="20" spans="2:16" ht="15" customHeight="1">
      <c r="B20" s="169"/>
      <c r="C20" s="170" t="s">
        <v>101</v>
      </c>
      <c r="D20" s="171">
        <f t="shared" si="3"/>
        <v>600</v>
      </c>
      <c r="E20" s="172">
        <v>16</v>
      </c>
      <c r="F20" s="173">
        <v>52</v>
      </c>
      <c r="G20" s="173">
        <v>126</v>
      </c>
      <c r="H20" s="173">
        <v>130</v>
      </c>
      <c r="I20" s="173">
        <v>107</v>
      </c>
      <c r="J20" s="173">
        <v>113</v>
      </c>
      <c r="K20" s="173">
        <v>31</v>
      </c>
      <c r="L20" s="173">
        <v>13</v>
      </c>
      <c r="M20" s="173">
        <v>7</v>
      </c>
      <c r="N20" s="173">
        <v>1</v>
      </c>
      <c r="O20" s="173">
        <v>3</v>
      </c>
      <c r="P20" s="174">
        <v>1</v>
      </c>
    </row>
    <row r="21" spans="2:16" ht="15" customHeight="1">
      <c r="B21" s="169"/>
      <c r="C21" s="175" t="s">
        <v>102</v>
      </c>
      <c r="D21" s="184">
        <f t="shared" si="3"/>
        <v>986</v>
      </c>
      <c r="E21" s="176">
        <v>8</v>
      </c>
      <c r="F21" s="177">
        <v>155</v>
      </c>
      <c r="G21" s="177">
        <v>285</v>
      </c>
      <c r="H21" s="177">
        <v>243</v>
      </c>
      <c r="I21" s="177">
        <v>123</v>
      </c>
      <c r="J21" s="177">
        <v>79</v>
      </c>
      <c r="K21" s="177">
        <v>41</v>
      </c>
      <c r="L21" s="177">
        <v>31</v>
      </c>
      <c r="M21" s="177">
        <v>15</v>
      </c>
      <c r="N21" s="177">
        <v>4</v>
      </c>
      <c r="O21" s="177">
        <v>2</v>
      </c>
      <c r="P21" s="178">
        <v>0</v>
      </c>
    </row>
    <row r="22" spans="2:16" ht="15" customHeight="1">
      <c r="B22" s="169"/>
      <c r="C22" s="175" t="s">
        <v>103</v>
      </c>
      <c r="D22" s="184">
        <f t="shared" si="3"/>
        <v>655</v>
      </c>
      <c r="E22" s="176">
        <v>8</v>
      </c>
      <c r="F22" s="177">
        <v>47</v>
      </c>
      <c r="G22" s="177">
        <v>148</v>
      </c>
      <c r="H22" s="177">
        <v>168</v>
      </c>
      <c r="I22" s="177">
        <v>125</v>
      </c>
      <c r="J22" s="177">
        <v>104</v>
      </c>
      <c r="K22" s="177">
        <v>26</v>
      </c>
      <c r="L22" s="177">
        <v>13</v>
      </c>
      <c r="M22" s="177">
        <v>11</v>
      </c>
      <c r="N22" s="177">
        <v>5</v>
      </c>
      <c r="O22" s="177">
        <v>0</v>
      </c>
      <c r="P22" s="178">
        <v>0</v>
      </c>
    </row>
    <row r="23" spans="2:16" ht="15" customHeight="1">
      <c r="B23" s="179"/>
      <c r="C23" s="180" t="s">
        <v>104</v>
      </c>
      <c r="D23" s="185">
        <f t="shared" si="3"/>
        <v>556</v>
      </c>
      <c r="E23" s="181">
        <v>9</v>
      </c>
      <c r="F23" s="182">
        <v>34</v>
      </c>
      <c r="G23" s="182">
        <v>76</v>
      </c>
      <c r="H23" s="182">
        <v>125</v>
      </c>
      <c r="I23" s="182">
        <v>125</v>
      </c>
      <c r="J23" s="182">
        <v>111</v>
      </c>
      <c r="K23" s="182">
        <v>24</v>
      </c>
      <c r="L23" s="182">
        <v>16</v>
      </c>
      <c r="M23" s="182">
        <v>13</v>
      </c>
      <c r="N23" s="182">
        <v>12</v>
      </c>
      <c r="O23" s="182">
        <v>6</v>
      </c>
      <c r="P23" s="183">
        <v>5</v>
      </c>
    </row>
    <row r="24" spans="2:16" ht="18.75" customHeight="1">
      <c r="B24" s="695" t="s">
        <v>107</v>
      </c>
      <c r="C24" s="696"/>
      <c r="D24" s="159">
        <f t="shared" si="3"/>
        <v>2165</v>
      </c>
      <c r="E24" s="160">
        <f t="shared" ref="E24:P24" si="7">E26+E27+E28+E29</f>
        <v>28</v>
      </c>
      <c r="F24" s="161">
        <f t="shared" si="7"/>
        <v>220</v>
      </c>
      <c r="G24" s="161">
        <f t="shared" si="7"/>
        <v>502</v>
      </c>
      <c r="H24" s="161">
        <f t="shared" si="7"/>
        <v>474</v>
      </c>
      <c r="I24" s="161">
        <f t="shared" si="7"/>
        <v>357</v>
      </c>
      <c r="J24" s="161">
        <f t="shared" si="7"/>
        <v>265</v>
      </c>
      <c r="K24" s="161">
        <f t="shared" si="7"/>
        <v>113</v>
      </c>
      <c r="L24" s="161">
        <f t="shared" si="7"/>
        <v>87</v>
      </c>
      <c r="M24" s="161">
        <f t="shared" si="7"/>
        <v>59</v>
      </c>
      <c r="N24" s="161">
        <f t="shared" si="7"/>
        <v>27</v>
      </c>
      <c r="O24" s="161">
        <f t="shared" si="7"/>
        <v>25</v>
      </c>
      <c r="P24" s="162">
        <f t="shared" si="7"/>
        <v>8</v>
      </c>
    </row>
    <row r="25" spans="2:16" ht="15" customHeight="1">
      <c r="B25" s="163"/>
      <c r="C25" s="186" t="s">
        <v>148</v>
      </c>
      <c r="D25" s="187">
        <f t="shared" si="3"/>
        <v>100.00000000000001</v>
      </c>
      <c r="E25" s="188">
        <f>ROUND(E24/$D24*100,1)</f>
        <v>1.3</v>
      </c>
      <c r="F25" s="189">
        <f>ROUND(F24/$D24*100,1)</f>
        <v>10.199999999999999</v>
      </c>
      <c r="G25" s="189">
        <f>ROUND(G24/$D24*100,1)</f>
        <v>23.2</v>
      </c>
      <c r="H25" s="189">
        <f>ROUND(H24/$D24*100,1)</f>
        <v>21.9</v>
      </c>
      <c r="I25" s="189">
        <f t="shared" ref="I25:P25" si="8">ROUND(I24/$D24*100,1)</f>
        <v>16.5</v>
      </c>
      <c r="J25" s="189">
        <f t="shared" si="8"/>
        <v>12.2</v>
      </c>
      <c r="K25" s="189">
        <f t="shared" si="8"/>
        <v>5.2</v>
      </c>
      <c r="L25" s="189">
        <f t="shared" si="8"/>
        <v>4</v>
      </c>
      <c r="M25" s="189">
        <f t="shared" si="8"/>
        <v>2.7</v>
      </c>
      <c r="N25" s="189">
        <f t="shared" si="8"/>
        <v>1.2</v>
      </c>
      <c r="O25" s="189">
        <f t="shared" si="8"/>
        <v>1.2</v>
      </c>
      <c r="P25" s="190">
        <f t="shared" si="8"/>
        <v>0.4</v>
      </c>
    </row>
    <row r="26" spans="2:16" ht="15" customHeight="1">
      <c r="B26" s="169"/>
      <c r="C26" s="175" t="s">
        <v>101</v>
      </c>
      <c r="D26" s="184">
        <f t="shared" si="3"/>
        <v>469</v>
      </c>
      <c r="E26" s="176">
        <v>14</v>
      </c>
      <c r="F26" s="177">
        <v>45</v>
      </c>
      <c r="G26" s="177">
        <v>108</v>
      </c>
      <c r="H26" s="177">
        <v>101</v>
      </c>
      <c r="I26" s="177">
        <v>69</v>
      </c>
      <c r="J26" s="177">
        <v>72</v>
      </c>
      <c r="K26" s="177">
        <v>30</v>
      </c>
      <c r="L26" s="177">
        <v>12</v>
      </c>
      <c r="M26" s="177">
        <v>9</v>
      </c>
      <c r="N26" s="177">
        <v>4</v>
      </c>
      <c r="O26" s="177">
        <v>3</v>
      </c>
      <c r="P26" s="178">
        <v>2</v>
      </c>
    </row>
    <row r="27" spans="2:16" ht="15" customHeight="1">
      <c r="B27" s="169"/>
      <c r="C27" s="175" t="s">
        <v>102</v>
      </c>
      <c r="D27" s="184">
        <f t="shared" si="3"/>
        <v>772</v>
      </c>
      <c r="E27" s="176">
        <v>1</v>
      </c>
      <c r="F27" s="177">
        <v>99</v>
      </c>
      <c r="G27" s="177">
        <v>217</v>
      </c>
      <c r="H27" s="177">
        <v>173</v>
      </c>
      <c r="I27" s="177">
        <v>106</v>
      </c>
      <c r="J27" s="177">
        <v>73</v>
      </c>
      <c r="K27" s="177">
        <v>33</v>
      </c>
      <c r="L27" s="177">
        <v>41</v>
      </c>
      <c r="M27" s="177">
        <v>18</v>
      </c>
      <c r="N27" s="177">
        <v>7</v>
      </c>
      <c r="O27" s="177">
        <v>3</v>
      </c>
      <c r="P27" s="178">
        <v>1</v>
      </c>
    </row>
    <row r="28" spans="2:16" ht="15" customHeight="1">
      <c r="B28" s="169"/>
      <c r="C28" s="175" t="s">
        <v>103</v>
      </c>
      <c r="D28" s="184">
        <f t="shared" si="3"/>
        <v>503</v>
      </c>
      <c r="E28" s="176">
        <v>6</v>
      </c>
      <c r="F28" s="177">
        <v>45</v>
      </c>
      <c r="G28" s="177">
        <v>117</v>
      </c>
      <c r="H28" s="177">
        <v>114</v>
      </c>
      <c r="I28" s="177">
        <v>87</v>
      </c>
      <c r="J28" s="177">
        <v>64</v>
      </c>
      <c r="K28" s="177">
        <v>27</v>
      </c>
      <c r="L28" s="177">
        <v>18</v>
      </c>
      <c r="M28" s="177">
        <v>14</v>
      </c>
      <c r="N28" s="177">
        <v>5</v>
      </c>
      <c r="O28" s="177">
        <v>5</v>
      </c>
      <c r="P28" s="178">
        <v>1</v>
      </c>
    </row>
    <row r="29" spans="2:16" ht="15" customHeight="1">
      <c r="B29" s="179"/>
      <c r="C29" s="180" t="s">
        <v>104</v>
      </c>
      <c r="D29" s="185">
        <f t="shared" si="3"/>
        <v>421</v>
      </c>
      <c r="E29" s="181">
        <v>7</v>
      </c>
      <c r="F29" s="182">
        <v>31</v>
      </c>
      <c r="G29" s="182">
        <v>60</v>
      </c>
      <c r="H29" s="182">
        <v>86</v>
      </c>
      <c r="I29" s="182">
        <v>95</v>
      </c>
      <c r="J29" s="182">
        <v>56</v>
      </c>
      <c r="K29" s="182">
        <v>23</v>
      </c>
      <c r="L29" s="182">
        <v>16</v>
      </c>
      <c r="M29" s="182">
        <v>18</v>
      </c>
      <c r="N29" s="182">
        <v>11</v>
      </c>
      <c r="O29" s="182">
        <v>14</v>
      </c>
      <c r="P29" s="183">
        <v>4</v>
      </c>
    </row>
    <row r="30" spans="2:16" ht="15" customHeight="1">
      <c r="B30" s="695" t="s">
        <v>108</v>
      </c>
      <c r="C30" s="696"/>
      <c r="D30" s="159">
        <f t="shared" si="3"/>
        <v>1454</v>
      </c>
      <c r="E30" s="160">
        <v>35</v>
      </c>
      <c r="F30" s="161">
        <v>132</v>
      </c>
      <c r="G30" s="161">
        <v>312</v>
      </c>
      <c r="H30" s="161">
        <v>284</v>
      </c>
      <c r="I30" s="161">
        <v>212</v>
      </c>
      <c r="J30" s="161">
        <v>178</v>
      </c>
      <c r="K30" s="161">
        <v>89</v>
      </c>
      <c r="L30" s="161">
        <v>82</v>
      </c>
      <c r="M30" s="161">
        <v>58</v>
      </c>
      <c r="N30" s="161">
        <v>33</v>
      </c>
      <c r="O30" s="161">
        <v>26</v>
      </c>
      <c r="P30" s="162">
        <v>13</v>
      </c>
    </row>
    <row r="31" spans="2:16" ht="15" customHeight="1">
      <c r="B31" s="163"/>
      <c r="C31" s="186" t="s">
        <v>148</v>
      </c>
      <c r="D31" s="165">
        <f>ROUNDUP(SUM(E31:P31),0)</f>
        <v>100</v>
      </c>
      <c r="E31" s="166">
        <f>ROUND(E30/$D30*100,1)</f>
        <v>2.4</v>
      </c>
      <c r="F31" s="167">
        <f>ROUND(F30/$D30*100,1)</f>
        <v>9.1</v>
      </c>
      <c r="G31" s="167">
        <f>ROUND(G30/$D30*100,1)</f>
        <v>21.5</v>
      </c>
      <c r="H31" s="167">
        <f>ROUND(H30/$D30*100,1)-0.1</f>
        <v>19.399999999999999</v>
      </c>
      <c r="I31" s="167">
        <f t="shared" ref="I31:P31" si="9">ROUND(I30/$D30*100,1)</f>
        <v>14.6</v>
      </c>
      <c r="J31" s="167">
        <f t="shared" si="9"/>
        <v>12.2</v>
      </c>
      <c r="K31" s="167">
        <f t="shared" si="9"/>
        <v>6.1</v>
      </c>
      <c r="L31" s="167">
        <f t="shared" si="9"/>
        <v>5.6</v>
      </c>
      <c r="M31" s="167">
        <f t="shared" si="9"/>
        <v>4</v>
      </c>
      <c r="N31" s="167">
        <f t="shared" si="9"/>
        <v>2.2999999999999998</v>
      </c>
      <c r="O31" s="167">
        <f t="shared" si="9"/>
        <v>1.8</v>
      </c>
      <c r="P31" s="168">
        <f t="shared" si="9"/>
        <v>0.9</v>
      </c>
    </row>
    <row r="32" spans="2:16" ht="15" customHeight="1">
      <c r="B32" s="191" t="s">
        <v>149</v>
      </c>
      <c r="C32" s="175" t="s">
        <v>101</v>
      </c>
      <c r="D32" s="171">
        <v>334</v>
      </c>
      <c r="E32" s="172">
        <v>18</v>
      </c>
      <c r="F32" s="173">
        <v>27</v>
      </c>
      <c r="G32" s="173">
        <v>78</v>
      </c>
      <c r="H32" s="173">
        <v>63</v>
      </c>
      <c r="I32" s="173">
        <v>47</v>
      </c>
      <c r="J32" s="173">
        <v>39</v>
      </c>
      <c r="K32" s="173">
        <v>17</v>
      </c>
      <c r="L32" s="173">
        <v>16</v>
      </c>
      <c r="M32" s="173">
        <v>10</v>
      </c>
      <c r="N32" s="173">
        <v>7</v>
      </c>
      <c r="O32" s="173">
        <v>4</v>
      </c>
      <c r="P32" s="174">
        <v>2</v>
      </c>
    </row>
    <row r="33" spans="2:16" ht="15" customHeight="1">
      <c r="B33" s="169" t="s">
        <v>149</v>
      </c>
      <c r="C33" s="175" t="s">
        <v>102</v>
      </c>
      <c r="D33" s="184">
        <v>495</v>
      </c>
      <c r="E33" s="176">
        <v>2</v>
      </c>
      <c r="F33" s="177">
        <v>64</v>
      </c>
      <c r="G33" s="177">
        <v>138</v>
      </c>
      <c r="H33" s="177">
        <v>96</v>
      </c>
      <c r="I33" s="177">
        <v>60</v>
      </c>
      <c r="J33" s="177">
        <v>45</v>
      </c>
      <c r="K33" s="177">
        <v>21</v>
      </c>
      <c r="L33" s="177">
        <v>31</v>
      </c>
      <c r="M33" s="177">
        <v>20</v>
      </c>
      <c r="N33" s="177">
        <v>7</v>
      </c>
      <c r="O33" s="177">
        <v>6</v>
      </c>
      <c r="P33" s="178">
        <v>4</v>
      </c>
    </row>
    <row r="34" spans="2:16" ht="15" customHeight="1">
      <c r="B34" s="169"/>
      <c r="C34" s="175" t="s">
        <v>103</v>
      </c>
      <c r="D34" s="184">
        <v>325</v>
      </c>
      <c r="E34" s="176">
        <v>7</v>
      </c>
      <c r="F34" s="177">
        <v>26</v>
      </c>
      <c r="G34" s="177">
        <v>57</v>
      </c>
      <c r="H34" s="177">
        <v>69</v>
      </c>
      <c r="I34" s="177">
        <v>50</v>
      </c>
      <c r="J34" s="177">
        <v>46</v>
      </c>
      <c r="K34" s="177">
        <v>30</v>
      </c>
      <c r="L34" s="177">
        <v>15</v>
      </c>
      <c r="M34" s="177">
        <v>12</v>
      </c>
      <c r="N34" s="177">
        <v>6</v>
      </c>
      <c r="O34" s="177">
        <v>5</v>
      </c>
      <c r="P34" s="178">
        <v>2</v>
      </c>
    </row>
    <row r="35" spans="2:16" ht="15" customHeight="1">
      <c r="B35" s="179"/>
      <c r="C35" s="180" t="s">
        <v>104</v>
      </c>
      <c r="D35" s="185">
        <f t="shared" ref="D35" si="10">SUM(E35:P35)</f>
        <v>300</v>
      </c>
      <c r="E35" s="181">
        <v>7</v>
      </c>
      <c r="F35" s="182">
        <v>12</v>
      </c>
      <c r="G35" s="182">
        <v>38</v>
      </c>
      <c r="H35" s="182">
        <v>56</v>
      </c>
      <c r="I35" s="182">
        <v>54</v>
      </c>
      <c r="J35" s="182">
        <v>47</v>
      </c>
      <c r="K35" s="182">
        <v>21</v>
      </c>
      <c r="L35" s="182">
        <v>20</v>
      </c>
      <c r="M35" s="182">
        <v>16</v>
      </c>
      <c r="N35" s="182">
        <v>13</v>
      </c>
      <c r="O35" s="182">
        <v>11</v>
      </c>
      <c r="P35" s="183">
        <v>5</v>
      </c>
    </row>
    <row r="36" spans="2:16" ht="15" customHeight="1">
      <c r="B36" s="118" t="s">
        <v>129</v>
      </c>
    </row>
    <row r="37" spans="2:16" ht="15" customHeight="1">
      <c r="B37" s="192" t="s">
        <v>110</v>
      </c>
      <c r="P37" s="193"/>
    </row>
    <row r="38" spans="2:16" ht="15" customHeight="1">
      <c r="P38" s="193"/>
    </row>
    <row r="39" spans="2:16" ht="15" customHeight="1">
      <c r="P39" s="193"/>
    </row>
    <row r="41" spans="2:16" ht="12.75" customHeight="1"/>
    <row r="42" spans="2:16" ht="12.75" customHeight="1"/>
    <row r="43" spans="2:16" ht="12.75" customHeight="1"/>
  </sheetData>
  <mergeCells count="7">
    <mergeCell ref="B30:C30"/>
    <mergeCell ref="B4:C5"/>
    <mergeCell ref="D4:P4"/>
    <mergeCell ref="B6:C6"/>
    <mergeCell ref="B12:C12"/>
    <mergeCell ref="B18:C18"/>
    <mergeCell ref="B24:C24"/>
  </mergeCells>
  <phoneticPr fontId="4"/>
  <pageMargins left="0.59055118110236227" right="0.59055118110236227" top="0.78740157480314965" bottom="0.78740157480314965" header="0.39370078740157483" footer="0.39370078740157483"/>
  <pageSetup paperSize="9" orientation="portrait" r:id="rId1"/>
  <headerFooter alignWithMargins="0">
    <oddHeader>&amp;R&amp;"ＭＳ Ｐゴシック,標準" 4.農      業</oddHeader>
    <oddFooter>&amp;C&amp;"ＭＳ Ｐゴシック,標準"-36-</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DC927-9160-49A9-8CFF-1FB7D0EDC95D}">
  <sheetPr>
    <pageSetUpPr fitToPage="1"/>
  </sheetPr>
  <dimension ref="A1:Z38"/>
  <sheetViews>
    <sheetView zoomScaleNormal="100" zoomScaleSheetLayoutView="100" workbookViewId="0">
      <selection activeCell="B37" sqref="B37"/>
    </sheetView>
  </sheetViews>
  <sheetFormatPr defaultColWidth="9.140625" defaultRowHeight="13.5"/>
  <cols>
    <col min="1" max="1" width="1.85546875" style="194" customWidth="1"/>
    <col min="2" max="2" width="12.140625" style="194" customWidth="1"/>
    <col min="3" max="3" width="6.85546875" style="194" bestFit="1" customWidth="1"/>
    <col min="4" max="4" width="6.42578125" style="194" customWidth="1"/>
    <col min="5" max="9" width="5.28515625" style="194" customWidth="1"/>
    <col min="10" max="10" width="5.28515625" style="195" customWidth="1"/>
    <col min="11" max="20" width="5.28515625" style="194" customWidth="1"/>
    <col min="21" max="26" width="6.42578125" style="194" customWidth="1"/>
    <col min="27" max="16384" width="9.140625" style="194"/>
  </cols>
  <sheetData>
    <row r="1" spans="1:20" ht="30" customHeight="1">
      <c r="A1" s="151" t="s">
        <v>150</v>
      </c>
    </row>
    <row r="2" spans="1:20" ht="7.5" customHeight="1">
      <c r="A2" s="151"/>
    </row>
    <row r="3" spans="1:20" ht="22.5" customHeight="1">
      <c r="B3" s="196" t="s">
        <v>151</v>
      </c>
      <c r="C3" s="196"/>
      <c r="D3" s="196"/>
      <c r="E3" s="196"/>
      <c r="F3" s="196"/>
      <c r="G3" s="196"/>
      <c r="H3" s="196"/>
      <c r="T3" s="154" t="s">
        <v>152</v>
      </c>
    </row>
    <row r="4" spans="1:20" ht="37.5" customHeight="1">
      <c r="B4" s="706" t="s">
        <v>79</v>
      </c>
      <c r="C4" s="706"/>
      <c r="D4" s="197" t="s">
        <v>81</v>
      </c>
      <c r="E4" s="198" t="s">
        <v>153</v>
      </c>
      <c r="F4" s="199" t="s">
        <v>154</v>
      </c>
      <c r="G4" s="198" t="s">
        <v>155</v>
      </c>
      <c r="H4" s="198" t="s">
        <v>156</v>
      </c>
      <c r="I4" s="198" t="s">
        <v>157</v>
      </c>
      <c r="J4" s="198" t="s">
        <v>158</v>
      </c>
      <c r="K4" s="198" t="s">
        <v>159</v>
      </c>
      <c r="L4" s="198" t="s">
        <v>160</v>
      </c>
      <c r="M4" s="198" t="s">
        <v>161</v>
      </c>
      <c r="N4" s="198" t="s">
        <v>162</v>
      </c>
      <c r="O4" s="198" t="s">
        <v>163</v>
      </c>
      <c r="P4" s="198" t="s">
        <v>164</v>
      </c>
      <c r="Q4" s="198" t="s">
        <v>165</v>
      </c>
      <c r="R4" s="198" t="s">
        <v>166</v>
      </c>
      <c r="S4" s="198" t="s">
        <v>167</v>
      </c>
      <c r="T4" s="200" t="s">
        <v>168</v>
      </c>
    </row>
    <row r="5" spans="1:20" ht="22.5" customHeight="1">
      <c r="B5" s="705" t="s">
        <v>169</v>
      </c>
      <c r="C5" s="201" t="s">
        <v>81</v>
      </c>
      <c r="D5" s="159">
        <f>+D7+D8+D9+D10</f>
        <v>4659</v>
      </c>
      <c r="E5" s="202">
        <f t="shared" ref="E5:T5" si="0">SUM(E7:E10)</f>
        <v>34</v>
      </c>
      <c r="F5" s="202">
        <f t="shared" si="0"/>
        <v>42</v>
      </c>
      <c r="G5" s="202">
        <f t="shared" si="0"/>
        <v>414</v>
      </c>
      <c r="H5" s="202">
        <f t="shared" si="0"/>
        <v>431</v>
      </c>
      <c r="I5" s="202">
        <f t="shared" si="0"/>
        <v>1064</v>
      </c>
      <c r="J5" s="202">
        <f t="shared" si="0"/>
        <v>1193</v>
      </c>
      <c r="K5" s="202">
        <f t="shared" si="0"/>
        <v>846</v>
      </c>
      <c r="L5" s="202">
        <f t="shared" si="0"/>
        <v>424</v>
      </c>
      <c r="M5" s="202">
        <f t="shared" si="0"/>
        <v>150</v>
      </c>
      <c r="N5" s="202">
        <f t="shared" si="0"/>
        <v>49</v>
      </c>
      <c r="O5" s="202">
        <f t="shared" si="0"/>
        <v>6</v>
      </c>
      <c r="P5" s="202">
        <f t="shared" si="0"/>
        <v>4</v>
      </c>
      <c r="Q5" s="202">
        <f t="shared" si="0"/>
        <v>1</v>
      </c>
      <c r="R5" s="202">
        <f t="shared" si="0"/>
        <v>1</v>
      </c>
      <c r="S5" s="202">
        <f t="shared" si="0"/>
        <v>0</v>
      </c>
      <c r="T5" s="203">
        <f t="shared" si="0"/>
        <v>0</v>
      </c>
    </row>
    <row r="6" spans="1:20" ht="22.5" customHeight="1">
      <c r="B6" s="705"/>
      <c r="C6" s="204" t="s">
        <v>170</v>
      </c>
      <c r="D6" s="205">
        <f>SUM(E6:T6)</f>
        <v>99.999999999999986</v>
      </c>
      <c r="E6" s="206">
        <f t="shared" ref="E6:T6" si="1">ROUND(E5/$D5*100,1)</f>
        <v>0.7</v>
      </c>
      <c r="F6" s="207">
        <f t="shared" si="1"/>
        <v>0.9</v>
      </c>
      <c r="G6" s="208">
        <f t="shared" si="1"/>
        <v>8.9</v>
      </c>
      <c r="H6" s="208">
        <f t="shared" si="1"/>
        <v>9.3000000000000007</v>
      </c>
      <c r="I6" s="208">
        <f t="shared" si="1"/>
        <v>22.8</v>
      </c>
      <c r="J6" s="208">
        <f t="shared" si="1"/>
        <v>25.6</v>
      </c>
      <c r="K6" s="208">
        <f t="shared" si="1"/>
        <v>18.2</v>
      </c>
      <c r="L6" s="208">
        <f t="shared" si="1"/>
        <v>9.1</v>
      </c>
      <c r="M6" s="208">
        <f t="shared" si="1"/>
        <v>3.2</v>
      </c>
      <c r="N6" s="208">
        <f t="shared" si="1"/>
        <v>1.1000000000000001</v>
      </c>
      <c r="O6" s="208">
        <f t="shared" si="1"/>
        <v>0.1</v>
      </c>
      <c r="P6" s="208">
        <f t="shared" si="1"/>
        <v>0.1</v>
      </c>
      <c r="Q6" s="208">
        <f t="shared" si="1"/>
        <v>0</v>
      </c>
      <c r="R6" s="208">
        <f t="shared" si="1"/>
        <v>0</v>
      </c>
      <c r="S6" s="208">
        <f t="shared" si="1"/>
        <v>0</v>
      </c>
      <c r="T6" s="209">
        <f t="shared" si="1"/>
        <v>0</v>
      </c>
    </row>
    <row r="7" spans="1:20" ht="22.5" customHeight="1">
      <c r="B7" s="705"/>
      <c r="C7" s="210" t="s">
        <v>101</v>
      </c>
      <c r="D7" s="211">
        <f>SUM(E7:T7)</f>
        <v>904</v>
      </c>
      <c r="E7" s="212">
        <v>9</v>
      </c>
      <c r="F7" s="213">
        <v>6</v>
      </c>
      <c r="G7" s="213">
        <v>55</v>
      </c>
      <c r="H7" s="213">
        <v>69</v>
      </c>
      <c r="I7" s="213">
        <v>190</v>
      </c>
      <c r="J7" s="213">
        <v>245</v>
      </c>
      <c r="K7" s="213">
        <v>155</v>
      </c>
      <c r="L7" s="213">
        <v>88</v>
      </c>
      <c r="M7" s="213">
        <v>48</v>
      </c>
      <c r="N7" s="213">
        <v>30</v>
      </c>
      <c r="O7" s="213">
        <v>4</v>
      </c>
      <c r="P7" s="213">
        <v>3</v>
      </c>
      <c r="Q7" s="213">
        <v>1</v>
      </c>
      <c r="R7" s="213">
        <v>1</v>
      </c>
      <c r="S7" s="213">
        <v>0</v>
      </c>
      <c r="T7" s="214">
        <v>0</v>
      </c>
    </row>
    <row r="8" spans="1:20" ht="22.5" customHeight="1">
      <c r="B8" s="705"/>
      <c r="C8" s="215" t="s">
        <v>102</v>
      </c>
      <c r="D8" s="216">
        <f>SUM(E8:T8)</f>
        <v>1614</v>
      </c>
      <c r="E8" s="217">
        <v>14</v>
      </c>
      <c r="F8" s="217">
        <v>17</v>
      </c>
      <c r="G8" s="213">
        <v>233</v>
      </c>
      <c r="H8" s="213">
        <v>211</v>
      </c>
      <c r="I8" s="213">
        <v>448</v>
      </c>
      <c r="J8" s="213">
        <v>361</v>
      </c>
      <c r="K8" s="213">
        <v>199</v>
      </c>
      <c r="L8" s="213">
        <v>95</v>
      </c>
      <c r="M8" s="213">
        <v>25</v>
      </c>
      <c r="N8" s="213">
        <v>9</v>
      </c>
      <c r="O8" s="213">
        <v>1</v>
      </c>
      <c r="P8" s="213">
        <v>1</v>
      </c>
      <c r="Q8" s="213">
        <v>0</v>
      </c>
      <c r="R8" s="213">
        <v>0</v>
      </c>
      <c r="S8" s="213">
        <v>0</v>
      </c>
      <c r="T8" s="218">
        <v>0</v>
      </c>
    </row>
    <row r="9" spans="1:20" ht="22.5" customHeight="1">
      <c r="B9" s="705"/>
      <c r="C9" s="215" t="s">
        <v>103</v>
      </c>
      <c r="D9" s="216">
        <f>SUM(E9:T9)</f>
        <v>984</v>
      </c>
      <c r="E9" s="217">
        <v>10</v>
      </c>
      <c r="F9" s="217">
        <v>14</v>
      </c>
      <c r="G9" s="217">
        <v>87</v>
      </c>
      <c r="H9" s="217">
        <v>110</v>
      </c>
      <c r="I9" s="217">
        <v>228</v>
      </c>
      <c r="J9" s="217">
        <v>225</v>
      </c>
      <c r="K9" s="217">
        <v>184</v>
      </c>
      <c r="L9" s="217">
        <v>84</v>
      </c>
      <c r="M9" s="217">
        <v>34</v>
      </c>
      <c r="N9" s="217">
        <v>7</v>
      </c>
      <c r="O9" s="217">
        <v>1</v>
      </c>
      <c r="P9" s="217">
        <v>0</v>
      </c>
      <c r="Q9" s="217">
        <v>0</v>
      </c>
      <c r="R9" s="217">
        <v>0</v>
      </c>
      <c r="S9" s="217">
        <v>0</v>
      </c>
      <c r="T9" s="219">
        <v>0</v>
      </c>
    </row>
    <row r="10" spans="1:20" ht="22.5" customHeight="1">
      <c r="B10" s="705"/>
      <c r="C10" s="220" t="s">
        <v>104</v>
      </c>
      <c r="D10" s="221">
        <f>SUM(E10:T10)</f>
        <v>1157</v>
      </c>
      <c r="E10" s="222">
        <v>1</v>
      </c>
      <c r="F10" s="223">
        <v>5</v>
      </c>
      <c r="G10" s="223">
        <v>39</v>
      </c>
      <c r="H10" s="223">
        <v>41</v>
      </c>
      <c r="I10" s="223">
        <v>198</v>
      </c>
      <c r="J10" s="223">
        <v>362</v>
      </c>
      <c r="K10" s="223">
        <v>308</v>
      </c>
      <c r="L10" s="223">
        <v>157</v>
      </c>
      <c r="M10" s="223">
        <v>43</v>
      </c>
      <c r="N10" s="223">
        <v>3</v>
      </c>
      <c r="O10" s="223">
        <v>0</v>
      </c>
      <c r="P10" s="223">
        <v>0</v>
      </c>
      <c r="Q10" s="223">
        <v>0</v>
      </c>
      <c r="R10" s="223">
        <v>0</v>
      </c>
      <c r="S10" s="223">
        <v>0</v>
      </c>
      <c r="T10" s="224">
        <v>0</v>
      </c>
    </row>
    <row r="11" spans="1:20" ht="22.5" customHeight="1">
      <c r="B11" s="705" t="s">
        <v>171</v>
      </c>
      <c r="C11" s="225" t="s">
        <v>81</v>
      </c>
      <c r="D11" s="159">
        <f>+D13+D14+D15+D16</f>
        <v>3667</v>
      </c>
      <c r="E11" s="202">
        <f t="shared" ref="E11:T11" si="2">SUM(E13:E16)</f>
        <v>141</v>
      </c>
      <c r="F11" s="202">
        <f t="shared" si="2"/>
        <v>13</v>
      </c>
      <c r="G11" s="202">
        <f t="shared" si="2"/>
        <v>64</v>
      </c>
      <c r="H11" s="202">
        <f t="shared" si="2"/>
        <v>342</v>
      </c>
      <c r="I11" s="202">
        <f t="shared" si="2"/>
        <v>861</v>
      </c>
      <c r="J11" s="202">
        <f t="shared" si="2"/>
        <v>967</v>
      </c>
      <c r="K11" s="202">
        <f t="shared" si="2"/>
        <v>738</v>
      </c>
      <c r="L11" s="202">
        <f t="shared" si="2"/>
        <v>355</v>
      </c>
      <c r="M11" s="202">
        <f t="shared" si="2"/>
        <v>131</v>
      </c>
      <c r="N11" s="202">
        <f t="shared" si="2"/>
        <v>43</v>
      </c>
      <c r="O11" s="202">
        <f t="shared" si="2"/>
        <v>6</v>
      </c>
      <c r="P11" s="202">
        <f t="shared" si="2"/>
        <v>4</v>
      </c>
      <c r="Q11" s="202">
        <f t="shared" si="2"/>
        <v>1</v>
      </c>
      <c r="R11" s="202">
        <f t="shared" si="2"/>
        <v>1</v>
      </c>
      <c r="S11" s="202">
        <f t="shared" si="2"/>
        <v>0</v>
      </c>
      <c r="T11" s="226">
        <f t="shared" si="2"/>
        <v>0</v>
      </c>
    </row>
    <row r="12" spans="1:20" ht="22.5" customHeight="1">
      <c r="B12" s="705"/>
      <c r="C12" s="227" t="s">
        <v>170</v>
      </c>
      <c r="D12" s="205">
        <f t="shared" ref="D12:D28" si="3">SUM(E12:T12)</f>
        <v>99.999999999999986</v>
      </c>
      <c r="E12" s="206">
        <f t="shared" ref="E12:T12" si="4">ROUND(E11/$D11*100,1)</f>
        <v>3.8</v>
      </c>
      <c r="F12" s="207">
        <f t="shared" si="4"/>
        <v>0.4</v>
      </c>
      <c r="G12" s="208">
        <f t="shared" si="4"/>
        <v>1.7</v>
      </c>
      <c r="H12" s="208">
        <f t="shared" si="4"/>
        <v>9.3000000000000007</v>
      </c>
      <c r="I12" s="208">
        <f t="shared" si="4"/>
        <v>23.5</v>
      </c>
      <c r="J12" s="208">
        <f t="shared" si="4"/>
        <v>26.4</v>
      </c>
      <c r="K12" s="208">
        <f t="shared" si="4"/>
        <v>20.100000000000001</v>
      </c>
      <c r="L12" s="208">
        <f t="shared" si="4"/>
        <v>9.6999999999999993</v>
      </c>
      <c r="M12" s="208">
        <f t="shared" si="4"/>
        <v>3.6</v>
      </c>
      <c r="N12" s="208">
        <f t="shared" si="4"/>
        <v>1.2</v>
      </c>
      <c r="O12" s="208">
        <f t="shared" si="4"/>
        <v>0.2</v>
      </c>
      <c r="P12" s="208">
        <f t="shared" si="4"/>
        <v>0.1</v>
      </c>
      <c r="Q12" s="208">
        <f t="shared" si="4"/>
        <v>0</v>
      </c>
      <c r="R12" s="208">
        <f t="shared" si="4"/>
        <v>0</v>
      </c>
      <c r="S12" s="208">
        <f t="shared" si="4"/>
        <v>0</v>
      </c>
      <c r="T12" s="228">
        <f t="shared" si="4"/>
        <v>0</v>
      </c>
    </row>
    <row r="13" spans="1:20" ht="22.5" customHeight="1">
      <c r="B13" s="705"/>
      <c r="C13" s="229" t="s">
        <v>101</v>
      </c>
      <c r="D13" s="230">
        <f t="shared" si="3"/>
        <v>793</v>
      </c>
      <c r="E13" s="231">
        <v>50</v>
      </c>
      <c r="F13" s="213">
        <v>2</v>
      </c>
      <c r="G13" s="213">
        <v>10</v>
      </c>
      <c r="H13" s="213">
        <v>56</v>
      </c>
      <c r="I13" s="213">
        <v>169</v>
      </c>
      <c r="J13" s="213">
        <v>210</v>
      </c>
      <c r="K13" s="213">
        <v>148</v>
      </c>
      <c r="L13" s="213">
        <v>81</v>
      </c>
      <c r="M13" s="213">
        <v>37</v>
      </c>
      <c r="N13" s="213">
        <v>24</v>
      </c>
      <c r="O13" s="213">
        <v>2</v>
      </c>
      <c r="P13" s="213">
        <v>3</v>
      </c>
      <c r="Q13" s="213">
        <v>0</v>
      </c>
      <c r="R13" s="213">
        <v>1</v>
      </c>
      <c r="S13" s="213">
        <v>0</v>
      </c>
      <c r="T13" s="232">
        <v>0</v>
      </c>
    </row>
    <row r="14" spans="1:20" ht="22.5" customHeight="1">
      <c r="B14" s="705"/>
      <c r="C14" s="233" t="s">
        <v>102</v>
      </c>
      <c r="D14" s="184">
        <f t="shared" si="3"/>
        <v>1178</v>
      </c>
      <c r="E14" s="234">
        <v>20</v>
      </c>
      <c r="F14" s="217">
        <v>5</v>
      </c>
      <c r="G14" s="217">
        <v>26</v>
      </c>
      <c r="H14" s="217">
        <v>178</v>
      </c>
      <c r="I14" s="217">
        <v>358</v>
      </c>
      <c r="J14" s="217">
        <v>306</v>
      </c>
      <c r="K14" s="217">
        <v>174</v>
      </c>
      <c r="L14" s="217">
        <v>76</v>
      </c>
      <c r="M14" s="217">
        <v>24</v>
      </c>
      <c r="N14" s="217">
        <v>9</v>
      </c>
      <c r="O14" s="217">
        <v>0</v>
      </c>
      <c r="P14" s="217">
        <v>1</v>
      </c>
      <c r="Q14" s="217">
        <v>1</v>
      </c>
      <c r="R14" s="217">
        <v>0</v>
      </c>
      <c r="S14" s="217">
        <v>0</v>
      </c>
      <c r="T14" s="219">
        <v>0</v>
      </c>
    </row>
    <row r="15" spans="1:20" ht="22.5" customHeight="1">
      <c r="B15" s="705"/>
      <c r="C15" s="215" t="s">
        <v>103</v>
      </c>
      <c r="D15" s="184">
        <f t="shared" si="3"/>
        <v>797</v>
      </c>
      <c r="E15" s="217">
        <v>23</v>
      </c>
      <c r="F15" s="217">
        <v>2</v>
      </c>
      <c r="G15" s="217">
        <v>15</v>
      </c>
      <c r="H15" s="217">
        <v>78</v>
      </c>
      <c r="I15" s="217">
        <v>196</v>
      </c>
      <c r="J15" s="217">
        <v>193</v>
      </c>
      <c r="K15" s="217">
        <v>173</v>
      </c>
      <c r="L15" s="217">
        <v>75</v>
      </c>
      <c r="M15" s="217">
        <v>34</v>
      </c>
      <c r="N15" s="217">
        <v>7</v>
      </c>
      <c r="O15" s="217">
        <v>1</v>
      </c>
      <c r="P15" s="217">
        <v>0</v>
      </c>
      <c r="Q15" s="217">
        <v>0</v>
      </c>
      <c r="R15" s="217">
        <v>0</v>
      </c>
      <c r="S15" s="217">
        <v>0</v>
      </c>
      <c r="T15" s="235">
        <v>0</v>
      </c>
    </row>
    <row r="16" spans="1:20" ht="22.5" customHeight="1">
      <c r="B16" s="705"/>
      <c r="C16" s="236" t="s">
        <v>104</v>
      </c>
      <c r="D16" s="237">
        <f t="shared" si="3"/>
        <v>899</v>
      </c>
      <c r="E16" s="238">
        <v>48</v>
      </c>
      <c r="F16" s="239">
        <v>4</v>
      </c>
      <c r="G16" s="239">
        <v>13</v>
      </c>
      <c r="H16" s="239">
        <v>30</v>
      </c>
      <c r="I16" s="239">
        <v>138</v>
      </c>
      <c r="J16" s="239">
        <v>258</v>
      </c>
      <c r="K16" s="239">
        <v>243</v>
      </c>
      <c r="L16" s="239">
        <v>123</v>
      </c>
      <c r="M16" s="239">
        <v>36</v>
      </c>
      <c r="N16" s="239">
        <v>3</v>
      </c>
      <c r="O16" s="239">
        <v>3</v>
      </c>
      <c r="P16" s="239">
        <v>0</v>
      </c>
      <c r="Q16" s="239">
        <v>0</v>
      </c>
      <c r="R16" s="239">
        <v>0</v>
      </c>
      <c r="S16" s="239">
        <v>0</v>
      </c>
      <c r="T16" s="235">
        <v>0</v>
      </c>
    </row>
    <row r="17" spans="2:20" ht="22.5" customHeight="1">
      <c r="B17" s="705" t="s">
        <v>172</v>
      </c>
      <c r="C17" s="201" t="s">
        <v>81</v>
      </c>
      <c r="D17" s="240">
        <f t="shared" si="3"/>
        <v>2797</v>
      </c>
      <c r="E17" s="241">
        <f t="shared" ref="E17:T17" si="5">SUM(E19:E22)</f>
        <v>120</v>
      </c>
      <c r="F17" s="241">
        <f t="shared" si="5"/>
        <v>14</v>
      </c>
      <c r="G17" s="241">
        <f t="shared" si="5"/>
        <v>53</v>
      </c>
      <c r="H17" s="241">
        <f t="shared" si="5"/>
        <v>249</v>
      </c>
      <c r="I17" s="241">
        <f t="shared" si="5"/>
        <v>647</v>
      </c>
      <c r="J17" s="241">
        <f t="shared" si="5"/>
        <v>710</v>
      </c>
      <c r="K17" s="241">
        <f t="shared" si="5"/>
        <v>543</v>
      </c>
      <c r="L17" s="241">
        <f t="shared" si="5"/>
        <v>291</v>
      </c>
      <c r="M17" s="241">
        <f t="shared" si="5"/>
        <v>107</v>
      </c>
      <c r="N17" s="241">
        <f t="shared" si="5"/>
        <v>41</v>
      </c>
      <c r="O17" s="241">
        <f t="shared" si="5"/>
        <v>8</v>
      </c>
      <c r="P17" s="241">
        <f t="shared" si="5"/>
        <v>3</v>
      </c>
      <c r="Q17" s="241">
        <f t="shared" si="5"/>
        <v>2</v>
      </c>
      <c r="R17" s="241">
        <f t="shared" si="5"/>
        <v>5</v>
      </c>
      <c r="S17" s="241">
        <f t="shared" si="5"/>
        <v>1</v>
      </c>
      <c r="T17" s="162">
        <f t="shared" si="5"/>
        <v>3</v>
      </c>
    </row>
    <row r="18" spans="2:20" ht="22.5" customHeight="1">
      <c r="B18" s="705"/>
      <c r="C18" s="242" t="s">
        <v>170</v>
      </c>
      <c r="D18" s="243">
        <f t="shared" si="3"/>
        <v>99.999999999999986</v>
      </c>
      <c r="E18" s="244">
        <f t="shared" ref="E18:T18" si="6">ROUND(E17/$D17*100,1)</f>
        <v>4.3</v>
      </c>
      <c r="F18" s="244">
        <f t="shared" si="6"/>
        <v>0.5</v>
      </c>
      <c r="G18" s="244">
        <f t="shared" si="6"/>
        <v>1.9</v>
      </c>
      <c r="H18" s="208">
        <f t="shared" si="6"/>
        <v>8.9</v>
      </c>
      <c r="I18" s="208">
        <f t="shared" si="6"/>
        <v>23.1</v>
      </c>
      <c r="J18" s="208">
        <f t="shared" si="6"/>
        <v>25.4</v>
      </c>
      <c r="K18" s="208">
        <f t="shared" si="6"/>
        <v>19.399999999999999</v>
      </c>
      <c r="L18" s="208">
        <f t="shared" si="6"/>
        <v>10.4</v>
      </c>
      <c r="M18" s="208">
        <f t="shared" si="6"/>
        <v>3.8</v>
      </c>
      <c r="N18" s="208">
        <f t="shared" si="6"/>
        <v>1.5</v>
      </c>
      <c r="O18" s="208">
        <f t="shared" si="6"/>
        <v>0.3</v>
      </c>
      <c r="P18" s="208">
        <f t="shared" si="6"/>
        <v>0.1</v>
      </c>
      <c r="Q18" s="208">
        <f t="shared" si="6"/>
        <v>0.1</v>
      </c>
      <c r="R18" s="208">
        <f t="shared" si="6"/>
        <v>0.2</v>
      </c>
      <c r="S18" s="208">
        <f t="shared" si="6"/>
        <v>0</v>
      </c>
      <c r="T18" s="228">
        <f t="shared" si="6"/>
        <v>0.1</v>
      </c>
    </row>
    <row r="19" spans="2:20" ht="22.5" customHeight="1">
      <c r="B19" s="705"/>
      <c r="C19" s="245" t="s">
        <v>101</v>
      </c>
      <c r="D19" s="211">
        <f t="shared" si="3"/>
        <v>600</v>
      </c>
      <c r="E19" s="212">
        <v>39</v>
      </c>
      <c r="F19" s="213">
        <v>1</v>
      </c>
      <c r="G19" s="213">
        <v>10</v>
      </c>
      <c r="H19" s="213">
        <v>30</v>
      </c>
      <c r="I19" s="213">
        <v>112</v>
      </c>
      <c r="J19" s="213">
        <v>155</v>
      </c>
      <c r="K19" s="213">
        <v>113</v>
      </c>
      <c r="L19" s="213">
        <v>72</v>
      </c>
      <c r="M19" s="213">
        <v>38</v>
      </c>
      <c r="N19" s="213">
        <v>19</v>
      </c>
      <c r="O19" s="213">
        <v>5</v>
      </c>
      <c r="P19" s="213">
        <v>1</v>
      </c>
      <c r="Q19" s="213">
        <v>2</v>
      </c>
      <c r="R19" s="213">
        <v>3</v>
      </c>
      <c r="S19" s="213">
        <v>0</v>
      </c>
      <c r="T19" s="246">
        <v>0</v>
      </c>
    </row>
    <row r="20" spans="2:20" ht="22.5" customHeight="1">
      <c r="B20" s="705"/>
      <c r="C20" s="236" t="s">
        <v>102</v>
      </c>
      <c r="D20" s="184">
        <f t="shared" si="3"/>
        <v>986</v>
      </c>
      <c r="E20" s="217">
        <v>24</v>
      </c>
      <c r="F20" s="217">
        <v>4</v>
      </c>
      <c r="G20" s="217">
        <v>25</v>
      </c>
      <c r="H20" s="217">
        <v>152</v>
      </c>
      <c r="I20" s="217">
        <v>282</v>
      </c>
      <c r="J20" s="217">
        <v>251</v>
      </c>
      <c r="K20" s="217">
        <v>151</v>
      </c>
      <c r="L20" s="217">
        <v>67</v>
      </c>
      <c r="M20" s="217">
        <v>20</v>
      </c>
      <c r="N20" s="217">
        <v>8</v>
      </c>
      <c r="O20" s="217">
        <v>1</v>
      </c>
      <c r="P20" s="217">
        <v>1</v>
      </c>
      <c r="Q20" s="217">
        <v>0</v>
      </c>
      <c r="R20" s="217">
        <v>0</v>
      </c>
      <c r="S20" s="217">
        <v>0</v>
      </c>
      <c r="T20" s="235">
        <v>0</v>
      </c>
    </row>
    <row r="21" spans="2:20" ht="22.5" customHeight="1">
      <c r="B21" s="705"/>
      <c r="C21" s="215" t="s">
        <v>103</v>
      </c>
      <c r="D21" s="184">
        <f t="shared" si="3"/>
        <v>655</v>
      </c>
      <c r="E21" s="217">
        <v>26</v>
      </c>
      <c r="F21" s="217">
        <v>6</v>
      </c>
      <c r="G21" s="217">
        <v>14</v>
      </c>
      <c r="H21" s="217">
        <v>51</v>
      </c>
      <c r="I21" s="217">
        <v>162</v>
      </c>
      <c r="J21" s="217">
        <v>159</v>
      </c>
      <c r="K21" s="217">
        <v>128</v>
      </c>
      <c r="L21" s="217">
        <v>72</v>
      </c>
      <c r="M21" s="217">
        <v>25</v>
      </c>
      <c r="N21" s="217">
        <v>8</v>
      </c>
      <c r="O21" s="217">
        <v>1</v>
      </c>
      <c r="P21" s="217">
        <v>1</v>
      </c>
      <c r="Q21" s="217">
        <v>0</v>
      </c>
      <c r="R21" s="217">
        <v>1</v>
      </c>
      <c r="S21" s="217">
        <v>0</v>
      </c>
      <c r="T21" s="247">
        <v>1</v>
      </c>
    </row>
    <row r="22" spans="2:20" ht="22.5" customHeight="1">
      <c r="B22" s="705"/>
      <c r="C22" s="236" t="s">
        <v>104</v>
      </c>
      <c r="D22" s="237">
        <f t="shared" si="3"/>
        <v>556</v>
      </c>
      <c r="E22" s="238">
        <v>31</v>
      </c>
      <c r="F22" s="239">
        <v>3</v>
      </c>
      <c r="G22" s="239">
        <v>4</v>
      </c>
      <c r="H22" s="239">
        <v>16</v>
      </c>
      <c r="I22" s="239">
        <v>91</v>
      </c>
      <c r="J22" s="239">
        <v>145</v>
      </c>
      <c r="K22" s="239">
        <v>151</v>
      </c>
      <c r="L22" s="239">
        <v>80</v>
      </c>
      <c r="M22" s="239">
        <v>24</v>
      </c>
      <c r="N22" s="239">
        <v>6</v>
      </c>
      <c r="O22" s="239">
        <v>1</v>
      </c>
      <c r="P22" s="239">
        <v>0</v>
      </c>
      <c r="Q22" s="239">
        <v>0</v>
      </c>
      <c r="R22" s="239">
        <v>1</v>
      </c>
      <c r="S22" s="239">
        <v>1</v>
      </c>
      <c r="T22" s="235">
        <v>2</v>
      </c>
    </row>
    <row r="23" spans="2:20" ht="22.5" customHeight="1">
      <c r="B23" s="704" t="s">
        <v>173</v>
      </c>
      <c r="C23" s="248" t="s">
        <v>81</v>
      </c>
      <c r="D23" s="240">
        <f t="shared" si="3"/>
        <v>2165</v>
      </c>
      <c r="E23" s="241">
        <f t="shared" ref="E23:T23" si="7">SUM(E25:E28)</f>
        <v>109</v>
      </c>
      <c r="F23" s="241">
        <f t="shared" si="7"/>
        <v>7</v>
      </c>
      <c r="G23" s="241">
        <f t="shared" si="7"/>
        <v>36</v>
      </c>
      <c r="H23" s="241">
        <f t="shared" si="7"/>
        <v>152</v>
      </c>
      <c r="I23" s="241">
        <f t="shared" si="7"/>
        <v>483</v>
      </c>
      <c r="J23" s="241">
        <f t="shared" si="7"/>
        <v>534</v>
      </c>
      <c r="K23" s="241">
        <f t="shared" si="7"/>
        <v>435</v>
      </c>
      <c r="L23" s="241">
        <f t="shared" si="7"/>
        <v>235</v>
      </c>
      <c r="M23" s="241">
        <f t="shared" si="7"/>
        <v>96</v>
      </c>
      <c r="N23" s="241">
        <f t="shared" si="7"/>
        <v>37</v>
      </c>
      <c r="O23" s="241">
        <f t="shared" si="7"/>
        <v>11</v>
      </c>
      <c r="P23" s="241">
        <f t="shared" si="7"/>
        <v>12</v>
      </c>
      <c r="Q23" s="241">
        <f t="shared" si="7"/>
        <v>3</v>
      </c>
      <c r="R23" s="241">
        <f t="shared" si="7"/>
        <v>4</v>
      </c>
      <c r="S23" s="241">
        <f t="shared" si="7"/>
        <v>3</v>
      </c>
      <c r="T23" s="249">
        <f t="shared" si="7"/>
        <v>8</v>
      </c>
    </row>
    <row r="24" spans="2:20" ht="22.5" customHeight="1">
      <c r="B24" s="704"/>
      <c r="C24" s="227" t="s">
        <v>170</v>
      </c>
      <c r="D24" s="243">
        <f t="shared" si="3"/>
        <v>100</v>
      </c>
      <c r="E24" s="244">
        <f t="shared" ref="E24:T24" si="8">ROUND(E23/$D23*100,1)</f>
        <v>5</v>
      </c>
      <c r="F24" s="244">
        <f t="shared" si="8"/>
        <v>0.3</v>
      </c>
      <c r="G24" s="244">
        <f t="shared" si="8"/>
        <v>1.7</v>
      </c>
      <c r="H24" s="208">
        <f t="shared" si="8"/>
        <v>7</v>
      </c>
      <c r="I24" s="208">
        <f t="shared" si="8"/>
        <v>22.3</v>
      </c>
      <c r="J24" s="208">
        <f t="shared" si="8"/>
        <v>24.7</v>
      </c>
      <c r="K24" s="208">
        <f t="shared" si="8"/>
        <v>20.100000000000001</v>
      </c>
      <c r="L24" s="208">
        <f t="shared" si="8"/>
        <v>10.9</v>
      </c>
      <c r="M24" s="208">
        <f t="shared" si="8"/>
        <v>4.4000000000000004</v>
      </c>
      <c r="N24" s="208">
        <f t="shared" si="8"/>
        <v>1.7</v>
      </c>
      <c r="O24" s="208">
        <f t="shared" si="8"/>
        <v>0.5</v>
      </c>
      <c r="P24" s="208">
        <f t="shared" si="8"/>
        <v>0.6</v>
      </c>
      <c r="Q24" s="208">
        <f t="shared" si="8"/>
        <v>0.1</v>
      </c>
      <c r="R24" s="208">
        <f t="shared" si="8"/>
        <v>0.2</v>
      </c>
      <c r="S24" s="208">
        <f t="shared" si="8"/>
        <v>0.1</v>
      </c>
      <c r="T24" s="228">
        <f t="shared" si="8"/>
        <v>0.4</v>
      </c>
    </row>
    <row r="25" spans="2:20" ht="22.5" customHeight="1">
      <c r="B25" s="704"/>
      <c r="C25" s="250" t="s">
        <v>101</v>
      </c>
      <c r="D25" s="251">
        <f t="shared" si="3"/>
        <v>469</v>
      </c>
      <c r="E25" s="213">
        <v>30</v>
      </c>
      <c r="F25" s="213">
        <v>2</v>
      </c>
      <c r="G25" s="213">
        <v>13</v>
      </c>
      <c r="H25" s="213">
        <v>19</v>
      </c>
      <c r="I25" s="213">
        <v>82</v>
      </c>
      <c r="J25" s="213">
        <v>121</v>
      </c>
      <c r="K25" s="213">
        <v>82</v>
      </c>
      <c r="L25" s="213">
        <v>61</v>
      </c>
      <c r="M25" s="213">
        <v>33</v>
      </c>
      <c r="N25" s="213">
        <v>16</v>
      </c>
      <c r="O25" s="213">
        <v>4</v>
      </c>
      <c r="P25" s="213">
        <v>2</v>
      </c>
      <c r="Q25" s="213">
        <v>2</v>
      </c>
      <c r="R25" s="213">
        <v>1</v>
      </c>
      <c r="S25" s="213">
        <v>0</v>
      </c>
      <c r="T25" s="219">
        <v>1</v>
      </c>
    </row>
    <row r="26" spans="2:20" ht="22.5" customHeight="1">
      <c r="B26" s="704"/>
      <c r="C26" s="215" t="s">
        <v>102</v>
      </c>
      <c r="D26" s="216">
        <f t="shared" si="3"/>
        <v>772</v>
      </c>
      <c r="E26" s="217">
        <v>23</v>
      </c>
      <c r="F26" s="217">
        <v>1</v>
      </c>
      <c r="G26" s="217">
        <v>12</v>
      </c>
      <c r="H26" s="217">
        <v>84</v>
      </c>
      <c r="I26" s="217">
        <v>227</v>
      </c>
      <c r="J26" s="217">
        <v>195</v>
      </c>
      <c r="K26" s="217">
        <v>137</v>
      </c>
      <c r="L26" s="217">
        <v>58</v>
      </c>
      <c r="M26" s="217">
        <v>21</v>
      </c>
      <c r="N26" s="217">
        <v>8</v>
      </c>
      <c r="O26" s="217">
        <v>2</v>
      </c>
      <c r="P26" s="217">
        <v>4</v>
      </c>
      <c r="Q26" s="217">
        <v>0</v>
      </c>
      <c r="R26" s="217">
        <v>0</v>
      </c>
      <c r="S26" s="217">
        <v>0</v>
      </c>
      <c r="T26" s="235">
        <v>0</v>
      </c>
    </row>
    <row r="27" spans="2:20" ht="22.5" customHeight="1">
      <c r="B27" s="704"/>
      <c r="C27" s="250" t="s">
        <v>103</v>
      </c>
      <c r="D27" s="251">
        <f t="shared" si="3"/>
        <v>503</v>
      </c>
      <c r="E27" s="238">
        <v>24</v>
      </c>
      <c r="F27" s="217">
        <v>3</v>
      </c>
      <c r="G27" s="217">
        <v>7</v>
      </c>
      <c r="H27" s="217">
        <v>42</v>
      </c>
      <c r="I27" s="217">
        <v>110</v>
      </c>
      <c r="J27" s="217">
        <v>115</v>
      </c>
      <c r="K27" s="217">
        <v>105</v>
      </c>
      <c r="L27" s="217">
        <v>57</v>
      </c>
      <c r="M27" s="217">
        <v>22</v>
      </c>
      <c r="N27" s="217">
        <v>8</v>
      </c>
      <c r="O27" s="217">
        <v>2</v>
      </c>
      <c r="P27" s="217">
        <v>2</v>
      </c>
      <c r="Q27" s="217">
        <v>0</v>
      </c>
      <c r="R27" s="217">
        <v>1</v>
      </c>
      <c r="S27" s="217">
        <v>1</v>
      </c>
      <c r="T27" s="247">
        <v>4</v>
      </c>
    </row>
    <row r="28" spans="2:20" ht="22.5" customHeight="1">
      <c r="B28" s="705"/>
      <c r="C28" s="252" t="s">
        <v>104</v>
      </c>
      <c r="D28" s="253">
        <f t="shared" si="3"/>
        <v>421</v>
      </c>
      <c r="E28" s="223">
        <v>32</v>
      </c>
      <c r="F28" s="223">
        <v>1</v>
      </c>
      <c r="G28" s="223">
        <v>4</v>
      </c>
      <c r="H28" s="223">
        <v>7</v>
      </c>
      <c r="I28" s="223">
        <v>64</v>
      </c>
      <c r="J28" s="223">
        <v>103</v>
      </c>
      <c r="K28" s="223">
        <v>111</v>
      </c>
      <c r="L28" s="223">
        <v>59</v>
      </c>
      <c r="M28" s="223">
        <v>20</v>
      </c>
      <c r="N28" s="223">
        <v>5</v>
      </c>
      <c r="O28" s="223">
        <v>3</v>
      </c>
      <c r="P28" s="223">
        <v>4</v>
      </c>
      <c r="Q28" s="223">
        <v>1</v>
      </c>
      <c r="R28" s="223">
        <v>2</v>
      </c>
      <c r="S28" s="223">
        <v>2</v>
      </c>
      <c r="T28" s="254">
        <v>3</v>
      </c>
    </row>
    <row r="29" spans="2:20" ht="15" customHeight="1">
      <c r="B29" s="255"/>
      <c r="C29" s="256"/>
      <c r="D29" s="257"/>
      <c r="E29" s="258"/>
      <c r="F29" s="258"/>
      <c r="G29" s="258"/>
      <c r="H29" s="258"/>
      <c r="I29" s="258"/>
      <c r="J29" s="258"/>
      <c r="K29" s="258"/>
      <c r="L29" s="258"/>
      <c r="M29" s="258"/>
      <c r="N29" s="258"/>
      <c r="O29" s="258"/>
      <c r="P29" s="258"/>
      <c r="Q29" s="258"/>
      <c r="R29" s="258"/>
      <c r="S29" s="154" t="s">
        <v>152</v>
      </c>
    </row>
    <row r="30" spans="2:20" ht="38.25" customHeight="1">
      <c r="B30" s="706" t="s">
        <v>79</v>
      </c>
      <c r="C30" s="706"/>
      <c r="D30" s="197" t="s">
        <v>81</v>
      </c>
      <c r="E30" s="259" t="s">
        <v>153</v>
      </c>
      <c r="F30" s="199" t="s">
        <v>174</v>
      </c>
      <c r="G30" s="198" t="s">
        <v>175</v>
      </c>
      <c r="H30" s="198" t="s">
        <v>176</v>
      </c>
      <c r="I30" s="198" t="s">
        <v>177</v>
      </c>
      <c r="J30" s="198" t="s">
        <v>178</v>
      </c>
      <c r="K30" s="198" t="s">
        <v>179</v>
      </c>
      <c r="L30" s="198" t="s">
        <v>180</v>
      </c>
      <c r="M30" s="198" t="s">
        <v>181</v>
      </c>
      <c r="N30" s="198" t="s">
        <v>182</v>
      </c>
      <c r="O30" s="198" t="s">
        <v>183</v>
      </c>
      <c r="P30" s="198" t="s">
        <v>184</v>
      </c>
      <c r="Q30" s="198" t="s">
        <v>185</v>
      </c>
      <c r="R30" s="198" t="s">
        <v>186</v>
      </c>
      <c r="S30" s="200" t="s">
        <v>187</v>
      </c>
      <c r="T30" s="260"/>
    </row>
    <row r="31" spans="2:20" ht="22.5" customHeight="1">
      <c r="B31" s="704" t="s">
        <v>188</v>
      </c>
      <c r="C31" s="248" t="s">
        <v>81</v>
      </c>
      <c r="D31" s="240">
        <f t="shared" ref="D31:D36" si="9">SUM(E31:T31)</f>
        <v>1454</v>
      </c>
      <c r="E31" s="261">
        <f t="shared" ref="E31:S31" si="10">SUM(E33:E36)</f>
        <v>109</v>
      </c>
      <c r="F31" s="241">
        <f t="shared" si="10"/>
        <v>40</v>
      </c>
      <c r="G31" s="241">
        <f t="shared" si="10"/>
        <v>92</v>
      </c>
      <c r="H31" s="241">
        <f t="shared" si="10"/>
        <v>283</v>
      </c>
      <c r="I31" s="241">
        <f t="shared" si="10"/>
        <v>338</v>
      </c>
      <c r="J31" s="241">
        <f t="shared" si="10"/>
        <v>267</v>
      </c>
      <c r="K31" s="241">
        <f t="shared" si="10"/>
        <v>228</v>
      </c>
      <c r="L31" s="241">
        <f t="shared" si="10"/>
        <v>59</v>
      </c>
      <c r="M31" s="241">
        <f t="shared" si="10"/>
        <v>16</v>
      </c>
      <c r="N31" s="241">
        <f t="shared" si="10"/>
        <v>12</v>
      </c>
      <c r="O31" s="241">
        <f t="shared" si="10"/>
        <v>5</v>
      </c>
      <c r="P31" s="241">
        <f t="shared" si="10"/>
        <v>4</v>
      </c>
      <c r="Q31" s="241">
        <f t="shared" si="10"/>
        <v>1</v>
      </c>
      <c r="R31" s="241">
        <f t="shared" si="10"/>
        <v>0</v>
      </c>
      <c r="S31" s="262">
        <f t="shared" si="10"/>
        <v>0</v>
      </c>
      <c r="T31" s="263"/>
    </row>
    <row r="32" spans="2:20" ht="22.5" customHeight="1">
      <c r="B32" s="704"/>
      <c r="C32" s="227" t="s">
        <v>170</v>
      </c>
      <c r="D32" s="264">
        <f>SUM(E32:S32)</f>
        <v>100.01</v>
      </c>
      <c r="E32" s="244">
        <f>ROUND(E31/$D31*100,2)</f>
        <v>7.5</v>
      </c>
      <c r="F32" s="244">
        <f t="shared" ref="F32:S32" si="11">ROUND(F31/$D31*100,2)</f>
        <v>2.75</v>
      </c>
      <c r="G32" s="244">
        <f t="shared" si="11"/>
        <v>6.33</v>
      </c>
      <c r="H32" s="208">
        <f t="shared" si="11"/>
        <v>19.46</v>
      </c>
      <c r="I32" s="208">
        <f t="shared" si="11"/>
        <v>23.25</v>
      </c>
      <c r="J32" s="208">
        <f t="shared" si="11"/>
        <v>18.36</v>
      </c>
      <c r="K32" s="208">
        <f t="shared" si="11"/>
        <v>15.68</v>
      </c>
      <c r="L32" s="208">
        <f t="shared" si="11"/>
        <v>4.0599999999999996</v>
      </c>
      <c r="M32" s="208">
        <f t="shared" si="11"/>
        <v>1.1000000000000001</v>
      </c>
      <c r="N32" s="208">
        <f t="shared" si="11"/>
        <v>0.83</v>
      </c>
      <c r="O32" s="208">
        <f t="shared" si="11"/>
        <v>0.34</v>
      </c>
      <c r="P32" s="208">
        <f t="shared" si="11"/>
        <v>0.28000000000000003</v>
      </c>
      <c r="Q32" s="208">
        <f t="shared" si="11"/>
        <v>7.0000000000000007E-2</v>
      </c>
      <c r="R32" s="208">
        <f t="shared" si="11"/>
        <v>0</v>
      </c>
      <c r="S32" s="209">
        <f t="shared" si="11"/>
        <v>0</v>
      </c>
      <c r="T32" s="265"/>
    </row>
    <row r="33" spans="2:26" ht="22.5" customHeight="1">
      <c r="B33" s="704"/>
      <c r="C33" s="250" t="s">
        <v>101</v>
      </c>
      <c r="D33" s="171">
        <f t="shared" si="9"/>
        <v>334</v>
      </c>
      <c r="E33" s="266">
        <v>36</v>
      </c>
      <c r="F33" s="213">
        <v>7</v>
      </c>
      <c r="G33" s="213">
        <v>14</v>
      </c>
      <c r="H33" s="213">
        <v>55</v>
      </c>
      <c r="I33" s="213">
        <v>85</v>
      </c>
      <c r="J33" s="213">
        <v>60</v>
      </c>
      <c r="K33" s="213">
        <v>48</v>
      </c>
      <c r="L33" s="213">
        <v>19</v>
      </c>
      <c r="M33" s="213">
        <v>5</v>
      </c>
      <c r="N33" s="213">
        <v>2</v>
      </c>
      <c r="O33" s="213">
        <v>2</v>
      </c>
      <c r="P33" s="213">
        <v>0</v>
      </c>
      <c r="Q33" s="213">
        <v>1</v>
      </c>
      <c r="R33" s="213">
        <v>0</v>
      </c>
      <c r="S33" s="214">
        <v>0</v>
      </c>
      <c r="T33" s="267"/>
    </row>
    <row r="34" spans="2:26" ht="22.5" customHeight="1">
      <c r="B34" s="704"/>
      <c r="C34" s="215" t="s">
        <v>102</v>
      </c>
      <c r="D34" s="184">
        <f t="shared" si="9"/>
        <v>495</v>
      </c>
      <c r="E34" s="234">
        <v>24</v>
      </c>
      <c r="F34" s="217">
        <v>17</v>
      </c>
      <c r="G34" s="217">
        <v>55</v>
      </c>
      <c r="H34" s="217">
        <v>139</v>
      </c>
      <c r="I34" s="217">
        <v>114</v>
      </c>
      <c r="J34" s="217">
        <v>72</v>
      </c>
      <c r="K34" s="217">
        <v>52</v>
      </c>
      <c r="L34" s="217">
        <v>13</v>
      </c>
      <c r="M34" s="217">
        <v>4</v>
      </c>
      <c r="N34" s="217">
        <v>4</v>
      </c>
      <c r="O34" s="217">
        <v>0</v>
      </c>
      <c r="P34" s="217">
        <v>1</v>
      </c>
      <c r="Q34" s="217">
        <v>0</v>
      </c>
      <c r="R34" s="217">
        <v>0</v>
      </c>
      <c r="S34" s="218">
        <v>0</v>
      </c>
      <c r="T34" s="267"/>
    </row>
    <row r="35" spans="2:26" ht="22.5" customHeight="1">
      <c r="B35" s="704"/>
      <c r="C35" s="250" t="s">
        <v>103</v>
      </c>
      <c r="D35" s="171">
        <f t="shared" si="9"/>
        <v>325</v>
      </c>
      <c r="E35" s="268">
        <v>22</v>
      </c>
      <c r="F35" s="217">
        <v>11</v>
      </c>
      <c r="G35" s="217">
        <v>15</v>
      </c>
      <c r="H35" s="217">
        <v>56</v>
      </c>
      <c r="I35" s="217">
        <v>78</v>
      </c>
      <c r="J35" s="217">
        <v>57</v>
      </c>
      <c r="K35" s="217">
        <v>63</v>
      </c>
      <c r="L35" s="217">
        <v>16</v>
      </c>
      <c r="M35" s="217">
        <v>4</v>
      </c>
      <c r="N35" s="217">
        <v>2</v>
      </c>
      <c r="O35" s="217">
        <v>0</v>
      </c>
      <c r="P35" s="217">
        <v>1</v>
      </c>
      <c r="Q35" s="217">
        <v>0</v>
      </c>
      <c r="R35" s="217">
        <v>0</v>
      </c>
      <c r="S35" s="218">
        <v>0</v>
      </c>
      <c r="T35" s="267"/>
    </row>
    <row r="36" spans="2:26" ht="22.5" customHeight="1">
      <c r="B36" s="705"/>
      <c r="C36" s="252" t="s">
        <v>104</v>
      </c>
      <c r="D36" s="269">
        <f t="shared" si="9"/>
        <v>300</v>
      </c>
      <c r="E36" s="222">
        <v>27</v>
      </c>
      <c r="F36" s="223">
        <v>5</v>
      </c>
      <c r="G36" s="223">
        <v>8</v>
      </c>
      <c r="H36" s="223">
        <v>33</v>
      </c>
      <c r="I36" s="223">
        <v>61</v>
      </c>
      <c r="J36" s="223">
        <v>78</v>
      </c>
      <c r="K36" s="223">
        <v>65</v>
      </c>
      <c r="L36" s="223">
        <v>11</v>
      </c>
      <c r="M36" s="223">
        <v>3</v>
      </c>
      <c r="N36" s="223">
        <v>4</v>
      </c>
      <c r="O36" s="223">
        <v>3</v>
      </c>
      <c r="P36" s="223">
        <v>2</v>
      </c>
      <c r="Q36" s="223">
        <v>0</v>
      </c>
      <c r="R36" s="223">
        <v>0</v>
      </c>
      <c r="S36" s="224">
        <v>0</v>
      </c>
      <c r="T36" s="267"/>
    </row>
    <row r="37" spans="2:26" ht="18" customHeight="1">
      <c r="B37" s="192" t="s">
        <v>189</v>
      </c>
      <c r="C37" s="270"/>
      <c r="D37" s="271"/>
      <c r="E37" s="267"/>
      <c r="F37" s="267"/>
      <c r="G37" s="267"/>
      <c r="H37" s="267"/>
      <c r="I37" s="267"/>
      <c r="J37" s="267"/>
      <c r="K37" s="267"/>
      <c r="L37" s="267"/>
      <c r="M37" s="267"/>
      <c r="N37" s="267"/>
      <c r="O37" s="267"/>
      <c r="P37" s="267"/>
      <c r="Q37" s="267"/>
      <c r="R37" s="267"/>
      <c r="S37" s="267"/>
      <c r="T37" s="267"/>
    </row>
    <row r="38" spans="2:26" ht="15" customHeight="1">
      <c r="B38" s="152" t="s">
        <v>190</v>
      </c>
      <c r="C38" s="153"/>
      <c r="D38" s="153"/>
      <c r="E38" s="153"/>
      <c r="F38" s="153"/>
      <c r="G38" s="153"/>
      <c r="H38" s="153"/>
      <c r="Z38" s="193"/>
    </row>
  </sheetData>
  <mergeCells count="7">
    <mergeCell ref="B31:B36"/>
    <mergeCell ref="B4:C4"/>
    <mergeCell ref="B5:B10"/>
    <mergeCell ref="B11:B16"/>
    <mergeCell ref="B17:B22"/>
    <mergeCell ref="B23:B28"/>
    <mergeCell ref="B30:C30"/>
  </mergeCells>
  <phoneticPr fontId="4"/>
  <pageMargins left="0.59055118110236227" right="0.59055118110236227" top="0.78740157480314965" bottom="0.78740157480314965" header="0.39370078740157483" footer="0.39370078740157483"/>
  <pageSetup paperSize="9" scale="93" orientation="portrait" r:id="rId1"/>
  <headerFooter alignWithMargins="0">
    <oddHeader>&amp;R&amp;"ＭＳ Ｐゴシック,標準"&amp;11 4.農      業</oddHeader>
    <oddFooter>&amp;C&amp;"ＭＳ Ｐゴシック,標準"-37-</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6036D-12E4-41E6-8B2F-7D0F3B98C51D}">
  <sheetPr>
    <pageSetUpPr fitToPage="1"/>
  </sheetPr>
  <dimension ref="A1:M61"/>
  <sheetViews>
    <sheetView showGridLines="0" view="pageBreakPreview" zoomScaleNormal="100" zoomScaleSheetLayoutView="100" workbookViewId="0">
      <selection activeCell="Q69" sqref="Q69"/>
    </sheetView>
  </sheetViews>
  <sheetFormatPr defaultColWidth="9.140625" defaultRowHeight="13.5"/>
  <cols>
    <col min="1" max="1" width="1.85546875" style="194" customWidth="1"/>
    <col min="2" max="2" width="3" style="194" customWidth="1"/>
    <col min="3" max="3" width="7.140625" style="272" customWidth="1"/>
    <col min="4" max="4" width="7.140625" style="194" customWidth="1"/>
    <col min="5" max="5" width="9.28515625" style="272" customWidth="1"/>
    <col min="6" max="13" width="9.28515625" style="194" customWidth="1"/>
    <col min="14" max="16384" width="9.140625" style="194"/>
  </cols>
  <sheetData>
    <row r="1" spans="1:13" ht="30" customHeight="1">
      <c r="A1" s="151" t="s">
        <v>191</v>
      </c>
    </row>
    <row r="2" spans="1:13" ht="7.15" customHeight="1">
      <c r="A2" s="151"/>
    </row>
    <row r="3" spans="1:13" ht="22.15" customHeight="1">
      <c r="B3" s="196" t="s">
        <v>192</v>
      </c>
      <c r="M3" s="154" t="s">
        <v>193</v>
      </c>
    </row>
    <row r="4" spans="1:13" s="273" customFormat="1" ht="22.15" customHeight="1">
      <c r="B4" s="727" t="s">
        <v>134</v>
      </c>
      <c r="C4" s="727"/>
      <c r="D4" s="706" t="s">
        <v>80</v>
      </c>
      <c r="E4" s="702" t="s">
        <v>194</v>
      </c>
      <c r="F4" s="728"/>
      <c r="G4" s="728"/>
      <c r="H4" s="728"/>
      <c r="I4" s="729" t="s">
        <v>195</v>
      </c>
      <c r="J4" s="731" t="s">
        <v>196</v>
      </c>
      <c r="K4" s="733" t="s">
        <v>197</v>
      </c>
      <c r="L4" s="723" t="s">
        <v>198</v>
      </c>
      <c r="M4" s="723" t="s">
        <v>199</v>
      </c>
    </row>
    <row r="5" spans="1:13" s="273" customFormat="1" ht="22.15" customHeight="1">
      <c r="B5" s="727"/>
      <c r="C5" s="727"/>
      <c r="D5" s="706"/>
      <c r="E5" s="274" t="s">
        <v>200</v>
      </c>
      <c r="F5" s="156" t="s">
        <v>201</v>
      </c>
      <c r="G5" s="157" t="s">
        <v>202</v>
      </c>
      <c r="H5" s="158" t="s">
        <v>203</v>
      </c>
      <c r="I5" s="730"/>
      <c r="J5" s="732"/>
      <c r="K5" s="724"/>
      <c r="L5" s="724"/>
      <c r="M5" s="724"/>
    </row>
    <row r="6" spans="1:13" s="273" customFormat="1" ht="18.75" customHeight="1">
      <c r="B6" s="713" t="s">
        <v>97</v>
      </c>
      <c r="C6" s="714"/>
      <c r="D6" s="275" t="s">
        <v>204</v>
      </c>
      <c r="E6" s="276">
        <f>+E8+E10+E12+E14</f>
        <v>2938</v>
      </c>
      <c r="F6" s="277">
        <f t="shared" ref="F6:M6" si="0">+F8+F10+F12+F14</f>
        <v>333</v>
      </c>
      <c r="G6" s="278">
        <f t="shared" si="0"/>
        <v>2121</v>
      </c>
      <c r="H6" s="279">
        <f t="shared" si="0"/>
        <v>484</v>
      </c>
      <c r="I6" s="280">
        <f t="shared" si="0"/>
        <v>2111</v>
      </c>
      <c r="J6" s="280">
        <f t="shared" si="0"/>
        <v>13</v>
      </c>
      <c r="K6" s="280">
        <f t="shared" si="0"/>
        <v>2443</v>
      </c>
      <c r="L6" s="280">
        <f t="shared" si="0"/>
        <v>2028</v>
      </c>
      <c r="M6" s="280">
        <f t="shared" si="0"/>
        <v>91</v>
      </c>
    </row>
    <row r="7" spans="1:13" s="273" customFormat="1" ht="18.75" customHeight="1">
      <c r="B7" s="281"/>
      <c r="C7" s="282"/>
      <c r="D7" s="283" t="s">
        <v>205</v>
      </c>
      <c r="E7" s="284">
        <f t="shared" ref="E7:M7" si="1">+E9+E11+E13+E15</f>
        <v>3061</v>
      </c>
      <c r="F7" s="285">
        <f t="shared" si="1"/>
        <v>337</v>
      </c>
      <c r="G7" s="286">
        <f t="shared" si="1"/>
        <v>2179</v>
      </c>
      <c r="H7" s="287">
        <f t="shared" si="1"/>
        <v>545</v>
      </c>
      <c r="I7" s="288">
        <f t="shared" si="1"/>
        <v>2246</v>
      </c>
      <c r="J7" s="288">
        <f t="shared" si="1"/>
        <v>13</v>
      </c>
      <c r="K7" s="288">
        <f t="shared" si="1"/>
        <v>2463</v>
      </c>
      <c r="L7" s="288">
        <f t="shared" si="1"/>
        <v>2060</v>
      </c>
      <c r="M7" s="288">
        <f t="shared" si="1"/>
        <v>91</v>
      </c>
    </row>
    <row r="8" spans="1:13" s="273" customFormat="1" ht="19.5" hidden="1" customHeight="1">
      <c r="B8" s="281"/>
      <c r="C8" s="289" t="s">
        <v>11</v>
      </c>
      <c r="D8" s="275" t="s">
        <v>204</v>
      </c>
      <c r="E8" s="290">
        <f>SUM(F8:H8)</f>
        <v>648</v>
      </c>
      <c r="F8" s="291">
        <v>99</v>
      </c>
      <c r="G8" s="292">
        <v>431</v>
      </c>
      <c r="H8" s="293">
        <v>118</v>
      </c>
      <c r="I8" s="294">
        <v>422</v>
      </c>
      <c r="J8" s="294">
        <v>2</v>
      </c>
      <c r="K8" s="294">
        <v>381</v>
      </c>
      <c r="L8" s="294">
        <v>287</v>
      </c>
      <c r="M8" s="294">
        <v>26</v>
      </c>
    </row>
    <row r="9" spans="1:13" s="273" customFormat="1" ht="19.5" hidden="1" customHeight="1">
      <c r="B9" s="281"/>
      <c r="C9" s="295"/>
      <c r="D9" s="283" t="s">
        <v>205</v>
      </c>
      <c r="E9" s="296">
        <f t="shared" ref="E9:E15" si="2">SUM(F9:H9)</f>
        <v>690</v>
      </c>
      <c r="F9" s="297">
        <v>100</v>
      </c>
      <c r="G9" s="298">
        <v>454</v>
      </c>
      <c r="H9" s="299">
        <v>136</v>
      </c>
      <c r="I9" s="300">
        <v>483</v>
      </c>
      <c r="J9" s="300">
        <v>2</v>
      </c>
      <c r="K9" s="300">
        <v>383</v>
      </c>
      <c r="L9" s="300">
        <v>290</v>
      </c>
      <c r="M9" s="300">
        <v>26</v>
      </c>
    </row>
    <row r="10" spans="1:13" s="273" customFormat="1" ht="19.5" hidden="1" customHeight="1">
      <c r="B10" s="281"/>
      <c r="C10" s="301" t="s">
        <v>206</v>
      </c>
      <c r="D10" s="275" t="s">
        <v>204</v>
      </c>
      <c r="E10" s="290">
        <f t="shared" si="2"/>
        <v>938</v>
      </c>
      <c r="F10" s="291">
        <v>104</v>
      </c>
      <c r="G10" s="292">
        <v>674</v>
      </c>
      <c r="H10" s="293">
        <v>160</v>
      </c>
      <c r="I10" s="294">
        <v>742</v>
      </c>
      <c r="J10" s="294">
        <v>5</v>
      </c>
      <c r="K10" s="294">
        <v>816</v>
      </c>
      <c r="L10" s="294">
        <v>703</v>
      </c>
      <c r="M10" s="294">
        <v>34</v>
      </c>
    </row>
    <row r="11" spans="1:13" s="273" customFormat="1" ht="19.5" hidden="1" customHeight="1">
      <c r="B11" s="281"/>
      <c r="C11" s="301"/>
      <c r="D11" s="283" t="s">
        <v>205</v>
      </c>
      <c r="E11" s="296">
        <f t="shared" si="2"/>
        <v>962</v>
      </c>
      <c r="F11" s="297">
        <v>107</v>
      </c>
      <c r="G11" s="298">
        <v>691</v>
      </c>
      <c r="H11" s="299">
        <v>164</v>
      </c>
      <c r="I11" s="300">
        <v>779</v>
      </c>
      <c r="J11" s="300">
        <v>5</v>
      </c>
      <c r="K11" s="300">
        <v>821</v>
      </c>
      <c r="L11" s="300">
        <v>715</v>
      </c>
      <c r="M11" s="300">
        <v>34</v>
      </c>
    </row>
    <row r="12" spans="1:13" s="273" customFormat="1" ht="19.5" hidden="1" customHeight="1">
      <c r="B12" s="281"/>
      <c r="C12" s="289" t="s">
        <v>207</v>
      </c>
      <c r="D12" s="275" t="s">
        <v>204</v>
      </c>
      <c r="E12" s="290">
        <f t="shared" si="2"/>
        <v>682</v>
      </c>
      <c r="F12" s="291">
        <v>71</v>
      </c>
      <c r="G12" s="292">
        <v>509</v>
      </c>
      <c r="H12" s="293">
        <v>102</v>
      </c>
      <c r="I12" s="294">
        <v>450</v>
      </c>
      <c r="J12" s="294">
        <v>0</v>
      </c>
      <c r="K12" s="294">
        <v>619</v>
      </c>
      <c r="L12" s="294">
        <v>539</v>
      </c>
      <c r="M12" s="294">
        <v>14</v>
      </c>
    </row>
    <row r="13" spans="1:13" s="273" customFormat="1" ht="19.5" hidden="1" customHeight="1">
      <c r="B13" s="281"/>
      <c r="C13" s="295"/>
      <c r="D13" s="283" t="s">
        <v>205</v>
      </c>
      <c r="E13" s="296">
        <f t="shared" si="2"/>
        <v>698</v>
      </c>
      <c r="F13" s="297">
        <v>71</v>
      </c>
      <c r="G13" s="298">
        <v>513</v>
      </c>
      <c r="H13" s="299">
        <v>114</v>
      </c>
      <c r="I13" s="300">
        <v>471</v>
      </c>
      <c r="J13" s="300">
        <v>0</v>
      </c>
      <c r="K13" s="300">
        <v>625</v>
      </c>
      <c r="L13" s="300">
        <v>545</v>
      </c>
      <c r="M13" s="300">
        <v>14</v>
      </c>
    </row>
    <row r="14" spans="1:13" s="273" customFormat="1" ht="19.5" hidden="1" customHeight="1">
      <c r="B14" s="281"/>
      <c r="C14" s="289" t="s">
        <v>208</v>
      </c>
      <c r="D14" s="275" t="s">
        <v>204</v>
      </c>
      <c r="E14" s="290">
        <f t="shared" si="2"/>
        <v>670</v>
      </c>
      <c r="F14" s="291">
        <v>59</v>
      </c>
      <c r="G14" s="292">
        <v>507</v>
      </c>
      <c r="H14" s="293">
        <v>104</v>
      </c>
      <c r="I14" s="294">
        <v>497</v>
      </c>
      <c r="J14" s="294">
        <v>6</v>
      </c>
      <c r="K14" s="294">
        <v>627</v>
      </c>
      <c r="L14" s="294">
        <v>499</v>
      </c>
      <c r="M14" s="294">
        <v>17</v>
      </c>
    </row>
    <row r="15" spans="1:13" s="273" customFormat="1" ht="19.5" hidden="1" customHeight="1">
      <c r="B15" s="302"/>
      <c r="C15" s="295"/>
      <c r="D15" s="283" t="s">
        <v>205</v>
      </c>
      <c r="E15" s="296">
        <f t="shared" si="2"/>
        <v>711</v>
      </c>
      <c r="F15" s="297">
        <v>59</v>
      </c>
      <c r="G15" s="298">
        <v>521</v>
      </c>
      <c r="H15" s="299">
        <v>131</v>
      </c>
      <c r="I15" s="300">
        <v>513</v>
      </c>
      <c r="J15" s="300">
        <v>6</v>
      </c>
      <c r="K15" s="300">
        <v>634</v>
      </c>
      <c r="L15" s="300">
        <v>510</v>
      </c>
      <c r="M15" s="300">
        <v>17</v>
      </c>
    </row>
    <row r="16" spans="1:13" s="273" customFormat="1" ht="18.75" customHeight="1">
      <c r="B16" s="713" t="s">
        <v>105</v>
      </c>
      <c r="C16" s="714"/>
      <c r="D16" s="275" t="s">
        <v>209</v>
      </c>
      <c r="E16" s="276">
        <f>+E18+E20+E22+E24</f>
        <v>2539</v>
      </c>
      <c r="F16" s="277">
        <f t="shared" ref="F16:M16" si="3">+F18+F20+F22+F24</f>
        <v>271</v>
      </c>
      <c r="G16" s="278">
        <f t="shared" si="3"/>
        <v>1851</v>
      </c>
      <c r="H16" s="279">
        <f t="shared" si="3"/>
        <v>598</v>
      </c>
      <c r="I16" s="280">
        <f t="shared" si="3"/>
        <v>2374</v>
      </c>
      <c r="J16" s="280">
        <f t="shared" si="3"/>
        <v>17</v>
      </c>
      <c r="K16" s="280">
        <f t="shared" si="3"/>
        <v>2067</v>
      </c>
      <c r="L16" s="280">
        <f t="shared" si="3"/>
        <v>1480</v>
      </c>
      <c r="M16" s="280">
        <f t="shared" si="3"/>
        <v>294</v>
      </c>
    </row>
    <row r="17" spans="2:13" s="273" customFormat="1" ht="18.75" customHeight="1">
      <c r="B17" s="281"/>
      <c r="C17" s="282"/>
      <c r="D17" s="283" t="s">
        <v>205</v>
      </c>
      <c r="E17" s="284">
        <f t="shared" ref="E17:M17" si="4">+E19+E21+E23+E25</f>
        <v>2905</v>
      </c>
      <c r="F17" s="285">
        <f t="shared" si="4"/>
        <v>276</v>
      </c>
      <c r="G17" s="286">
        <f t="shared" si="4"/>
        <v>1900</v>
      </c>
      <c r="H17" s="287">
        <f t="shared" si="4"/>
        <v>729</v>
      </c>
      <c r="I17" s="288">
        <f t="shared" si="4"/>
        <v>2528</v>
      </c>
      <c r="J17" s="288">
        <f t="shared" si="4"/>
        <v>17</v>
      </c>
      <c r="K17" s="288">
        <f t="shared" si="4"/>
        <v>2133</v>
      </c>
      <c r="L17" s="288">
        <f t="shared" si="4"/>
        <v>1555</v>
      </c>
      <c r="M17" s="288">
        <f t="shared" si="4"/>
        <v>311</v>
      </c>
    </row>
    <row r="18" spans="2:13" s="273" customFormat="1" ht="18.75" customHeight="1">
      <c r="B18" s="281"/>
      <c r="C18" s="289" t="s">
        <v>11</v>
      </c>
      <c r="D18" s="275" t="s">
        <v>209</v>
      </c>
      <c r="E18" s="290">
        <v>583</v>
      </c>
      <c r="F18" s="291">
        <v>91</v>
      </c>
      <c r="G18" s="292">
        <v>427</v>
      </c>
      <c r="H18" s="293">
        <v>134</v>
      </c>
      <c r="I18" s="294">
        <v>409</v>
      </c>
      <c r="J18" s="294">
        <v>6</v>
      </c>
      <c r="K18" s="294">
        <v>375</v>
      </c>
      <c r="L18" s="294">
        <v>239</v>
      </c>
      <c r="M18" s="294">
        <v>29</v>
      </c>
    </row>
    <row r="19" spans="2:13" s="273" customFormat="1" ht="18.75" customHeight="1">
      <c r="B19" s="281"/>
      <c r="C19" s="295"/>
      <c r="D19" s="283" t="s">
        <v>205</v>
      </c>
      <c r="E19" s="296">
        <v>704</v>
      </c>
      <c r="F19" s="297">
        <v>93</v>
      </c>
      <c r="G19" s="298">
        <v>449</v>
      </c>
      <c r="H19" s="299">
        <v>162</v>
      </c>
      <c r="I19" s="300">
        <v>443</v>
      </c>
      <c r="J19" s="300">
        <v>6</v>
      </c>
      <c r="K19" s="300">
        <v>386</v>
      </c>
      <c r="L19" s="300">
        <v>246</v>
      </c>
      <c r="M19" s="300">
        <v>30</v>
      </c>
    </row>
    <row r="20" spans="2:13" s="273" customFormat="1" ht="18.75" customHeight="1">
      <c r="B20" s="281"/>
      <c r="C20" s="301" t="s">
        <v>206</v>
      </c>
      <c r="D20" s="275" t="s">
        <v>209</v>
      </c>
      <c r="E20" s="290">
        <v>868</v>
      </c>
      <c r="F20" s="291">
        <v>83</v>
      </c>
      <c r="G20" s="292">
        <v>631</v>
      </c>
      <c r="H20" s="293">
        <v>196</v>
      </c>
      <c r="I20" s="294">
        <v>850</v>
      </c>
      <c r="J20" s="294">
        <v>1</v>
      </c>
      <c r="K20" s="294">
        <v>704</v>
      </c>
      <c r="L20" s="294">
        <v>483</v>
      </c>
      <c r="M20" s="294">
        <v>156</v>
      </c>
    </row>
    <row r="21" spans="2:13" s="273" customFormat="1" ht="18.75" customHeight="1">
      <c r="B21" s="281"/>
      <c r="C21" s="301"/>
      <c r="D21" s="283" t="s">
        <v>205</v>
      </c>
      <c r="E21" s="296">
        <v>938</v>
      </c>
      <c r="F21" s="297">
        <v>83</v>
      </c>
      <c r="G21" s="298">
        <v>638</v>
      </c>
      <c r="H21" s="299">
        <v>217</v>
      </c>
      <c r="I21" s="300">
        <v>903</v>
      </c>
      <c r="J21" s="300">
        <v>1</v>
      </c>
      <c r="K21" s="300">
        <v>715</v>
      </c>
      <c r="L21" s="300">
        <v>496</v>
      </c>
      <c r="M21" s="300">
        <v>157</v>
      </c>
    </row>
    <row r="22" spans="2:13" s="273" customFormat="1" ht="18.75" customHeight="1">
      <c r="B22" s="281"/>
      <c r="C22" s="289" t="s">
        <v>207</v>
      </c>
      <c r="D22" s="275" t="s">
        <v>209</v>
      </c>
      <c r="E22" s="290">
        <v>580</v>
      </c>
      <c r="F22" s="291">
        <v>52</v>
      </c>
      <c r="G22" s="292">
        <v>417</v>
      </c>
      <c r="H22" s="293">
        <v>132</v>
      </c>
      <c r="I22" s="294">
        <v>505</v>
      </c>
      <c r="J22" s="294">
        <v>4</v>
      </c>
      <c r="K22" s="294">
        <v>514</v>
      </c>
      <c r="L22" s="294">
        <v>438</v>
      </c>
      <c r="M22" s="294">
        <v>30</v>
      </c>
    </row>
    <row r="23" spans="2:13" s="273" customFormat="1" ht="18.75" customHeight="1">
      <c r="B23" s="281"/>
      <c r="C23" s="295"/>
      <c r="D23" s="283" t="s">
        <v>205</v>
      </c>
      <c r="E23" s="296">
        <v>627</v>
      </c>
      <c r="F23" s="297">
        <v>52</v>
      </c>
      <c r="G23" s="298">
        <v>422</v>
      </c>
      <c r="H23" s="299">
        <v>153</v>
      </c>
      <c r="I23" s="300">
        <v>536</v>
      </c>
      <c r="J23" s="300">
        <v>4</v>
      </c>
      <c r="K23" s="300">
        <v>527</v>
      </c>
      <c r="L23" s="300">
        <v>457</v>
      </c>
      <c r="M23" s="300">
        <v>30</v>
      </c>
    </row>
    <row r="24" spans="2:13" s="273" customFormat="1" ht="18.75" customHeight="1">
      <c r="B24" s="281"/>
      <c r="C24" s="289" t="s">
        <v>208</v>
      </c>
      <c r="D24" s="275" t="s">
        <v>209</v>
      </c>
      <c r="E24" s="290">
        <v>508</v>
      </c>
      <c r="F24" s="291">
        <v>45</v>
      </c>
      <c r="G24" s="292">
        <v>376</v>
      </c>
      <c r="H24" s="293">
        <v>136</v>
      </c>
      <c r="I24" s="294">
        <v>610</v>
      </c>
      <c r="J24" s="294">
        <v>6</v>
      </c>
      <c r="K24" s="294">
        <v>474</v>
      </c>
      <c r="L24" s="294">
        <v>320</v>
      </c>
      <c r="M24" s="294">
        <v>79</v>
      </c>
    </row>
    <row r="25" spans="2:13" s="273" customFormat="1" ht="18.75" customHeight="1">
      <c r="B25" s="302"/>
      <c r="C25" s="295"/>
      <c r="D25" s="283" t="s">
        <v>205</v>
      </c>
      <c r="E25" s="296">
        <v>636</v>
      </c>
      <c r="F25" s="297">
        <v>48</v>
      </c>
      <c r="G25" s="298">
        <v>391</v>
      </c>
      <c r="H25" s="299">
        <v>197</v>
      </c>
      <c r="I25" s="300">
        <v>646</v>
      </c>
      <c r="J25" s="300">
        <v>6</v>
      </c>
      <c r="K25" s="300">
        <v>505</v>
      </c>
      <c r="L25" s="300">
        <v>356</v>
      </c>
      <c r="M25" s="300">
        <v>94</v>
      </c>
    </row>
    <row r="26" spans="2:13" s="273" customFormat="1" ht="19.149999999999999" customHeight="1">
      <c r="B26" s="303"/>
      <c r="C26" s="304"/>
      <c r="D26" s="305"/>
      <c r="E26" s="306"/>
      <c r="F26" s="307"/>
      <c r="G26" s="308" t="s">
        <v>193</v>
      </c>
      <c r="H26" s="309"/>
      <c r="I26" s="309"/>
      <c r="J26" s="309"/>
      <c r="K26" s="309"/>
      <c r="L26" s="309"/>
      <c r="M26" s="309"/>
    </row>
    <row r="27" spans="2:13" s="273" customFormat="1" ht="24" customHeight="1">
      <c r="B27" s="725" t="s">
        <v>134</v>
      </c>
      <c r="C27" s="726"/>
      <c r="D27" s="310" t="s">
        <v>80</v>
      </c>
      <c r="E27" s="311" t="s">
        <v>210</v>
      </c>
      <c r="F27" s="312" t="s">
        <v>211</v>
      </c>
      <c r="G27" s="313" t="s">
        <v>212</v>
      </c>
      <c r="H27" s="314"/>
    </row>
    <row r="28" spans="2:13" s="273" customFormat="1" ht="18.75" customHeight="1">
      <c r="B28" s="713" t="s">
        <v>106</v>
      </c>
      <c r="C28" s="714"/>
      <c r="D28" s="275" t="s">
        <v>209</v>
      </c>
      <c r="E28" s="276">
        <f t="shared" ref="E28:G29" si="5">E30+E32+E34+E36</f>
        <v>2042</v>
      </c>
      <c r="F28" s="280">
        <f t="shared" si="5"/>
        <v>1628</v>
      </c>
      <c r="G28" s="315">
        <f t="shared" si="5"/>
        <v>1369</v>
      </c>
      <c r="H28" s="316"/>
    </row>
    <row r="29" spans="2:13" s="273" customFormat="1" ht="18.75" customHeight="1">
      <c r="B29" s="317"/>
      <c r="C29" s="318"/>
      <c r="D29" s="283" t="s">
        <v>205</v>
      </c>
      <c r="E29" s="284">
        <f t="shared" si="5"/>
        <v>2525</v>
      </c>
      <c r="F29" s="288">
        <f t="shared" si="5"/>
        <v>1739</v>
      </c>
      <c r="G29" s="319">
        <f t="shared" si="5"/>
        <v>1558</v>
      </c>
      <c r="H29" s="316"/>
    </row>
    <row r="30" spans="2:13" s="273" customFormat="1" ht="18.75" customHeight="1">
      <c r="B30" s="320"/>
      <c r="C30" s="289" t="s">
        <v>11</v>
      </c>
      <c r="D30" s="275" t="s">
        <v>209</v>
      </c>
      <c r="E30" s="290">
        <v>465</v>
      </c>
      <c r="F30" s="294">
        <v>273</v>
      </c>
      <c r="G30" s="321">
        <v>217</v>
      </c>
      <c r="H30" s="314"/>
    </row>
    <row r="31" spans="2:13" s="273" customFormat="1" ht="18.75" customHeight="1">
      <c r="B31" s="281"/>
      <c r="C31" s="295"/>
      <c r="D31" s="283" t="s">
        <v>205</v>
      </c>
      <c r="E31" s="296">
        <v>599</v>
      </c>
      <c r="F31" s="300">
        <v>278</v>
      </c>
      <c r="G31" s="322">
        <v>238</v>
      </c>
      <c r="H31" s="314"/>
    </row>
    <row r="32" spans="2:13" s="273" customFormat="1" ht="18.75" customHeight="1">
      <c r="B32" s="281"/>
      <c r="C32" s="301" t="s">
        <v>206</v>
      </c>
      <c r="D32" s="275" t="s">
        <v>209</v>
      </c>
      <c r="E32" s="290">
        <v>705</v>
      </c>
      <c r="F32" s="294">
        <v>559</v>
      </c>
      <c r="G32" s="321">
        <v>487</v>
      </c>
      <c r="H32" s="314"/>
    </row>
    <row r="33" spans="2:13" s="273" customFormat="1" ht="18.75" customHeight="1">
      <c r="B33" s="281"/>
      <c r="C33" s="301"/>
      <c r="D33" s="283" t="s">
        <v>205</v>
      </c>
      <c r="E33" s="296">
        <v>801</v>
      </c>
      <c r="F33" s="300">
        <v>573</v>
      </c>
      <c r="G33" s="322">
        <v>527</v>
      </c>
      <c r="H33" s="314"/>
    </row>
    <row r="34" spans="2:13" s="273" customFormat="1" ht="18.75" customHeight="1">
      <c r="B34" s="281"/>
      <c r="C34" s="289" t="s">
        <v>207</v>
      </c>
      <c r="D34" s="275" t="s">
        <v>209</v>
      </c>
      <c r="E34" s="290">
        <v>488</v>
      </c>
      <c r="F34" s="294">
        <v>440</v>
      </c>
      <c r="G34" s="321">
        <v>382</v>
      </c>
      <c r="H34" s="314"/>
    </row>
    <row r="35" spans="2:13" s="273" customFormat="1" ht="18.75" customHeight="1">
      <c r="B35" s="281"/>
      <c r="C35" s="295"/>
      <c r="D35" s="283" t="s">
        <v>205</v>
      </c>
      <c r="E35" s="296">
        <v>560</v>
      </c>
      <c r="F35" s="300">
        <v>460</v>
      </c>
      <c r="G35" s="322">
        <v>418</v>
      </c>
      <c r="H35" s="314"/>
    </row>
    <row r="36" spans="2:13" s="273" customFormat="1" ht="18.75" customHeight="1">
      <c r="B36" s="281"/>
      <c r="C36" s="289" t="s">
        <v>208</v>
      </c>
      <c r="D36" s="275" t="s">
        <v>209</v>
      </c>
      <c r="E36" s="290">
        <v>384</v>
      </c>
      <c r="F36" s="294">
        <v>356</v>
      </c>
      <c r="G36" s="321">
        <v>283</v>
      </c>
      <c r="H36" s="314"/>
    </row>
    <row r="37" spans="2:13" s="273" customFormat="1" ht="18.75" customHeight="1">
      <c r="B37" s="302"/>
      <c r="C37" s="295"/>
      <c r="D37" s="283" t="s">
        <v>205</v>
      </c>
      <c r="E37" s="296">
        <v>565</v>
      </c>
      <c r="F37" s="300">
        <v>428</v>
      </c>
      <c r="G37" s="322">
        <v>375</v>
      </c>
      <c r="H37" s="314"/>
    </row>
    <row r="38" spans="2:13" s="273" customFormat="1" ht="18.75" customHeight="1">
      <c r="B38" s="711" t="s">
        <v>213</v>
      </c>
      <c r="C38" s="712"/>
      <c r="D38" s="275" t="s">
        <v>209</v>
      </c>
      <c r="E38" s="276">
        <v>1455</v>
      </c>
      <c r="F38" s="280">
        <v>1141</v>
      </c>
      <c r="G38" s="315">
        <v>984</v>
      </c>
      <c r="H38" s="316"/>
    </row>
    <row r="39" spans="2:13" s="273" customFormat="1" ht="18.75" customHeight="1">
      <c r="B39" s="711"/>
      <c r="C39" s="712"/>
      <c r="D39" s="283" t="s">
        <v>205</v>
      </c>
      <c r="E39" s="284">
        <v>1897</v>
      </c>
      <c r="F39" s="288">
        <v>1226</v>
      </c>
      <c r="G39" s="319">
        <v>1128</v>
      </c>
      <c r="H39" s="316"/>
    </row>
    <row r="40" spans="2:13" s="273" customFormat="1" ht="18.75" customHeight="1">
      <c r="B40" s="320"/>
      <c r="C40" s="289" t="s">
        <v>11</v>
      </c>
      <c r="D40" s="275" t="s">
        <v>209</v>
      </c>
      <c r="E40" s="290">
        <v>353</v>
      </c>
      <c r="F40" s="294">
        <v>191</v>
      </c>
      <c r="G40" s="321">
        <v>143</v>
      </c>
      <c r="H40" s="314"/>
    </row>
    <row r="41" spans="2:13" s="273" customFormat="1" ht="18.75" customHeight="1">
      <c r="B41" s="281"/>
      <c r="C41" s="323" t="s">
        <v>214</v>
      </c>
      <c r="D41" s="283" t="s">
        <v>205</v>
      </c>
      <c r="E41" s="296">
        <v>463</v>
      </c>
      <c r="F41" s="300">
        <v>202</v>
      </c>
      <c r="G41" s="322">
        <v>156</v>
      </c>
      <c r="H41" s="314"/>
    </row>
    <row r="42" spans="2:13" s="273" customFormat="1" ht="18.75" customHeight="1">
      <c r="B42" s="281"/>
      <c r="C42" s="301" t="s">
        <v>206</v>
      </c>
      <c r="D42" s="275" t="s">
        <v>209</v>
      </c>
      <c r="E42" s="290">
        <v>507</v>
      </c>
      <c r="F42" s="294">
        <v>413</v>
      </c>
      <c r="G42" s="321">
        <v>368</v>
      </c>
      <c r="H42" s="314"/>
    </row>
    <row r="43" spans="2:13" s="273" customFormat="1" ht="18.75" customHeight="1">
      <c r="B43" s="281"/>
      <c r="C43" s="323" t="s">
        <v>214</v>
      </c>
      <c r="D43" s="283" t="s">
        <v>205</v>
      </c>
      <c r="E43" s="296">
        <v>621</v>
      </c>
      <c r="F43" s="300">
        <v>426</v>
      </c>
      <c r="G43" s="322">
        <v>409</v>
      </c>
      <c r="H43" s="314"/>
    </row>
    <row r="44" spans="2:13" s="273" customFormat="1" ht="18.75" customHeight="1">
      <c r="B44" s="281"/>
      <c r="C44" s="289" t="s">
        <v>207</v>
      </c>
      <c r="D44" s="275" t="s">
        <v>209</v>
      </c>
      <c r="E44" s="290">
        <v>336</v>
      </c>
      <c r="F44" s="294">
        <v>297</v>
      </c>
      <c r="G44" s="321">
        <v>269</v>
      </c>
      <c r="H44" s="314"/>
    </row>
    <row r="45" spans="2:13" s="273" customFormat="1" ht="18.75" customHeight="1">
      <c r="B45" s="281"/>
      <c r="C45" s="295"/>
      <c r="D45" s="283" t="s">
        <v>205</v>
      </c>
      <c r="E45" s="296">
        <v>409</v>
      </c>
      <c r="F45" s="300">
        <v>310</v>
      </c>
      <c r="G45" s="322">
        <v>296</v>
      </c>
      <c r="H45" s="314"/>
    </row>
    <row r="46" spans="2:13" s="273" customFormat="1" ht="18.75" customHeight="1">
      <c r="B46" s="281"/>
      <c r="C46" s="289" t="s">
        <v>208</v>
      </c>
      <c r="D46" s="275" t="s">
        <v>209</v>
      </c>
      <c r="E46" s="290">
        <v>255</v>
      </c>
      <c r="F46" s="294">
        <v>237</v>
      </c>
      <c r="G46" s="321">
        <v>203</v>
      </c>
      <c r="H46" s="314"/>
    </row>
    <row r="47" spans="2:13" s="273" customFormat="1" ht="18.75" customHeight="1">
      <c r="B47" s="302"/>
      <c r="C47" s="295"/>
      <c r="D47" s="283" t="s">
        <v>205</v>
      </c>
      <c r="E47" s="296">
        <v>400</v>
      </c>
      <c r="F47" s="300">
        <v>285</v>
      </c>
      <c r="G47" s="322">
        <v>266</v>
      </c>
      <c r="H47" s="314"/>
    </row>
    <row r="48" spans="2:13" s="273" customFormat="1" ht="18.75" hidden="1" customHeight="1">
      <c r="B48" s="713" t="s">
        <v>108</v>
      </c>
      <c r="C48" s="714"/>
      <c r="D48" s="324"/>
      <c r="E48" s="311" t="s">
        <v>210</v>
      </c>
      <c r="F48" s="325"/>
      <c r="G48" s="326"/>
      <c r="H48" s="327"/>
      <c r="I48" s="328"/>
      <c r="J48" s="328"/>
      <c r="K48" s="329" t="s">
        <v>211</v>
      </c>
      <c r="L48" s="717" t="s">
        <v>212</v>
      </c>
      <c r="M48" s="718"/>
    </row>
    <row r="49" spans="2:13" s="273" customFormat="1" ht="18.75" hidden="1" customHeight="1">
      <c r="B49" s="715"/>
      <c r="C49" s="716"/>
      <c r="D49" s="275" t="s">
        <v>209</v>
      </c>
      <c r="E49" s="276">
        <f>E51+E53+E55+E57</f>
        <v>0</v>
      </c>
      <c r="F49" s="330"/>
      <c r="G49" s="331"/>
      <c r="H49" s="332"/>
      <c r="I49" s="333"/>
      <c r="J49" s="333"/>
      <c r="K49" s="280">
        <f>K51+K53+K55+K57</f>
        <v>0</v>
      </c>
      <c r="L49" s="719">
        <f>L51+L53+L55+L57</f>
        <v>0</v>
      </c>
      <c r="M49" s="720"/>
    </row>
    <row r="50" spans="2:13" s="273" customFormat="1" ht="18.75" hidden="1" customHeight="1">
      <c r="B50" s="715"/>
      <c r="C50" s="716"/>
      <c r="D50" s="283" t="s">
        <v>205</v>
      </c>
      <c r="E50" s="284">
        <f>E52+E54+E56+E58</f>
        <v>0</v>
      </c>
      <c r="F50" s="334"/>
      <c r="G50" s="335"/>
      <c r="H50" s="336"/>
      <c r="I50" s="337"/>
      <c r="J50" s="337"/>
      <c r="K50" s="288">
        <f>K52+K54+K56+K58</f>
        <v>0</v>
      </c>
      <c r="L50" s="721">
        <f>L52+L54+L56+L58</f>
        <v>0</v>
      </c>
      <c r="M50" s="722"/>
    </row>
    <row r="51" spans="2:13" s="273" customFormat="1" ht="18.75" hidden="1" customHeight="1">
      <c r="B51" s="320"/>
      <c r="C51" s="289" t="s">
        <v>11</v>
      </c>
      <c r="D51" s="275" t="s">
        <v>209</v>
      </c>
      <c r="E51" s="290"/>
      <c r="F51" s="338"/>
      <c r="G51" s="339"/>
      <c r="H51" s="340"/>
      <c r="I51" s="341"/>
      <c r="J51" s="341"/>
      <c r="K51" s="294"/>
      <c r="L51" s="709"/>
      <c r="M51" s="710"/>
    </row>
    <row r="52" spans="2:13" s="273" customFormat="1" ht="18.75" hidden="1" customHeight="1">
      <c r="B52" s="281"/>
      <c r="C52" s="295"/>
      <c r="D52" s="283" t="s">
        <v>205</v>
      </c>
      <c r="E52" s="296"/>
      <c r="F52" s="342"/>
      <c r="G52" s="343"/>
      <c r="H52" s="344"/>
      <c r="I52" s="345"/>
      <c r="J52" s="345"/>
      <c r="K52" s="300"/>
      <c r="L52" s="707"/>
      <c r="M52" s="708"/>
    </row>
    <row r="53" spans="2:13" s="273" customFormat="1" ht="18.75" hidden="1" customHeight="1">
      <c r="B53" s="281"/>
      <c r="C53" s="301" t="s">
        <v>206</v>
      </c>
      <c r="D53" s="275" t="s">
        <v>209</v>
      </c>
      <c r="E53" s="290"/>
      <c r="F53" s="338"/>
      <c r="G53" s="339"/>
      <c r="H53" s="340"/>
      <c r="I53" s="341"/>
      <c r="J53" s="341"/>
      <c r="K53" s="294"/>
      <c r="L53" s="709"/>
      <c r="M53" s="710"/>
    </row>
    <row r="54" spans="2:13" s="273" customFormat="1" ht="18.75" hidden="1" customHeight="1">
      <c r="B54" s="281"/>
      <c r="C54" s="301"/>
      <c r="D54" s="283" t="s">
        <v>205</v>
      </c>
      <c r="E54" s="296"/>
      <c r="F54" s="342"/>
      <c r="G54" s="343"/>
      <c r="H54" s="344"/>
      <c r="I54" s="345"/>
      <c r="J54" s="345"/>
      <c r="K54" s="300"/>
      <c r="L54" s="707"/>
      <c r="M54" s="708"/>
    </row>
    <row r="55" spans="2:13" s="273" customFormat="1" ht="18.75" hidden="1" customHeight="1">
      <c r="B55" s="281"/>
      <c r="C55" s="289" t="s">
        <v>207</v>
      </c>
      <c r="D55" s="275" t="s">
        <v>209</v>
      </c>
      <c r="E55" s="290"/>
      <c r="F55" s="338"/>
      <c r="G55" s="339"/>
      <c r="H55" s="340"/>
      <c r="I55" s="341"/>
      <c r="J55" s="341"/>
      <c r="K55" s="294"/>
      <c r="L55" s="709"/>
      <c r="M55" s="710"/>
    </row>
    <row r="56" spans="2:13" s="273" customFormat="1" ht="18.75" hidden="1" customHeight="1">
      <c r="B56" s="281"/>
      <c r="C56" s="295"/>
      <c r="D56" s="283" t="s">
        <v>205</v>
      </c>
      <c r="E56" s="296"/>
      <c r="F56" s="342"/>
      <c r="G56" s="343"/>
      <c r="H56" s="344"/>
      <c r="I56" s="345"/>
      <c r="J56" s="345"/>
      <c r="K56" s="300"/>
      <c r="L56" s="707"/>
      <c r="M56" s="708"/>
    </row>
    <row r="57" spans="2:13" s="273" customFormat="1" ht="18.75" hidden="1" customHeight="1">
      <c r="B57" s="281"/>
      <c r="C57" s="289" t="s">
        <v>208</v>
      </c>
      <c r="D57" s="275" t="s">
        <v>209</v>
      </c>
      <c r="E57" s="290"/>
      <c r="F57" s="338"/>
      <c r="G57" s="339"/>
      <c r="H57" s="340"/>
      <c r="I57" s="341"/>
      <c r="J57" s="341"/>
      <c r="K57" s="294"/>
      <c r="L57" s="709"/>
      <c r="M57" s="710"/>
    </row>
    <row r="58" spans="2:13" s="273" customFormat="1" ht="18.75" hidden="1" customHeight="1">
      <c r="B58" s="302"/>
      <c r="C58" s="295"/>
      <c r="D58" s="283" t="s">
        <v>205</v>
      </c>
      <c r="E58" s="296"/>
      <c r="F58" s="342"/>
      <c r="G58" s="343"/>
      <c r="H58" s="344"/>
      <c r="I58" s="345"/>
      <c r="J58" s="345"/>
      <c r="K58" s="300"/>
      <c r="L58" s="707"/>
      <c r="M58" s="708"/>
    </row>
    <row r="59" spans="2:13" ht="15" customHeight="1">
      <c r="B59" s="152" t="s">
        <v>215</v>
      </c>
      <c r="M59" s="193"/>
    </row>
    <row r="60" spans="2:13" ht="15" customHeight="1">
      <c r="B60" s="152" t="s">
        <v>216</v>
      </c>
      <c r="M60" s="193"/>
    </row>
    <row r="61" spans="2:13" ht="15" customHeight="1">
      <c r="B61" s="192" t="s">
        <v>217</v>
      </c>
    </row>
  </sheetData>
  <mergeCells count="25">
    <mergeCell ref="L51:M51"/>
    <mergeCell ref="L4:L5"/>
    <mergeCell ref="M4:M5"/>
    <mergeCell ref="B6:C6"/>
    <mergeCell ref="B16:C16"/>
    <mergeCell ref="B27:C27"/>
    <mergeCell ref="B28:C28"/>
    <mergeCell ref="B4:C5"/>
    <mergeCell ref="D4:D5"/>
    <mergeCell ref="E4:H4"/>
    <mergeCell ref="I4:I5"/>
    <mergeCell ref="J4:J5"/>
    <mergeCell ref="K4:K5"/>
    <mergeCell ref="B38:C39"/>
    <mergeCell ref="B48:C50"/>
    <mergeCell ref="L48:M48"/>
    <mergeCell ref="L49:M49"/>
    <mergeCell ref="L50:M50"/>
    <mergeCell ref="L58:M58"/>
    <mergeCell ref="L52:M52"/>
    <mergeCell ref="L53:M53"/>
    <mergeCell ref="L54:M54"/>
    <mergeCell ref="L55:M55"/>
    <mergeCell ref="L56:M56"/>
    <mergeCell ref="L57:M57"/>
  </mergeCells>
  <phoneticPr fontId="4"/>
  <pageMargins left="0.59055118110236227" right="0.59055118110236227" top="0.78740157480314965" bottom="0.78740157480314965" header="0.39370078740157483" footer="0.39370078740157483"/>
  <pageSetup paperSize="9" scale="98" orientation="portrait" r:id="rId1"/>
  <headerFooter alignWithMargins="0">
    <oddHeader>&amp;R&amp;"ＭＳ Ｐゴシック,標準"&amp;11 4.農      業</oddHeader>
    <oddFooter>&amp;C&amp;"ＭＳ Ｐゴシック,標準"-38-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8</vt:i4>
      </vt:variant>
    </vt:vector>
  </HeadingPairs>
  <TitlesOfParts>
    <vt:vector size="22" baseType="lpstr">
      <vt:lpstr>目次</vt:lpstr>
      <vt:lpstr>D-1</vt:lpstr>
      <vt:lpstr>D-1  (参考) </vt:lpstr>
      <vt:lpstr>D-2</vt:lpstr>
      <vt:lpstr>D-3</vt:lpstr>
      <vt:lpstr>D-3 (参考)</vt:lpstr>
      <vt:lpstr>D-4</vt:lpstr>
      <vt:lpstr>D-5</vt:lpstr>
      <vt:lpstr>D-6</vt:lpstr>
      <vt:lpstr>D-7</vt:lpstr>
      <vt:lpstr>D-8</vt:lpstr>
      <vt:lpstr>D-9</vt:lpstr>
      <vt:lpstr>D-10</vt:lpstr>
      <vt:lpstr>Sheet1</vt:lpstr>
      <vt:lpstr>'D-1'!Print_Area</vt:lpstr>
      <vt:lpstr>'D-1  (参考) '!Print_Area</vt:lpstr>
      <vt:lpstr>'D-10'!Print_Area</vt:lpstr>
      <vt:lpstr>'D-2'!Print_Area</vt:lpstr>
      <vt:lpstr>'D-3'!Print_Area</vt:lpstr>
      <vt:lpstr>'D-3 (参考)'!Print_Area</vt:lpstr>
      <vt:lpstr>'D-4'!Print_Area</vt:lpstr>
      <vt:lpstr>'D-5'!Print_Area</vt:lpstr>
    </vt:vector>
  </TitlesOfParts>
  <Company>(財)統計情報研究開発センター（Sinfonica）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Sinfonica</dc:creator>
  <cp:lastModifiedBy>上原　諒</cp:lastModifiedBy>
  <cp:revision>0</cp:revision>
  <cp:lastPrinted>2026-04-22T04:13:27Z</cp:lastPrinted>
  <dcterms:created xsi:type="dcterms:W3CDTF">2003-02-28T02:58:01Z</dcterms:created>
  <dcterms:modified xsi:type="dcterms:W3CDTF">2026-06-11T06:16:05Z</dcterms:modified>
</cp:coreProperties>
</file>