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O-8" sheetId="1" r:id="rId1"/>
  </sheets>
  <definedNames>
    <definedName name="_xlnm.Print_Area" localSheetId="0">'O-8'!$A$1:$O$74</definedName>
  </definedNames>
  <calcPr fullCalcOnLoad="1"/>
</workbook>
</file>

<file path=xl/sharedStrings.xml><?xml version="1.0" encoding="utf-8"?>
<sst xmlns="http://schemas.openxmlformats.org/spreadsheetml/2006/main" count="106" uniqueCount="36">
  <si>
    <t>内航</t>
  </si>
  <si>
    <t>外航</t>
  </si>
  <si>
    <t>合計</t>
  </si>
  <si>
    <t>隻数</t>
  </si>
  <si>
    <t>総トン数</t>
  </si>
  <si>
    <t>トン数階級別</t>
  </si>
  <si>
    <t>船種別</t>
  </si>
  <si>
    <t>商船</t>
  </si>
  <si>
    <t>漁船</t>
  </si>
  <si>
    <t>その他の船舶</t>
  </si>
  <si>
    <t>避難船</t>
  </si>
  <si>
    <t>平成15年</t>
  </si>
  <si>
    <t>平成14年</t>
  </si>
  <si>
    <t>年次</t>
  </si>
  <si>
    <t>平成13年</t>
  </si>
  <si>
    <t>5～1,000トン</t>
  </si>
  <si>
    <t>1,000～3,000トン</t>
  </si>
  <si>
    <t>3,000～6,000トン</t>
  </si>
  <si>
    <t>6,000～10,000トン</t>
  </si>
  <si>
    <t>10,000トン～</t>
  </si>
  <si>
    <t>平成16年</t>
  </si>
  <si>
    <t>平成12年</t>
  </si>
  <si>
    <t>平成11年</t>
  </si>
  <si>
    <t>平成10年</t>
  </si>
  <si>
    <t>平成17年</t>
  </si>
  <si>
    <t>O-8．福井港入港船舶数</t>
  </si>
  <si>
    <t>平成18年</t>
  </si>
  <si>
    <t>平成19年</t>
  </si>
  <si>
    <t>うち外航</t>
  </si>
  <si>
    <t>出典：福井港港湾統計年報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</si>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</sst>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27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R26" sqref="R26"/>
    </sheetView>
  </sheetViews>
  <sheetFormatPr defaultColWidth="9.00390625" defaultRowHeight="13.5"/>
  <cols>
    <col min="1" max="2" width="3.625" style="3" customWidth="1"/>
    <col min="3" max="3" width="4.25390625" style="3" customWidth="1"/>
    <col min="4" max="4" width="5.625" style="3" customWidth="1"/>
    <col min="5" max="5" width="8.625" style="3" customWidth="1"/>
    <col min="6" max="6" width="5.625" style="3" customWidth="1"/>
    <col min="7" max="7" width="8.125" style="3" customWidth="1"/>
    <col min="8" max="8" width="5.125" style="3" customWidth="1"/>
    <col min="9" max="9" width="7.625" style="3" customWidth="1"/>
    <col min="10" max="10" width="5.125" style="3" customWidth="1"/>
    <col min="11" max="11" width="7.625" style="3" customWidth="1"/>
    <col min="12" max="12" width="5.125" style="3" customWidth="1"/>
    <col min="13" max="13" width="7.625" style="3" customWidth="1"/>
    <col min="14" max="14" width="5.125" style="3" customWidth="1"/>
    <col min="15" max="15" width="7.625" style="3" customWidth="1"/>
    <col min="16" max="16384" width="9.00390625" style="3" customWidth="1"/>
  </cols>
  <sheetData>
    <row r="1" spans="1:2" ht="30" customHeight="1">
      <c r="A1" s="2" t="s">
        <v>25</v>
      </c>
      <c r="B1" s="2"/>
    </row>
    <row r="2" spans="1:2" ht="18" customHeight="1">
      <c r="A2" s="3">
        <v>1</v>
      </c>
      <c r="B2" s="3" t="s">
        <v>5</v>
      </c>
    </row>
    <row r="3" spans="2:15" s="1" customFormat="1" ht="15" customHeight="1">
      <c r="B3" s="59" t="s">
        <v>13</v>
      </c>
      <c r="C3" s="59"/>
      <c r="D3" s="65" t="s">
        <v>2</v>
      </c>
      <c r="E3" s="66"/>
      <c r="F3" s="56" t="s">
        <v>15</v>
      </c>
      <c r="G3" s="57"/>
      <c r="H3" s="56" t="s">
        <v>16</v>
      </c>
      <c r="I3" s="57"/>
      <c r="J3" s="56" t="s">
        <v>17</v>
      </c>
      <c r="K3" s="57"/>
      <c r="L3" s="56" t="s">
        <v>18</v>
      </c>
      <c r="M3" s="57"/>
      <c r="N3" s="56" t="s">
        <v>19</v>
      </c>
      <c r="O3" s="57"/>
    </row>
    <row r="4" spans="2:15" s="1" customFormat="1" ht="15" customHeight="1">
      <c r="B4" s="59"/>
      <c r="C4" s="59"/>
      <c r="D4" s="41" t="s">
        <v>3</v>
      </c>
      <c r="E4" s="42" t="s">
        <v>4</v>
      </c>
      <c r="F4" s="41" t="s">
        <v>3</v>
      </c>
      <c r="G4" s="42" t="s">
        <v>4</v>
      </c>
      <c r="H4" s="43" t="s">
        <v>3</v>
      </c>
      <c r="I4" s="42" t="s">
        <v>4</v>
      </c>
      <c r="J4" s="43" t="s">
        <v>3</v>
      </c>
      <c r="K4" s="42" t="s">
        <v>4</v>
      </c>
      <c r="L4" s="43" t="s">
        <v>3</v>
      </c>
      <c r="M4" s="42" t="s">
        <v>4</v>
      </c>
      <c r="N4" s="43" t="s">
        <v>3</v>
      </c>
      <c r="O4" s="42" t="s">
        <v>4</v>
      </c>
    </row>
    <row r="5" spans="2:15" s="7" customFormat="1" ht="15" customHeight="1" hidden="1">
      <c r="B5" s="53" t="s">
        <v>23</v>
      </c>
      <c r="C5" s="53"/>
      <c r="D5" s="8">
        <f aca="true" t="shared" si="0" ref="D5:O5">SUM(D6:D7)</f>
        <v>4322</v>
      </c>
      <c r="E5" s="9">
        <f t="shared" si="0"/>
        <v>1296889</v>
      </c>
      <c r="F5" s="8">
        <f t="shared" si="0"/>
        <v>4002</v>
      </c>
      <c r="G5" s="9">
        <f t="shared" si="0"/>
        <v>391584</v>
      </c>
      <c r="H5" s="10">
        <f t="shared" si="0"/>
        <v>210</v>
      </c>
      <c r="I5" s="9">
        <f t="shared" si="0"/>
        <v>433646</v>
      </c>
      <c r="J5" s="10">
        <f t="shared" si="0"/>
        <v>97</v>
      </c>
      <c r="K5" s="9">
        <f t="shared" si="0"/>
        <v>339093</v>
      </c>
      <c r="L5" s="10">
        <f t="shared" si="0"/>
        <v>8</v>
      </c>
      <c r="M5" s="9">
        <f t="shared" si="0"/>
        <v>63918</v>
      </c>
      <c r="N5" s="10">
        <f t="shared" si="0"/>
        <v>5</v>
      </c>
      <c r="O5" s="9">
        <f t="shared" si="0"/>
        <v>68648</v>
      </c>
    </row>
    <row r="6" spans="2:15" s="7" customFormat="1" ht="15" customHeight="1" hidden="1">
      <c r="B6" s="54"/>
      <c r="C6" s="11" t="s">
        <v>0</v>
      </c>
      <c r="D6" s="12">
        <f>+F6+H6+J6+L6+N6</f>
        <v>4279</v>
      </c>
      <c r="E6" s="5">
        <f>+G6+I6+K6+M6+O6</f>
        <v>1065611</v>
      </c>
      <c r="F6" s="6">
        <f>3423+379+199</f>
        <v>4001</v>
      </c>
      <c r="G6" s="13">
        <f>104093+135106+151991</f>
        <v>391190</v>
      </c>
      <c r="H6" s="14">
        <v>194</v>
      </c>
      <c r="I6" s="15">
        <v>399660</v>
      </c>
      <c r="J6" s="14">
        <v>84</v>
      </c>
      <c r="K6" s="15">
        <v>274761</v>
      </c>
      <c r="L6" s="14">
        <v>0</v>
      </c>
      <c r="M6" s="15">
        <v>0</v>
      </c>
      <c r="N6" s="14">
        <v>0</v>
      </c>
      <c r="O6" s="15">
        <v>0</v>
      </c>
    </row>
    <row r="7" spans="2:15" s="7" customFormat="1" ht="15" customHeight="1" hidden="1">
      <c r="B7" s="55"/>
      <c r="C7" s="16" t="s">
        <v>1</v>
      </c>
      <c r="D7" s="17">
        <f>+F7+H7+J7+L7+N7</f>
        <v>43</v>
      </c>
      <c r="E7" s="18">
        <f>+G7+I7+K7+M7+O7</f>
        <v>231278</v>
      </c>
      <c r="F7" s="19">
        <v>1</v>
      </c>
      <c r="G7" s="20">
        <v>394</v>
      </c>
      <c r="H7" s="17">
        <v>16</v>
      </c>
      <c r="I7" s="18">
        <v>33986</v>
      </c>
      <c r="J7" s="17">
        <v>13</v>
      </c>
      <c r="K7" s="18">
        <v>64332</v>
      </c>
      <c r="L7" s="17">
        <v>8</v>
      </c>
      <c r="M7" s="18">
        <v>63918</v>
      </c>
      <c r="N7" s="17">
        <v>5</v>
      </c>
      <c r="O7" s="18">
        <v>68648</v>
      </c>
    </row>
    <row r="8" spans="2:15" s="7" customFormat="1" ht="15" customHeight="1" hidden="1">
      <c r="B8" s="53" t="s">
        <v>22</v>
      </c>
      <c r="C8" s="53"/>
      <c r="D8" s="8">
        <f aca="true" t="shared" si="1" ref="D8:O8">SUM(D9:D10)</f>
        <v>4146</v>
      </c>
      <c r="E8" s="9">
        <f t="shared" si="1"/>
        <v>1820609</v>
      </c>
      <c r="F8" s="8">
        <f t="shared" si="1"/>
        <v>3758</v>
      </c>
      <c r="G8" s="9">
        <f t="shared" si="1"/>
        <v>382132</v>
      </c>
      <c r="H8" s="10">
        <f t="shared" si="1"/>
        <v>285</v>
      </c>
      <c r="I8" s="9">
        <f t="shared" si="1"/>
        <v>568606</v>
      </c>
      <c r="J8" s="10">
        <f t="shared" si="1"/>
        <v>82</v>
      </c>
      <c r="K8" s="9">
        <f t="shared" si="1"/>
        <v>287540</v>
      </c>
      <c r="L8" s="10">
        <f t="shared" si="1"/>
        <v>12</v>
      </c>
      <c r="M8" s="9">
        <f t="shared" si="1"/>
        <v>98221</v>
      </c>
      <c r="N8" s="10">
        <f t="shared" si="1"/>
        <v>9</v>
      </c>
      <c r="O8" s="9">
        <f t="shared" si="1"/>
        <v>484110</v>
      </c>
    </row>
    <row r="9" spans="2:15" s="7" customFormat="1" ht="15" customHeight="1" hidden="1">
      <c r="B9" s="54"/>
      <c r="C9" s="11" t="s">
        <v>0</v>
      </c>
      <c r="D9" s="12">
        <f>+F9+H9+J9+L9+N9</f>
        <v>4104</v>
      </c>
      <c r="E9" s="5">
        <f>+G9+I9+K9+M9+O9</f>
        <v>1288260</v>
      </c>
      <c r="F9" s="6">
        <f>3186+356+216</f>
        <v>3758</v>
      </c>
      <c r="G9" s="13">
        <f>98248+118027+165857</f>
        <v>382132</v>
      </c>
      <c r="H9" s="14">
        <v>274</v>
      </c>
      <c r="I9" s="15">
        <v>546086</v>
      </c>
      <c r="J9" s="14">
        <v>70</v>
      </c>
      <c r="K9" s="15">
        <v>224994</v>
      </c>
      <c r="L9" s="14">
        <v>0</v>
      </c>
      <c r="M9" s="15">
        <v>0</v>
      </c>
      <c r="N9" s="14">
        <v>2</v>
      </c>
      <c r="O9" s="15">
        <v>135048</v>
      </c>
    </row>
    <row r="10" spans="2:15" s="7" customFormat="1" ht="15" customHeight="1" hidden="1">
      <c r="B10" s="55"/>
      <c r="C10" s="16" t="s">
        <v>1</v>
      </c>
      <c r="D10" s="17">
        <f>+F10+H10+J10+L10+N10</f>
        <v>42</v>
      </c>
      <c r="E10" s="18">
        <f>+G10+I10+K10+M10+O10</f>
        <v>532349</v>
      </c>
      <c r="F10" s="19">
        <v>0</v>
      </c>
      <c r="G10" s="20">
        <v>0</v>
      </c>
      <c r="H10" s="17">
        <v>11</v>
      </c>
      <c r="I10" s="18">
        <v>22520</v>
      </c>
      <c r="J10" s="17">
        <v>12</v>
      </c>
      <c r="K10" s="18">
        <v>62546</v>
      </c>
      <c r="L10" s="17">
        <v>12</v>
      </c>
      <c r="M10" s="18">
        <v>98221</v>
      </c>
      <c r="N10" s="17">
        <v>7</v>
      </c>
      <c r="O10" s="18">
        <v>349062</v>
      </c>
    </row>
    <row r="11" spans="2:15" s="7" customFormat="1" ht="15" customHeight="1" hidden="1">
      <c r="B11" s="53" t="s">
        <v>21</v>
      </c>
      <c r="C11" s="53"/>
      <c r="D11" s="8">
        <f aca="true" t="shared" si="2" ref="D11:O11">SUM(D12:D13)</f>
        <v>3538</v>
      </c>
      <c r="E11" s="9">
        <f t="shared" si="2"/>
        <v>1240116</v>
      </c>
      <c r="F11" s="8">
        <f t="shared" si="2"/>
        <v>3150</v>
      </c>
      <c r="G11" s="9">
        <f t="shared" si="2"/>
        <v>343946</v>
      </c>
      <c r="H11" s="10">
        <f t="shared" si="2"/>
        <v>326</v>
      </c>
      <c r="I11" s="9">
        <f t="shared" si="2"/>
        <v>623635</v>
      </c>
      <c r="J11" s="10">
        <f t="shared" si="2"/>
        <v>54</v>
      </c>
      <c r="K11" s="9">
        <f t="shared" si="2"/>
        <v>197522</v>
      </c>
      <c r="L11" s="10">
        <f t="shared" si="2"/>
        <v>3</v>
      </c>
      <c r="M11" s="9">
        <f t="shared" si="2"/>
        <v>22908</v>
      </c>
      <c r="N11" s="10">
        <f t="shared" si="2"/>
        <v>5</v>
      </c>
      <c r="O11" s="9">
        <f t="shared" si="2"/>
        <v>52105</v>
      </c>
    </row>
    <row r="12" spans="2:15" s="7" customFormat="1" ht="0.75" customHeight="1">
      <c r="B12" s="54"/>
      <c r="C12" s="11" t="s">
        <v>0</v>
      </c>
      <c r="D12" s="12">
        <f>+F12+H12+J12+L12+N12</f>
        <v>3491</v>
      </c>
      <c r="E12" s="5">
        <f>+G12+I12+K12+M12+O12</f>
        <v>1036465</v>
      </c>
      <c r="F12" s="6">
        <f>2622+301+226</f>
        <v>3149</v>
      </c>
      <c r="G12" s="13">
        <f>81998+87775+173917</f>
        <v>343690</v>
      </c>
      <c r="H12" s="14">
        <v>305</v>
      </c>
      <c r="I12" s="15">
        <v>572601</v>
      </c>
      <c r="J12" s="14">
        <v>37</v>
      </c>
      <c r="K12" s="15">
        <v>120174</v>
      </c>
      <c r="L12" s="14">
        <v>0</v>
      </c>
      <c r="M12" s="15">
        <v>0</v>
      </c>
      <c r="N12" s="14">
        <v>0</v>
      </c>
      <c r="O12" s="15">
        <v>0</v>
      </c>
    </row>
    <row r="13" spans="2:15" s="7" customFormat="1" ht="15" customHeight="1" hidden="1">
      <c r="B13" s="55"/>
      <c r="C13" s="16" t="s">
        <v>1</v>
      </c>
      <c r="D13" s="17">
        <f>+F13+H13+J13+L13+N13</f>
        <v>47</v>
      </c>
      <c r="E13" s="18">
        <f>+G13+I13+K13+M13+O13</f>
        <v>203651</v>
      </c>
      <c r="F13" s="19">
        <v>1</v>
      </c>
      <c r="G13" s="20">
        <v>256</v>
      </c>
      <c r="H13" s="17">
        <v>21</v>
      </c>
      <c r="I13" s="18">
        <v>51034</v>
      </c>
      <c r="J13" s="17">
        <v>17</v>
      </c>
      <c r="K13" s="18">
        <v>77348</v>
      </c>
      <c r="L13" s="17">
        <v>3</v>
      </c>
      <c r="M13" s="18">
        <v>22908</v>
      </c>
      <c r="N13" s="17">
        <v>5</v>
      </c>
      <c r="O13" s="18">
        <v>52105</v>
      </c>
    </row>
    <row r="14" spans="2:15" s="7" customFormat="1" ht="15" customHeight="1">
      <c r="B14" s="53" t="s">
        <v>14</v>
      </c>
      <c r="C14" s="53"/>
      <c r="D14" s="8">
        <f aca="true" t="shared" si="3" ref="D14:O14">SUM(D15:D16)</f>
        <v>3455</v>
      </c>
      <c r="E14" s="9">
        <f t="shared" si="3"/>
        <v>1285500</v>
      </c>
      <c r="F14" s="8">
        <f t="shared" si="3"/>
        <v>3052</v>
      </c>
      <c r="G14" s="9">
        <f t="shared" si="3"/>
        <v>301229</v>
      </c>
      <c r="H14" s="10">
        <f t="shared" si="3"/>
        <v>317</v>
      </c>
      <c r="I14" s="9">
        <f t="shared" si="3"/>
        <v>566602</v>
      </c>
      <c r="J14" s="10">
        <f t="shared" si="3"/>
        <v>71</v>
      </c>
      <c r="K14" s="9">
        <f t="shared" si="3"/>
        <v>254774</v>
      </c>
      <c r="L14" s="10">
        <f t="shared" si="3"/>
        <v>8</v>
      </c>
      <c r="M14" s="9">
        <f t="shared" si="3"/>
        <v>61856</v>
      </c>
      <c r="N14" s="10">
        <f t="shared" si="3"/>
        <v>7</v>
      </c>
      <c r="O14" s="9">
        <f t="shared" si="3"/>
        <v>101039</v>
      </c>
    </row>
    <row r="15" spans="2:15" s="7" customFormat="1" ht="15" customHeight="1" hidden="1">
      <c r="B15" s="54"/>
      <c r="C15" s="11" t="s">
        <v>0</v>
      </c>
      <c r="D15" s="12">
        <f>+F15+H15+J15+L15+N15</f>
        <v>3412</v>
      </c>
      <c r="E15" s="5">
        <f>+G15+I15+K15+M15+O15</f>
        <v>1058535</v>
      </c>
      <c r="F15" s="6">
        <f>2641+205+206</f>
        <v>3052</v>
      </c>
      <c r="G15" s="13">
        <f>80629+60775+159825</f>
        <v>301229</v>
      </c>
      <c r="H15" s="14">
        <v>304</v>
      </c>
      <c r="I15" s="15">
        <v>533828</v>
      </c>
      <c r="J15" s="14">
        <v>53</v>
      </c>
      <c r="K15" s="15">
        <v>176048</v>
      </c>
      <c r="L15" s="14">
        <v>0</v>
      </c>
      <c r="M15" s="15">
        <v>0</v>
      </c>
      <c r="N15" s="14">
        <v>3</v>
      </c>
      <c r="O15" s="15">
        <v>47430</v>
      </c>
    </row>
    <row r="16" spans="2:15" s="7" customFormat="1" ht="15" customHeight="1" hidden="1">
      <c r="B16" s="55"/>
      <c r="C16" s="16" t="s">
        <v>1</v>
      </c>
      <c r="D16" s="17">
        <f>+F16+H16+J16+L16+N16</f>
        <v>43</v>
      </c>
      <c r="E16" s="18">
        <f>+G16+I16+K16+M16+O16</f>
        <v>226965</v>
      </c>
      <c r="F16" s="19">
        <v>0</v>
      </c>
      <c r="G16" s="20">
        <v>0</v>
      </c>
      <c r="H16" s="17">
        <v>13</v>
      </c>
      <c r="I16" s="18">
        <v>32774</v>
      </c>
      <c r="J16" s="17">
        <v>18</v>
      </c>
      <c r="K16" s="18">
        <v>78726</v>
      </c>
      <c r="L16" s="17">
        <v>8</v>
      </c>
      <c r="M16" s="18">
        <v>61856</v>
      </c>
      <c r="N16" s="17">
        <v>4</v>
      </c>
      <c r="O16" s="18">
        <v>53609</v>
      </c>
    </row>
    <row r="17" spans="2:15" s="7" customFormat="1" ht="15" customHeight="1">
      <c r="B17" s="53" t="s">
        <v>12</v>
      </c>
      <c r="C17" s="53"/>
      <c r="D17" s="8">
        <f aca="true" t="shared" si="4" ref="D17:O17">SUM(D18:D19)</f>
        <v>3164</v>
      </c>
      <c r="E17" s="9">
        <f t="shared" si="4"/>
        <v>1356742</v>
      </c>
      <c r="F17" s="8">
        <f t="shared" si="4"/>
        <v>2782</v>
      </c>
      <c r="G17" s="9">
        <f t="shared" si="4"/>
        <v>289603</v>
      </c>
      <c r="H17" s="10">
        <f t="shared" si="4"/>
        <v>270</v>
      </c>
      <c r="I17" s="9">
        <f t="shared" si="4"/>
        <v>493537</v>
      </c>
      <c r="J17" s="10">
        <f t="shared" si="4"/>
        <v>94</v>
      </c>
      <c r="K17" s="9">
        <f t="shared" si="4"/>
        <v>349493</v>
      </c>
      <c r="L17" s="10">
        <f t="shared" si="4"/>
        <v>11</v>
      </c>
      <c r="M17" s="9">
        <f t="shared" si="4"/>
        <v>82604</v>
      </c>
      <c r="N17" s="10">
        <f t="shared" si="4"/>
        <v>7</v>
      </c>
      <c r="O17" s="9">
        <f t="shared" si="4"/>
        <v>141505</v>
      </c>
    </row>
    <row r="18" spans="2:15" s="7" customFormat="1" ht="15" customHeight="1" hidden="1">
      <c r="B18" s="54"/>
      <c r="C18" s="11" t="s">
        <v>0</v>
      </c>
      <c r="D18" s="12">
        <f>+F18+H18+J18+L18+N18</f>
        <v>3121</v>
      </c>
      <c r="E18" s="5">
        <f>+G18+I18+K18+M18+O18</f>
        <v>1121226</v>
      </c>
      <c r="F18" s="6">
        <f>2364+250+167</f>
        <v>2781</v>
      </c>
      <c r="G18" s="13">
        <f>75599+79082+134202</f>
        <v>288883</v>
      </c>
      <c r="H18" s="14">
        <v>261</v>
      </c>
      <c r="I18" s="15">
        <v>476680</v>
      </c>
      <c r="J18" s="14">
        <v>77</v>
      </c>
      <c r="K18" s="15">
        <v>283093</v>
      </c>
      <c r="L18" s="14">
        <v>0</v>
      </c>
      <c r="M18" s="15">
        <v>0</v>
      </c>
      <c r="N18" s="14">
        <v>2</v>
      </c>
      <c r="O18" s="15">
        <v>72570</v>
      </c>
    </row>
    <row r="19" spans="2:15" s="7" customFormat="1" ht="15" customHeight="1" hidden="1">
      <c r="B19" s="55"/>
      <c r="C19" s="16" t="s">
        <v>1</v>
      </c>
      <c r="D19" s="17">
        <f>+F19+H19+J19+L19+N19</f>
        <v>43</v>
      </c>
      <c r="E19" s="18">
        <f>+G19+I19+K19+M19+O19</f>
        <v>235516</v>
      </c>
      <c r="F19" s="19">
        <v>1</v>
      </c>
      <c r="G19" s="20">
        <v>720</v>
      </c>
      <c r="H19" s="17">
        <v>9</v>
      </c>
      <c r="I19" s="18">
        <v>16857</v>
      </c>
      <c r="J19" s="17">
        <v>17</v>
      </c>
      <c r="K19" s="18">
        <v>66400</v>
      </c>
      <c r="L19" s="17">
        <v>11</v>
      </c>
      <c r="M19" s="18">
        <v>82604</v>
      </c>
      <c r="N19" s="17">
        <v>5</v>
      </c>
      <c r="O19" s="18">
        <v>68935</v>
      </c>
    </row>
    <row r="20" spans="2:15" s="21" customFormat="1" ht="15" customHeight="1">
      <c r="B20" s="53" t="s">
        <v>11</v>
      </c>
      <c r="C20" s="53"/>
      <c r="D20" s="45">
        <f>SUM(D21:D22)</f>
        <v>3414</v>
      </c>
      <c r="E20" s="46">
        <f>SUM(E21:E22)</f>
        <v>1510395</v>
      </c>
      <c r="F20" s="47">
        <v>3037</v>
      </c>
      <c r="G20" s="48">
        <v>299918</v>
      </c>
      <c r="H20" s="24">
        <f aca="true" t="shared" si="5" ref="H20:O20">SUM(H21:H22)</f>
        <v>180</v>
      </c>
      <c r="I20" s="25">
        <f t="shared" si="5"/>
        <v>345329</v>
      </c>
      <c r="J20" s="24">
        <f t="shared" si="5"/>
        <v>184</v>
      </c>
      <c r="K20" s="25">
        <f t="shared" si="5"/>
        <v>730648</v>
      </c>
      <c r="L20" s="24">
        <f t="shared" si="5"/>
        <v>6</v>
      </c>
      <c r="M20" s="25">
        <f t="shared" si="5"/>
        <v>44579</v>
      </c>
      <c r="N20" s="24">
        <f t="shared" si="5"/>
        <v>7</v>
      </c>
      <c r="O20" s="25">
        <f t="shared" si="5"/>
        <v>89921</v>
      </c>
    </row>
    <row r="21" spans="2:15" s="7" customFormat="1" ht="15" customHeight="1" hidden="1">
      <c r="B21" s="54"/>
      <c r="C21" s="11" t="s">
        <v>0</v>
      </c>
      <c r="D21" s="44">
        <v>3368</v>
      </c>
      <c r="E21" s="15">
        <v>1298712</v>
      </c>
      <c r="F21" s="6">
        <v>3033</v>
      </c>
      <c r="G21" s="13">
        <v>296802</v>
      </c>
      <c r="H21" s="12">
        <v>166</v>
      </c>
      <c r="I21" s="5">
        <v>322664</v>
      </c>
      <c r="J21" s="12">
        <v>168</v>
      </c>
      <c r="K21" s="5">
        <v>657343</v>
      </c>
      <c r="L21" s="12">
        <v>0</v>
      </c>
      <c r="M21" s="5">
        <v>0</v>
      </c>
      <c r="N21" s="12">
        <v>1</v>
      </c>
      <c r="O21" s="5">
        <v>21903</v>
      </c>
    </row>
    <row r="22" spans="2:15" s="7" customFormat="1" ht="15" customHeight="1" hidden="1">
      <c r="B22" s="55"/>
      <c r="C22" s="16" t="s">
        <v>1</v>
      </c>
      <c r="D22" s="29">
        <v>46</v>
      </c>
      <c r="E22" s="18">
        <v>211683</v>
      </c>
      <c r="F22" s="19">
        <v>4</v>
      </c>
      <c r="G22" s="20">
        <v>3116</v>
      </c>
      <c r="H22" s="17">
        <v>14</v>
      </c>
      <c r="I22" s="18">
        <v>22665</v>
      </c>
      <c r="J22" s="17">
        <v>16</v>
      </c>
      <c r="K22" s="18">
        <v>73305</v>
      </c>
      <c r="L22" s="17">
        <v>6</v>
      </c>
      <c r="M22" s="18">
        <v>44579</v>
      </c>
      <c r="N22" s="17">
        <v>6</v>
      </c>
      <c r="O22" s="18">
        <v>68018</v>
      </c>
    </row>
    <row r="23" spans="2:15" s="21" customFormat="1" ht="15" customHeight="1">
      <c r="B23" s="58" t="s">
        <v>20</v>
      </c>
      <c r="C23" s="58"/>
      <c r="D23" s="45">
        <v>3055</v>
      </c>
      <c r="E23" s="46">
        <v>1508310</v>
      </c>
      <c r="F23" s="45">
        <v>2659</v>
      </c>
      <c r="G23" s="46">
        <v>291182</v>
      </c>
      <c r="H23" s="24">
        <v>220</v>
      </c>
      <c r="I23" s="25">
        <v>449394</v>
      </c>
      <c r="J23" s="24">
        <v>165</v>
      </c>
      <c r="K23" s="25">
        <v>654624</v>
      </c>
      <c r="L23" s="24">
        <v>5</v>
      </c>
      <c r="M23" s="25">
        <v>39959</v>
      </c>
      <c r="N23" s="24">
        <v>6</v>
      </c>
      <c r="O23" s="25">
        <v>73151</v>
      </c>
    </row>
    <row r="24" spans="2:15" s="7" customFormat="1" ht="15" customHeight="1" hidden="1">
      <c r="B24" s="54"/>
      <c r="C24" s="49" t="s">
        <v>0</v>
      </c>
      <c r="D24" s="44">
        <v>2977</v>
      </c>
      <c r="E24" s="15">
        <v>1216165</v>
      </c>
      <c r="F24" s="6">
        <v>2655</v>
      </c>
      <c r="G24" s="13">
        <v>287665</v>
      </c>
      <c r="H24" s="12">
        <v>181</v>
      </c>
      <c r="I24" s="5">
        <v>369358</v>
      </c>
      <c r="J24" s="12">
        <v>139</v>
      </c>
      <c r="K24" s="5">
        <v>543814</v>
      </c>
      <c r="L24" s="12">
        <v>2</v>
      </c>
      <c r="M24" s="5">
        <v>15328</v>
      </c>
      <c r="N24" s="12">
        <v>0</v>
      </c>
      <c r="O24" s="5">
        <v>0</v>
      </c>
    </row>
    <row r="25" spans="2:15" s="7" customFormat="1" ht="15" customHeight="1" hidden="1">
      <c r="B25" s="55"/>
      <c r="C25" s="16" t="s">
        <v>1</v>
      </c>
      <c r="D25" s="29">
        <v>78</v>
      </c>
      <c r="E25" s="18">
        <v>292145</v>
      </c>
      <c r="F25" s="19">
        <v>4</v>
      </c>
      <c r="G25" s="20">
        <v>3517</v>
      </c>
      <c r="H25" s="17">
        <v>39</v>
      </c>
      <c r="I25" s="18">
        <v>80036</v>
      </c>
      <c r="J25" s="17">
        <v>26</v>
      </c>
      <c r="K25" s="18">
        <v>110810</v>
      </c>
      <c r="L25" s="17">
        <v>3</v>
      </c>
      <c r="M25" s="18">
        <v>24631</v>
      </c>
      <c r="N25" s="17">
        <v>6</v>
      </c>
      <c r="O25" s="18">
        <v>73151</v>
      </c>
    </row>
    <row r="26" spans="2:15" s="21" customFormat="1" ht="15" customHeight="1">
      <c r="B26" s="58" t="s">
        <v>24</v>
      </c>
      <c r="C26" s="58"/>
      <c r="D26" s="45">
        <f aca="true" t="shared" si="6" ref="D26:O26">SUM(D27:D28)</f>
        <v>3105</v>
      </c>
      <c r="E26" s="46">
        <f t="shared" si="6"/>
        <v>1611129</v>
      </c>
      <c r="F26" s="45">
        <f t="shared" si="6"/>
        <v>2737</v>
      </c>
      <c r="G26" s="46">
        <f t="shared" si="6"/>
        <v>336373</v>
      </c>
      <c r="H26" s="24">
        <f t="shared" si="6"/>
        <v>156</v>
      </c>
      <c r="I26" s="25">
        <f t="shared" si="6"/>
        <v>341376</v>
      </c>
      <c r="J26" s="24">
        <f t="shared" si="6"/>
        <v>198</v>
      </c>
      <c r="K26" s="25">
        <f t="shared" si="6"/>
        <v>784079</v>
      </c>
      <c r="L26" s="24">
        <f t="shared" si="6"/>
        <v>11</v>
      </c>
      <c r="M26" s="25">
        <f t="shared" si="6"/>
        <v>85648</v>
      </c>
      <c r="N26" s="24">
        <f t="shared" si="6"/>
        <v>3</v>
      </c>
      <c r="O26" s="25">
        <f t="shared" si="6"/>
        <v>63653</v>
      </c>
    </row>
    <row r="27" spans="2:15" s="7" customFormat="1" ht="15" customHeight="1" hidden="1">
      <c r="B27" s="54"/>
      <c r="C27" s="49" t="s">
        <v>0</v>
      </c>
      <c r="D27" s="44">
        <v>3004</v>
      </c>
      <c r="E27" s="15">
        <v>1298627</v>
      </c>
      <c r="F27" s="6">
        <v>2728</v>
      </c>
      <c r="G27" s="13">
        <v>328694</v>
      </c>
      <c r="H27" s="12">
        <v>105</v>
      </c>
      <c r="I27" s="5">
        <v>248796</v>
      </c>
      <c r="J27" s="12">
        <v>161</v>
      </c>
      <c r="K27" s="5">
        <v>631227</v>
      </c>
      <c r="L27" s="12">
        <v>9</v>
      </c>
      <c r="M27" s="5">
        <v>66675</v>
      </c>
      <c r="N27" s="12">
        <v>1</v>
      </c>
      <c r="O27" s="5">
        <v>23235</v>
      </c>
    </row>
    <row r="28" spans="2:15" s="7" customFormat="1" ht="15" customHeight="1" hidden="1">
      <c r="B28" s="55"/>
      <c r="C28" s="16" t="s">
        <v>1</v>
      </c>
      <c r="D28" s="29">
        <v>101</v>
      </c>
      <c r="E28" s="18">
        <v>312502</v>
      </c>
      <c r="F28" s="19">
        <v>9</v>
      </c>
      <c r="G28" s="20">
        <v>7679</v>
      </c>
      <c r="H28" s="17">
        <v>51</v>
      </c>
      <c r="I28" s="18">
        <v>92580</v>
      </c>
      <c r="J28" s="17">
        <v>37</v>
      </c>
      <c r="K28" s="18">
        <v>152852</v>
      </c>
      <c r="L28" s="17">
        <v>2</v>
      </c>
      <c r="M28" s="18">
        <v>18973</v>
      </c>
      <c r="N28" s="17">
        <v>2</v>
      </c>
      <c r="O28" s="18">
        <v>40418</v>
      </c>
    </row>
    <row r="29" spans="2:15" s="21" customFormat="1" ht="15" customHeight="1">
      <c r="B29" s="58" t="s">
        <v>26</v>
      </c>
      <c r="C29" s="58"/>
      <c r="D29" s="45">
        <f aca="true" t="shared" si="7" ref="D29:O29">SUM(D30:D31)</f>
        <v>3308</v>
      </c>
      <c r="E29" s="46">
        <f t="shared" si="7"/>
        <v>2022004</v>
      </c>
      <c r="F29" s="45">
        <f t="shared" si="7"/>
        <v>2810</v>
      </c>
      <c r="G29" s="46">
        <f t="shared" si="7"/>
        <v>326157</v>
      </c>
      <c r="H29" s="24">
        <f t="shared" si="7"/>
        <v>261</v>
      </c>
      <c r="I29" s="25">
        <f t="shared" si="7"/>
        <v>585655</v>
      </c>
      <c r="J29" s="24">
        <f t="shared" si="7"/>
        <v>223</v>
      </c>
      <c r="K29" s="25">
        <f t="shared" si="7"/>
        <v>881507</v>
      </c>
      <c r="L29" s="24">
        <f t="shared" si="7"/>
        <v>3</v>
      </c>
      <c r="M29" s="25">
        <f t="shared" si="7"/>
        <v>28073</v>
      </c>
      <c r="N29" s="24">
        <f t="shared" si="7"/>
        <v>11</v>
      </c>
      <c r="O29" s="25">
        <f t="shared" si="7"/>
        <v>200612</v>
      </c>
    </row>
    <row r="30" spans="2:15" s="7" customFormat="1" ht="15" customHeight="1" hidden="1">
      <c r="B30" s="54"/>
      <c r="C30" s="49" t="s">
        <v>0</v>
      </c>
      <c r="D30" s="44">
        <f>+F30+H30+J30+L30+N30</f>
        <v>3116</v>
      </c>
      <c r="E30" s="15">
        <f>+G30+I30+K30+M30+O30</f>
        <v>1409327</v>
      </c>
      <c r="F30" s="6">
        <v>2800</v>
      </c>
      <c r="G30" s="13">
        <v>317130</v>
      </c>
      <c r="H30" s="12">
        <v>149</v>
      </c>
      <c r="I30" s="5">
        <v>362255</v>
      </c>
      <c r="J30" s="12">
        <v>165</v>
      </c>
      <c r="K30" s="5">
        <v>652757</v>
      </c>
      <c r="L30" s="12">
        <v>0</v>
      </c>
      <c r="M30" s="5">
        <v>0</v>
      </c>
      <c r="N30" s="12">
        <v>2</v>
      </c>
      <c r="O30" s="5">
        <v>77185</v>
      </c>
    </row>
    <row r="31" spans="2:15" s="7" customFormat="1" ht="15" customHeight="1" hidden="1">
      <c r="B31" s="55"/>
      <c r="C31" s="16" t="s">
        <v>1</v>
      </c>
      <c r="D31" s="29">
        <f>+F31+H31+J31+L31+N31</f>
        <v>192</v>
      </c>
      <c r="E31" s="18">
        <f>+G31+I31+K31+M31+O31</f>
        <v>612677</v>
      </c>
      <c r="F31" s="19">
        <v>10</v>
      </c>
      <c r="G31" s="20">
        <v>9027</v>
      </c>
      <c r="H31" s="17">
        <v>112</v>
      </c>
      <c r="I31" s="18">
        <v>223400</v>
      </c>
      <c r="J31" s="17">
        <v>58</v>
      </c>
      <c r="K31" s="18">
        <v>228750</v>
      </c>
      <c r="L31" s="17">
        <v>3</v>
      </c>
      <c r="M31" s="18">
        <v>28073</v>
      </c>
      <c r="N31" s="17">
        <v>9</v>
      </c>
      <c r="O31" s="18">
        <v>123427</v>
      </c>
    </row>
    <row r="32" spans="2:15" s="21" customFormat="1" ht="15" customHeight="1">
      <c r="B32" s="53" t="s">
        <v>27</v>
      </c>
      <c r="C32" s="53"/>
      <c r="D32" s="22">
        <f aca="true" t="shared" si="8" ref="D32:O32">SUM(D33:D34)</f>
        <v>3307</v>
      </c>
      <c r="E32" s="23">
        <f t="shared" si="8"/>
        <v>2069321</v>
      </c>
      <c r="F32" s="22">
        <f t="shared" si="8"/>
        <v>2785</v>
      </c>
      <c r="G32" s="23">
        <f t="shared" si="8"/>
        <v>282833</v>
      </c>
      <c r="H32" s="24">
        <f t="shared" si="8"/>
        <v>275</v>
      </c>
      <c r="I32" s="25">
        <f t="shared" si="8"/>
        <v>612154</v>
      </c>
      <c r="J32" s="24">
        <f t="shared" si="8"/>
        <v>230</v>
      </c>
      <c r="K32" s="25">
        <f t="shared" si="8"/>
        <v>896365</v>
      </c>
      <c r="L32" s="24">
        <f t="shared" si="8"/>
        <v>2</v>
      </c>
      <c r="M32" s="25">
        <f t="shared" si="8"/>
        <v>14582</v>
      </c>
      <c r="N32" s="24">
        <f t="shared" si="8"/>
        <v>15</v>
      </c>
      <c r="O32" s="25">
        <f t="shared" si="8"/>
        <v>263387</v>
      </c>
    </row>
    <row r="33" spans="2:15" s="7" customFormat="1" ht="15" customHeight="1">
      <c r="B33" s="54"/>
      <c r="C33" s="11" t="s">
        <v>0</v>
      </c>
      <c r="D33" s="26">
        <f>+F33+H33+J33+L33+N33</f>
        <v>3099</v>
      </c>
      <c r="E33" s="5">
        <f>+G33+I33+K33+M33+O33</f>
        <v>1391700</v>
      </c>
      <c r="F33" s="27">
        <v>2776</v>
      </c>
      <c r="G33" s="28">
        <v>278027</v>
      </c>
      <c r="H33" s="12">
        <v>148</v>
      </c>
      <c r="I33" s="5">
        <v>357024</v>
      </c>
      <c r="J33" s="12">
        <v>173</v>
      </c>
      <c r="K33" s="5">
        <v>679989</v>
      </c>
      <c r="L33" s="12">
        <v>0</v>
      </c>
      <c r="M33" s="5">
        <v>0</v>
      </c>
      <c r="N33" s="12">
        <v>2</v>
      </c>
      <c r="O33" s="5">
        <v>76660</v>
      </c>
    </row>
    <row r="34" spans="2:15" s="7" customFormat="1" ht="15" customHeight="1">
      <c r="B34" s="55"/>
      <c r="C34" s="16" t="s">
        <v>1</v>
      </c>
      <c r="D34" s="29">
        <f>+F34+H34+J34+L34+N34</f>
        <v>208</v>
      </c>
      <c r="E34" s="18">
        <f>+G34+I34+K34+M34+O34</f>
        <v>677621</v>
      </c>
      <c r="F34" s="19">
        <v>9</v>
      </c>
      <c r="G34" s="20">
        <v>4806</v>
      </c>
      <c r="H34" s="17">
        <v>127</v>
      </c>
      <c r="I34" s="18">
        <v>255130</v>
      </c>
      <c r="J34" s="17">
        <v>57</v>
      </c>
      <c r="K34" s="18">
        <v>216376</v>
      </c>
      <c r="L34" s="17">
        <v>2</v>
      </c>
      <c r="M34" s="18">
        <v>14582</v>
      </c>
      <c r="N34" s="17">
        <v>13</v>
      </c>
      <c r="O34" s="18">
        <v>186727</v>
      </c>
    </row>
    <row r="35" spans="2:15" s="21" customFormat="1" ht="15" customHeight="1">
      <c r="B35" s="53" t="s">
        <v>30</v>
      </c>
      <c r="C35" s="53"/>
      <c r="D35" s="22">
        <f aca="true" t="shared" si="9" ref="D35:O35">SUM(D36:D37)</f>
        <v>3109</v>
      </c>
      <c r="E35" s="23">
        <f t="shared" si="9"/>
        <v>1990309</v>
      </c>
      <c r="F35" s="22">
        <f t="shared" si="9"/>
        <v>2586</v>
      </c>
      <c r="G35" s="23">
        <f t="shared" si="9"/>
        <v>298232</v>
      </c>
      <c r="H35" s="24">
        <f t="shared" si="9"/>
        <v>268</v>
      </c>
      <c r="I35" s="25">
        <f t="shared" si="9"/>
        <v>593705</v>
      </c>
      <c r="J35" s="24">
        <f t="shared" si="9"/>
        <v>243</v>
      </c>
      <c r="K35" s="25">
        <f t="shared" si="9"/>
        <v>950552</v>
      </c>
      <c r="L35" s="24">
        <f t="shared" si="9"/>
        <v>3</v>
      </c>
      <c r="M35" s="25">
        <f t="shared" si="9"/>
        <v>25205</v>
      </c>
      <c r="N35" s="24">
        <f t="shared" si="9"/>
        <v>9</v>
      </c>
      <c r="O35" s="25">
        <f t="shared" si="9"/>
        <v>122615</v>
      </c>
    </row>
    <row r="36" spans="2:15" s="7" customFormat="1" ht="15" customHeight="1">
      <c r="B36" s="54"/>
      <c r="C36" s="11" t="s">
        <v>0</v>
      </c>
      <c r="D36" s="26">
        <f>+F36+H36+J36+L36+N36</f>
        <v>2905</v>
      </c>
      <c r="E36" s="5">
        <f>+G36+I36+K36+M36+O36</f>
        <v>1311836</v>
      </c>
      <c r="F36" s="27">
        <f>2141+240+202</f>
        <v>2583</v>
      </c>
      <c r="G36" s="28">
        <f>63584+85096+146899</f>
        <v>295579</v>
      </c>
      <c r="H36" s="12">
        <v>154</v>
      </c>
      <c r="I36" s="5">
        <v>369743</v>
      </c>
      <c r="J36" s="12">
        <v>168</v>
      </c>
      <c r="K36" s="5">
        <v>646514</v>
      </c>
      <c r="L36" s="12">
        <v>0</v>
      </c>
      <c r="M36" s="5">
        <v>0</v>
      </c>
      <c r="N36" s="12">
        <v>0</v>
      </c>
      <c r="O36" s="5">
        <v>0</v>
      </c>
    </row>
    <row r="37" spans="2:15" s="7" customFormat="1" ht="15" customHeight="1">
      <c r="B37" s="55"/>
      <c r="C37" s="16" t="s">
        <v>1</v>
      </c>
      <c r="D37" s="29">
        <f>+F37+H37+J37+L37+N37</f>
        <v>204</v>
      </c>
      <c r="E37" s="18">
        <f>+G37+I37+K37+M37+O37</f>
        <v>678473</v>
      </c>
      <c r="F37" s="19">
        <v>3</v>
      </c>
      <c r="G37" s="20">
        <v>2653</v>
      </c>
      <c r="H37" s="17">
        <v>114</v>
      </c>
      <c r="I37" s="18">
        <v>223962</v>
      </c>
      <c r="J37" s="17">
        <v>75</v>
      </c>
      <c r="K37" s="18">
        <v>304038</v>
      </c>
      <c r="L37" s="17">
        <v>3</v>
      </c>
      <c r="M37" s="18">
        <v>25205</v>
      </c>
      <c r="N37" s="17">
        <v>9</v>
      </c>
      <c r="O37" s="18">
        <v>122615</v>
      </c>
    </row>
    <row r="38" spans="2:15" s="21" customFormat="1" ht="15" customHeight="1">
      <c r="B38" s="53" t="s">
        <v>31</v>
      </c>
      <c r="C38" s="53"/>
      <c r="D38" s="22">
        <f aca="true" t="shared" si="10" ref="D38:O38">SUM(D39:D40)</f>
        <v>2749</v>
      </c>
      <c r="E38" s="23">
        <f t="shared" si="10"/>
        <v>1511314</v>
      </c>
      <c r="F38" s="22">
        <f t="shared" si="10"/>
        <v>2340</v>
      </c>
      <c r="G38" s="23">
        <f t="shared" si="10"/>
        <v>236016</v>
      </c>
      <c r="H38" s="24">
        <f t="shared" si="10"/>
        <v>227</v>
      </c>
      <c r="I38" s="25">
        <f t="shared" si="10"/>
        <v>505386</v>
      </c>
      <c r="J38" s="24">
        <f t="shared" si="10"/>
        <v>176</v>
      </c>
      <c r="K38" s="25">
        <f t="shared" si="10"/>
        <v>693675</v>
      </c>
      <c r="L38" s="24">
        <f t="shared" si="10"/>
        <v>3</v>
      </c>
      <c r="M38" s="25">
        <f t="shared" si="10"/>
        <v>26010</v>
      </c>
      <c r="N38" s="24">
        <f t="shared" si="10"/>
        <v>3</v>
      </c>
      <c r="O38" s="25">
        <f t="shared" si="10"/>
        <v>50227</v>
      </c>
    </row>
    <row r="39" spans="2:15" s="7" customFormat="1" ht="15" customHeight="1">
      <c r="B39" s="54"/>
      <c r="C39" s="11" t="s">
        <v>0</v>
      </c>
      <c r="D39" s="26">
        <f>+F39+H39+J39+L39+N39</f>
        <v>2637</v>
      </c>
      <c r="E39" s="5">
        <f>+G39+I39+K39+M39+O39</f>
        <v>1199367</v>
      </c>
      <c r="F39" s="27">
        <v>2337</v>
      </c>
      <c r="G39" s="28">
        <v>233950</v>
      </c>
      <c r="H39" s="12">
        <v>151</v>
      </c>
      <c r="I39" s="5">
        <v>366671</v>
      </c>
      <c r="J39" s="12">
        <v>147</v>
      </c>
      <c r="K39" s="5">
        <v>569179</v>
      </c>
      <c r="L39" s="12">
        <v>1</v>
      </c>
      <c r="M39" s="5">
        <v>7664</v>
      </c>
      <c r="N39" s="12">
        <v>1</v>
      </c>
      <c r="O39" s="5">
        <v>21903</v>
      </c>
    </row>
    <row r="40" spans="2:15" s="7" customFormat="1" ht="15" customHeight="1">
      <c r="B40" s="55"/>
      <c r="C40" s="16" t="s">
        <v>1</v>
      </c>
      <c r="D40" s="29">
        <f>+F40+H40+J40+L40+N40</f>
        <v>112</v>
      </c>
      <c r="E40" s="18">
        <f>+G40+I40+K40+M40+O40</f>
        <v>311947</v>
      </c>
      <c r="F40" s="19">
        <v>3</v>
      </c>
      <c r="G40" s="20">
        <v>2066</v>
      </c>
      <c r="H40" s="17">
        <v>76</v>
      </c>
      <c r="I40" s="18">
        <v>138715</v>
      </c>
      <c r="J40" s="17">
        <v>29</v>
      </c>
      <c r="K40" s="18">
        <v>124496</v>
      </c>
      <c r="L40" s="17">
        <v>2</v>
      </c>
      <c r="M40" s="18">
        <v>18346</v>
      </c>
      <c r="N40" s="17">
        <v>2</v>
      </c>
      <c r="O40" s="18">
        <v>28324</v>
      </c>
    </row>
    <row r="41" spans="2:15" s="21" customFormat="1" ht="15" customHeight="1">
      <c r="B41" s="53" t="s">
        <v>32</v>
      </c>
      <c r="C41" s="53"/>
      <c r="D41" s="22">
        <f aca="true" t="shared" si="11" ref="D41:O41">SUM(D42:D43)</f>
        <v>2710</v>
      </c>
      <c r="E41" s="23">
        <f t="shared" si="11"/>
        <v>1637943</v>
      </c>
      <c r="F41" s="22">
        <f t="shared" si="11"/>
        <v>2269</v>
      </c>
      <c r="G41" s="23">
        <f t="shared" si="11"/>
        <v>231875</v>
      </c>
      <c r="H41" s="24">
        <f t="shared" si="11"/>
        <v>229</v>
      </c>
      <c r="I41" s="25">
        <f t="shared" si="11"/>
        <v>499550</v>
      </c>
      <c r="J41" s="24">
        <f t="shared" si="11"/>
        <v>203</v>
      </c>
      <c r="K41" s="25">
        <f t="shared" si="11"/>
        <v>786627</v>
      </c>
      <c r="L41" s="24">
        <f t="shared" si="11"/>
        <v>3</v>
      </c>
      <c r="M41" s="25">
        <f t="shared" si="11"/>
        <v>28785</v>
      </c>
      <c r="N41" s="24">
        <f t="shared" si="11"/>
        <v>6</v>
      </c>
      <c r="O41" s="25">
        <f t="shared" si="11"/>
        <v>91106</v>
      </c>
    </row>
    <row r="42" spans="2:15" s="7" customFormat="1" ht="15" customHeight="1">
      <c r="B42" s="54"/>
      <c r="C42" s="11" t="s">
        <v>0</v>
      </c>
      <c r="D42" s="26">
        <f>+F42+H42+J42+L42+N42</f>
        <v>2601</v>
      </c>
      <c r="E42" s="5">
        <f>+G42+I42+K42+M42+O42</f>
        <v>1238604</v>
      </c>
      <c r="F42" s="27">
        <v>2269</v>
      </c>
      <c r="G42" s="28">
        <v>231875</v>
      </c>
      <c r="H42" s="12">
        <v>161</v>
      </c>
      <c r="I42" s="5">
        <v>351309</v>
      </c>
      <c r="J42" s="12">
        <v>171</v>
      </c>
      <c r="K42" s="5">
        <v>655420</v>
      </c>
      <c r="L42" s="12">
        <v>0</v>
      </c>
      <c r="M42" s="5">
        <v>0</v>
      </c>
      <c r="N42" s="12">
        <v>0</v>
      </c>
      <c r="O42" s="5">
        <v>0</v>
      </c>
    </row>
    <row r="43" spans="2:15" s="7" customFormat="1" ht="15" customHeight="1">
      <c r="B43" s="55"/>
      <c r="C43" s="16" t="s">
        <v>1</v>
      </c>
      <c r="D43" s="29">
        <f>+F43+H43+J43+L43+N43</f>
        <v>109</v>
      </c>
      <c r="E43" s="18">
        <f>+G43+I43+K43+M43+O43</f>
        <v>399339</v>
      </c>
      <c r="F43" s="19">
        <v>0</v>
      </c>
      <c r="G43" s="20">
        <v>0</v>
      </c>
      <c r="H43" s="17">
        <v>68</v>
      </c>
      <c r="I43" s="18">
        <v>148241</v>
      </c>
      <c r="J43" s="17">
        <v>32</v>
      </c>
      <c r="K43" s="18">
        <v>131207</v>
      </c>
      <c r="L43" s="17">
        <v>3</v>
      </c>
      <c r="M43" s="18">
        <v>28785</v>
      </c>
      <c r="N43" s="17">
        <v>6</v>
      </c>
      <c r="O43" s="18">
        <v>91106</v>
      </c>
    </row>
    <row r="44" spans="2:15" s="21" customFormat="1" ht="15" customHeight="1">
      <c r="B44" s="53" t="s">
        <v>33</v>
      </c>
      <c r="C44" s="53"/>
      <c r="D44" s="22">
        <f aca="true" t="shared" si="12" ref="D44:O44">SUM(D45:D46)</f>
        <v>2678</v>
      </c>
      <c r="E44" s="23">
        <f t="shared" si="12"/>
        <v>1578325</v>
      </c>
      <c r="F44" s="22">
        <f t="shared" si="12"/>
        <v>2269</v>
      </c>
      <c r="G44" s="23">
        <f t="shared" si="12"/>
        <v>216528</v>
      </c>
      <c r="H44" s="24">
        <f t="shared" si="12"/>
        <v>181</v>
      </c>
      <c r="I44" s="25">
        <f t="shared" si="12"/>
        <v>414785</v>
      </c>
      <c r="J44" s="24">
        <f t="shared" si="12"/>
        <v>219</v>
      </c>
      <c r="K44" s="25">
        <f t="shared" si="12"/>
        <v>842080</v>
      </c>
      <c r="L44" s="24">
        <f t="shared" si="12"/>
        <v>4</v>
      </c>
      <c r="M44" s="25">
        <f t="shared" si="12"/>
        <v>36370</v>
      </c>
      <c r="N44" s="24">
        <f t="shared" si="12"/>
        <v>5</v>
      </c>
      <c r="O44" s="25">
        <f t="shared" si="12"/>
        <v>68562</v>
      </c>
    </row>
    <row r="45" spans="2:15" s="7" customFormat="1" ht="15" customHeight="1">
      <c r="B45" s="54"/>
      <c r="C45" s="11" t="s">
        <v>0</v>
      </c>
      <c r="D45" s="26">
        <f>+F45+H45+J45+L45+N45</f>
        <v>2584</v>
      </c>
      <c r="E45" s="5">
        <f>+G45+I45+K45+M45+O45</f>
        <v>1213529</v>
      </c>
      <c r="F45" s="27">
        <v>2267</v>
      </c>
      <c r="G45" s="28">
        <v>214783</v>
      </c>
      <c r="H45" s="12">
        <v>136</v>
      </c>
      <c r="I45" s="5">
        <v>317202</v>
      </c>
      <c r="J45" s="12">
        <v>181</v>
      </c>
      <c r="K45" s="5">
        <v>681544</v>
      </c>
      <c r="L45" s="12">
        <v>0</v>
      </c>
      <c r="M45" s="5">
        <v>0</v>
      </c>
      <c r="N45" s="12">
        <v>0</v>
      </c>
      <c r="O45" s="5">
        <v>0</v>
      </c>
    </row>
    <row r="46" spans="2:15" s="7" customFormat="1" ht="15" customHeight="1">
      <c r="B46" s="55"/>
      <c r="C46" s="16" t="s">
        <v>1</v>
      </c>
      <c r="D46" s="29">
        <f>+F46+H46+J46+L46+N46</f>
        <v>94</v>
      </c>
      <c r="E46" s="18">
        <f>+G46+I46+K46+M46+O46</f>
        <v>364796</v>
      </c>
      <c r="F46" s="19">
        <v>2</v>
      </c>
      <c r="G46" s="20">
        <v>1745</v>
      </c>
      <c r="H46" s="17">
        <v>45</v>
      </c>
      <c r="I46" s="18">
        <v>97583</v>
      </c>
      <c r="J46" s="17">
        <v>38</v>
      </c>
      <c r="K46" s="18">
        <v>160536</v>
      </c>
      <c r="L46" s="17">
        <v>4</v>
      </c>
      <c r="M46" s="18">
        <v>36370</v>
      </c>
      <c r="N46" s="17">
        <v>5</v>
      </c>
      <c r="O46" s="18">
        <v>68562</v>
      </c>
    </row>
    <row r="47" spans="2:15" s="21" customFormat="1" ht="15" customHeight="1">
      <c r="B47" s="53" t="s">
        <v>34</v>
      </c>
      <c r="C47" s="53"/>
      <c r="D47" s="22">
        <f aca="true" t="shared" si="13" ref="D47:O47">SUM(D48:D49)</f>
        <v>2528</v>
      </c>
      <c r="E47" s="23">
        <f t="shared" si="13"/>
        <v>1569395</v>
      </c>
      <c r="F47" s="22">
        <f t="shared" si="13"/>
        <v>2141</v>
      </c>
      <c r="G47" s="23">
        <f t="shared" si="13"/>
        <v>209483</v>
      </c>
      <c r="H47" s="24">
        <f t="shared" si="13"/>
        <v>135</v>
      </c>
      <c r="I47" s="25">
        <f t="shared" si="13"/>
        <v>320662</v>
      </c>
      <c r="J47" s="24">
        <f t="shared" si="13"/>
        <v>245</v>
      </c>
      <c r="K47" s="25">
        <f t="shared" si="13"/>
        <v>977838</v>
      </c>
      <c r="L47" s="24">
        <f t="shared" si="13"/>
        <v>4</v>
      </c>
      <c r="M47" s="25">
        <f t="shared" si="13"/>
        <v>26396</v>
      </c>
      <c r="N47" s="24">
        <f t="shared" si="13"/>
        <v>3</v>
      </c>
      <c r="O47" s="25">
        <f t="shared" si="13"/>
        <v>35016</v>
      </c>
    </row>
    <row r="48" spans="2:15" s="7" customFormat="1" ht="15" customHeight="1">
      <c r="B48" s="54"/>
      <c r="C48" s="11" t="s">
        <v>0</v>
      </c>
      <c r="D48" s="26">
        <f>+F48+H48+J48+L48+N48</f>
        <v>2420</v>
      </c>
      <c r="E48" s="5">
        <f>+G48+I48+K48+M48+O48</f>
        <v>1207020</v>
      </c>
      <c r="F48" s="27">
        <v>2138</v>
      </c>
      <c r="G48" s="28">
        <v>207396</v>
      </c>
      <c r="H48" s="12">
        <v>78</v>
      </c>
      <c r="I48" s="5">
        <v>217488</v>
      </c>
      <c r="J48" s="12">
        <v>204</v>
      </c>
      <c r="K48" s="5">
        <v>782136</v>
      </c>
      <c r="L48" s="12">
        <v>0</v>
      </c>
      <c r="M48" s="5">
        <v>0</v>
      </c>
      <c r="N48" s="12">
        <v>0</v>
      </c>
      <c r="O48" s="5">
        <v>0</v>
      </c>
    </row>
    <row r="49" spans="2:15" s="7" customFormat="1" ht="15" customHeight="1">
      <c r="B49" s="55"/>
      <c r="C49" s="16" t="s">
        <v>1</v>
      </c>
      <c r="D49" s="29">
        <f>+F49+H49+J49+L49+N49</f>
        <v>108</v>
      </c>
      <c r="E49" s="18">
        <f>+G49+I49+K49+M49+O49</f>
        <v>362375</v>
      </c>
      <c r="F49" s="19">
        <v>3</v>
      </c>
      <c r="G49" s="20">
        <v>2087</v>
      </c>
      <c r="H49" s="17">
        <v>57</v>
      </c>
      <c r="I49" s="18">
        <v>103174</v>
      </c>
      <c r="J49" s="17">
        <v>41</v>
      </c>
      <c r="K49" s="18">
        <v>195702</v>
      </c>
      <c r="L49" s="17">
        <v>4</v>
      </c>
      <c r="M49" s="18">
        <v>26396</v>
      </c>
      <c r="N49" s="17">
        <v>3</v>
      </c>
      <c r="O49" s="18">
        <v>35016</v>
      </c>
    </row>
    <row r="50" spans="2:15" s="21" customFormat="1" ht="15" customHeight="1">
      <c r="B50" s="53" t="s">
        <v>35</v>
      </c>
      <c r="C50" s="53"/>
      <c r="D50" s="22">
        <f aca="true" t="shared" si="14" ref="D50:O50">SUM(D51:D52)</f>
        <v>2557</v>
      </c>
      <c r="E50" s="23">
        <f t="shared" si="14"/>
        <v>1603616</v>
      </c>
      <c r="F50" s="22">
        <f t="shared" si="14"/>
        <v>2171</v>
      </c>
      <c r="G50" s="23">
        <f t="shared" si="14"/>
        <v>197210</v>
      </c>
      <c r="H50" s="24">
        <f t="shared" si="14"/>
        <v>138</v>
      </c>
      <c r="I50" s="25">
        <f t="shared" si="14"/>
        <v>302429</v>
      </c>
      <c r="J50" s="24">
        <f t="shared" si="14"/>
        <v>234</v>
      </c>
      <c r="K50" s="25">
        <f t="shared" si="14"/>
        <v>965172</v>
      </c>
      <c r="L50" s="24">
        <f t="shared" si="14"/>
        <v>8</v>
      </c>
      <c r="M50" s="25">
        <f t="shared" si="14"/>
        <v>52792</v>
      </c>
      <c r="N50" s="24">
        <f t="shared" si="14"/>
        <v>6</v>
      </c>
      <c r="O50" s="25">
        <f t="shared" si="14"/>
        <v>86013</v>
      </c>
    </row>
    <row r="51" spans="2:15" s="7" customFormat="1" ht="15" customHeight="1">
      <c r="B51" s="54"/>
      <c r="C51" s="11" t="s">
        <v>0</v>
      </c>
      <c r="D51" s="26">
        <f>+F51+H51+J51+L51+N51</f>
        <v>2449</v>
      </c>
      <c r="E51" s="5">
        <f>+G51+I51+K51+M51+O51</f>
        <v>1208317</v>
      </c>
      <c r="F51" s="27">
        <v>2171</v>
      </c>
      <c r="G51" s="28">
        <v>197210</v>
      </c>
      <c r="H51" s="12">
        <v>83</v>
      </c>
      <c r="I51" s="5">
        <v>208099</v>
      </c>
      <c r="J51" s="12">
        <v>194</v>
      </c>
      <c r="K51" s="5">
        <v>776414</v>
      </c>
      <c r="L51" s="12">
        <v>0</v>
      </c>
      <c r="M51" s="5">
        <v>0</v>
      </c>
      <c r="N51" s="12">
        <v>1</v>
      </c>
      <c r="O51" s="5">
        <v>26594</v>
      </c>
    </row>
    <row r="52" spans="2:15" s="7" customFormat="1" ht="15" customHeight="1">
      <c r="B52" s="55"/>
      <c r="C52" s="16" t="s">
        <v>1</v>
      </c>
      <c r="D52" s="29">
        <f>+F52+H52+J52+L52+N52</f>
        <v>108</v>
      </c>
      <c r="E52" s="18">
        <f>+G52+I52+K52+M52+O52</f>
        <v>395299</v>
      </c>
      <c r="F52" s="19">
        <v>0</v>
      </c>
      <c r="G52" s="20">
        <v>0</v>
      </c>
      <c r="H52" s="17">
        <v>55</v>
      </c>
      <c r="I52" s="18">
        <v>94330</v>
      </c>
      <c r="J52" s="17">
        <v>40</v>
      </c>
      <c r="K52" s="18">
        <v>188758</v>
      </c>
      <c r="L52" s="17">
        <v>8</v>
      </c>
      <c r="M52" s="18">
        <v>52792</v>
      </c>
      <c r="N52" s="17">
        <v>5</v>
      </c>
      <c r="O52" s="18">
        <v>59419</v>
      </c>
    </row>
    <row r="53" s="7" customFormat="1" ht="15" customHeight="1"/>
    <row r="54" spans="1:2" s="30" customFormat="1" ht="17.25" customHeight="1">
      <c r="A54" s="30">
        <v>2</v>
      </c>
      <c r="B54" s="30" t="s">
        <v>6</v>
      </c>
    </row>
    <row r="55" spans="2:15" s="7" customFormat="1" ht="15" customHeight="1">
      <c r="B55" s="67" t="s">
        <v>13</v>
      </c>
      <c r="C55" s="68"/>
      <c r="D55" s="61" t="s">
        <v>2</v>
      </c>
      <c r="E55" s="61"/>
      <c r="F55" s="62" t="s">
        <v>7</v>
      </c>
      <c r="G55" s="62"/>
      <c r="H55" s="62"/>
      <c r="I55" s="62"/>
      <c r="J55" s="51" t="s">
        <v>8</v>
      </c>
      <c r="K55" s="52"/>
      <c r="L55" s="51" t="s">
        <v>9</v>
      </c>
      <c r="M55" s="52"/>
      <c r="N55" s="60" t="s">
        <v>10</v>
      </c>
      <c r="O55" s="61"/>
    </row>
    <row r="56" spans="2:15" s="7" customFormat="1" ht="15" customHeight="1">
      <c r="B56" s="69"/>
      <c r="C56" s="70"/>
      <c r="D56" s="61"/>
      <c r="E56" s="61"/>
      <c r="F56" s="63"/>
      <c r="G56" s="64"/>
      <c r="H56" s="61" t="s">
        <v>28</v>
      </c>
      <c r="I56" s="61"/>
      <c r="J56" s="51"/>
      <c r="K56" s="52"/>
      <c r="L56" s="51"/>
      <c r="M56" s="52"/>
      <c r="N56" s="60"/>
      <c r="O56" s="61"/>
    </row>
    <row r="57" spans="2:15" s="7" customFormat="1" ht="15" customHeight="1">
      <c r="B57" s="63"/>
      <c r="C57" s="71"/>
      <c r="D57" s="39" t="s">
        <v>3</v>
      </c>
      <c r="E57" s="40" t="s">
        <v>4</v>
      </c>
      <c r="F57" s="39" t="s">
        <v>3</v>
      </c>
      <c r="G57" s="40" t="s">
        <v>4</v>
      </c>
      <c r="H57" s="39" t="s">
        <v>3</v>
      </c>
      <c r="I57" s="40" t="s">
        <v>4</v>
      </c>
      <c r="J57" s="39" t="s">
        <v>3</v>
      </c>
      <c r="K57" s="40" t="s">
        <v>4</v>
      </c>
      <c r="L57" s="39" t="s">
        <v>3</v>
      </c>
      <c r="M57" s="40" t="s">
        <v>4</v>
      </c>
      <c r="N57" s="39" t="s">
        <v>3</v>
      </c>
      <c r="O57" s="40" t="s">
        <v>4</v>
      </c>
    </row>
    <row r="58" spans="2:15" s="7" customFormat="1" ht="18" customHeight="1" hidden="1">
      <c r="B58" s="50" t="s">
        <v>23</v>
      </c>
      <c r="C58" s="50"/>
      <c r="D58" s="31">
        <f aca="true" t="shared" si="15" ref="D58:E62">+F58+J58+L58+N58</f>
        <v>4322</v>
      </c>
      <c r="E58" s="32">
        <f t="shared" si="15"/>
        <v>1296889</v>
      </c>
      <c r="F58" s="33">
        <v>2216</v>
      </c>
      <c r="G58" s="32">
        <v>1141790</v>
      </c>
      <c r="H58" s="33">
        <v>43</v>
      </c>
      <c r="I58" s="32">
        <v>231278</v>
      </c>
      <c r="J58" s="33">
        <v>1789</v>
      </c>
      <c r="K58" s="32">
        <v>75158</v>
      </c>
      <c r="L58" s="33">
        <v>317</v>
      </c>
      <c r="M58" s="32">
        <v>79941</v>
      </c>
      <c r="N58" s="33">
        <v>0</v>
      </c>
      <c r="O58" s="32">
        <v>0</v>
      </c>
    </row>
    <row r="59" spans="2:15" s="7" customFormat="1" ht="18" customHeight="1" hidden="1">
      <c r="B59" s="50" t="s">
        <v>22</v>
      </c>
      <c r="C59" s="50"/>
      <c r="D59" s="31">
        <f t="shared" si="15"/>
        <v>4146</v>
      </c>
      <c r="E59" s="32">
        <f t="shared" si="15"/>
        <v>1820609</v>
      </c>
      <c r="F59" s="33">
        <v>2126</v>
      </c>
      <c r="G59" s="32">
        <v>1605393</v>
      </c>
      <c r="H59" s="33">
        <v>42</v>
      </c>
      <c r="I59" s="32">
        <v>532349</v>
      </c>
      <c r="J59" s="33">
        <v>1595</v>
      </c>
      <c r="K59" s="32">
        <v>67001</v>
      </c>
      <c r="L59" s="33">
        <v>416</v>
      </c>
      <c r="M59" s="32">
        <v>141627</v>
      </c>
      <c r="N59" s="33">
        <v>9</v>
      </c>
      <c r="O59" s="32">
        <v>6588</v>
      </c>
    </row>
    <row r="60" spans="2:15" s="7" customFormat="1" ht="18" customHeight="1" hidden="1">
      <c r="B60" s="50" t="s">
        <v>21</v>
      </c>
      <c r="C60" s="50"/>
      <c r="D60" s="31">
        <f t="shared" si="15"/>
        <v>3538</v>
      </c>
      <c r="E60" s="32">
        <f t="shared" si="15"/>
        <v>1240116</v>
      </c>
      <c r="F60" s="33">
        <v>1646</v>
      </c>
      <c r="G60" s="32">
        <v>1009585</v>
      </c>
      <c r="H60" s="33">
        <v>47</v>
      </c>
      <c r="I60" s="32">
        <v>203651</v>
      </c>
      <c r="J60" s="33">
        <v>1402</v>
      </c>
      <c r="K60" s="32">
        <v>60921</v>
      </c>
      <c r="L60" s="33">
        <v>363</v>
      </c>
      <c r="M60" s="32">
        <v>160015</v>
      </c>
      <c r="N60" s="33">
        <v>127</v>
      </c>
      <c r="O60" s="32">
        <v>9595</v>
      </c>
    </row>
    <row r="61" spans="2:15" s="7" customFormat="1" ht="18" customHeight="1">
      <c r="B61" s="50" t="s">
        <v>14</v>
      </c>
      <c r="C61" s="50"/>
      <c r="D61" s="31">
        <f t="shared" si="15"/>
        <v>3455</v>
      </c>
      <c r="E61" s="32">
        <f t="shared" si="15"/>
        <v>1285500</v>
      </c>
      <c r="F61" s="33">
        <v>1695</v>
      </c>
      <c r="G61" s="32">
        <v>1064454</v>
      </c>
      <c r="H61" s="33">
        <v>43</v>
      </c>
      <c r="I61" s="32">
        <v>226965</v>
      </c>
      <c r="J61" s="33">
        <v>1419</v>
      </c>
      <c r="K61" s="32">
        <v>61829</v>
      </c>
      <c r="L61" s="33">
        <v>340</v>
      </c>
      <c r="M61" s="32">
        <v>159198</v>
      </c>
      <c r="N61" s="33">
        <v>1</v>
      </c>
      <c r="O61" s="32">
        <v>19</v>
      </c>
    </row>
    <row r="62" spans="2:15" s="7" customFormat="1" ht="18" customHeight="1">
      <c r="B62" s="50" t="s">
        <v>12</v>
      </c>
      <c r="C62" s="50"/>
      <c r="D62" s="31">
        <f t="shared" si="15"/>
        <v>3164</v>
      </c>
      <c r="E62" s="34">
        <f t="shared" si="15"/>
        <v>1356742</v>
      </c>
      <c r="F62" s="35">
        <v>1568</v>
      </c>
      <c r="G62" s="34">
        <v>1198354</v>
      </c>
      <c r="H62" s="35">
        <v>43</v>
      </c>
      <c r="I62" s="34">
        <v>235516</v>
      </c>
      <c r="J62" s="35">
        <v>1315</v>
      </c>
      <c r="K62" s="34">
        <v>54495</v>
      </c>
      <c r="L62" s="35">
        <v>281</v>
      </c>
      <c r="M62" s="34">
        <v>103893</v>
      </c>
      <c r="N62" s="35">
        <v>0</v>
      </c>
      <c r="O62" s="32">
        <v>0</v>
      </c>
    </row>
    <row r="63" spans="2:15" s="7" customFormat="1" ht="18" customHeight="1">
      <c r="B63" s="50" t="s">
        <v>11</v>
      </c>
      <c r="C63" s="50"/>
      <c r="D63" s="36">
        <v>3414</v>
      </c>
      <c r="E63" s="37">
        <v>1510395</v>
      </c>
      <c r="F63" s="36">
        <v>1692</v>
      </c>
      <c r="G63" s="37">
        <v>17125414</v>
      </c>
      <c r="H63" s="36">
        <v>341</v>
      </c>
      <c r="I63" s="37">
        <v>2988281</v>
      </c>
      <c r="J63" s="36">
        <v>201</v>
      </c>
      <c r="K63" s="37">
        <v>18587</v>
      </c>
      <c r="L63" s="36">
        <v>187</v>
      </c>
      <c r="M63" s="37">
        <v>54715</v>
      </c>
      <c r="N63" s="36">
        <v>0</v>
      </c>
      <c r="O63" s="37">
        <v>0</v>
      </c>
    </row>
    <row r="64" spans="2:15" s="7" customFormat="1" ht="18" customHeight="1">
      <c r="B64" s="50" t="s">
        <v>20</v>
      </c>
      <c r="C64" s="50"/>
      <c r="D64" s="36">
        <v>3055</v>
      </c>
      <c r="E64" s="37">
        <v>1508310</v>
      </c>
      <c r="F64" s="36">
        <v>1723</v>
      </c>
      <c r="G64" s="37">
        <v>1401395</v>
      </c>
      <c r="H64" s="36">
        <v>78</v>
      </c>
      <c r="I64" s="37">
        <v>292145</v>
      </c>
      <c r="J64" s="36">
        <v>1218</v>
      </c>
      <c r="K64" s="37">
        <v>50507</v>
      </c>
      <c r="L64" s="36">
        <v>114</v>
      </c>
      <c r="M64" s="37">
        <v>56408</v>
      </c>
      <c r="N64" s="36">
        <v>0</v>
      </c>
      <c r="O64" s="37">
        <v>0</v>
      </c>
    </row>
    <row r="65" spans="2:15" s="7" customFormat="1" ht="18" customHeight="1">
      <c r="B65" s="50" t="s">
        <v>24</v>
      </c>
      <c r="C65" s="50"/>
      <c r="D65" s="36">
        <v>3105</v>
      </c>
      <c r="E65" s="37">
        <v>1611129</v>
      </c>
      <c r="F65" s="36">
        <v>1662</v>
      </c>
      <c r="G65" s="37">
        <v>1501177</v>
      </c>
      <c r="H65" s="36">
        <v>101</v>
      </c>
      <c r="I65" s="37">
        <v>312502</v>
      </c>
      <c r="J65" s="36">
        <v>1198</v>
      </c>
      <c r="K65" s="37">
        <v>49063</v>
      </c>
      <c r="L65" s="36">
        <v>244</v>
      </c>
      <c r="M65" s="37">
        <v>60390</v>
      </c>
      <c r="N65" s="36">
        <v>1</v>
      </c>
      <c r="O65" s="37">
        <v>499</v>
      </c>
    </row>
    <row r="66" spans="2:15" s="7" customFormat="1" ht="18" customHeight="1">
      <c r="B66" s="50" t="s">
        <v>26</v>
      </c>
      <c r="C66" s="50"/>
      <c r="D66" s="36">
        <f aca="true" t="shared" si="16" ref="D66:E71">+F66+J66+L66+N66</f>
        <v>3308</v>
      </c>
      <c r="E66" s="37">
        <f t="shared" si="16"/>
        <v>2022004</v>
      </c>
      <c r="F66" s="36">
        <v>1803</v>
      </c>
      <c r="G66" s="37">
        <v>1925247</v>
      </c>
      <c r="H66" s="36">
        <v>192</v>
      </c>
      <c r="I66" s="37">
        <v>612677</v>
      </c>
      <c r="J66" s="36">
        <v>1307</v>
      </c>
      <c r="K66" s="37">
        <v>52451</v>
      </c>
      <c r="L66" s="36">
        <v>198</v>
      </c>
      <c r="M66" s="37">
        <v>44306</v>
      </c>
      <c r="N66" s="36">
        <v>0</v>
      </c>
      <c r="O66" s="37">
        <v>0</v>
      </c>
    </row>
    <row r="67" spans="2:15" s="7" customFormat="1" ht="18" customHeight="1">
      <c r="B67" s="50" t="s">
        <v>27</v>
      </c>
      <c r="C67" s="50"/>
      <c r="D67" s="36">
        <f t="shared" si="16"/>
        <v>3307</v>
      </c>
      <c r="E67" s="37">
        <f t="shared" si="16"/>
        <v>2069321</v>
      </c>
      <c r="F67" s="36">
        <v>1918</v>
      </c>
      <c r="G67" s="37">
        <v>1991797</v>
      </c>
      <c r="H67" s="36">
        <v>208</v>
      </c>
      <c r="I67" s="37">
        <v>677621</v>
      </c>
      <c r="J67" s="36">
        <v>1249</v>
      </c>
      <c r="K67" s="37">
        <v>48988</v>
      </c>
      <c r="L67" s="36">
        <v>140</v>
      </c>
      <c r="M67" s="37">
        <v>28536</v>
      </c>
      <c r="N67" s="36">
        <v>0</v>
      </c>
      <c r="O67" s="37">
        <v>0</v>
      </c>
    </row>
    <row r="68" spans="2:15" s="7" customFormat="1" ht="18" customHeight="1">
      <c r="B68" s="50" t="s">
        <v>30</v>
      </c>
      <c r="C68" s="50"/>
      <c r="D68" s="36">
        <f t="shared" si="16"/>
        <v>3109</v>
      </c>
      <c r="E68" s="37">
        <f t="shared" si="16"/>
        <v>1990309</v>
      </c>
      <c r="F68" s="36">
        <f>1705+H68</f>
        <v>1909</v>
      </c>
      <c r="G68" s="37">
        <f>1229204+I68</f>
        <v>1907677</v>
      </c>
      <c r="H68" s="36">
        <v>204</v>
      </c>
      <c r="I68" s="37">
        <v>678473</v>
      </c>
      <c r="J68" s="36">
        <v>1058</v>
      </c>
      <c r="K68" s="37">
        <v>42894</v>
      </c>
      <c r="L68" s="36">
        <v>142</v>
      </c>
      <c r="M68" s="37">
        <v>39738</v>
      </c>
      <c r="N68" s="36">
        <v>0</v>
      </c>
      <c r="O68" s="37">
        <v>0</v>
      </c>
    </row>
    <row r="69" spans="2:15" s="7" customFormat="1" ht="18" customHeight="1">
      <c r="B69" s="50" t="s">
        <v>31</v>
      </c>
      <c r="C69" s="50"/>
      <c r="D69" s="36">
        <f t="shared" si="16"/>
        <v>2749</v>
      </c>
      <c r="E69" s="37">
        <f t="shared" si="16"/>
        <v>1511314</v>
      </c>
      <c r="F69" s="36">
        <v>1637</v>
      </c>
      <c r="G69" s="37">
        <v>1436145</v>
      </c>
      <c r="H69" s="36">
        <v>112</v>
      </c>
      <c r="I69" s="37">
        <v>311947</v>
      </c>
      <c r="J69" s="36">
        <v>988</v>
      </c>
      <c r="K69" s="37">
        <v>38532</v>
      </c>
      <c r="L69" s="36">
        <v>123</v>
      </c>
      <c r="M69" s="37">
        <v>36139</v>
      </c>
      <c r="N69" s="36">
        <v>1</v>
      </c>
      <c r="O69" s="37">
        <v>498</v>
      </c>
    </row>
    <row r="70" spans="2:15" s="7" customFormat="1" ht="17.25" customHeight="1">
      <c r="B70" s="50" t="s">
        <v>32</v>
      </c>
      <c r="C70" s="50"/>
      <c r="D70" s="36">
        <f t="shared" si="16"/>
        <v>2710</v>
      </c>
      <c r="E70" s="37">
        <f t="shared" si="16"/>
        <v>1637943</v>
      </c>
      <c r="F70" s="36">
        <v>1602</v>
      </c>
      <c r="G70" s="37">
        <v>1567997</v>
      </c>
      <c r="H70" s="36">
        <v>109</v>
      </c>
      <c r="I70" s="37">
        <v>399399</v>
      </c>
      <c r="J70" s="36">
        <v>980</v>
      </c>
      <c r="K70" s="37">
        <v>38200</v>
      </c>
      <c r="L70" s="36">
        <v>127</v>
      </c>
      <c r="M70" s="37">
        <v>31645</v>
      </c>
      <c r="N70" s="36">
        <v>1</v>
      </c>
      <c r="O70" s="37">
        <v>101</v>
      </c>
    </row>
    <row r="71" spans="2:15" s="7" customFormat="1" ht="17.25" customHeight="1">
      <c r="B71" s="50" t="s">
        <v>33</v>
      </c>
      <c r="C71" s="50"/>
      <c r="D71" s="36">
        <f t="shared" si="16"/>
        <v>2678</v>
      </c>
      <c r="E71" s="37">
        <f t="shared" si="16"/>
        <v>1578325</v>
      </c>
      <c r="F71" s="36">
        <v>1573</v>
      </c>
      <c r="G71" s="37">
        <v>1512812</v>
      </c>
      <c r="H71" s="36">
        <v>94</v>
      </c>
      <c r="I71" s="37">
        <v>364796</v>
      </c>
      <c r="J71" s="36">
        <v>1018</v>
      </c>
      <c r="K71" s="37">
        <v>39702</v>
      </c>
      <c r="L71" s="36">
        <v>82</v>
      </c>
      <c r="M71" s="37">
        <v>23865</v>
      </c>
      <c r="N71" s="36">
        <v>5</v>
      </c>
      <c r="O71" s="37">
        <v>1946</v>
      </c>
    </row>
    <row r="72" spans="2:15" s="7" customFormat="1" ht="17.25" customHeight="1">
      <c r="B72" s="50" t="s">
        <v>34</v>
      </c>
      <c r="C72" s="50"/>
      <c r="D72" s="36">
        <f>+F72+J72+L72+N72</f>
        <v>2528</v>
      </c>
      <c r="E72" s="37">
        <f>+G72+K72+M72+O72</f>
        <v>1569395</v>
      </c>
      <c r="F72" s="36">
        <v>1460</v>
      </c>
      <c r="G72" s="37">
        <v>1511598</v>
      </c>
      <c r="H72" s="36">
        <v>108</v>
      </c>
      <c r="I72" s="37">
        <v>362375</v>
      </c>
      <c r="J72" s="36">
        <v>990</v>
      </c>
      <c r="K72" s="37">
        <v>38294</v>
      </c>
      <c r="L72" s="36">
        <v>77</v>
      </c>
      <c r="M72" s="37">
        <v>17904</v>
      </c>
      <c r="N72" s="36">
        <v>1</v>
      </c>
      <c r="O72" s="37">
        <v>1599</v>
      </c>
    </row>
    <row r="73" spans="2:15" s="7" customFormat="1" ht="17.25" customHeight="1">
      <c r="B73" s="50" t="s">
        <v>35</v>
      </c>
      <c r="C73" s="50"/>
      <c r="D73" s="36">
        <f>+F73+J73+L73+N73</f>
        <v>2557</v>
      </c>
      <c r="E73" s="37">
        <f>+G73+K73+M73+O73</f>
        <v>1603616</v>
      </c>
      <c r="F73" s="36">
        <v>1411</v>
      </c>
      <c r="G73" s="37">
        <v>1543314</v>
      </c>
      <c r="H73" s="36">
        <v>108</v>
      </c>
      <c r="I73" s="37">
        <v>395299</v>
      </c>
      <c r="J73" s="36">
        <v>1019</v>
      </c>
      <c r="K73" s="37">
        <v>39741</v>
      </c>
      <c r="L73" s="36">
        <v>125</v>
      </c>
      <c r="M73" s="37">
        <v>20523</v>
      </c>
      <c r="N73" s="36">
        <v>2</v>
      </c>
      <c r="O73" s="37">
        <v>38</v>
      </c>
    </row>
    <row r="74" s="1" customFormat="1" ht="15" customHeight="1">
      <c r="O74" s="38" t="s">
        <v>29</v>
      </c>
    </row>
    <row r="75" s="1" customFormat="1" ht="11.25"/>
    <row r="76" spans="4:13" s="1" customFormat="1" ht="11.25">
      <c r="D76" s="4"/>
      <c r="E76" s="4"/>
      <c r="F76" s="4"/>
      <c r="G76" s="4"/>
      <c r="I76" s="4"/>
      <c r="J76" s="4"/>
      <c r="K76" s="4"/>
      <c r="M76" s="4"/>
    </row>
  </sheetData>
  <sheetProtection/>
  <mergeCells count="63">
    <mergeCell ref="B73:C73"/>
    <mergeCell ref="B58:C58"/>
    <mergeCell ref="B45:B46"/>
    <mergeCell ref="B64:C64"/>
    <mergeCell ref="B67:C67"/>
    <mergeCell ref="B63:C63"/>
    <mergeCell ref="B55:C57"/>
    <mergeCell ref="B66:C66"/>
    <mergeCell ref="B12:B13"/>
    <mergeCell ref="B42:B43"/>
    <mergeCell ref="B15:B16"/>
    <mergeCell ref="B38:C38"/>
    <mergeCell ref="B50:C50"/>
    <mergeCell ref="B51:B52"/>
    <mergeCell ref="B70:C70"/>
    <mergeCell ref="B69:C69"/>
    <mergeCell ref="B68:C68"/>
    <mergeCell ref="B61:C61"/>
    <mergeCell ref="B62:C62"/>
    <mergeCell ref="D55:E56"/>
    <mergeCell ref="B65:C65"/>
    <mergeCell ref="B60:C60"/>
    <mergeCell ref="B59:C59"/>
    <mergeCell ref="D3:E3"/>
    <mergeCell ref="L3:M3"/>
    <mergeCell ref="B17:C17"/>
    <mergeCell ref="B32:C32"/>
    <mergeCell ref="B20:C20"/>
    <mergeCell ref="B26:C26"/>
    <mergeCell ref="B14:C14"/>
    <mergeCell ref="B27:B28"/>
    <mergeCell ref="B5:C5"/>
    <mergeCell ref="B6:B7"/>
    <mergeCell ref="H3:I3"/>
    <mergeCell ref="H56:I56"/>
    <mergeCell ref="F55:I55"/>
    <mergeCell ref="F3:G3"/>
    <mergeCell ref="B29:C29"/>
    <mergeCell ref="B30:B31"/>
    <mergeCell ref="B41:C41"/>
    <mergeCell ref="B36:B37"/>
    <mergeCell ref="F56:G56"/>
    <mergeCell ref="B33:B34"/>
    <mergeCell ref="L55:M56"/>
    <mergeCell ref="N3:O3"/>
    <mergeCell ref="B23:C23"/>
    <mergeCell ref="B24:B25"/>
    <mergeCell ref="J3:K3"/>
    <mergeCell ref="B3:C4"/>
    <mergeCell ref="B47:C47"/>
    <mergeCell ref="B48:B49"/>
    <mergeCell ref="N55:O56"/>
    <mergeCell ref="B35:C35"/>
    <mergeCell ref="B72:C72"/>
    <mergeCell ref="B71:C71"/>
    <mergeCell ref="J55:K56"/>
    <mergeCell ref="B8:C8"/>
    <mergeCell ref="B9:B10"/>
    <mergeCell ref="B18:B19"/>
    <mergeCell ref="B21:B22"/>
    <mergeCell ref="B11:C11"/>
    <mergeCell ref="B39:B40"/>
    <mergeCell ref="B44:C44"/>
  </mergeCells>
  <printOptions/>
  <pageMargins left="0.5905511811023623" right="0.5905511811023623" top="0.7874015748031497" bottom="0.55" header="0.3937007874015748" footer="0.3937007874015748"/>
  <pageSetup horizontalDpi="600" verticalDpi="600" orientation="portrait" paperSize="9" r:id="rId1"/>
  <headerFooter alignWithMargins="0">
    <oddHeader>&amp;R15.交通・通信</oddHeader>
    <oddFooter>&amp;C-107-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2014-04-04T10:00:18Z</cp:lastPrinted>
  <dcterms:created xsi:type="dcterms:W3CDTF">2007-01-29T10:59:32Z</dcterms:created>
  <dcterms:modified xsi:type="dcterms:W3CDTF">2014-04-04T10:00:19Z</dcterms:modified>
  <cp:category/>
  <cp:version/>
  <cp:contentType/>
  <cp:contentStatus/>
</cp:coreProperties>
</file>