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90" yWindow="720" windowWidth="9015" windowHeight="11640" activeTab="0"/>
  </bookViews>
  <sheets>
    <sheet name="N-1" sheetId="1" r:id="rId1"/>
  </sheets>
  <definedNames/>
  <calcPr fullCalcOnLoad="1"/>
</workbook>
</file>

<file path=xl/sharedStrings.xml><?xml version="1.0" encoding="utf-8"?>
<sst xmlns="http://schemas.openxmlformats.org/spreadsheetml/2006/main" count="73" uniqueCount="41">
  <si>
    <t>被保険者数</t>
  </si>
  <si>
    <t>免除者内訳</t>
  </si>
  <si>
    <t>法定免除</t>
  </si>
  <si>
    <t>申請免除</t>
  </si>
  <si>
    <t>N-1．国民年金被保険者数、保険料免除状況</t>
  </si>
  <si>
    <t>推定</t>
  </si>
  <si>
    <t>総数</t>
  </si>
  <si>
    <t>任意</t>
  </si>
  <si>
    <t>被保険者数</t>
  </si>
  <si>
    <t>強制</t>
  </si>
  <si>
    <t>三国町</t>
  </si>
  <si>
    <t>丸岡町</t>
  </si>
  <si>
    <t>春江町</t>
  </si>
  <si>
    <t>坂井町</t>
  </si>
  <si>
    <t>平成14年度</t>
  </si>
  <si>
    <t>平成15年度</t>
  </si>
  <si>
    <t>平成16年度</t>
  </si>
  <si>
    <t>年度</t>
  </si>
  <si>
    <t>平成17年度</t>
  </si>
  <si>
    <t>(Ａ)</t>
  </si>
  <si>
    <t>(Ｂ)</t>
  </si>
  <si>
    <t>(Ｂ/Ａ)</t>
  </si>
  <si>
    <t>(Ｃ)</t>
  </si>
  <si>
    <t>(Ｃ/Ｂ)</t>
  </si>
  <si>
    <t>資料：保険年金課</t>
  </si>
  <si>
    <t>適用率(%)</t>
  </si>
  <si>
    <t>免除率(%)</t>
  </si>
  <si>
    <t>平成18年度</t>
  </si>
  <si>
    <t>平成19年度</t>
  </si>
  <si>
    <t>平成20年度</t>
  </si>
  <si>
    <t>平成14年度</t>
  </si>
  <si>
    <t>平成15年度</t>
  </si>
  <si>
    <t>平成16年度</t>
  </si>
  <si>
    <t>平成21年度</t>
  </si>
  <si>
    <t>平成22年度</t>
  </si>
  <si>
    <t>N-2．国民年金納付状況</t>
  </si>
  <si>
    <t>納付対象月数</t>
  </si>
  <si>
    <t>納付月数</t>
  </si>
  <si>
    <t>納付率(%)</t>
  </si>
  <si>
    <t>平成23年度</t>
  </si>
  <si>
    <t>平成24年度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</si>
</sst>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 &quot;0.0"/>
  </numFmts>
  <fonts count="46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6" fillId="0" borderId="0" xfId="61" applyFont="1" applyAlignment="1">
      <alignment vertical="center"/>
      <protection/>
    </xf>
    <xf numFmtId="0" fontId="0" fillId="0" borderId="0" xfId="0" applyFont="1" applyAlignment="1">
      <alignment vertical="center"/>
    </xf>
    <xf numFmtId="0" fontId="7" fillId="0" borderId="0" xfId="61" applyFont="1">
      <alignment/>
      <protection/>
    </xf>
    <xf numFmtId="0" fontId="0" fillId="0" borderId="0" xfId="0" applyFont="1" applyAlignment="1">
      <alignment vertical="center"/>
    </xf>
    <xf numFmtId="0" fontId="7" fillId="0" borderId="0" xfId="61" applyFont="1" applyBorder="1">
      <alignment/>
      <protection/>
    </xf>
    <xf numFmtId="0" fontId="8" fillId="0" borderId="0" xfId="0" applyFont="1" applyAlignment="1">
      <alignment vertical="center"/>
    </xf>
    <xf numFmtId="0" fontId="8" fillId="0" borderId="10" xfId="61" applyFont="1" applyBorder="1" applyAlignment="1">
      <alignment horizontal="center" vertical="center"/>
      <protection/>
    </xf>
    <xf numFmtId="0" fontId="8" fillId="0" borderId="0" xfId="61" applyFont="1">
      <alignment/>
      <protection/>
    </xf>
    <xf numFmtId="0" fontId="8" fillId="0" borderId="0" xfId="0" applyFont="1" applyAlignment="1">
      <alignment vertical="center"/>
    </xf>
    <xf numFmtId="0" fontId="8" fillId="0" borderId="11" xfId="61" applyFont="1" applyBorder="1" applyAlignment="1">
      <alignment horizontal="center" vertical="center"/>
      <protection/>
    </xf>
    <xf numFmtId="49" fontId="8" fillId="0" borderId="10" xfId="61" applyNumberFormat="1" applyFont="1" applyBorder="1" applyAlignment="1">
      <alignment horizontal="right" vertical="center"/>
      <protection/>
    </xf>
    <xf numFmtId="3" fontId="8" fillId="0" borderId="10" xfId="61" applyNumberFormat="1" applyFont="1" applyBorder="1" applyAlignment="1">
      <alignment vertical="center"/>
      <protection/>
    </xf>
    <xf numFmtId="0" fontId="8" fillId="0" borderId="10" xfId="61" applyFont="1" applyBorder="1" applyAlignment="1">
      <alignment vertical="center"/>
      <protection/>
    </xf>
    <xf numFmtId="49" fontId="8" fillId="0" borderId="12" xfId="61" applyNumberFormat="1" applyFont="1" applyBorder="1" applyAlignment="1">
      <alignment horizontal="right" vertical="center"/>
      <protection/>
    </xf>
    <xf numFmtId="177" fontId="7" fillId="0" borderId="0" xfId="61" applyNumberFormat="1" applyFont="1">
      <alignment/>
      <protection/>
    </xf>
    <xf numFmtId="177" fontId="7" fillId="0" borderId="0" xfId="61" applyNumberFormat="1" applyFont="1" applyBorder="1">
      <alignment/>
      <protection/>
    </xf>
    <xf numFmtId="177" fontId="8" fillId="0" borderId="10" xfId="61" applyNumberFormat="1" applyFont="1" applyBorder="1" applyAlignment="1">
      <alignment horizontal="center" vertical="center"/>
      <protection/>
    </xf>
    <xf numFmtId="177" fontId="8" fillId="0" borderId="10" xfId="0" applyNumberFormat="1" applyFont="1" applyBorder="1" applyAlignment="1">
      <alignment vertical="center"/>
    </xf>
    <xf numFmtId="177" fontId="8" fillId="0" borderId="12" xfId="0" applyNumberFormat="1" applyFont="1" applyBorder="1" applyAlignment="1">
      <alignment vertical="center"/>
    </xf>
    <xf numFmtId="177" fontId="8" fillId="0" borderId="0" xfId="61" applyNumberFormat="1" applyFont="1">
      <alignment/>
      <protection/>
    </xf>
    <xf numFmtId="177" fontId="0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3" fontId="9" fillId="0" borderId="13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vertical="center"/>
    </xf>
    <xf numFmtId="177" fontId="8" fillId="0" borderId="0" xfId="61" applyNumberFormat="1" applyFont="1" applyAlignment="1">
      <alignment horizontal="right" vertical="center"/>
      <protection/>
    </xf>
    <xf numFmtId="0" fontId="7" fillId="0" borderId="0" xfId="61" applyFont="1" applyBorder="1" applyAlignment="1">
      <alignment vertical="center"/>
      <protection/>
    </xf>
    <xf numFmtId="0" fontId="8" fillId="0" borderId="0" xfId="0" applyFont="1" applyAlignment="1">
      <alignment horizontal="distributed" vertical="center"/>
    </xf>
    <xf numFmtId="0" fontId="8" fillId="0" borderId="13" xfId="61" applyFont="1" applyBorder="1" applyAlignment="1">
      <alignment horizontal="distributed" vertical="center"/>
      <protection/>
    </xf>
    <xf numFmtId="0" fontId="8" fillId="0" borderId="10" xfId="61" applyFont="1" applyBorder="1" applyAlignment="1">
      <alignment horizontal="distributed" vertical="center"/>
      <protection/>
    </xf>
    <xf numFmtId="0" fontId="8" fillId="0" borderId="14" xfId="61" applyFont="1" applyBorder="1" applyAlignment="1">
      <alignment horizontal="distributed" vertical="center"/>
      <protection/>
    </xf>
    <xf numFmtId="49" fontId="9" fillId="0" borderId="13" xfId="61" applyNumberFormat="1" applyFont="1" applyBorder="1" applyAlignment="1">
      <alignment horizontal="center" vertical="center"/>
      <protection/>
    </xf>
    <xf numFmtId="49" fontId="9" fillId="0" borderId="15" xfId="61" applyNumberFormat="1" applyFont="1" applyBorder="1" applyAlignment="1">
      <alignment horizontal="center" vertical="center"/>
      <protection/>
    </xf>
    <xf numFmtId="3" fontId="9" fillId="0" borderId="15" xfId="0" applyNumberFormat="1" applyFont="1" applyBorder="1" applyAlignment="1">
      <alignment vertical="center"/>
    </xf>
    <xf numFmtId="177" fontId="9" fillId="0" borderId="15" xfId="0" applyNumberFormat="1" applyFont="1" applyBorder="1" applyAlignment="1">
      <alignment vertical="center"/>
    </xf>
    <xf numFmtId="0" fontId="8" fillId="0" borderId="15" xfId="61" applyFont="1" applyBorder="1" applyAlignment="1">
      <alignment horizontal="distributed" vertical="center"/>
      <protection/>
    </xf>
    <xf numFmtId="0" fontId="8" fillId="0" borderId="0" xfId="61" applyFont="1" applyAlignment="1">
      <alignment vertical="center"/>
      <protection/>
    </xf>
    <xf numFmtId="177" fontId="8" fillId="0" borderId="0" xfId="61" applyNumberFormat="1" applyFont="1" applyAlignment="1">
      <alignment vertical="center"/>
      <protection/>
    </xf>
    <xf numFmtId="0" fontId="8" fillId="0" borderId="0" xfId="61" applyFont="1" applyBorder="1" applyAlignment="1">
      <alignment vertical="center"/>
      <protection/>
    </xf>
    <xf numFmtId="177" fontId="8" fillId="0" borderId="0" xfId="61" applyNumberFormat="1" applyFont="1" applyBorder="1" applyAlignment="1">
      <alignment vertical="center"/>
      <protection/>
    </xf>
    <xf numFmtId="0" fontId="9" fillId="0" borderId="0" xfId="0" applyFont="1" applyAlignment="1">
      <alignment vertical="center"/>
    </xf>
    <xf numFmtId="3" fontId="9" fillId="0" borderId="13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vertical="center"/>
    </xf>
    <xf numFmtId="38" fontId="8" fillId="0" borderId="10" xfId="49" applyFont="1" applyBorder="1" applyAlignment="1">
      <alignment vertical="center"/>
    </xf>
    <xf numFmtId="177" fontId="8" fillId="0" borderId="10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177" fontId="9" fillId="0" borderId="15" xfId="0" applyNumberFormat="1" applyFont="1" applyBorder="1" applyAlignment="1">
      <alignment vertical="center"/>
    </xf>
    <xf numFmtId="0" fontId="11" fillId="0" borderId="15" xfId="61" applyFont="1" applyBorder="1" applyAlignment="1">
      <alignment horizontal="distributed" vertical="center"/>
      <protection/>
    </xf>
    <xf numFmtId="177" fontId="10" fillId="0" borderId="15" xfId="61" applyNumberFormat="1" applyFont="1" applyBorder="1" applyAlignment="1">
      <alignment horizontal="distributed" vertical="center"/>
      <protection/>
    </xf>
    <xf numFmtId="3" fontId="9" fillId="0" borderId="14" xfId="0" applyNumberFormat="1" applyFont="1" applyBorder="1" applyAlignment="1">
      <alignment vertical="center"/>
    </xf>
    <xf numFmtId="3" fontId="8" fillId="0" borderId="11" xfId="61" applyNumberFormat="1" applyFont="1" applyBorder="1" applyAlignment="1">
      <alignment vertical="center"/>
      <protection/>
    </xf>
    <xf numFmtId="3" fontId="8" fillId="0" borderId="16" xfId="61" applyNumberFormat="1" applyFont="1" applyBorder="1" applyAlignment="1">
      <alignment vertical="center"/>
      <protection/>
    </xf>
    <xf numFmtId="3" fontId="9" fillId="0" borderId="17" xfId="0" applyNumberFormat="1" applyFont="1" applyBorder="1" applyAlignment="1">
      <alignment vertical="center"/>
    </xf>
    <xf numFmtId="0" fontId="8" fillId="0" borderId="18" xfId="61" applyFont="1" applyBorder="1" applyAlignment="1">
      <alignment horizontal="distributed" vertical="center"/>
      <protection/>
    </xf>
    <xf numFmtId="0" fontId="8" fillId="0" borderId="19" xfId="61" applyFont="1" applyBorder="1" applyAlignment="1">
      <alignment horizontal="center" vertical="center"/>
      <protection/>
    </xf>
    <xf numFmtId="3" fontId="9" fillId="0" borderId="18" xfId="0" applyNumberFormat="1" applyFont="1" applyBorder="1" applyAlignment="1">
      <alignment vertical="center"/>
    </xf>
    <xf numFmtId="0" fontId="8" fillId="0" borderId="19" xfId="61" applyFont="1" applyBorder="1" applyAlignment="1">
      <alignment vertical="center"/>
      <protection/>
    </xf>
    <xf numFmtId="0" fontId="8" fillId="0" borderId="20" xfId="61" applyFont="1" applyBorder="1" applyAlignment="1">
      <alignment vertical="center"/>
      <protection/>
    </xf>
    <xf numFmtId="3" fontId="9" fillId="0" borderId="21" xfId="0" applyNumberFormat="1" applyFont="1" applyBorder="1" applyAlignment="1">
      <alignment vertical="center"/>
    </xf>
    <xf numFmtId="0" fontId="8" fillId="0" borderId="11" xfId="61" applyFont="1" applyBorder="1" applyAlignment="1">
      <alignment vertical="center"/>
      <protection/>
    </xf>
    <xf numFmtId="0" fontId="8" fillId="0" borderId="16" xfId="61" applyFont="1" applyBorder="1" applyAlignment="1">
      <alignment vertical="center"/>
      <protection/>
    </xf>
    <xf numFmtId="0" fontId="8" fillId="0" borderId="15" xfId="61" applyFont="1" applyBorder="1" applyAlignment="1">
      <alignment horizontal="distributed" vertical="center"/>
      <protection/>
    </xf>
    <xf numFmtId="0" fontId="8" fillId="0" borderId="17" xfId="61" applyFont="1" applyBorder="1" applyAlignment="1">
      <alignment horizontal="distributed" vertical="center"/>
      <protection/>
    </xf>
    <xf numFmtId="177" fontId="8" fillId="0" borderId="13" xfId="61" applyNumberFormat="1" applyFont="1" applyBorder="1" applyAlignment="1">
      <alignment horizontal="distributed" vertical="center"/>
      <protection/>
    </xf>
    <xf numFmtId="177" fontId="8" fillId="0" borderId="10" xfId="61" applyNumberFormat="1" applyFont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showGridLines="0" tabSelected="1" zoomScalePageLayoutView="0" workbookViewId="0" topLeftCell="A25">
      <selection activeCell="H42" sqref="H42"/>
    </sheetView>
  </sheetViews>
  <sheetFormatPr defaultColWidth="9.00390625" defaultRowHeight="13.5"/>
  <cols>
    <col min="1" max="1" width="3.625" style="4" customWidth="1"/>
    <col min="2" max="3" width="9.625" style="4" customWidth="1"/>
    <col min="4" max="5" width="8.625" style="4" customWidth="1"/>
    <col min="6" max="6" width="6.625" style="4" customWidth="1"/>
    <col min="7" max="7" width="6.625" style="21" customWidth="1"/>
    <col min="8" max="10" width="7.625" style="4" customWidth="1"/>
    <col min="11" max="11" width="6.625" style="21" customWidth="1"/>
    <col min="12" max="16384" width="9.00390625" style="4" customWidth="1"/>
  </cols>
  <sheetData>
    <row r="1" spans="1:11" ht="30" customHeight="1">
      <c r="A1" s="1" t="s">
        <v>4</v>
      </c>
      <c r="B1" s="2"/>
      <c r="C1" s="3"/>
      <c r="D1" s="3"/>
      <c r="E1" s="3"/>
      <c r="F1" s="3"/>
      <c r="G1" s="15"/>
      <c r="H1" s="3"/>
      <c r="I1" s="3"/>
      <c r="J1" s="3"/>
      <c r="K1" s="15"/>
    </row>
    <row r="2" spans="2:11" ht="18" customHeight="1">
      <c r="B2" s="26"/>
      <c r="C2" s="5"/>
      <c r="D2" s="5"/>
      <c r="E2" s="5"/>
      <c r="F2" s="5"/>
      <c r="G2" s="16"/>
      <c r="H2" s="5"/>
      <c r="I2" s="5"/>
      <c r="J2" s="5"/>
      <c r="K2" s="16"/>
    </row>
    <row r="3" spans="2:11" s="27" customFormat="1" ht="12" customHeight="1">
      <c r="B3" s="28"/>
      <c r="C3" s="28" t="s">
        <v>5</v>
      </c>
      <c r="D3" s="61" t="s">
        <v>0</v>
      </c>
      <c r="E3" s="61"/>
      <c r="F3" s="61"/>
      <c r="G3" s="63" t="s">
        <v>25</v>
      </c>
      <c r="H3" s="61" t="s">
        <v>1</v>
      </c>
      <c r="I3" s="61"/>
      <c r="J3" s="62"/>
      <c r="K3" s="63" t="s">
        <v>26</v>
      </c>
    </row>
    <row r="4" spans="2:11" s="27" customFormat="1" ht="12" customHeight="1">
      <c r="B4" s="29" t="s">
        <v>17</v>
      </c>
      <c r="C4" s="29" t="s">
        <v>8</v>
      </c>
      <c r="D4" s="28" t="s">
        <v>6</v>
      </c>
      <c r="E4" s="30" t="s">
        <v>9</v>
      </c>
      <c r="F4" s="53" t="s">
        <v>7</v>
      </c>
      <c r="G4" s="64"/>
      <c r="H4" s="28" t="s">
        <v>6</v>
      </c>
      <c r="I4" s="30" t="s">
        <v>2</v>
      </c>
      <c r="J4" s="53" t="s">
        <v>3</v>
      </c>
      <c r="K4" s="64"/>
    </row>
    <row r="5" spans="2:11" s="9" customFormat="1" ht="12" customHeight="1">
      <c r="B5" s="7"/>
      <c r="C5" s="7" t="s">
        <v>19</v>
      </c>
      <c r="D5" s="7"/>
      <c r="E5" s="10" t="s">
        <v>20</v>
      </c>
      <c r="F5" s="54"/>
      <c r="G5" s="17" t="s">
        <v>21</v>
      </c>
      <c r="H5" s="7" t="s">
        <v>22</v>
      </c>
      <c r="I5" s="10"/>
      <c r="J5" s="54"/>
      <c r="K5" s="17" t="s">
        <v>23</v>
      </c>
    </row>
    <row r="6" spans="2:11" s="22" customFormat="1" ht="13.5" customHeight="1">
      <c r="B6" s="31" t="s">
        <v>14</v>
      </c>
      <c r="C6" s="23">
        <f>SUM(C7:C10)</f>
        <v>12207</v>
      </c>
      <c r="D6" s="23">
        <f>SUM(D7:D10)</f>
        <v>12260</v>
      </c>
      <c r="E6" s="49">
        <f>SUM(E7:E10)</f>
        <v>12160</v>
      </c>
      <c r="F6" s="55">
        <f>SUM(F7:F10)</f>
        <v>100</v>
      </c>
      <c r="G6" s="24">
        <f>ROUND(E6/C6*100,1)</f>
        <v>99.6</v>
      </c>
      <c r="H6" s="23">
        <f>SUM(H7:H10)</f>
        <v>1640</v>
      </c>
      <c r="I6" s="49">
        <f>SUM(I7:I10)</f>
        <v>463</v>
      </c>
      <c r="J6" s="55">
        <f>SUM(J7:J10)</f>
        <v>1177</v>
      </c>
      <c r="K6" s="24">
        <f>ROUND(H6/E6*100,1)</f>
        <v>13.5</v>
      </c>
    </row>
    <row r="7" spans="2:11" s="6" customFormat="1" ht="13.5" customHeight="1">
      <c r="B7" s="11" t="s">
        <v>10</v>
      </c>
      <c r="C7" s="12">
        <f>E7+22</f>
        <v>3315</v>
      </c>
      <c r="D7" s="12">
        <f>E7+F7</f>
        <v>3321</v>
      </c>
      <c r="E7" s="50">
        <v>3293</v>
      </c>
      <c r="F7" s="56">
        <v>28</v>
      </c>
      <c r="G7" s="18">
        <f aca="true" t="shared" si="0" ref="G7:G20">ROUND(E7/C7*100,1)</f>
        <v>99.3</v>
      </c>
      <c r="H7" s="13">
        <f>I7+J7</f>
        <v>251</v>
      </c>
      <c r="I7" s="59">
        <v>97</v>
      </c>
      <c r="J7" s="56">
        <v>154</v>
      </c>
      <c r="K7" s="18">
        <f aca="true" t="shared" si="1" ref="K7:K20">ROUND(H7/E7*100,1)</f>
        <v>7.6</v>
      </c>
    </row>
    <row r="8" spans="2:11" s="6" customFormat="1" ht="13.5" customHeight="1">
      <c r="B8" s="11" t="s">
        <v>11</v>
      </c>
      <c r="C8" s="12">
        <f>E8+14</f>
        <v>4280</v>
      </c>
      <c r="D8" s="12">
        <f>E8+F8</f>
        <v>4304</v>
      </c>
      <c r="E8" s="50">
        <v>4266</v>
      </c>
      <c r="F8" s="56">
        <v>38</v>
      </c>
      <c r="G8" s="18">
        <f t="shared" si="0"/>
        <v>99.7</v>
      </c>
      <c r="H8" s="13">
        <f>I8+J8</f>
        <v>744</v>
      </c>
      <c r="I8" s="59">
        <v>246</v>
      </c>
      <c r="J8" s="56">
        <v>498</v>
      </c>
      <c r="K8" s="18">
        <f t="shared" si="1"/>
        <v>17.4</v>
      </c>
    </row>
    <row r="9" spans="2:11" s="6" customFormat="1" ht="13.5" customHeight="1">
      <c r="B9" s="11" t="s">
        <v>12</v>
      </c>
      <c r="C9" s="12">
        <f>E9+9</f>
        <v>3139</v>
      </c>
      <c r="D9" s="12">
        <f>E9+F9</f>
        <v>3154</v>
      </c>
      <c r="E9" s="50">
        <v>3130</v>
      </c>
      <c r="F9" s="56">
        <v>24</v>
      </c>
      <c r="G9" s="18">
        <f t="shared" si="0"/>
        <v>99.7</v>
      </c>
      <c r="H9" s="13">
        <f>I9+J9</f>
        <v>411</v>
      </c>
      <c r="I9" s="59">
        <v>77</v>
      </c>
      <c r="J9" s="56">
        <v>334</v>
      </c>
      <c r="K9" s="18">
        <f t="shared" si="1"/>
        <v>13.1</v>
      </c>
    </row>
    <row r="10" spans="2:11" s="6" customFormat="1" ht="13.5" customHeight="1">
      <c r="B10" s="11" t="s">
        <v>13</v>
      </c>
      <c r="C10" s="12">
        <f>E10+2</f>
        <v>1473</v>
      </c>
      <c r="D10" s="12">
        <v>1481</v>
      </c>
      <c r="E10" s="50">
        <v>1471</v>
      </c>
      <c r="F10" s="56">
        <v>10</v>
      </c>
      <c r="G10" s="18">
        <f t="shared" si="0"/>
        <v>99.9</v>
      </c>
      <c r="H10" s="13">
        <v>234</v>
      </c>
      <c r="I10" s="59">
        <v>43</v>
      </c>
      <c r="J10" s="56">
        <v>191</v>
      </c>
      <c r="K10" s="18">
        <f t="shared" si="1"/>
        <v>15.9</v>
      </c>
    </row>
    <row r="11" spans="2:11" s="22" customFormat="1" ht="13.5" customHeight="1">
      <c r="B11" s="31" t="s">
        <v>15</v>
      </c>
      <c r="C11" s="23">
        <f>SUM(C12:C15)</f>
        <v>12569</v>
      </c>
      <c r="D11" s="23">
        <f>SUM(D12:D15)</f>
        <v>12614</v>
      </c>
      <c r="E11" s="49">
        <f>SUM(E12:E15)</f>
        <v>12498</v>
      </c>
      <c r="F11" s="55">
        <f>SUM(F12:F15)</f>
        <v>116</v>
      </c>
      <c r="G11" s="24">
        <f>ROUND(E11/C11*100,1)</f>
        <v>99.4</v>
      </c>
      <c r="H11" s="23">
        <f>SUM(H12:H15)</f>
        <v>2260</v>
      </c>
      <c r="I11" s="49">
        <f>SUM(I12:I15)</f>
        <v>485</v>
      </c>
      <c r="J11" s="55">
        <f>SUM(J12:J15)</f>
        <v>1775</v>
      </c>
      <c r="K11" s="24">
        <f>ROUND(H11/E11*100,1)</f>
        <v>18.1</v>
      </c>
    </row>
    <row r="12" spans="2:11" s="6" customFormat="1" ht="13.5" customHeight="1">
      <c r="B12" s="11" t="s">
        <v>10</v>
      </c>
      <c r="C12" s="12">
        <f>E12+34</f>
        <v>3344</v>
      </c>
      <c r="D12" s="12">
        <f>E12+F12</f>
        <v>3338</v>
      </c>
      <c r="E12" s="50">
        <v>3310</v>
      </c>
      <c r="F12" s="56">
        <v>28</v>
      </c>
      <c r="G12" s="18">
        <f t="shared" si="0"/>
        <v>99</v>
      </c>
      <c r="H12" s="13">
        <f>I12+J12</f>
        <v>546</v>
      </c>
      <c r="I12" s="59">
        <v>99</v>
      </c>
      <c r="J12" s="56">
        <v>447</v>
      </c>
      <c r="K12" s="18">
        <f t="shared" si="1"/>
        <v>16.5</v>
      </c>
    </row>
    <row r="13" spans="2:11" s="6" customFormat="1" ht="13.5" customHeight="1">
      <c r="B13" s="11" t="s">
        <v>11</v>
      </c>
      <c r="C13" s="12">
        <f>E13+20</f>
        <v>4375</v>
      </c>
      <c r="D13" s="12">
        <f>E13+F13</f>
        <v>4401</v>
      </c>
      <c r="E13" s="50">
        <v>4355</v>
      </c>
      <c r="F13" s="56">
        <v>46</v>
      </c>
      <c r="G13" s="18">
        <f t="shared" si="0"/>
        <v>99.5</v>
      </c>
      <c r="H13" s="13">
        <f>I13+J13</f>
        <v>842</v>
      </c>
      <c r="I13" s="59">
        <v>247</v>
      </c>
      <c r="J13" s="56">
        <v>595</v>
      </c>
      <c r="K13" s="18">
        <f t="shared" si="1"/>
        <v>19.3</v>
      </c>
    </row>
    <row r="14" spans="2:11" s="6" customFormat="1" ht="13.5" customHeight="1">
      <c r="B14" s="11" t="s">
        <v>12</v>
      </c>
      <c r="C14" s="12">
        <f>E14+15</f>
        <v>3285</v>
      </c>
      <c r="D14" s="12">
        <f>E14+F14</f>
        <v>3299</v>
      </c>
      <c r="E14" s="50">
        <v>3270</v>
      </c>
      <c r="F14" s="56">
        <v>29</v>
      </c>
      <c r="G14" s="18">
        <f t="shared" si="0"/>
        <v>99.5</v>
      </c>
      <c r="H14" s="13">
        <f>I14+J14</f>
        <v>573</v>
      </c>
      <c r="I14" s="59">
        <v>93</v>
      </c>
      <c r="J14" s="56">
        <v>480</v>
      </c>
      <c r="K14" s="18">
        <f t="shared" si="1"/>
        <v>17.5</v>
      </c>
    </row>
    <row r="15" spans="2:11" s="6" customFormat="1" ht="13.5" customHeight="1">
      <c r="B15" s="11" t="s">
        <v>13</v>
      </c>
      <c r="C15" s="12">
        <f>E15+2</f>
        <v>1565</v>
      </c>
      <c r="D15" s="12">
        <f>E15+F15</f>
        <v>1576</v>
      </c>
      <c r="E15" s="50">
        <v>1563</v>
      </c>
      <c r="F15" s="56">
        <v>13</v>
      </c>
      <c r="G15" s="18">
        <f t="shared" si="0"/>
        <v>99.9</v>
      </c>
      <c r="H15" s="13">
        <f>I15+J15</f>
        <v>299</v>
      </c>
      <c r="I15" s="59">
        <v>46</v>
      </c>
      <c r="J15" s="56">
        <v>253</v>
      </c>
      <c r="K15" s="18">
        <f t="shared" si="1"/>
        <v>19.1</v>
      </c>
    </row>
    <row r="16" spans="2:11" s="22" customFormat="1" ht="13.5" customHeight="1">
      <c r="B16" s="31" t="s">
        <v>16</v>
      </c>
      <c r="C16" s="23">
        <f>SUM(C17:C20)</f>
        <v>12549</v>
      </c>
      <c r="D16" s="23">
        <f>SUM(D17:D20)</f>
        <v>12588</v>
      </c>
      <c r="E16" s="49">
        <f>SUM(E17:E20)</f>
        <v>12462</v>
      </c>
      <c r="F16" s="55">
        <f>SUM(F17:F20)</f>
        <v>126</v>
      </c>
      <c r="G16" s="24">
        <f>ROUND(E16/C16*100,1)</f>
        <v>99.3</v>
      </c>
      <c r="H16" s="23">
        <f>SUM(H17:H20)</f>
        <v>2525</v>
      </c>
      <c r="I16" s="49">
        <f>SUM(I17:I20)</f>
        <v>483</v>
      </c>
      <c r="J16" s="55">
        <f>SUM(J17:J20)</f>
        <v>2042</v>
      </c>
      <c r="K16" s="24">
        <f>ROUND(H16/E16*100,1)</f>
        <v>20.3</v>
      </c>
    </row>
    <row r="17" spans="2:11" s="6" customFormat="1" ht="13.5" customHeight="1">
      <c r="B17" s="11" t="s">
        <v>10</v>
      </c>
      <c r="C17" s="12">
        <f>E17+30</f>
        <v>3254</v>
      </c>
      <c r="D17" s="12">
        <f>E17+F17</f>
        <v>3250</v>
      </c>
      <c r="E17" s="50">
        <v>3224</v>
      </c>
      <c r="F17" s="56">
        <v>26</v>
      </c>
      <c r="G17" s="18">
        <f t="shared" si="0"/>
        <v>99.1</v>
      </c>
      <c r="H17" s="13">
        <f>I17+J17</f>
        <v>615</v>
      </c>
      <c r="I17" s="59">
        <v>104</v>
      </c>
      <c r="J17" s="56">
        <v>511</v>
      </c>
      <c r="K17" s="18">
        <f t="shared" si="1"/>
        <v>19.1</v>
      </c>
    </row>
    <row r="18" spans="2:11" s="6" customFormat="1" ht="13.5" customHeight="1">
      <c r="B18" s="11" t="s">
        <v>11</v>
      </c>
      <c r="C18" s="12">
        <f>E18+29</f>
        <v>4459</v>
      </c>
      <c r="D18" s="12">
        <f>E18+F18</f>
        <v>4485</v>
      </c>
      <c r="E18" s="50">
        <v>4430</v>
      </c>
      <c r="F18" s="56">
        <v>55</v>
      </c>
      <c r="G18" s="18">
        <f t="shared" si="0"/>
        <v>99.3</v>
      </c>
      <c r="H18" s="13">
        <f>I18+J18</f>
        <v>975</v>
      </c>
      <c r="I18" s="59">
        <v>243</v>
      </c>
      <c r="J18" s="56">
        <v>732</v>
      </c>
      <c r="K18" s="18">
        <f t="shared" si="1"/>
        <v>22</v>
      </c>
    </row>
    <row r="19" spans="2:11" s="6" customFormat="1" ht="13.5" customHeight="1">
      <c r="B19" s="11" t="s">
        <v>12</v>
      </c>
      <c r="C19" s="12">
        <f>E19+25</f>
        <v>3295</v>
      </c>
      <c r="D19" s="12">
        <f>E19+F19</f>
        <v>3302</v>
      </c>
      <c r="E19" s="50">
        <v>3270</v>
      </c>
      <c r="F19" s="56">
        <v>32</v>
      </c>
      <c r="G19" s="18">
        <f t="shared" si="0"/>
        <v>99.2</v>
      </c>
      <c r="H19" s="13">
        <f>I19+J19</f>
        <v>648</v>
      </c>
      <c r="I19" s="59">
        <v>91</v>
      </c>
      <c r="J19" s="56">
        <v>557</v>
      </c>
      <c r="K19" s="18">
        <f t="shared" si="1"/>
        <v>19.8</v>
      </c>
    </row>
    <row r="20" spans="2:11" s="6" customFormat="1" ht="13.5" customHeight="1">
      <c r="B20" s="14" t="s">
        <v>13</v>
      </c>
      <c r="C20" s="12">
        <f>E20+3</f>
        <v>1541</v>
      </c>
      <c r="D20" s="12">
        <f>E20+F20</f>
        <v>1551</v>
      </c>
      <c r="E20" s="51">
        <v>1538</v>
      </c>
      <c r="F20" s="57">
        <v>13</v>
      </c>
      <c r="G20" s="19">
        <f t="shared" si="0"/>
        <v>99.8</v>
      </c>
      <c r="H20" s="13">
        <f>I20+J20</f>
        <v>287</v>
      </c>
      <c r="I20" s="60">
        <v>45</v>
      </c>
      <c r="J20" s="57">
        <v>242</v>
      </c>
      <c r="K20" s="19">
        <f t="shared" si="1"/>
        <v>18.7</v>
      </c>
    </row>
    <row r="21" spans="2:11" s="22" customFormat="1" ht="13.5" customHeight="1">
      <c r="B21" s="32" t="s">
        <v>18</v>
      </c>
      <c r="C21" s="33">
        <v>12245</v>
      </c>
      <c r="D21" s="33">
        <v>12356</v>
      </c>
      <c r="E21" s="52">
        <v>12245</v>
      </c>
      <c r="F21" s="58">
        <v>111</v>
      </c>
      <c r="G21" s="34">
        <v>100</v>
      </c>
      <c r="H21" s="33">
        <v>2978</v>
      </c>
      <c r="I21" s="52">
        <v>481</v>
      </c>
      <c r="J21" s="58">
        <v>2497</v>
      </c>
      <c r="K21" s="34">
        <f aca="true" t="shared" si="2" ref="K21:K28">ROUND(H21/E21*100,1)</f>
        <v>24.3</v>
      </c>
    </row>
    <row r="22" spans="2:11" s="22" customFormat="1" ht="13.5" customHeight="1">
      <c r="B22" s="32" t="s">
        <v>27</v>
      </c>
      <c r="C22" s="33">
        <v>11960</v>
      </c>
      <c r="D22" s="33">
        <v>12067</v>
      </c>
      <c r="E22" s="52">
        <v>11960</v>
      </c>
      <c r="F22" s="58">
        <v>107</v>
      </c>
      <c r="G22" s="34">
        <v>100</v>
      </c>
      <c r="H22" s="33">
        <v>2968</v>
      </c>
      <c r="I22" s="52">
        <v>439</v>
      </c>
      <c r="J22" s="58">
        <v>2529</v>
      </c>
      <c r="K22" s="34">
        <f t="shared" si="2"/>
        <v>24.8</v>
      </c>
    </row>
    <row r="23" spans="2:11" s="22" customFormat="1" ht="13.5" customHeight="1">
      <c r="B23" s="32" t="s">
        <v>28</v>
      </c>
      <c r="C23" s="33">
        <f>E23</f>
        <v>11502</v>
      </c>
      <c r="D23" s="33">
        <f>E23+F23</f>
        <v>11620</v>
      </c>
      <c r="E23" s="52">
        <v>11502</v>
      </c>
      <c r="F23" s="58">
        <v>118</v>
      </c>
      <c r="G23" s="34">
        <f>E23/C23*100</f>
        <v>100</v>
      </c>
      <c r="H23" s="33">
        <v>2984</v>
      </c>
      <c r="I23" s="52">
        <v>436</v>
      </c>
      <c r="J23" s="58">
        <f>H23-I23</f>
        <v>2548</v>
      </c>
      <c r="K23" s="34">
        <f t="shared" si="2"/>
        <v>25.9</v>
      </c>
    </row>
    <row r="24" spans="2:11" s="22" customFormat="1" ht="13.5" customHeight="1">
      <c r="B24" s="32" t="s">
        <v>29</v>
      </c>
      <c r="C24" s="33">
        <v>11179</v>
      </c>
      <c r="D24" s="33">
        <v>11303</v>
      </c>
      <c r="E24" s="52">
        <v>11179</v>
      </c>
      <c r="F24" s="58">
        <v>124</v>
      </c>
      <c r="G24" s="34">
        <f>ROUND(E24/C24*100,1)</f>
        <v>100</v>
      </c>
      <c r="H24" s="33">
        <v>3014</v>
      </c>
      <c r="I24" s="52">
        <v>430</v>
      </c>
      <c r="J24" s="58">
        <v>2584</v>
      </c>
      <c r="K24" s="34">
        <f t="shared" si="2"/>
        <v>27</v>
      </c>
    </row>
    <row r="25" spans="2:11" s="22" customFormat="1" ht="13.5" customHeight="1">
      <c r="B25" s="32" t="s">
        <v>33</v>
      </c>
      <c r="C25" s="33">
        <v>11204</v>
      </c>
      <c r="D25" s="33">
        <v>11330</v>
      </c>
      <c r="E25" s="52">
        <v>11204</v>
      </c>
      <c r="F25" s="58">
        <v>126</v>
      </c>
      <c r="G25" s="34">
        <f>ROUND(E25/C25*100,1)</f>
        <v>100</v>
      </c>
      <c r="H25" s="33">
        <v>3034</v>
      </c>
      <c r="I25" s="52">
        <v>441</v>
      </c>
      <c r="J25" s="58">
        <v>2593</v>
      </c>
      <c r="K25" s="34">
        <f t="shared" si="2"/>
        <v>27.1</v>
      </c>
    </row>
    <row r="26" spans="2:11" s="22" customFormat="1" ht="13.5" customHeight="1">
      <c r="B26" s="32" t="s">
        <v>34</v>
      </c>
      <c r="C26" s="33">
        <v>10545</v>
      </c>
      <c r="D26" s="33">
        <v>10656</v>
      </c>
      <c r="E26" s="52">
        <v>10545</v>
      </c>
      <c r="F26" s="58">
        <v>111</v>
      </c>
      <c r="G26" s="34">
        <f>ROUND(E26/C26*100,1)</f>
        <v>100</v>
      </c>
      <c r="H26" s="33">
        <v>2800</v>
      </c>
      <c r="I26" s="52">
        <v>480</v>
      </c>
      <c r="J26" s="58">
        <v>2320</v>
      </c>
      <c r="K26" s="34">
        <f t="shared" si="2"/>
        <v>26.6</v>
      </c>
    </row>
    <row r="27" spans="2:11" s="22" customFormat="1" ht="13.5" customHeight="1">
      <c r="B27" s="32" t="s">
        <v>39</v>
      </c>
      <c r="C27" s="33">
        <v>10313</v>
      </c>
      <c r="D27" s="33">
        <v>10425</v>
      </c>
      <c r="E27" s="52">
        <v>10313</v>
      </c>
      <c r="F27" s="58">
        <v>112</v>
      </c>
      <c r="G27" s="34">
        <f>ROUND(E27/C27*100,1)</f>
        <v>100</v>
      </c>
      <c r="H27" s="33">
        <v>2863</v>
      </c>
      <c r="I27" s="52">
        <v>510</v>
      </c>
      <c r="J27" s="58">
        <v>2353</v>
      </c>
      <c r="K27" s="34">
        <f t="shared" si="2"/>
        <v>27.8</v>
      </c>
    </row>
    <row r="28" spans="2:11" s="22" customFormat="1" ht="13.5" customHeight="1">
      <c r="B28" s="32" t="s">
        <v>40</v>
      </c>
      <c r="C28" s="33">
        <v>10235</v>
      </c>
      <c r="D28" s="33">
        <v>10332</v>
      </c>
      <c r="E28" s="52">
        <v>10235</v>
      </c>
      <c r="F28" s="58">
        <v>97</v>
      </c>
      <c r="G28" s="34">
        <f>ROUND(E28/C28*100,1)</f>
        <v>100</v>
      </c>
      <c r="H28" s="33">
        <v>3310</v>
      </c>
      <c r="I28" s="52">
        <v>509</v>
      </c>
      <c r="J28" s="58">
        <v>2801</v>
      </c>
      <c r="K28" s="34">
        <f t="shared" si="2"/>
        <v>32.3</v>
      </c>
    </row>
    <row r="29" spans="2:11" s="6" customFormat="1" ht="15" customHeight="1">
      <c r="B29" s="8"/>
      <c r="C29" s="8"/>
      <c r="D29" s="8"/>
      <c r="E29" s="8"/>
      <c r="F29" s="8"/>
      <c r="G29" s="20"/>
      <c r="H29" s="8"/>
      <c r="I29" s="8"/>
      <c r="J29" s="8"/>
      <c r="K29" s="25" t="s">
        <v>24</v>
      </c>
    </row>
    <row r="30" spans="2:11" s="6" customFormat="1" ht="15" customHeight="1" hidden="1">
      <c r="B30" s="8"/>
      <c r="C30" s="8"/>
      <c r="D30" s="8"/>
      <c r="E30" s="8"/>
      <c r="F30" s="8"/>
      <c r="G30" s="20"/>
      <c r="H30" s="8"/>
      <c r="I30" s="8"/>
      <c r="J30" s="8"/>
      <c r="K30" s="25"/>
    </row>
    <row r="31" spans="1:6" s="9" customFormat="1" ht="29.25" customHeight="1">
      <c r="A31" s="1" t="s">
        <v>35</v>
      </c>
      <c r="C31" s="36"/>
      <c r="D31" s="36"/>
      <c r="E31" s="36"/>
      <c r="F31" s="37"/>
    </row>
    <row r="32" spans="2:6" s="9" customFormat="1" ht="13.5" customHeight="1">
      <c r="B32" s="38"/>
      <c r="C32" s="38"/>
      <c r="D32" s="38"/>
      <c r="E32" s="38"/>
      <c r="F32" s="39"/>
    </row>
    <row r="33" spans="2:6" s="27" customFormat="1" ht="18" customHeight="1">
      <c r="B33" s="35" t="s">
        <v>17</v>
      </c>
      <c r="C33" s="35" t="s">
        <v>0</v>
      </c>
      <c r="D33" s="47" t="s">
        <v>36</v>
      </c>
      <c r="E33" s="47" t="s">
        <v>37</v>
      </c>
      <c r="F33" s="48" t="s">
        <v>38</v>
      </c>
    </row>
    <row r="34" spans="2:6" s="40" customFormat="1" ht="13.5" customHeight="1">
      <c r="B34" s="31" t="s">
        <v>30</v>
      </c>
      <c r="C34" s="41">
        <f>SUM(C35:C38)</f>
        <v>12260</v>
      </c>
      <c r="D34" s="41">
        <f>SUM(D35:D38)</f>
        <v>128610</v>
      </c>
      <c r="E34" s="41">
        <f>SUM(E35:E38)</f>
        <v>97113</v>
      </c>
      <c r="F34" s="42">
        <f>ROUND(E34/D34*100,1)</f>
        <v>75.5</v>
      </c>
    </row>
    <row r="35" spans="2:6" s="9" customFormat="1" ht="13.5" customHeight="1">
      <c r="B35" s="11" t="s">
        <v>10</v>
      </c>
      <c r="C35" s="43">
        <v>3321</v>
      </c>
      <c r="D35" s="43">
        <v>35527</v>
      </c>
      <c r="E35" s="43">
        <v>26801</v>
      </c>
      <c r="F35" s="44">
        <f aca="true" t="shared" si="3" ref="F35:F48">ROUND(E35/D35*100,1)</f>
        <v>75.4</v>
      </c>
    </row>
    <row r="36" spans="2:6" s="9" customFormat="1" ht="13.5" customHeight="1">
      <c r="B36" s="11" t="s">
        <v>11</v>
      </c>
      <c r="C36" s="43">
        <v>4304</v>
      </c>
      <c r="D36" s="43">
        <v>44041</v>
      </c>
      <c r="E36" s="43">
        <v>33007</v>
      </c>
      <c r="F36" s="44">
        <f t="shared" si="3"/>
        <v>74.9</v>
      </c>
    </row>
    <row r="37" spans="2:6" s="9" customFormat="1" ht="13.5" customHeight="1">
      <c r="B37" s="11" t="s">
        <v>12</v>
      </c>
      <c r="C37" s="43">
        <v>3154</v>
      </c>
      <c r="D37" s="43">
        <v>33773</v>
      </c>
      <c r="E37" s="43">
        <v>24808</v>
      </c>
      <c r="F37" s="44">
        <f t="shared" si="3"/>
        <v>73.5</v>
      </c>
    </row>
    <row r="38" spans="2:6" s="9" customFormat="1" ht="13.5" customHeight="1">
      <c r="B38" s="11" t="s">
        <v>13</v>
      </c>
      <c r="C38" s="43">
        <v>1481</v>
      </c>
      <c r="D38" s="43">
        <v>15269</v>
      </c>
      <c r="E38" s="43">
        <v>12497</v>
      </c>
      <c r="F38" s="44">
        <f t="shared" si="3"/>
        <v>81.8</v>
      </c>
    </row>
    <row r="39" spans="2:6" s="40" customFormat="1" ht="13.5" customHeight="1">
      <c r="B39" s="31" t="s">
        <v>31</v>
      </c>
      <c r="C39" s="41">
        <f>SUM(C40:C43)</f>
        <v>12614</v>
      </c>
      <c r="D39" s="41">
        <f>SUM(D40:D43)</f>
        <v>128563</v>
      </c>
      <c r="E39" s="41">
        <f>SUM(E40:E43)</f>
        <v>95414</v>
      </c>
      <c r="F39" s="42">
        <f>ROUND(E39/D39*100,1)</f>
        <v>74.2</v>
      </c>
    </row>
    <row r="40" spans="2:6" s="9" customFormat="1" ht="13.5" customHeight="1">
      <c r="B40" s="11" t="s">
        <v>10</v>
      </c>
      <c r="C40" s="43">
        <v>3338</v>
      </c>
      <c r="D40" s="43">
        <v>34731</v>
      </c>
      <c r="E40" s="43">
        <v>25781</v>
      </c>
      <c r="F40" s="44">
        <f t="shared" si="3"/>
        <v>74.2</v>
      </c>
    </row>
    <row r="41" spans="2:6" s="9" customFormat="1" ht="13.5" customHeight="1">
      <c r="B41" s="11" t="s">
        <v>11</v>
      </c>
      <c r="C41" s="43">
        <v>4401</v>
      </c>
      <c r="D41" s="43">
        <v>44130</v>
      </c>
      <c r="E41" s="43">
        <v>32284</v>
      </c>
      <c r="F41" s="44">
        <f t="shared" si="3"/>
        <v>73.2</v>
      </c>
    </row>
    <row r="42" spans="2:6" s="9" customFormat="1" ht="13.5" customHeight="1">
      <c r="B42" s="11" t="s">
        <v>12</v>
      </c>
      <c r="C42" s="43">
        <v>3299</v>
      </c>
      <c r="D42" s="43">
        <v>33794</v>
      </c>
      <c r="E42" s="43">
        <v>24562</v>
      </c>
      <c r="F42" s="44">
        <f t="shared" si="3"/>
        <v>72.7</v>
      </c>
    </row>
    <row r="43" spans="2:6" s="9" customFormat="1" ht="13.5" customHeight="1">
      <c r="B43" s="11" t="s">
        <v>13</v>
      </c>
      <c r="C43" s="43">
        <v>1576</v>
      </c>
      <c r="D43" s="43">
        <v>15908</v>
      </c>
      <c r="E43" s="43">
        <v>12787</v>
      </c>
      <c r="F43" s="44">
        <f t="shared" si="3"/>
        <v>80.4</v>
      </c>
    </row>
    <row r="44" spans="2:6" s="40" customFormat="1" ht="13.5" customHeight="1">
      <c r="B44" s="31" t="s">
        <v>32</v>
      </c>
      <c r="C44" s="41">
        <f>SUM(C45:C48)</f>
        <v>12588</v>
      </c>
      <c r="D44" s="41">
        <f>SUM(D45:D48)</f>
        <v>124812</v>
      </c>
      <c r="E44" s="41">
        <f>SUM(E45:E48)</f>
        <v>93560</v>
      </c>
      <c r="F44" s="42">
        <f>ROUND(E44/D44*100,1)</f>
        <v>75</v>
      </c>
    </row>
    <row r="45" spans="2:6" s="9" customFormat="1" ht="13.5" customHeight="1">
      <c r="B45" s="11" t="s">
        <v>10</v>
      </c>
      <c r="C45" s="43">
        <v>3250</v>
      </c>
      <c r="D45" s="43">
        <v>33163</v>
      </c>
      <c r="E45" s="43">
        <v>25249</v>
      </c>
      <c r="F45" s="44">
        <f t="shared" si="3"/>
        <v>76.1</v>
      </c>
    </row>
    <row r="46" spans="2:6" s="9" customFormat="1" ht="13.5" customHeight="1">
      <c r="B46" s="11" t="s">
        <v>11</v>
      </c>
      <c r="C46" s="43">
        <v>4485</v>
      </c>
      <c r="D46" s="43">
        <v>43061</v>
      </c>
      <c r="E46" s="43">
        <v>31562</v>
      </c>
      <c r="F46" s="44">
        <f t="shared" si="3"/>
        <v>73.3</v>
      </c>
    </row>
    <row r="47" spans="2:6" s="9" customFormat="1" ht="13.5" customHeight="1">
      <c r="B47" s="11" t="s">
        <v>12</v>
      </c>
      <c r="C47" s="43">
        <v>3302</v>
      </c>
      <c r="D47" s="43">
        <v>32907</v>
      </c>
      <c r="E47" s="43">
        <v>24175</v>
      </c>
      <c r="F47" s="44">
        <f t="shared" si="3"/>
        <v>73.5</v>
      </c>
    </row>
    <row r="48" spans="2:6" s="9" customFormat="1" ht="13.5" customHeight="1">
      <c r="B48" s="11" t="s">
        <v>13</v>
      </c>
      <c r="C48" s="43">
        <v>1551</v>
      </c>
      <c r="D48" s="43">
        <v>15681</v>
      </c>
      <c r="E48" s="43">
        <v>12574</v>
      </c>
      <c r="F48" s="44">
        <f t="shared" si="3"/>
        <v>80.2</v>
      </c>
    </row>
    <row r="49" spans="2:6" s="40" customFormat="1" ht="13.5" customHeight="1">
      <c r="B49" s="32" t="s">
        <v>18</v>
      </c>
      <c r="C49" s="45">
        <v>12356</v>
      </c>
      <c r="D49" s="45">
        <v>117822</v>
      </c>
      <c r="E49" s="45">
        <v>92003</v>
      </c>
      <c r="F49" s="46">
        <v>78.1</v>
      </c>
    </row>
    <row r="50" spans="2:6" s="40" customFormat="1" ht="13.5" customHeight="1">
      <c r="B50" s="32" t="s">
        <v>27</v>
      </c>
      <c r="C50" s="45">
        <v>12067</v>
      </c>
      <c r="D50" s="45">
        <v>106207</v>
      </c>
      <c r="E50" s="45">
        <v>82213</v>
      </c>
      <c r="F50" s="46">
        <f>E50/D50*100</f>
        <v>77.40826875817977</v>
      </c>
    </row>
    <row r="51" spans="2:6" s="40" customFormat="1" ht="13.5" customHeight="1">
      <c r="B51" s="32" t="s">
        <v>28</v>
      </c>
      <c r="C51" s="45">
        <v>11620</v>
      </c>
      <c r="D51" s="45">
        <v>92538</v>
      </c>
      <c r="E51" s="45">
        <v>69869</v>
      </c>
      <c r="F51" s="46">
        <f>E51/D51*100</f>
        <v>75.50303659037368</v>
      </c>
    </row>
    <row r="52" spans="2:6" s="40" customFormat="1" ht="13.5" customHeight="1">
      <c r="B52" s="32" t="s">
        <v>29</v>
      </c>
      <c r="C52" s="45">
        <v>11303</v>
      </c>
      <c r="D52" s="45">
        <v>97264</v>
      </c>
      <c r="E52" s="45">
        <v>72368</v>
      </c>
      <c r="F52" s="46">
        <f>ROUND(E52/D52*100,1)</f>
        <v>74.4</v>
      </c>
    </row>
    <row r="53" spans="2:6" s="40" customFormat="1" ht="13.5" customHeight="1">
      <c r="B53" s="32" t="s">
        <v>33</v>
      </c>
      <c r="C53" s="45">
        <v>11330</v>
      </c>
      <c r="D53" s="45">
        <v>104009</v>
      </c>
      <c r="E53" s="45">
        <v>75145</v>
      </c>
      <c r="F53" s="46">
        <f>ROUND(E53/D53*100,1)</f>
        <v>72.2</v>
      </c>
    </row>
    <row r="54" spans="2:6" s="40" customFormat="1" ht="13.5" customHeight="1">
      <c r="B54" s="32" t="s">
        <v>34</v>
      </c>
      <c r="C54" s="45">
        <v>10656</v>
      </c>
      <c r="D54" s="45">
        <v>98787</v>
      </c>
      <c r="E54" s="45">
        <v>70039</v>
      </c>
      <c r="F54" s="46">
        <f>ROUND(E54/D54*100,1)</f>
        <v>70.9</v>
      </c>
    </row>
    <row r="55" spans="2:6" s="40" customFormat="1" ht="13.5" customHeight="1">
      <c r="B55" s="32" t="s">
        <v>39</v>
      </c>
      <c r="C55" s="45">
        <v>10425</v>
      </c>
      <c r="D55" s="45">
        <v>92432</v>
      </c>
      <c r="E55" s="45">
        <v>65240</v>
      </c>
      <c r="F55" s="46">
        <f>ROUND(E55/D55*100,1)</f>
        <v>70.6</v>
      </c>
    </row>
    <row r="56" spans="2:6" s="40" customFormat="1" ht="13.5" customHeight="1">
      <c r="B56" s="32" t="s">
        <v>40</v>
      </c>
      <c r="C56" s="45">
        <v>10332</v>
      </c>
      <c r="D56" s="45">
        <v>87404</v>
      </c>
      <c r="E56" s="45">
        <v>62272</v>
      </c>
      <c r="F56" s="46">
        <f>ROUND(E56/D56*100,1)</f>
        <v>71.2</v>
      </c>
    </row>
    <row r="57" spans="2:6" s="9" customFormat="1" ht="15" customHeight="1">
      <c r="B57" s="36"/>
      <c r="C57" s="36"/>
      <c r="D57" s="36"/>
      <c r="E57" s="36"/>
      <c r="F57" s="25" t="s">
        <v>24</v>
      </c>
    </row>
  </sheetData>
  <sheetProtection/>
  <mergeCells count="4">
    <mergeCell ref="D3:F3"/>
    <mergeCell ref="H3:J3"/>
    <mergeCell ref="G3:G4"/>
    <mergeCell ref="K3:K4"/>
  </mergeCells>
  <printOptions/>
  <pageMargins left="0.5905511811023623" right="0.5905511811023623" top="0.7874015748031497" bottom="0.5" header="0.3937007874015748" footer="0.3937007874015748"/>
  <pageSetup horizontalDpi="600" verticalDpi="600" orientation="portrait" paperSize="9" r:id="rId1"/>
  <headerFooter alignWithMargins="0">
    <oddHeader>&amp;R14.厚      生</oddHeader>
    <oddFooter>&amp;C-85-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奥林　理恵</cp:lastModifiedBy>
  <cp:lastPrinted>2014-04-24T08:59:45Z</cp:lastPrinted>
  <dcterms:created xsi:type="dcterms:W3CDTF">2007-01-18T02:06:06Z</dcterms:created>
  <dcterms:modified xsi:type="dcterms:W3CDTF">2014-04-24T08:59:54Z</dcterms:modified>
  <cp:category/>
  <cp:version/>
  <cp:contentType/>
  <cp:contentStatus/>
</cp:coreProperties>
</file>