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700" windowHeight="7905" activeTab="0"/>
  </bookViews>
  <sheets>
    <sheet name="B-3" sheetId="1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'B-3'!$A$1:$H$123</definedName>
    <definedName name="_xlnm.Print_Titles" localSheetId="0">'B-3'!$1:$4</definedName>
    <definedName name="Rangai0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<sst xmlns="http://schemas.openxmlformats.org/spreadsheetml/2006/main" count="129" uniqueCount="45">
  <si>
    <t>B-3．自然・社会動態</t>
  </si>
  <si>
    <t>出生</t>
  </si>
  <si>
    <t>死亡</t>
  </si>
  <si>
    <t>自然動態</t>
  </si>
  <si>
    <t>社会動態</t>
  </si>
  <si>
    <t>転入</t>
  </si>
  <si>
    <t>転出</t>
  </si>
  <si>
    <t>前年10月1日～9月30日</t>
  </si>
  <si>
    <t>三国町</t>
  </si>
  <si>
    <t>丸岡町</t>
  </si>
  <si>
    <t>春江町</t>
  </si>
  <si>
    <t>坂井町</t>
  </si>
  <si>
    <t>平成11年</t>
  </si>
  <si>
    <t>平成 5年</t>
  </si>
  <si>
    <t>平成15年</t>
  </si>
  <si>
    <t>平成 2年</t>
  </si>
  <si>
    <t>平成12年</t>
  </si>
  <si>
    <t>平成 3年</t>
  </si>
  <si>
    <t>平成13年</t>
  </si>
  <si>
    <t>平成 4年</t>
  </si>
  <si>
    <t>平成14年</t>
  </si>
  <si>
    <t>昭和61年</t>
  </si>
  <si>
    <t>昭和62年</t>
  </si>
  <si>
    <t>昭和63年</t>
  </si>
  <si>
    <t>平成 6年</t>
  </si>
  <si>
    <t>平成16年</t>
  </si>
  <si>
    <t>平成 7年</t>
  </si>
  <si>
    <t>平成17年</t>
  </si>
  <si>
    <t>平成 8年</t>
  </si>
  <si>
    <t>昭和60年</t>
  </si>
  <si>
    <t>平成10年</t>
  </si>
  <si>
    <t>平成 9年</t>
  </si>
  <si>
    <t>昭和59年</t>
  </si>
  <si>
    <t>平成18年</t>
  </si>
  <si>
    <t>平成元年</t>
  </si>
  <si>
    <t>出典：福井県の推計人口</t>
  </si>
  <si>
    <t>平成19年</t>
  </si>
  <si>
    <t>単位：人</t>
  </si>
  <si>
    <t>年  次</t>
  </si>
  <si>
    <t>平成20年</t>
  </si>
  <si>
    <t>平成21年</t>
  </si>
  <si>
    <t>平成22年</t>
  </si>
  <si>
    <t>平成23年</t>
  </si>
  <si>
    <t>平成24年</t>
  </si>
  <si>
    <t>平成25年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</si>
</sst>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6"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8"/>
      <name val="ＭＳ 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/>
      <bottom/>
    </border>
    <border>
      <left style="hair"/>
      <right style="thin"/>
      <top/>
      <bottom/>
    </border>
    <border>
      <left style="thin"/>
      <right style="hair"/>
      <top/>
      <bottom/>
    </border>
    <border>
      <left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/>
      <right style="hair"/>
      <top style="thin"/>
      <bottom style="thin"/>
    </border>
    <border>
      <left/>
      <right style="thin"/>
      <top/>
      <bottom/>
    </border>
    <border>
      <left style="thin"/>
      <right style="hair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hair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 applyFont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6" fillId="0" borderId="0" xfId="0" applyFont="1" applyFill="1" applyAlignment="1">
      <alignment horizontal="center" shrinkToFit="1"/>
    </xf>
    <xf numFmtId="176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 applyProtection="1">
      <alignment vertical="center"/>
      <protection locked="0"/>
    </xf>
    <xf numFmtId="49" fontId="1" fillId="0" borderId="0" xfId="60" applyNumberFormat="1" applyFont="1" applyFill="1" applyBorder="1" applyAlignment="1">
      <alignment vertical="center"/>
      <protection/>
    </xf>
    <xf numFmtId="176" fontId="9" fillId="0" borderId="0" xfId="60" applyNumberFormat="1" applyFont="1" applyFill="1" applyBorder="1" applyAlignment="1">
      <alignment horizontal="left" vertical="center"/>
      <protection/>
    </xf>
    <xf numFmtId="176" fontId="9" fillId="0" borderId="0" xfId="60" applyNumberFormat="1" applyFont="1" applyFill="1" applyBorder="1" applyAlignment="1">
      <alignment horizontal="right" vertical="center"/>
      <protection/>
    </xf>
    <xf numFmtId="0" fontId="6" fillId="0" borderId="0" xfId="0" applyFont="1" applyFill="1" applyBorder="1" applyAlignment="1">
      <alignment/>
    </xf>
    <xf numFmtId="49" fontId="10" fillId="0" borderId="0" xfId="60" applyNumberFormat="1" applyFont="1" applyFill="1" applyBorder="1" applyAlignment="1">
      <alignment vertical="top"/>
      <protection/>
    </xf>
    <xf numFmtId="49" fontId="10" fillId="0" borderId="0" xfId="60" applyNumberFormat="1" applyFont="1" applyFill="1" applyBorder="1" applyAlignment="1">
      <alignment horizontal="center" vertical="center"/>
      <protection/>
    </xf>
    <xf numFmtId="176" fontId="10" fillId="0" borderId="10" xfId="60" applyNumberFormat="1" applyFont="1" applyFill="1" applyBorder="1" applyAlignment="1">
      <alignment horizontal="distributed" vertical="center"/>
      <protection/>
    </xf>
    <xf numFmtId="176" fontId="10" fillId="0" borderId="11" xfId="60" applyNumberFormat="1" applyFont="1" applyFill="1" applyBorder="1" applyAlignment="1">
      <alignment horizontal="distributed" vertical="center"/>
      <protection/>
    </xf>
    <xf numFmtId="0" fontId="6" fillId="0" borderId="0" xfId="0" applyFont="1" applyFill="1" applyAlignment="1">
      <alignment horizontal="center" vertical="center"/>
    </xf>
    <xf numFmtId="176" fontId="10" fillId="0" borderId="12" xfId="60" applyNumberFormat="1" applyFont="1" applyFill="1" applyBorder="1" applyAlignment="1" quotePrefix="1">
      <alignment vertical="center"/>
      <protection/>
    </xf>
    <xf numFmtId="176" fontId="10" fillId="0" borderId="13" xfId="60" applyNumberFormat="1" applyFont="1" applyFill="1" applyBorder="1" applyAlignment="1" quotePrefix="1">
      <alignment vertical="center"/>
      <protection/>
    </xf>
    <xf numFmtId="176" fontId="10" fillId="0" borderId="14" xfId="60" applyNumberFormat="1" applyFont="1" applyFill="1" applyBorder="1" applyAlignment="1" quotePrefix="1">
      <alignment vertical="center"/>
      <protection/>
    </xf>
    <xf numFmtId="176" fontId="10" fillId="0" borderId="15" xfId="60" applyNumberFormat="1" applyFont="1" applyFill="1" applyBorder="1" applyAlignment="1" quotePrefix="1">
      <alignment vertical="center"/>
      <protection/>
    </xf>
    <xf numFmtId="176" fontId="10" fillId="0" borderId="16" xfId="60" applyNumberFormat="1" applyFont="1" applyFill="1" applyBorder="1" applyAlignment="1" quotePrefix="1">
      <alignment vertical="center"/>
      <protection/>
    </xf>
    <xf numFmtId="176" fontId="10" fillId="0" borderId="17" xfId="60" applyNumberFormat="1" applyFont="1" applyFill="1" applyBorder="1" applyAlignment="1" quotePrefix="1">
      <alignment vertical="center"/>
      <protection/>
    </xf>
    <xf numFmtId="49" fontId="12" fillId="0" borderId="0" xfId="60" applyNumberFormat="1" applyFont="1" applyFill="1" applyBorder="1" applyAlignment="1">
      <alignment vertical="top"/>
      <protection/>
    </xf>
    <xf numFmtId="0" fontId="7" fillId="0" borderId="0" xfId="0" applyFont="1" applyFill="1" applyAlignment="1">
      <alignment/>
    </xf>
    <xf numFmtId="49" fontId="11" fillId="0" borderId="0" xfId="60" applyNumberFormat="1" applyFont="1" applyFill="1" applyBorder="1" applyAlignment="1">
      <alignment horizontal="center" vertical="top" shrinkToFit="1"/>
      <protection/>
    </xf>
    <xf numFmtId="176" fontId="12" fillId="0" borderId="0" xfId="60" applyNumberFormat="1" applyFont="1" applyFill="1" applyBorder="1" applyAlignment="1" quotePrefix="1">
      <alignment horizontal="right" vertical="top"/>
      <protection/>
    </xf>
    <xf numFmtId="176" fontId="10" fillId="0" borderId="0" xfId="60" applyNumberFormat="1" applyFont="1" applyFill="1" applyBorder="1" applyAlignment="1" quotePrefix="1">
      <alignment horizontal="right" vertical="top"/>
      <protection/>
    </xf>
    <xf numFmtId="176" fontId="10" fillId="0" borderId="0" xfId="60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 applyProtection="1">
      <alignment vertical="center"/>
      <protection locked="0"/>
    </xf>
    <xf numFmtId="176" fontId="10" fillId="0" borderId="18" xfId="60" applyNumberFormat="1" applyFont="1" applyFill="1" applyBorder="1" applyAlignment="1">
      <alignment horizontal="distributed" vertical="center"/>
      <protection/>
    </xf>
    <xf numFmtId="177" fontId="12" fillId="0" borderId="12" xfId="60" applyNumberFormat="1" applyFont="1" applyFill="1" applyBorder="1" applyAlignment="1" quotePrefix="1">
      <alignment vertical="center"/>
      <protection/>
    </xf>
    <xf numFmtId="177" fontId="12" fillId="0" borderId="14" xfId="60" applyNumberFormat="1" applyFont="1" applyFill="1" applyBorder="1" applyAlignment="1" quotePrefix="1">
      <alignment vertical="center"/>
      <protection/>
    </xf>
    <xf numFmtId="177" fontId="12" fillId="0" borderId="19" xfId="60" applyNumberFormat="1" applyFont="1" applyFill="1" applyBorder="1" applyAlignment="1" quotePrefix="1">
      <alignment vertical="center"/>
      <protection/>
    </xf>
    <xf numFmtId="177" fontId="10" fillId="0" borderId="12" xfId="60" applyNumberFormat="1" applyFont="1" applyFill="1" applyBorder="1" applyAlignment="1" quotePrefix="1">
      <alignment vertical="center"/>
      <protection/>
    </xf>
    <xf numFmtId="177" fontId="10" fillId="0" borderId="13" xfId="60" applyNumberFormat="1" applyFont="1" applyFill="1" applyBorder="1" applyAlignment="1" quotePrefix="1">
      <alignment vertical="center"/>
      <protection/>
    </xf>
    <xf numFmtId="177" fontId="10" fillId="0" borderId="14" xfId="60" applyNumberFormat="1" applyFont="1" applyFill="1" applyBorder="1" applyAlignment="1" quotePrefix="1">
      <alignment vertical="center"/>
      <protection/>
    </xf>
    <xf numFmtId="177" fontId="10" fillId="0" borderId="15" xfId="60" applyNumberFormat="1" applyFont="1" applyFill="1" applyBorder="1" applyAlignment="1" quotePrefix="1">
      <alignment vertical="center"/>
      <protection/>
    </xf>
    <xf numFmtId="177" fontId="10" fillId="0" borderId="16" xfId="60" applyNumberFormat="1" applyFont="1" applyFill="1" applyBorder="1" applyAlignment="1" quotePrefix="1">
      <alignment vertical="center"/>
      <protection/>
    </xf>
    <xf numFmtId="177" fontId="10" fillId="0" borderId="17" xfId="60" applyNumberFormat="1" applyFont="1" applyFill="1" applyBorder="1" applyAlignment="1" quotePrefix="1">
      <alignment vertical="center"/>
      <protection/>
    </xf>
    <xf numFmtId="177" fontId="12" fillId="0" borderId="20" xfId="60" applyNumberFormat="1" applyFont="1" applyFill="1" applyBorder="1" applyAlignment="1" quotePrefix="1">
      <alignment vertical="center"/>
      <protection/>
    </xf>
    <xf numFmtId="177" fontId="12" fillId="0" borderId="21" xfId="60" applyNumberFormat="1" applyFont="1" applyFill="1" applyBorder="1" applyAlignment="1" quotePrefix="1">
      <alignment vertical="center"/>
      <protection/>
    </xf>
    <xf numFmtId="177" fontId="12" fillId="0" borderId="18" xfId="60" applyNumberFormat="1" applyFont="1" applyFill="1" applyBorder="1" applyAlignment="1" quotePrefix="1">
      <alignment vertical="center"/>
      <protection/>
    </xf>
    <xf numFmtId="177" fontId="12" fillId="0" borderId="10" xfId="60" applyNumberFormat="1" applyFont="1" applyFill="1" applyBorder="1" applyAlignment="1" quotePrefix="1">
      <alignment vertical="center"/>
      <protection/>
    </xf>
    <xf numFmtId="177" fontId="12" fillId="0" borderId="22" xfId="60" applyNumberFormat="1" applyFont="1" applyFill="1" applyBorder="1" applyAlignment="1" quotePrefix="1">
      <alignment vertical="center"/>
      <protection/>
    </xf>
    <xf numFmtId="176" fontId="10" fillId="0" borderId="0" xfId="60" applyNumberFormat="1" applyFont="1" applyFill="1" applyBorder="1" applyAlignment="1">
      <alignment horizontal="right"/>
      <protection/>
    </xf>
    <xf numFmtId="177" fontId="12" fillId="0" borderId="23" xfId="60" applyNumberFormat="1" applyFont="1" applyFill="1" applyBorder="1" applyAlignment="1" quotePrefix="1">
      <alignment vertical="center"/>
      <protection/>
    </xf>
    <xf numFmtId="49" fontId="12" fillId="0" borderId="24" xfId="60" applyNumberFormat="1" applyFont="1" applyFill="1" applyBorder="1" applyAlignment="1">
      <alignment horizontal="center" vertical="center" shrinkToFit="1"/>
      <protection/>
    </xf>
    <xf numFmtId="49" fontId="12" fillId="0" borderId="0" xfId="60" applyNumberFormat="1" applyFont="1" applyFill="1" applyBorder="1" applyAlignment="1">
      <alignment horizontal="center" vertical="center" shrinkToFit="1"/>
      <protection/>
    </xf>
    <xf numFmtId="49" fontId="12" fillId="0" borderId="25" xfId="60" applyNumberFormat="1" applyFont="1" applyFill="1" applyBorder="1" applyAlignment="1">
      <alignment horizontal="center" vertical="center" shrinkToFit="1"/>
      <protection/>
    </xf>
    <xf numFmtId="49" fontId="10" fillId="0" borderId="26" xfId="60" applyNumberFormat="1" applyFont="1" applyFill="1" applyBorder="1" applyAlignment="1">
      <alignment vertical="top"/>
      <protection/>
    </xf>
    <xf numFmtId="49" fontId="12" fillId="0" borderId="21" xfId="60" applyNumberFormat="1" applyFont="1" applyFill="1" applyBorder="1" applyAlignment="1">
      <alignment horizontal="center" vertical="center" shrinkToFit="1"/>
      <protection/>
    </xf>
    <xf numFmtId="49" fontId="10" fillId="0" borderId="27" xfId="60" applyNumberFormat="1" applyFont="1" applyFill="1" applyBorder="1" applyAlignment="1">
      <alignment vertical="top"/>
      <protection/>
    </xf>
    <xf numFmtId="49" fontId="12" fillId="0" borderId="19" xfId="60" applyNumberFormat="1" applyFont="1" applyFill="1" applyBorder="1" applyAlignment="1">
      <alignment horizontal="center" vertical="center" shrinkToFit="1"/>
      <protection/>
    </xf>
    <xf numFmtId="49" fontId="12" fillId="0" borderId="22" xfId="60" applyNumberFormat="1" applyFont="1" applyFill="1" applyBorder="1" applyAlignment="1">
      <alignment horizontal="center" vertical="center" shrinkToFit="1"/>
      <protection/>
    </xf>
    <xf numFmtId="49" fontId="10" fillId="0" borderId="28" xfId="60" applyNumberFormat="1" applyFont="1" applyFill="1" applyBorder="1" applyAlignment="1">
      <alignment vertical="top"/>
      <protection/>
    </xf>
    <xf numFmtId="49" fontId="12" fillId="0" borderId="26" xfId="60" applyNumberFormat="1" applyFont="1" applyFill="1" applyBorder="1" applyAlignment="1">
      <alignment vertical="top"/>
      <protection/>
    </xf>
    <xf numFmtId="49" fontId="12" fillId="0" borderId="29" xfId="60" applyNumberFormat="1" applyFont="1" applyFill="1" applyBorder="1" applyAlignment="1">
      <alignment vertical="top"/>
      <protection/>
    </xf>
    <xf numFmtId="49" fontId="10" fillId="0" borderId="0" xfId="60" applyNumberFormat="1" applyFont="1" applyFill="1" applyBorder="1" applyAlignment="1">
      <alignment horizontal="distributed" vertical="center" shrinkToFit="1"/>
      <protection/>
    </xf>
    <xf numFmtId="0" fontId="0" fillId="0" borderId="19" xfId="0" applyBorder="1" applyAlignment="1">
      <alignment horizontal="distributed" vertical="center" shrinkToFit="1"/>
    </xf>
    <xf numFmtId="49" fontId="10" fillId="0" borderId="30" xfId="60" applyNumberFormat="1" applyFont="1" applyFill="1" applyBorder="1" applyAlignment="1">
      <alignment horizontal="distributed" vertical="center" shrinkToFit="1"/>
      <protection/>
    </xf>
    <xf numFmtId="0" fontId="0" fillId="0" borderId="31" xfId="0" applyBorder="1" applyAlignment="1">
      <alignment horizontal="distributed" vertical="center" shrinkToFit="1"/>
    </xf>
    <xf numFmtId="176" fontId="11" fillId="0" borderId="32" xfId="60" applyNumberFormat="1" applyFont="1" applyFill="1" applyBorder="1" applyAlignment="1">
      <alignment horizontal="distributed" vertical="center"/>
      <protection/>
    </xf>
    <xf numFmtId="0" fontId="6" fillId="0" borderId="32" xfId="60" applyFont="1" applyBorder="1" applyAlignment="1">
      <alignment horizontal="center" vertical="center"/>
      <protection/>
    </xf>
    <xf numFmtId="176" fontId="11" fillId="0" borderId="18" xfId="60" applyNumberFormat="1" applyFont="1" applyFill="1" applyBorder="1" applyAlignment="1">
      <alignment horizontal="distributed" vertical="center"/>
      <protection/>
    </xf>
    <xf numFmtId="176" fontId="11" fillId="0" borderId="11" xfId="60" applyNumberFormat="1" applyFont="1" applyFill="1" applyBorder="1" applyAlignment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3"/>
  <sheetViews>
    <sheetView showGridLines="0" tabSelected="1" zoomScalePageLayoutView="0" workbookViewId="0" topLeftCell="A1">
      <selection activeCell="L15" sqref="L15"/>
    </sheetView>
  </sheetViews>
  <sheetFormatPr defaultColWidth="9.00390625" defaultRowHeight="12"/>
  <cols>
    <col min="1" max="2" width="3.875" style="3" customWidth="1"/>
    <col min="3" max="3" width="12.875" style="1" customWidth="1"/>
    <col min="4" max="4" width="4.375" style="1" customWidth="1"/>
    <col min="5" max="8" width="17.875" style="2" customWidth="1"/>
    <col min="9" max="16384" width="9.375" style="3" customWidth="1"/>
  </cols>
  <sheetData>
    <row r="1" spans="1:2" ht="30" customHeight="1">
      <c r="A1" s="26" t="s">
        <v>0</v>
      </c>
      <c r="B1" s="26"/>
    </row>
    <row r="2" spans="1:8" s="8" customFormat="1" ht="18" customHeight="1">
      <c r="A2" s="4"/>
      <c r="B2" s="5" t="s">
        <v>7</v>
      </c>
      <c r="C2" s="5"/>
      <c r="D2" s="5"/>
      <c r="E2" s="6"/>
      <c r="F2" s="7"/>
      <c r="G2" s="7"/>
      <c r="H2" s="42" t="s">
        <v>37</v>
      </c>
    </row>
    <row r="3" spans="1:8" ht="18" customHeight="1">
      <c r="A3" s="9"/>
      <c r="B3" s="60" t="s">
        <v>38</v>
      </c>
      <c r="C3" s="60"/>
      <c r="D3" s="60"/>
      <c r="E3" s="61" t="s">
        <v>3</v>
      </c>
      <c r="F3" s="62"/>
      <c r="G3" s="59" t="s">
        <v>4</v>
      </c>
      <c r="H3" s="59"/>
    </row>
    <row r="4" spans="1:8" s="13" customFormat="1" ht="18" customHeight="1">
      <c r="A4" s="10"/>
      <c r="B4" s="60"/>
      <c r="C4" s="60"/>
      <c r="D4" s="60"/>
      <c r="E4" s="27" t="s">
        <v>1</v>
      </c>
      <c r="F4" s="12" t="s">
        <v>2</v>
      </c>
      <c r="G4" s="11" t="s">
        <v>5</v>
      </c>
      <c r="H4" s="12" t="s">
        <v>6</v>
      </c>
    </row>
    <row r="5" spans="1:8" ht="12" customHeight="1">
      <c r="A5" s="9"/>
      <c r="B5" s="47"/>
      <c r="C5" s="44" t="s">
        <v>32</v>
      </c>
      <c r="D5" s="48"/>
      <c r="E5" s="43">
        <f>+E6+E7+E8+E9</f>
        <v>1031</v>
      </c>
      <c r="F5" s="43">
        <f>+F6+F7+F8+F9</f>
        <v>571</v>
      </c>
      <c r="G5" s="37">
        <f>+G6+G7+G8+G9</f>
        <v>2967</v>
      </c>
      <c r="H5" s="38">
        <f>+H6+H7+H8+H9</f>
        <v>2634</v>
      </c>
    </row>
    <row r="6" spans="1:8" ht="11.25" hidden="1">
      <c r="A6" s="9"/>
      <c r="B6" s="49"/>
      <c r="C6" s="55" t="s">
        <v>8</v>
      </c>
      <c r="D6" s="56"/>
      <c r="E6" s="31">
        <v>277</v>
      </c>
      <c r="F6" s="32">
        <v>162</v>
      </c>
      <c r="G6" s="33">
        <v>701</v>
      </c>
      <c r="H6" s="32">
        <v>809</v>
      </c>
    </row>
    <row r="7" spans="1:8" ht="11.25" hidden="1">
      <c r="A7" s="9"/>
      <c r="B7" s="49"/>
      <c r="C7" s="55" t="s">
        <v>9</v>
      </c>
      <c r="D7" s="56"/>
      <c r="E7" s="31">
        <v>369</v>
      </c>
      <c r="F7" s="32">
        <v>213</v>
      </c>
      <c r="G7" s="33">
        <v>1212</v>
      </c>
      <c r="H7" s="32">
        <v>822</v>
      </c>
    </row>
    <row r="8" spans="1:8" ht="11.25" hidden="1">
      <c r="A8" s="9"/>
      <c r="B8" s="49"/>
      <c r="C8" s="55" t="s">
        <v>10</v>
      </c>
      <c r="D8" s="56"/>
      <c r="E8" s="31">
        <v>240</v>
      </c>
      <c r="F8" s="32">
        <v>116</v>
      </c>
      <c r="G8" s="33">
        <v>786</v>
      </c>
      <c r="H8" s="32">
        <v>681</v>
      </c>
    </row>
    <row r="9" spans="1:8" ht="11.25" hidden="1">
      <c r="A9" s="9"/>
      <c r="B9" s="52"/>
      <c r="C9" s="57" t="s">
        <v>11</v>
      </c>
      <c r="D9" s="58"/>
      <c r="E9" s="34">
        <v>145</v>
      </c>
      <c r="F9" s="35">
        <v>80</v>
      </c>
      <c r="G9" s="36">
        <v>268</v>
      </c>
      <c r="H9" s="35">
        <v>322</v>
      </c>
    </row>
    <row r="10" spans="1:8" ht="12" customHeight="1">
      <c r="A10" s="9"/>
      <c r="B10" s="47"/>
      <c r="C10" s="44" t="s">
        <v>29</v>
      </c>
      <c r="D10" s="48"/>
      <c r="E10" s="43">
        <f>+E11+E12+E13+E14</f>
        <v>1128</v>
      </c>
      <c r="F10" s="43">
        <f>+F11+F12+F13+F14</f>
        <v>604</v>
      </c>
      <c r="G10" s="37">
        <f>+G11+G12+G13+G14</f>
        <v>3270</v>
      </c>
      <c r="H10" s="38">
        <f>+H11+H12+H13+H14</f>
        <v>2845</v>
      </c>
    </row>
    <row r="11" spans="1:8" ht="11.25" hidden="1">
      <c r="A11" s="9"/>
      <c r="B11" s="49"/>
      <c r="C11" s="55" t="s">
        <v>8</v>
      </c>
      <c r="D11" s="56"/>
      <c r="E11" s="31">
        <v>309</v>
      </c>
      <c r="F11" s="32">
        <v>175</v>
      </c>
      <c r="G11" s="33">
        <v>981</v>
      </c>
      <c r="H11" s="32">
        <v>805</v>
      </c>
    </row>
    <row r="12" spans="1:8" ht="11.25" hidden="1">
      <c r="A12" s="9"/>
      <c r="B12" s="49"/>
      <c r="C12" s="55" t="s">
        <v>9</v>
      </c>
      <c r="D12" s="56"/>
      <c r="E12" s="31">
        <v>421</v>
      </c>
      <c r="F12" s="32">
        <v>209</v>
      </c>
      <c r="G12" s="33">
        <v>1140</v>
      </c>
      <c r="H12" s="32">
        <v>970</v>
      </c>
    </row>
    <row r="13" spans="1:8" ht="11.25" hidden="1">
      <c r="A13" s="9"/>
      <c r="B13" s="49"/>
      <c r="C13" s="55" t="s">
        <v>10</v>
      </c>
      <c r="D13" s="56"/>
      <c r="E13" s="31">
        <v>251</v>
      </c>
      <c r="F13" s="32">
        <v>134</v>
      </c>
      <c r="G13" s="33">
        <v>853</v>
      </c>
      <c r="H13" s="32">
        <v>715</v>
      </c>
    </row>
    <row r="14" spans="1:8" ht="11.25" hidden="1">
      <c r="A14" s="9"/>
      <c r="B14" s="52"/>
      <c r="C14" s="57" t="s">
        <v>11</v>
      </c>
      <c r="D14" s="58"/>
      <c r="E14" s="34">
        <v>147</v>
      </c>
      <c r="F14" s="35">
        <v>86</v>
      </c>
      <c r="G14" s="36">
        <v>296</v>
      </c>
      <c r="H14" s="35">
        <v>355</v>
      </c>
    </row>
    <row r="15" spans="1:8" ht="12" customHeight="1">
      <c r="A15" s="9"/>
      <c r="B15" s="47"/>
      <c r="C15" s="44" t="s">
        <v>21</v>
      </c>
      <c r="D15" s="48"/>
      <c r="E15" s="43">
        <f>+E16+E17+E18+E19</f>
        <v>1022</v>
      </c>
      <c r="F15" s="43">
        <f>+F16+F17+F18+F19</f>
        <v>596</v>
      </c>
      <c r="G15" s="37">
        <f>+G16+G17+G18+G19</f>
        <v>2662</v>
      </c>
      <c r="H15" s="38">
        <f>+H16+H17+H18+H19</f>
        <v>2562</v>
      </c>
    </row>
    <row r="16" spans="1:8" ht="11.25" hidden="1">
      <c r="A16" s="9"/>
      <c r="B16" s="49"/>
      <c r="C16" s="55" t="s">
        <v>8</v>
      </c>
      <c r="D16" s="56"/>
      <c r="E16" s="31">
        <v>294</v>
      </c>
      <c r="F16" s="32">
        <v>186</v>
      </c>
      <c r="G16" s="33">
        <v>676</v>
      </c>
      <c r="H16" s="32">
        <v>752</v>
      </c>
    </row>
    <row r="17" spans="1:8" ht="11.25" hidden="1">
      <c r="A17" s="9"/>
      <c r="B17" s="49"/>
      <c r="C17" s="55" t="s">
        <v>9</v>
      </c>
      <c r="D17" s="56"/>
      <c r="E17" s="31">
        <v>366</v>
      </c>
      <c r="F17" s="32">
        <v>203</v>
      </c>
      <c r="G17" s="33">
        <v>1006</v>
      </c>
      <c r="H17" s="32">
        <v>846</v>
      </c>
    </row>
    <row r="18" spans="1:8" ht="11.25" hidden="1">
      <c r="A18" s="9"/>
      <c r="B18" s="49"/>
      <c r="C18" s="55" t="s">
        <v>10</v>
      </c>
      <c r="D18" s="56"/>
      <c r="E18" s="31">
        <v>216</v>
      </c>
      <c r="F18" s="32">
        <v>125</v>
      </c>
      <c r="G18" s="33">
        <v>730</v>
      </c>
      <c r="H18" s="32">
        <v>703</v>
      </c>
    </row>
    <row r="19" spans="1:8" ht="11.25" hidden="1">
      <c r="A19" s="9"/>
      <c r="B19" s="49"/>
      <c r="C19" s="57" t="s">
        <v>11</v>
      </c>
      <c r="D19" s="58"/>
      <c r="E19" s="34">
        <v>146</v>
      </c>
      <c r="F19" s="35">
        <v>82</v>
      </c>
      <c r="G19" s="36">
        <v>250</v>
      </c>
      <c r="H19" s="35">
        <v>261</v>
      </c>
    </row>
    <row r="20" spans="1:8" ht="12" customHeight="1">
      <c r="A20" s="9"/>
      <c r="B20" s="47"/>
      <c r="C20" s="44" t="s">
        <v>22</v>
      </c>
      <c r="D20" s="48"/>
      <c r="E20" s="43">
        <f>+E21+E22+E23+E24</f>
        <v>1033</v>
      </c>
      <c r="F20" s="43">
        <f>+F21+F22+F23+F24</f>
        <v>566</v>
      </c>
      <c r="G20" s="37">
        <f>+G21+G22+G23+G24</f>
        <v>2599</v>
      </c>
      <c r="H20" s="38">
        <f>+H21+H22+H23+H24</f>
        <v>2593</v>
      </c>
    </row>
    <row r="21" spans="1:8" ht="11.25" hidden="1">
      <c r="A21" s="9"/>
      <c r="B21" s="49"/>
      <c r="C21" s="55" t="s">
        <v>8</v>
      </c>
      <c r="D21" s="56"/>
      <c r="E21" s="31">
        <v>270</v>
      </c>
      <c r="F21" s="32">
        <v>184</v>
      </c>
      <c r="G21" s="33">
        <v>695</v>
      </c>
      <c r="H21" s="32">
        <v>775</v>
      </c>
    </row>
    <row r="22" spans="1:8" ht="11.25" hidden="1">
      <c r="A22" s="9"/>
      <c r="B22" s="49"/>
      <c r="C22" s="55" t="s">
        <v>9</v>
      </c>
      <c r="D22" s="56"/>
      <c r="E22" s="31">
        <v>369</v>
      </c>
      <c r="F22" s="32">
        <v>205</v>
      </c>
      <c r="G22" s="33">
        <v>1030</v>
      </c>
      <c r="H22" s="32">
        <v>910</v>
      </c>
    </row>
    <row r="23" spans="1:8" ht="11.25" hidden="1">
      <c r="A23" s="9"/>
      <c r="B23" s="49"/>
      <c r="C23" s="55" t="s">
        <v>10</v>
      </c>
      <c r="D23" s="56"/>
      <c r="E23" s="31">
        <v>247</v>
      </c>
      <c r="F23" s="32">
        <v>103</v>
      </c>
      <c r="G23" s="33">
        <v>646</v>
      </c>
      <c r="H23" s="32">
        <v>645</v>
      </c>
    </row>
    <row r="24" spans="1:8" ht="11.25" hidden="1">
      <c r="A24" s="9"/>
      <c r="B24" s="49"/>
      <c r="C24" s="57" t="s">
        <v>11</v>
      </c>
      <c r="D24" s="58"/>
      <c r="E24" s="34">
        <v>147</v>
      </c>
      <c r="F24" s="35">
        <v>74</v>
      </c>
      <c r="G24" s="36">
        <v>228</v>
      </c>
      <c r="H24" s="35">
        <v>263</v>
      </c>
    </row>
    <row r="25" spans="1:8" ht="12" customHeight="1">
      <c r="A25" s="9"/>
      <c r="B25" s="47"/>
      <c r="C25" s="44" t="s">
        <v>23</v>
      </c>
      <c r="D25" s="48"/>
      <c r="E25" s="43">
        <f>+E26+E27+E28+E29</f>
        <v>1000</v>
      </c>
      <c r="F25" s="43">
        <f>+F26+F27+F28+F29</f>
        <v>627</v>
      </c>
      <c r="G25" s="37">
        <f>+G26+G27+G28+G29</f>
        <v>2889</v>
      </c>
      <c r="H25" s="38">
        <f>+H26+H27+H28+H29</f>
        <v>2584</v>
      </c>
    </row>
    <row r="26" spans="1:8" ht="11.25" hidden="1">
      <c r="A26" s="9"/>
      <c r="B26" s="49"/>
      <c r="C26" s="55" t="s">
        <v>8</v>
      </c>
      <c r="D26" s="56"/>
      <c r="E26" s="31">
        <v>257</v>
      </c>
      <c r="F26" s="32">
        <v>175</v>
      </c>
      <c r="G26" s="33">
        <v>873</v>
      </c>
      <c r="H26" s="32">
        <v>761</v>
      </c>
    </row>
    <row r="27" spans="1:8" ht="11.25" hidden="1">
      <c r="A27" s="9"/>
      <c r="B27" s="49"/>
      <c r="C27" s="55" t="s">
        <v>9</v>
      </c>
      <c r="D27" s="56"/>
      <c r="E27" s="31">
        <v>358</v>
      </c>
      <c r="F27" s="32">
        <v>207</v>
      </c>
      <c r="G27" s="33">
        <v>936</v>
      </c>
      <c r="H27" s="32">
        <v>894</v>
      </c>
    </row>
    <row r="28" spans="1:8" ht="11.25" hidden="1">
      <c r="A28" s="9"/>
      <c r="B28" s="49"/>
      <c r="C28" s="55" t="s">
        <v>10</v>
      </c>
      <c r="D28" s="56"/>
      <c r="E28" s="31">
        <v>229</v>
      </c>
      <c r="F28" s="32">
        <v>163</v>
      </c>
      <c r="G28" s="33">
        <v>835</v>
      </c>
      <c r="H28" s="32">
        <v>662</v>
      </c>
    </row>
    <row r="29" spans="1:8" ht="11.25" hidden="1">
      <c r="A29" s="9"/>
      <c r="B29" s="49"/>
      <c r="C29" s="57" t="s">
        <v>11</v>
      </c>
      <c r="D29" s="58"/>
      <c r="E29" s="34">
        <v>156</v>
      </c>
      <c r="F29" s="35">
        <v>82</v>
      </c>
      <c r="G29" s="36">
        <v>245</v>
      </c>
      <c r="H29" s="35">
        <v>267</v>
      </c>
    </row>
    <row r="30" spans="1:8" ht="12" customHeight="1">
      <c r="A30" s="9"/>
      <c r="B30" s="47"/>
      <c r="C30" s="44" t="s">
        <v>34</v>
      </c>
      <c r="D30" s="48"/>
      <c r="E30" s="43">
        <f>+E31+E32+E33+E34</f>
        <v>974</v>
      </c>
      <c r="F30" s="43">
        <f>+F31+F32+F33+F34</f>
        <v>612</v>
      </c>
      <c r="G30" s="37">
        <f>+G31+G32+G33+G34</f>
        <v>2910</v>
      </c>
      <c r="H30" s="38">
        <f>+H31+H32+H33+H34</f>
        <v>2547</v>
      </c>
    </row>
    <row r="31" spans="1:8" ht="11.25" hidden="1">
      <c r="A31" s="9"/>
      <c r="B31" s="49"/>
      <c r="C31" s="55" t="s">
        <v>8</v>
      </c>
      <c r="D31" s="56"/>
      <c r="E31" s="31">
        <v>252</v>
      </c>
      <c r="F31" s="32">
        <v>180</v>
      </c>
      <c r="G31" s="33">
        <v>780</v>
      </c>
      <c r="H31" s="32">
        <v>764</v>
      </c>
    </row>
    <row r="32" spans="1:8" ht="11.25" hidden="1">
      <c r="A32" s="9"/>
      <c r="B32" s="49"/>
      <c r="C32" s="55" t="s">
        <v>9</v>
      </c>
      <c r="D32" s="56"/>
      <c r="E32" s="31">
        <v>358</v>
      </c>
      <c r="F32" s="32">
        <v>203</v>
      </c>
      <c r="G32" s="33">
        <v>1061</v>
      </c>
      <c r="H32" s="32">
        <v>819</v>
      </c>
    </row>
    <row r="33" spans="1:8" ht="11.25" hidden="1">
      <c r="A33" s="9"/>
      <c r="B33" s="49"/>
      <c r="C33" s="55" t="s">
        <v>10</v>
      </c>
      <c r="D33" s="56"/>
      <c r="E33" s="31">
        <v>235</v>
      </c>
      <c r="F33" s="32">
        <v>131</v>
      </c>
      <c r="G33" s="33">
        <v>802</v>
      </c>
      <c r="H33" s="32">
        <v>670</v>
      </c>
    </row>
    <row r="34" spans="1:8" ht="11.25" hidden="1">
      <c r="A34" s="9"/>
      <c r="B34" s="49"/>
      <c r="C34" s="57" t="s">
        <v>11</v>
      </c>
      <c r="D34" s="58"/>
      <c r="E34" s="34">
        <v>129</v>
      </c>
      <c r="F34" s="35">
        <v>98</v>
      </c>
      <c r="G34" s="36">
        <v>267</v>
      </c>
      <c r="H34" s="35">
        <v>294</v>
      </c>
    </row>
    <row r="35" spans="1:8" ht="12" customHeight="1">
      <c r="A35" s="9"/>
      <c r="B35" s="47"/>
      <c r="C35" s="44" t="s">
        <v>15</v>
      </c>
      <c r="D35" s="48"/>
      <c r="E35" s="43">
        <f>+E36+E37+E38+E39</f>
        <v>935</v>
      </c>
      <c r="F35" s="43">
        <f>+F36+F37+F38+F39</f>
        <v>575</v>
      </c>
      <c r="G35" s="37">
        <f>+G36+G37+G38+G39</f>
        <v>2904</v>
      </c>
      <c r="H35" s="38">
        <f>+H36+H37+H38+H39</f>
        <v>2666</v>
      </c>
    </row>
    <row r="36" spans="1:8" ht="11.25" hidden="1">
      <c r="A36" s="9"/>
      <c r="B36" s="49"/>
      <c r="C36" s="55" t="s">
        <v>8</v>
      </c>
      <c r="D36" s="56"/>
      <c r="E36" s="31">
        <v>263</v>
      </c>
      <c r="F36" s="32">
        <v>177</v>
      </c>
      <c r="G36" s="33">
        <v>849</v>
      </c>
      <c r="H36" s="32">
        <v>720</v>
      </c>
    </row>
    <row r="37" spans="1:8" ht="11.25" hidden="1">
      <c r="A37" s="9"/>
      <c r="B37" s="49"/>
      <c r="C37" s="55" t="s">
        <v>9</v>
      </c>
      <c r="D37" s="56"/>
      <c r="E37" s="31">
        <v>350</v>
      </c>
      <c r="F37" s="32">
        <v>194</v>
      </c>
      <c r="G37" s="33">
        <v>931</v>
      </c>
      <c r="H37" s="32">
        <v>977</v>
      </c>
    </row>
    <row r="38" spans="1:8" ht="11.25" hidden="1">
      <c r="A38" s="9"/>
      <c r="B38" s="49"/>
      <c r="C38" s="55" t="s">
        <v>10</v>
      </c>
      <c r="D38" s="56"/>
      <c r="E38" s="31">
        <v>218</v>
      </c>
      <c r="F38" s="32">
        <v>101</v>
      </c>
      <c r="G38" s="33">
        <v>807</v>
      </c>
      <c r="H38" s="32">
        <v>702</v>
      </c>
    </row>
    <row r="39" spans="1:8" ht="11.25" hidden="1">
      <c r="A39" s="9"/>
      <c r="B39" s="49"/>
      <c r="C39" s="57" t="s">
        <v>11</v>
      </c>
      <c r="D39" s="58"/>
      <c r="E39" s="34">
        <v>104</v>
      </c>
      <c r="F39" s="35">
        <v>103</v>
      </c>
      <c r="G39" s="36">
        <v>317</v>
      </c>
      <c r="H39" s="35">
        <v>267</v>
      </c>
    </row>
    <row r="40" spans="1:8" ht="12" customHeight="1">
      <c r="A40" s="9"/>
      <c r="B40" s="47"/>
      <c r="C40" s="44" t="s">
        <v>17</v>
      </c>
      <c r="D40" s="48"/>
      <c r="E40" s="43">
        <f>+E41+E42+E43+E44</f>
        <v>887</v>
      </c>
      <c r="F40" s="43">
        <f>+F41+F42+F43+F44</f>
        <v>684</v>
      </c>
      <c r="G40" s="37">
        <f>+G41+G42+G43+G44</f>
        <v>2868</v>
      </c>
      <c r="H40" s="38">
        <f>+H41+H42+H43+H44</f>
        <v>2624</v>
      </c>
    </row>
    <row r="41" spans="1:8" ht="11.25" hidden="1">
      <c r="A41" s="9"/>
      <c r="B41" s="49"/>
      <c r="C41" s="55" t="s">
        <v>8</v>
      </c>
      <c r="D41" s="56"/>
      <c r="E41" s="31">
        <v>281</v>
      </c>
      <c r="F41" s="32">
        <v>215</v>
      </c>
      <c r="G41" s="33">
        <v>794</v>
      </c>
      <c r="H41" s="32">
        <v>809</v>
      </c>
    </row>
    <row r="42" spans="1:8" ht="11.25" hidden="1">
      <c r="A42" s="9"/>
      <c r="B42" s="49"/>
      <c r="C42" s="55" t="s">
        <v>9</v>
      </c>
      <c r="D42" s="56"/>
      <c r="E42" s="31">
        <v>300</v>
      </c>
      <c r="F42" s="32">
        <v>232</v>
      </c>
      <c r="G42" s="33">
        <v>977</v>
      </c>
      <c r="H42" s="32">
        <v>908</v>
      </c>
    </row>
    <row r="43" spans="1:8" ht="11.25" hidden="1">
      <c r="A43" s="9"/>
      <c r="B43" s="49"/>
      <c r="C43" s="55" t="s">
        <v>10</v>
      </c>
      <c r="D43" s="56"/>
      <c r="E43" s="31">
        <v>203</v>
      </c>
      <c r="F43" s="32">
        <v>141</v>
      </c>
      <c r="G43" s="33">
        <v>880</v>
      </c>
      <c r="H43" s="32">
        <v>675</v>
      </c>
    </row>
    <row r="44" spans="1:8" ht="11.25" hidden="1">
      <c r="A44" s="9"/>
      <c r="B44" s="49"/>
      <c r="C44" s="57" t="s">
        <v>11</v>
      </c>
      <c r="D44" s="58"/>
      <c r="E44" s="34">
        <v>103</v>
      </c>
      <c r="F44" s="35">
        <v>96</v>
      </c>
      <c r="G44" s="36">
        <v>217</v>
      </c>
      <c r="H44" s="35">
        <v>232</v>
      </c>
    </row>
    <row r="45" spans="1:8" ht="12" customHeight="1">
      <c r="A45" s="9"/>
      <c r="B45" s="47"/>
      <c r="C45" s="44" t="s">
        <v>19</v>
      </c>
      <c r="D45" s="48"/>
      <c r="E45" s="43">
        <f>+E46+E47+E48+E49</f>
        <v>903</v>
      </c>
      <c r="F45" s="43">
        <f>+F46+F47+F48+F49</f>
        <v>636</v>
      </c>
      <c r="G45" s="37">
        <f>+G46+G47+G48+G49</f>
        <v>3081</v>
      </c>
      <c r="H45" s="38">
        <f>+H46+H47+H48+H49</f>
        <v>2648</v>
      </c>
    </row>
    <row r="46" spans="1:8" ht="11.25" hidden="1">
      <c r="A46" s="9"/>
      <c r="B46" s="49"/>
      <c r="C46" s="55" t="s">
        <v>8</v>
      </c>
      <c r="D46" s="56"/>
      <c r="E46" s="31">
        <v>220</v>
      </c>
      <c r="F46" s="32">
        <v>191</v>
      </c>
      <c r="G46" s="33">
        <v>715</v>
      </c>
      <c r="H46" s="32">
        <v>757</v>
      </c>
    </row>
    <row r="47" spans="1:8" ht="11.25" hidden="1">
      <c r="A47" s="9"/>
      <c r="B47" s="49"/>
      <c r="C47" s="55" t="s">
        <v>9</v>
      </c>
      <c r="D47" s="56"/>
      <c r="E47" s="31">
        <v>331</v>
      </c>
      <c r="F47" s="32">
        <v>202</v>
      </c>
      <c r="G47" s="33">
        <v>1096</v>
      </c>
      <c r="H47" s="32">
        <v>929</v>
      </c>
    </row>
    <row r="48" spans="1:8" ht="11.25" hidden="1">
      <c r="A48" s="9"/>
      <c r="B48" s="49"/>
      <c r="C48" s="55" t="s">
        <v>10</v>
      </c>
      <c r="D48" s="56"/>
      <c r="E48" s="31">
        <v>233</v>
      </c>
      <c r="F48" s="32">
        <v>148</v>
      </c>
      <c r="G48" s="33">
        <v>971</v>
      </c>
      <c r="H48" s="32">
        <v>689</v>
      </c>
    </row>
    <row r="49" spans="1:8" ht="11.25" hidden="1">
      <c r="A49" s="9"/>
      <c r="B49" s="49"/>
      <c r="C49" s="57" t="s">
        <v>11</v>
      </c>
      <c r="D49" s="58"/>
      <c r="E49" s="34">
        <v>119</v>
      </c>
      <c r="F49" s="35">
        <v>95</v>
      </c>
      <c r="G49" s="36">
        <v>299</v>
      </c>
      <c r="H49" s="35">
        <v>273</v>
      </c>
    </row>
    <row r="50" spans="1:8" ht="12" customHeight="1">
      <c r="A50" s="9"/>
      <c r="B50" s="47"/>
      <c r="C50" s="44" t="s">
        <v>13</v>
      </c>
      <c r="D50" s="48"/>
      <c r="E50" s="43">
        <f>+E51+E52+E53+E54</f>
        <v>900</v>
      </c>
      <c r="F50" s="43">
        <f>+F51+F52+F53+F54</f>
        <v>697</v>
      </c>
      <c r="G50" s="37">
        <f>+G51+G52+G53+G54</f>
        <v>3482</v>
      </c>
      <c r="H50" s="38">
        <f>+H51+H52+H53+H54</f>
        <v>2763</v>
      </c>
    </row>
    <row r="51" spans="1:8" ht="11.25" hidden="1">
      <c r="A51" s="9"/>
      <c r="B51" s="49"/>
      <c r="C51" s="55" t="s">
        <v>8</v>
      </c>
      <c r="D51" s="56"/>
      <c r="E51" s="14">
        <v>242</v>
      </c>
      <c r="F51" s="15">
        <v>202</v>
      </c>
      <c r="G51" s="16">
        <v>846</v>
      </c>
      <c r="H51" s="15">
        <v>838</v>
      </c>
    </row>
    <row r="52" spans="1:8" ht="11.25" hidden="1">
      <c r="A52" s="9"/>
      <c r="B52" s="49"/>
      <c r="C52" s="55" t="s">
        <v>9</v>
      </c>
      <c r="D52" s="56"/>
      <c r="E52" s="14">
        <v>314</v>
      </c>
      <c r="F52" s="15">
        <v>240</v>
      </c>
      <c r="G52" s="16">
        <v>1236</v>
      </c>
      <c r="H52" s="15">
        <v>975</v>
      </c>
    </row>
    <row r="53" spans="1:8" ht="11.25" hidden="1">
      <c r="A53" s="9"/>
      <c r="B53" s="49"/>
      <c r="C53" s="55" t="s">
        <v>10</v>
      </c>
      <c r="D53" s="56"/>
      <c r="E53" s="14">
        <v>234</v>
      </c>
      <c r="F53" s="15">
        <v>153</v>
      </c>
      <c r="G53" s="16">
        <v>972</v>
      </c>
      <c r="H53" s="15">
        <v>672</v>
      </c>
    </row>
    <row r="54" spans="1:8" ht="11.25" hidden="1">
      <c r="A54" s="9"/>
      <c r="B54" s="49"/>
      <c r="C54" s="57" t="s">
        <v>11</v>
      </c>
      <c r="D54" s="58"/>
      <c r="E54" s="17">
        <v>110</v>
      </c>
      <c r="F54" s="18">
        <v>102</v>
      </c>
      <c r="G54" s="19">
        <v>428</v>
      </c>
      <c r="H54" s="18">
        <v>278</v>
      </c>
    </row>
    <row r="55" spans="1:8" ht="12" customHeight="1">
      <c r="A55" s="9"/>
      <c r="B55" s="47"/>
      <c r="C55" s="44" t="s">
        <v>24</v>
      </c>
      <c r="D55" s="48"/>
      <c r="E55" s="43">
        <f>+E56+E57+E58+E59</f>
        <v>948</v>
      </c>
      <c r="F55" s="43">
        <f>+F56+F57+F58+F59</f>
        <v>681</v>
      </c>
      <c r="G55" s="37">
        <f>+G56+G57+G58+G59</f>
        <v>3472</v>
      </c>
      <c r="H55" s="38">
        <f>+H56+H57+H58+H59</f>
        <v>2674</v>
      </c>
    </row>
    <row r="56" spans="1:8" ht="11.25" hidden="1">
      <c r="A56" s="9"/>
      <c r="B56" s="49"/>
      <c r="C56" s="55" t="s">
        <v>8</v>
      </c>
      <c r="D56" s="56"/>
      <c r="E56" s="31">
        <v>221</v>
      </c>
      <c r="F56" s="32">
        <v>247</v>
      </c>
      <c r="G56" s="33">
        <v>831</v>
      </c>
      <c r="H56" s="32">
        <v>745</v>
      </c>
    </row>
    <row r="57" spans="1:8" ht="11.25" hidden="1">
      <c r="A57" s="9"/>
      <c r="B57" s="49"/>
      <c r="C57" s="55" t="s">
        <v>9</v>
      </c>
      <c r="D57" s="56"/>
      <c r="E57" s="31">
        <v>358</v>
      </c>
      <c r="F57" s="32">
        <v>197</v>
      </c>
      <c r="G57" s="33">
        <v>1220</v>
      </c>
      <c r="H57" s="32">
        <v>945</v>
      </c>
    </row>
    <row r="58" spans="1:8" ht="11.25" hidden="1">
      <c r="A58" s="9"/>
      <c r="B58" s="49"/>
      <c r="C58" s="55" t="s">
        <v>10</v>
      </c>
      <c r="D58" s="56"/>
      <c r="E58" s="31">
        <v>252</v>
      </c>
      <c r="F58" s="32">
        <v>148</v>
      </c>
      <c r="G58" s="33">
        <v>1006</v>
      </c>
      <c r="H58" s="32">
        <v>716</v>
      </c>
    </row>
    <row r="59" spans="1:8" ht="11.25" hidden="1">
      <c r="A59" s="9"/>
      <c r="B59" s="49"/>
      <c r="C59" s="57" t="s">
        <v>11</v>
      </c>
      <c r="D59" s="58"/>
      <c r="E59" s="34">
        <v>117</v>
      </c>
      <c r="F59" s="35">
        <v>89</v>
      </c>
      <c r="G59" s="36">
        <v>415</v>
      </c>
      <c r="H59" s="35">
        <v>268</v>
      </c>
    </row>
    <row r="60" spans="1:8" ht="12" customHeight="1">
      <c r="A60" s="9"/>
      <c r="B60" s="47"/>
      <c r="C60" s="44" t="s">
        <v>26</v>
      </c>
      <c r="D60" s="48"/>
      <c r="E60" s="43">
        <f>+E61+E62+E63+E64</f>
        <v>926</v>
      </c>
      <c r="F60" s="38">
        <f>+F61+F62+F63+F64</f>
        <v>740</v>
      </c>
      <c r="G60" s="37">
        <f>+G61+G62+G63+G64</f>
        <v>3517</v>
      </c>
      <c r="H60" s="38">
        <f>+H61+H62+H63+H64</f>
        <v>2750</v>
      </c>
    </row>
    <row r="61" spans="1:8" ht="11.25" hidden="1">
      <c r="A61" s="9"/>
      <c r="B61" s="49"/>
      <c r="C61" s="55" t="s">
        <v>8</v>
      </c>
      <c r="D61" s="56"/>
      <c r="E61" s="31">
        <v>241</v>
      </c>
      <c r="F61" s="32">
        <v>241</v>
      </c>
      <c r="G61" s="33">
        <f>475+368</f>
        <v>843</v>
      </c>
      <c r="H61" s="32">
        <v>734</v>
      </c>
    </row>
    <row r="62" spans="1:8" ht="11.25" hidden="1">
      <c r="A62" s="9"/>
      <c r="B62" s="49"/>
      <c r="C62" s="55" t="s">
        <v>9</v>
      </c>
      <c r="D62" s="56"/>
      <c r="E62" s="31">
        <v>309</v>
      </c>
      <c r="F62" s="32">
        <v>248</v>
      </c>
      <c r="G62" s="33">
        <f>668+510</f>
        <v>1178</v>
      </c>
      <c r="H62" s="32">
        <v>1001</v>
      </c>
    </row>
    <row r="63" spans="1:8" ht="11.25" hidden="1">
      <c r="A63" s="9"/>
      <c r="B63" s="49"/>
      <c r="C63" s="55" t="s">
        <v>10</v>
      </c>
      <c r="D63" s="56"/>
      <c r="E63" s="31">
        <v>271</v>
      </c>
      <c r="F63" s="32">
        <v>152</v>
      </c>
      <c r="G63" s="33">
        <f>778+277</f>
        <v>1055</v>
      </c>
      <c r="H63" s="32">
        <v>740</v>
      </c>
    </row>
    <row r="64" spans="1:8" ht="11.25" hidden="1">
      <c r="A64" s="9"/>
      <c r="B64" s="49"/>
      <c r="C64" s="57" t="s">
        <v>11</v>
      </c>
      <c r="D64" s="58"/>
      <c r="E64" s="34">
        <v>105</v>
      </c>
      <c r="F64" s="35">
        <v>99</v>
      </c>
      <c r="G64" s="36">
        <f>329+112</f>
        <v>441</v>
      </c>
      <c r="H64" s="35">
        <v>275</v>
      </c>
    </row>
    <row r="65" spans="1:8" ht="12" customHeight="1">
      <c r="A65" s="9"/>
      <c r="B65" s="47"/>
      <c r="C65" s="44" t="s">
        <v>28</v>
      </c>
      <c r="D65" s="48"/>
      <c r="E65" s="43">
        <f>+E66+E67+E68+E69</f>
        <v>990</v>
      </c>
      <c r="F65" s="43">
        <f>+F66+F67+F68+F69</f>
        <v>677</v>
      </c>
      <c r="G65" s="37">
        <f>+G66+G67+G68+G69</f>
        <v>3680</v>
      </c>
      <c r="H65" s="38">
        <f>+H66+H67+H68+H69</f>
        <v>2867</v>
      </c>
    </row>
    <row r="66" spans="1:8" ht="11.25" hidden="1">
      <c r="A66" s="9"/>
      <c r="B66" s="49"/>
      <c r="C66" s="55" t="s">
        <v>8</v>
      </c>
      <c r="D66" s="56"/>
      <c r="E66" s="31">
        <v>238</v>
      </c>
      <c r="F66" s="32">
        <v>201</v>
      </c>
      <c r="G66" s="33">
        <f>400+371</f>
        <v>771</v>
      </c>
      <c r="H66" s="32">
        <v>704</v>
      </c>
    </row>
    <row r="67" spans="1:8" ht="11.25" hidden="1">
      <c r="A67" s="9"/>
      <c r="B67" s="49"/>
      <c r="C67" s="55" t="s">
        <v>9</v>
      </c>
      <c r="D67" s="56"/>
      <c r="E67" s="31">
        <v>375</v>
      </c>
      <c r="F67" s="32">
        <v>202</v>
      </c>
      <c r="G67" s="33">
        <f>859+477</f>
        <v>1336</v>
      </c>
      <c r="H67" s="32">
        <v>1060</v>
      </c>
    </row>
    <row r="68" spans="1:8" ht="11.25" hidden="1">
      <c r="A68" s="9"/>
      <c r="B68" s="49"/>
      <c r="C68" s="55" t="s">
        <v>10</v>
      </c>
      <c r="D68" s="56"/>
      <c r="E68" s="31">
        <v>249</v>
      </c>
      <c r="F68" s="32">
        <v>172</v>
      </c>
      <c r="G68" s="33">
        <f>777+253</f>
        <v>1030</v>
      </c>
      <c r="H68" s="32">
        <v>799</v>
      </c>
    </row>
    <row r="69" spans="1:8" ht="11.25" hidden="1">
      <c r="A69" s="9"/>
      <c r="B69" s="49"/>
      <c r="C69" s="57" t="s">
        <v>11</v>
      </c>
      <c r="D69" s="58"/>
      <c r="E69" s="34">
        <v>128</v>
      </c>
      <c r="F69" s="35">
        <v>102</v>
      </c>
      <c r="G69" s="36">
        <f>426+117</f>
        <v>543</v>
      </c>
      <c r="H69" s="35">
        <v>304</v>
      </c>
    </row>
    <row r="70" spans="1:8" ht="12" customHeight="1">
      <c r="A70" s="9"/>
      <c r="B70" s="47"/>
      <c r="C70" s="44" t="s">
        <v>31</v>
      </c>
      <c r="D70" s="48"/>
      <c r="E70" s="43">
        <f>+E71+E72+E73+E74</f>
        <v>1032</v>
      </c>
      <c r="F70" s="43">
        <f>+F71+F72+F73+F74</f>
        <v>667</v>
      </c>
      <c r="G70" s="37">
        <f>+G71+G72+G73+G74</f>
        <v>3576</v>
      </c>
      <c r="H70" s="38">
        <f>+H71+H72+H73+H74</f>
        <v>2901</v>
      </c>
    </row>
    <row r="71" spans="1:8" ht="12" customHeight="1" hidden="1">
      <c r="A71" s="9"/>
      <c r="B71" s="49"/>
      <c r="C71" s="55" t="s">
        <v>8</v>
      </c>
      <c r="D71" s="56"/>
      <c r="E71" s="31">
        <v>247</v>
      </c>
      <c r="F71" s="32">
        <v>202</v>
      </c>
      <c r="G71" s="33">
        <f>404+384</f>
        <v>788</v>
      </c>
      <c r="H71" s="32">
        <v>802</v>
      </c>
    </row>
    <row r="72" spans="1:8" ht="12" customHeight="1" hidden="1">
      <c r="A72" s="9"/>
      <c r="B72" s="49"/>
      <c r="C72" s="55" t="s">
        <v>9</v>
      </c>
      <c r="D72" s="56"/>
      <c r="E72" s="31">
        <v>352</v>
      </c>
      <c r="F72" s="32">
        <v>211</v>
      </c>
      <c r="G72" s="33">
        <f>842+453</f>
        <v>1295</v>
      </c>
      <c r="H72" s="32">
        <v>1003</v>
      </c>
    </row>
    <row r="73" spans="1:8" ht="12" customHeight="1" hidden="1">
      <c r="A73" s="9"/>
      <c r="B73" s="49"/>
      <c r="C73" s="55" t="s">
        <v>10</v>
      </c>
      <c r="D73" s="56"/>
      <c r="E73" s="31">
        <v>285</v>
      </c>
      <c r="F73" s="32">
        <v>151</v>
      </c>
      <c r="G73" s="33">
        <f>635+262</f>
        <v>897</v>
      </c>
      <c r="H73" s="32">
        <v>776</v>
      </c>
    </row>
    <row r="74" spans="1:8" ht="12" customHeight="1" hidden="1">
      <c r="A74" s="9"/>
      <c r="B74" s="49"/>
      <c r="C74" s="57" t="s">
        <v>11</v>
      </c>
      <c r="D74" s="58"/>
      <c r="E74" s="34">
        <v>148</v>
      </c>
      <c r="F74" s="35">
        <v>103</v>
      </c>
      <c r="G74" s="36">
        <f>464+132</f>
        <v>596</v>
      </c>
      <c r="H74" s="35">
        <v>320</v>
      </c>
    </row>
    <row r="75" spans="1:8" ht="12" customHeight="1">
      <c r="A75" s="9"/>
      <c r="B75" s="47"/>
      <c r="C75" s="46" t="s">
        <v>30</v>
      </c>
      <c r="D75" s="51"/>
      <c r="E75" s="40">
        <f>+E76+E77+E78+E79</f>
        <v>981</v>
      </c>
      <c r="F75" s="39">
        <f>+F76+F77+F78+F79</f>
        <v>713</v>
      </c>
      <c r="G75" s="40">
        <f>+G76+G77+G78+G79</f>
        <v>3399</v>
      </c>
      <c r="H75" s="41">
        <f>+H76+H77+H78+H79</f>
        <v>2893</v>
      </c>
    </row>
    <row r="76" spans="1:8" ht="12" customHeight="1" hidden="1">
      <c r="A76" s="9"/>
      <c r="B76" s="49"/>
      <c r="C76" s="55" t="s">
        <v>8</v>
      </c>
      <c r="D76" s="56"/>
      <c r="E76" s="31">
        <v>236</v>
      </c>
      <c r="F76" s="32">
        <v>216</v>
      </c>
      <c r="G76" s="33">
        <f>365+406</f>
        <v>771</v>
      </c>
      <c r="H76" s="32">
        <v>799</v>
      </c>
    </row>
    <row r="77" spans="1:8" ht="12" customHeight="1" hidden="1">
      <c r="A77" s="9"/>
      <c r="B77" s="49"/>
      <c r="C77" s="55" t="s">
        <v>9</v>
      </c>
      <c r="D77" s="56"/>
      <c r="E77" s="31">
        <v>357</v>
      </c>
      <c r="F77" s="32">
        <v>223</v>
      </c>
      <c r="G77" s="33">
        <f>879+479</f>
        <v>1358</v>
      </c>
      <c r="H77" s="32">
        <v>1013</v>
      </c>
    </row>
    <row r="78" spans="1:8" ht="12" customHeight="1" hidden="1">
      <c r="A78" s="9"/>
      <c r="B78" s="49"/>
      <c r="C78" s="55" t="s">
        <v>10</v>
      </c>
      <c r="D78" s="56"/>
      <c r="E78" s="31">
        <v>268</v>
      </c>
      <c r="F78" s="32">
        <v>156</v>
      </c>
      <c r="G78" s="33">
        <f>597+267</f>
        <v>864</v>
      </c>
      <c r="H78" s="32">
        <v>795</v>
      </c>
    </row>
    <row r="79" spans="1:8" ht="12" customHeight="1" hidden="1">
      <c r="A79" s="9"/>
      <c r="B79" s="49"/>
      <c r="C79" s="57" t="s">
        <v>11</v>
      </c>
      <c r="D79" s="58"/>
      <c r="E79" s="34">
        <v>120</v>
      </c>
      <c r="F79" s="35">
        <v>118</v>
      </c>
      <c r="G79" s="36">
        <f>278+128</f>
        <v>406</v>
      </c>
      <c r="H79" s="35">
        <v>286</v>
      </c>
    </row>
    <row r="80" spans="1:8" ht="12" customHeight="1">
      <c r="A80" s="9"/>
      <c r="B80" s="47"/>
      <c r="C80" s="46" t="s">
        <v>12</v>
      </c>
      <c r="D80" s="51"/>
      <c r="E80" s="39">
        <f>+E81+E82+E83+E84</f>
        <v>970</v>
      </c>
      <c r="F80" s="39">
        <f>+F81+F82+F83+F84</f>
        <v>714</v>
      </c>
      <c r="G80" s="40">
        <f>+G81+G82+G83+G84</f>
        <v>3252</v>
      </c>
      <c r="H80" s="41">
        <f>+H81+H82+H83+H84</f>
        <v>2788</v>
      </c>
    </row>
    <row r="81" spans="1:8" ht="12" customHeight="1" hidden="1">
      <c r="A81" s="9"/>
      <c r="B81" s="49"/>
      <c r="C81" s="55" t="s">
        <v>8</v>
      </c>
      <c r="D81" s="56"/>
      <c r="E81" s="31">
        <v>236</v>
      </c>
      <c r="F81" s="32">
        <v>215</v>
      </c>
      <c r="G81" s="33">
        <f>330+323</f>
        <v>653</v>
      </c>
      <c r="H81" s="32">
        <v>737</v>
      </c>
    </row>
    <row r="82" spans="1:8" ht="12" customHeight="1" hidden="1">
      <c r="A82" s="9"/>
      <c r="B82" s="49"/>
      <c r="C82" s="55" t="s">
        <v>9</v>
      </c>
      <c r="D82" s="56"/>
      <c r="E82" s="31">
        <v>348</v>
      </c>
      <c r="F82" s="32">
        <v>237</v>
      </c>
      <c r="G82" s="33">
        <f>848+415</f>
        <v>1263</v>
      </c>
      <c r="H82" s="32">
        <v>951</v>
      </c>
    </row>
    <row r="83" spans="1:8" ht="12" customHeight="1" hidden="1">
      <c r="A83" s="9"/>
      <c r="B83" s="49"/>
      <c r="C83" s="55" t="s">
        <v>10</v>
      </c>
      <c r="D83" s="56"/>
      <c r="E83" s="31">
        <v>243</v>
      </c>
      <c r="F83" s="32">
        <v>156</v>
      </c>
      <c r="G83" s="33">
        <f>644+282</f>
        <v>926</v>
      </c>
      <c r="H83" s="32">
        <v>789</v>
      </c>
    </row>
    <row r="84" spans="1:8" ht="12" customHeight="1" hidden="1">
      <c r="A84" s="9"/>
      <c r="B84" s="49"/>
      <c r="C84" s="57" t="s">
        <v>11</v>
      </c>
      <c r="D84" s="58"/>
      <c r="E84" s="34">
        <v>143</v>
      </c>
      <c r="F84" s="35">
        <v>106</v>
      </c>
      <c r="G84" s="36">
        <f>278+132</f>
        <v>410</v>
      </c>
      <c r="H84" s="35">
        <v>311</v>
      </c>
    </row>
    <row r="85" spans="1:8" ht="12" customHeight="1">
      <c r="A85" s="9"/>
      <c r="B85" s="47"/>
      <c r="C85" s="45" t="s">
        <v>16</v>
      </c>
      <c r="D85" s="50"/>
      <c r="E85" s="28">
        <f>+E86+E87+E88+E89</f>
        <v>968</v>
      </c>
      <c r="F85" s="28">
        <f>+F86+F87+F88+F89</f>
        <v>660</v>
      </c>
      <c r="G85" s="29">
        <f>+G86+G87+G88+G89</f>
        <v>3588</v>
      </c>
      <c r="H85" s="30">
        <f>+H86+H87+H88+H89</f>
        <v>2946</v>
      </c>
    </row>
    <row r="86" spans="1:8" ht="12" customHeight="1">
      <c r="A86" s="9"/>
      <c r="B86" s="49"/>
      <c r="C86" s="55" t="s">
        <v>8</v>
      </c>
      <c r="D86" s="56"/>
      <c r="E86" s="31">
        <v>234</v>
      </c>
      <c r="F86" s="32">
        <v>217</v>
      </c>
      <c r="G86" s="33">
        <f>369+393</f>
        <v>762</v>
      </c>
      <c r="H86" s="32">
        <v>754</v>
      </c>
    </row>
    <row r="87" spans="1:8" ht="12" customHeight="1">
      <c r="A87" s="9"/>
      <c r="B87" s="49"/>
      <c r="C87" s="55" t="s">
        <v>9</v>
      </c>
      <c r="D87" s="56"/>
      <c r="E87" s="31">
        <v>319</v>
      </c>
      <c r="F87" s="32">
        <v>216</v>
      </c>
      <c r="G87" s="33">
        <f>868+411</f>
        <v>1279</v>
      </c>
      <c r="H87" s="32">
        <v>1007</v>
      </c>
    </row>
    <row r="88" spans="1:8" ht="12" customHeight="1">
      <c r="A88" s="9"/>
      <c r="B88" s="49"/>
      <c r="C88" s="55" t="s">
        <v>10</v>
      </c>
      <c r="D88" s="56"/>
      <c r="E88" s="31">
        <v>274</v>
      </c>
      <c r="F88" s="32">
        <v>141</v>
      </c>
      <c r="G88" s="33">
        <f>725+382</f>
        <v>1107</v>
      </c>
      <c r="H88" s="32">
        <v>858</v>
      </c>
    </row>
    <row r="89" spans="1:8" ht="12" customHeight="1">
      <c r="A89" s="9"/>
      <c r="B89" s="49"/>
      <c r="C89" s="57" t="s">
        <v>11</v>
      </c>
      <c r="D89" s="58"/>
      <c r="E89" s="34">
        <v>141</v>
      </c>
      <c r="F89" s="35">
        <v>86</v>
      </c>
      <c r="G89" s="36">
        <f>330+110</f>
        <v>440</v>
      </c>
      <c r="H89" s="35">
        <v>327</v>
      </c>
    </row>
    <row r="90" spans="1:8" ht="12" customHeight="1">
      <c r="A90" s="9"/>
      <c r="B90" s="47"/>
      <c r="C90" s="45" t="s">
        <v>18</v>
      </c>
      <c r="D90" s="50"/>
      <c r="E90" s="28">
        <f>+E91+E92+E93+E94</f>
        <v>1001</v>
      </c>
      <c r="F90" s="28">
        <f>+F91+F92+F93+F94</f>
        <v>695</v>
      </c>
      <c r="G90" s="29">
        <f>SUM(G91:G94)</f>
        <v>3421</v>
      </c>
      <c r="H90" s="30">
        <f>+H91+H92+H93+H94</f>
        <v>3009</v>
      </c>
    </row>
    <row r="91" spans="1:8" ht="12" customHeight="1">
      <c r="A91" s="9"/>
      <c r="B91" s="49"/>
      <c r="C91" s="55" t="s">
        <v>8</v>
      </c>
      <c r="D91" s="56"/>
      <c r="E91" s="31">
        <v>245</v>
      </c>
      <c r="F91" s="32">
        <v>201</v>
      </c>
      <c r="G91" s="33">
        <f>362+412</f>
        <v>774</v>
      </c>
      <c r="H91" s="32">
        <v>748</v>
      </c>
    </row>
    <row r="92" spans="1:8" ht="12" customHeight="1">
      <c r="A92" s="9"/>
      <c r="B92" s="49"/>
      <c r="C92" s="55" t="s">
        <v>9</v>
      </c>
      <c r="D92" s="56"/>
      <c r="E92" s="31">
        <v>349</v>
      </c>
      <c r="F92" s="32">
        <v>235</v>
      </c>
      <c r="G92" s="33">
        <f>667+435</f>
        <v>1102</v>
      </c>
      <c r="H92" s="32">
        <v>1080</v>
      </c>
    </row>
    <row r="93" spans="1:8" ht="12" customHeight="1">
      <c r="A93" s="9"/>
      <c r="B93" s="49"/>
      <c r="C93" s="55" t="s">
        <v>10</v>
      </c>
      <c r="D93" s="56"/>
      <c r="E93" s="31">
        <v>286</v>
      </c>
      <c r="F93" s="32">
        <v>163</v>
      </c>
      <c r="G93" s="33">
        <f>702+394</f>
        <v>1096</v>
      </c>
      <c r="H93" s="32">
        <v>828</v>
      </c>
    </row>
    <row r="94" spans="1:8" ht="12" customHeight="1">
      <c r="A94" s="9"/>
      <c r="B94" s="49"/>
      <c r="C94" s="55" t="s">
        <v>11</v>
      </c>
      <c r="D94" s="56"/>
      <c r="E94" s="34">
        <v>121</v>
      </c>
      <c r="F94" s="35">
        <v>96</v>
      </c>
      <c r="G94" s="36">
        <f>339+110</f>
        <v>449</v>
      </c>
      <c r="H94" s="35">
        <v>353</v>
      </c>
    </row>
    <row r="95" spans="1:8" ht="12" customHeight="1">
      <c r="A95" s="9"/>
      <c r="B95" s="47"/>
      <c r="C95" s="44" t="s">
        <v>20</v>
      </c>
      <c r="D95" s="48"/>
      <c r="E95" s="28">
        <f>+E96+E97+E98+E99</f>
        <v>959</v>
      </c>
      <c r="F95" s="28">
        <f>+F96+F97+F98+F99</f>
        <v>709</v>
      </c>
      <c r="G95" s="29">
        <f>SUM(G96:G99)</f>
        <v>3234</v>
      </c>
      <c r="H95" s="30">
        <f>+H96+H97+H98+H99</f>
        <v>3091</v>
      </c>
    </row>
    <row r="96" spans="1:8" ht="12" customHeight="1">
      <c r="A96" s="9"/>
      <c r="B96" s="49"/>
      <c r="C96" s="55" t="s">
        <v>8</v>
      </c>
      <c r="D96" s="56"/>
      <c r="E96" s="31">
        <v>209</v>
      </c>
      <c r="F96" s="32">
        <v>221</v>
      </c>
      <c r="G96" s="33">
        <f>275+379</f>
        <v>654</v>
      </c>
      <c r="H96" s="32">
        <v>818</v>
      </c>
    </row>
    <row r="97" spans="1:8" ht="12" customHeight="1">
      <c r="A97" s="9"/>
      <c r="B97" s="49"/>
      <c r="C97" s="55" t="s">
        <v>9</v>
      </c>
      <c r="D97" s="56"/>
      <c r="E97" s="31">
        <v>345</v>
      </c>
      <c r="F97" s="32">
        <v>236</v>
      </c>
      <c r="G97" s="33">
        <f>684+483</f>
        <v>1167</v>
      </c>
      <c r="H97" s="32">
        <v>1040</v>
      </c>
    </row>
    <row r="98" spans="1:8" ht="12" customHeight="1">
      <c r="A98" s="9"/>
      <c r="B98" s="49"/>
      <c r="C98" s="55" t="s">
        <v>10</v>
      </c>
      <c r="D98" s="56"/>
      <c r="E98" s="31">
        <v>264</v>
      </c>
      <c r="F98" s="32">
        <v>152</v>
      </c>
      <c r="G98" s="33">
        <f>651+331</f>
        <v>982</v>
      </c>
      <c r="H98" s="32">
        <v>869</v>
      </c>
    </row>
    <row r="99" spans="1:8" ht="12" customHeight="1">
      <c r="A99" s="9"/>
      <c r="B99" s="49"/>
      <c r="C99" s="57" t="s">
        <v>11</v>
      </c>
      <c r="D99" s="58"/>
      <c r="E99" s="34">
        <v>141</v>
      </c>
      <c r="F99" s="35">
        <v>100</v>
      </c>
      <c r="G99" s="36">
        <f>293+138</f>
        <v>431</v>
      </c>
      <c r="H99" s="35">
        <v>364</v>
      </c>
    </row>
    <row r="100" spans="1:8" s="21" customFormat="1" ht="12" customHeight="1">
      <c r="A100" s="20"/>
      <c r="B100" s="53"/>
      <c r="C100" s="45" t="s">
        <v>14</v>
      </c>
      <c r="D100" s="50"/>
      <c r="E100" s="28">
        <f>+E101+E102+E103+E104</f>
        <v>875</v>
      </c>
      <c r="F100" s="28">
        <f>+F101+F102+F103+F104</f>
        <v>772</v>
      </c>
      <c r="G100" s="29">
        <f>+G101+G102+G103+G104</f>
        <v>3235</v>
      </c>
      <c r="H100" s="30">
        <f>+H101+H102+H103+H104</f>
        <v>2957</v>
      </c>
    </row>
    <row r="101" spans="1:8" ht="12" customHeight="1">
      <c r="A101" s="9"/>
      <c r="B101" s="49"/>
      <c r="C101" s="55" t="s">
        <v>8</v>
      </c>
      <c r="D101" s="56"/>
      <c r="E101" s="31">
        <v>192</v>
      </c>
      <c r="F101" s="32">
        <v>249</v>
      </c>
      <c r="G101" s="33">
        <f>336+327</f>
        <v>663</v>
      </c>
      <c r="H101" s="32">
        <v>729</v>
      </c>
    </row>
    <row r="102" spans="1:8" ht="12" customHeight="1">
      <c r="A102" s="9"/>
      <c r="B102" s="49"/>
      <c r="C102" s="55" t="s">
        <v>9</v>
      </c>
      <c r="D102" s="56"/>
      <c r="E102" s="31">
        <v>310</v>
      </c>
      <c r="F102" s="32">
        <v>243</v>
      </c>
      <c r="G102" s="33">
        <f>831+481</f>
        <v>1312</v>
      </c>
      <c r="H102" s="32">
        <v>1074</v>
      </c>
    </row>
    <row r="103" spans="1:8" ht="12" customHeight="1">
      <c r="A103" s="9"/>
      <c r="B103" s="49"/>
      <c r="C103" s="55" t="s">
        <v>10</v>
      </c>
      <c r="D103" s="56"/>
      <c r="E103" s="31">
        <v>250</v>
      </c>
      <c r="F103" s="32">
        <v>179</v>
      </c>
      <c r="G103" s="33">
        <f>559+345</f>
        <v>904</v>
      </c>
      <c r="H103" s="32">
        <v>824</v>
      </c>
    </row>
    <row r="104" spans="1:8" ht="12" customHeight="1">
      <c r="A104" s="9"/>
      <c r="B104" s="49"/>
      <c r="C104" s="55" t="s">
        <v>11</v>
      </c>
      <c r="D104" s="56"/>
      <c r="E104" s="34">
        <v>123</v>
      </c>
      <c r="F104" s="35">
        <v>101</v>
      </c>
      <c r="G104" s="36">
        <f>241+115</f>
        <v>356</v>
      </c>
      <c r="H104" s="35">
        <v>330</v>
      </c>
    </row>
    <row r="105" spans="1:8" s="21" customFormat="1" ht="12" customHeight="1">
      <c r="A105" s="20"/>
      <c r="B105" s="53"/>
      <c r="C105" s="44" t="s">
        <v>25</v>
      </c>
      <c r="D105" s="48"/>
      <c r="E105" s="28">
        <f>+E106+E107+E108+E109</f>
        <v>848</v>
      </c>
      <c r="F105" s="28">
        <f>+F106+F107+F108+F109</f>
        <v>790</v>
      </c>
      <c r="G105" s="29">
        <f>+G106+G107+G108+G109</f>
        <v>3124</v>
      </c>
      <c r="H105" s="30">
        <f>+H106+H107+H108+H109</f>
        <v>2952</v>
      </c>
    </row>
    <row r="106" spans="1:8" ht="12" customHeight="1">
      <c r="A106" s="9"/>
      <c r="B106" s="49"/>
      <c r="C106" s="55" t="s">
        <v>8</v>
      </c>
      <c r="D106" s="56"/>
      <c r="E106" s="31">
        <v>178</v>
      </c>
      <c r="F106" s="32">
        <v>231</v>
      </c>
      <c r="G106" s="33">
        <v>623</v>
      </c>
      <c r="H106" s="32">
        <v>812</v>
      </c>
    </row>
    <row r="107" spans="1:8" ht="12" customHeight="1">
      <c r="A107" s="9"/>
      <c r="B107" s="49"/>
      <c r="C107" s="55" t="s">
        <v>9</v>
      </c>
      <c r="D107" s="56"/>
      <c r="E107" s="31">
        <v>321</v>
      </c>
      <c r="F107" s="32">
        <v>260</v>
      </c>
      <c r="G107" s="33">
        <v>1180</v>
      </c>
      <c r="H107" s="32">
        <v>979</v>
      </c>
    </row>
    <row r="108" spans="1:8" ht="12" customHeight="1">
      <c r="A108" s="9"/>
      <c r="B108" s="49"/>
      <c r="C108" s="55" t="s">
        <v>10</v>
      </c>
      <c r="D108" s="56"/>
      <c r="E108" s="31">
        <v>235</v>
      </c>
      <c r="F108" s="32">
        <v>203</v>
      </c>
      <c r="G108" s="33">
        <v>984</v>
      </c>
      <c r="H108" s="32">
        <v>856</v>
      </c>
    </row>
    <row r="109" spans="1:8" ht="12" customHeight="1">
      <c r="A109" s="9"/>
      <c r="B109" s="49"/>
      <c r="C109" s="57" t="s">
        <v>11</v>
      </c>
      <c r="D109" s="58"/>
      <c r="E109" s="34">
        <v>114</v>
      </c>
      <c r="F109" s="35">
        <v>96</v>
      </c>
      <c r="G109" s="36">
        <v>337</v>
      </c>
      <c r="H109" s="35">
        <v>305</v>
      </c>
    </row>
    <row r="110" spans="1:8" s="21" customFormat="1" ht="12" customHeight="1">
      <c r="A110" s="20"/>
      <c r="B110" s="53"/>
      <c r="C110" s="45" t="s">
        <v>27</v>
      </c>
      <c r="D110" s="50"/>
      <c r="E110" s="28">
        <f>+E111+E112+E113+E114</f>
        <v>827</v>
      </c>
      <c r="F110" s="28">
        <f>+F111+F112+F113+F114</f>
        <v>837</v>
      </c>
      <c r="G110" s="29">
        <f>+G111+G112+G113+G114</f>
        <v>3096</v>
      </c>
      <c r="H110" s="30">
        <f>+H111+H112+H113+H114</f>
        <v>3057</v>
      </c>
    </row>
    <row r="111" spans="1:8" ht="12" customHeight="1">
      <c r="A111" s="9"/>
      <c r="B111" s="49"/>
      <c r="C111" s="55" t="s">
        <v>8</v>
      </c>
      <c r="D111" s="56"/>
      <c r="E111" s="31">
        <v>175</v>
      </c>
      <c r="F111" s="32">
        <v>263</v>
      </c>
      <c r="G111" s="33">
        <f>296+336</f>
        <v>632</v>
      </c>
      <c r="H111" s="32">
        <v>713</v>
      </c>
    </row>
    <row r="112" spans="1:8" ht="12" customHeight="1">
      <c r="A112" s="9"/>
      <c r="B112" s="49"/>
      <c r="C112" s="55" t="s">
        <v>9</v>
      </c>
      <c r="D112" s="56"/>
      <c r="E112" s="31">
        <v>306</v>
      </c>
      <c r="F112" s="32">
        <v>274</v>
      </c>
      <c r="G112" s="33">
        <f>724+482</f>
        <v>1206</v>
      </c>
      <c r="H112" s="32">
        <v>1075</v>
      </c>
    </row>
    <row r="113" spans="1:8" ht="12" customHeight="1">
      <c r="A113" s="9"/>
      <c r="B113" s="49"/>
      <c r="C113" s="55" t="s">
        <v>10</v>
      </c>
      <c r="D113" s="56"/>
      <c r="E113" s="31">
        <v>238</v>
      </c>
      <c r="F113" s="32">
        <v>191</v>
      </c>
      <c r="G113" s="33">
        <f>519+359</f>
        <v>878</v>
      </c>
      <c r="H113" s="32">
        <v>905</v>
      </c>
    </row>
    <row r="114" spans="1:8" ht="12" customHeight="1">
      <c r="A114" s="9"/>
      <c r="B114" s="49"/>
      <c r="C114" s="55" t="s">
        <v>11</v>
      </c>
      <c r="D114" s="56"/>
      <c r="E114" s="34">
        <v>108</v>
      </c>
      <c r="F114" s="35">
        <v>109</v>
      </c>
      <c r="G114" s="36">
        <f>227+153</f>
        <v>380</v>
      </c>
      <c r="H114" s="35">
        <v>364</v>
      </c>
    </row>
    <row r="115" spans="1:8" s="21" customFormat="1" ht="12" customHeight="1">
      <c r="A115" s="20"/>
      <c r="B115" s="54"/>
      <c r="C115" s="46" t="s">
        <v>33</v>
      </c>
      <c r="D115" s="51"/>
      <c r="E115" s="39">
        <v>839</v>
      </c>
      <c r="F115" s="39">
        <v>777</v>
      </c>
      <c r="G115" s="40">
        <v>2755</v>
      </c>
      <c r="H115" s="41">
        <v>2667</v>
      </c>
    </row>
    <row r="116" spans="1:8" s="21" customFormat="1" ht="12" customHeight="1">
      <c r="A116" s="20"/>
      <c r="B116" s="54"/>
      <c r="C116" s="46" t="s">
        <v>36</v>
      </c>
      <c r="D116" s="51"/>
      <c r="E116" s="39">
        <v>821</v>
      </c>
      <c r="F116" s="39">
        <v>819</v>
      </c>
      <c r="G116" s="40">
        <v>2756</v>
      </c>
      <c r="H116" s="41">
        <v>2792</v>
      </c>
    </row>
    <row r="117" spans="1:8" s="21" customFormat="1" ht="12" customHeight="1">
      <c r="A117" s="20"/>
      <c r="B117" s="54"/>
      <c r="C117" s="46" t="s">
        <v>39</v>
      </c>
      <c r="D117" s="51"/>
      <c r="E117" s="39">
        <v>829</v>
      </c>
      <c r="F117" s="39">
        <v>844</v>
      </c>
      <c r="G117" s="40">
        <v>2686</v>
      </c>
      <c r="H117" s="41">
        <v>2805</v>
      </c>
    </row>
    <row r="118" spans="1:8" s="21" customFormat="1" ht="12" customHeight="1">
      <c r="A118" s="20"/>
      <c r="B118" s="54"/>
      <c r="C118" s="46" t="s">
        <v>40</v>
      </c>
      <c r="D118" s="51"/>
      <c r="E118" s="39">
        <v>869</v>
      </c>
      <c r="F118" s="39">
        <v>805</v>
      </c>
      <c r="G118" s="40">
        <v>2599</v>
      </c>
      <c r="H118" s="41">
        <v>2853</v>
      </c>
    </row>
    <row r="119" spans="1:8" s="21" customFormat="1" ht="12" customHeight="1">
      <c r="A119" s="20"/>
      <c r="B119" s="54"/>
      <c r="C119" s="46" t="s">
        <v>41</v>
      </c>
      <c r="D119" s="51"/>
      <c r="E119" s="39">
        <v>763</v>
      </c>
      <c r="F119" s="39">
        <v>878</v>
      </c>
      <c r="G119" s="40">
        <v>2360</v>
      </c>
      <c r="H119" s="41">
        <v>2543</v>
      </c>
    </row>
    <row r="120" spans="1:8" s="21" customFormat="1" ht="12" customHeight="1">
      <c r="A120" s="20"/>
      <c r="B120" s="54"/>
      <c r="C120" s="46" t="s">
        <v>42</v>
      </c>
      <c r="D120" s="51"/>
      <c r="E120" s="39">
        <v>758</v>
      </c>
      <c r="F120" s="39">
        <v>923</v>
      </c>
      <c r="G120" s="40">
        <v>2546</v>
      </c>
      <c r="H120" s="41">
        <v>2581</v>
      </c>
    </row>
    <row r="121" spans="1:8" s="21" customFormat="1" ht="12" customHeight="1">
      <c r="A121" s="20"/>
      <c r="B121" s="54"/>
      <c r="C121" s="46" t="s">
        <v>43</v>
      </c>
      <c r="D121" s="51"/>
      <c r="E121" s="39">
        <v>741</v>
      </c>
      <c r="F121" s="39">
        <v>928</v>
      </c>
      <c r="G121" s="40">
        <v>2351</v>
      </c>
      <c r="H121" s="41">
        <v>2350</v>
      </c>
    </row>
    <row r="122" spans="1:8" s="21" customFormat="1" ht="12" customHeight="1">
      <c r="A122" s="20"/>
      <c r="B122" s="54"/>
      <c r="C122" s="46" t="s">
        <v>44</v>
      </c>
      <c r="D122" s="51"/>
      <c r="E122" s="39">
        <v>788</v>
      </c>
      <c r="F122" s="39">
        <v>933</v>
      </c>
      <c r="G122" s="40">
        <v>2389</v>
      </c>
      <c r="H122" s="41">
        <v>2592</v>
      </c>
    </row>
    <row r="123" spans="1:8" ht="15" customHeight="1">
      <c r="A123" s="9"/>
      <c r="B123" s="9"/>
      <c r="C123" s="22"/>
      <c r="D123" s="22"/>
      <c r="E123" s="23"/>
      <c r="F123" s="24"/>
      <c r="G123" s="24"/>
      <c r="H123" s="25" t="s">
        <v>35</v>
      </c>
    </row>
  </sheetData>
  <sheetProtection/>
  <mergeCells count="91">
    <mergeCell ref="C16:D16"/>
    <mergeCell ref="C11:D11"/>
    <mergeCell ref="C12:D12"/>
    <mergeCell ref="C13:D13"/>
    <mergeCell ref="C14:D14"/>
    <mergeCell ref="C6:D6"/>
    <mergeCell ref="C7:D7"/>
    <mergeCell ref="C8:D8"/>
    <mergeCell ref="C9:D9"/>
    <mergeCell ref="C22:D22"/>
    <mergeCell ref="C23:D23"/>
    <mergeCell ref="C24:D24"/>
    <mergeCell ref="C17:D17"/>
    <mergeCell ref="C18:D18"/>
    <mergeCell ref="C19:D19"/>
    <mergeCell ref="C21:D21"/>
    <mergeCell ref="C26:D26"/>
    <mergeCell ref="C27:D27"/>
    <mergeCell ref="C28:D28"/>
    <mergeCell ref="C29:D29"/>
    <mergeCell ref="C31:D31"/>
    <mergeCell ref="C32:D32"/>
    <mergeCell ref="C33:D33"/>
    <mergeCell ref="C34:D34"/>
    <mergeCell ref="C36:D36"/>
    <mergeCell ref="C37:D37"/>
    <mergeCell ref="C38:D38"/>
    <mergeCell ref="C39:D39"/>
    <mergeCell ref="C41:D41"/>
    <mergeCell ref="C42:D42"/>
    <mergeCell ref="C43:D43"/>
    <mergeCell ref="C44:D44"/>
    <mergeCell ref="C46:D46"/>
    <mergeCell ref="C47:D47"/>
    <mergeCell ref="C48:D48"/>
    <mergeCell ref="C49:D49"/>
    <mergeCell ref="C51:D51"/>
    <mergeCell ref="C52:D52"/>
    <mergeCell ref="C53:D53"/>
    <mergeCell ref="C54:D54"/>
    <mergeCell ref="C67:D67"/>
    <mergeCell ref="C68:D68"/>
    <mergeCell ref="C69:D69"/>
    <mergeCell ref="C56:D56"/>
    <mergeCell ref="C57:D57"/>
    <mergeCell ref="C58:D58"/>
    <mergeCell ref="C59:D59"/>
    <mergeCell ref="C61:D61"/>
    <mergeCell ref="C62:D62"/>
    <mergeCell ref="C96:D96"/>
    <mergeCell ref="C86:D86"/>
    <mergeCell ref="C87:D87"/>
    <mergeCell ref="C88:D88"/>
    <mergeCell ref="C89:D89"/>
    <mergeCell ref="C97:D97"/>
    <mergeCell ref="C113:D113"/>
    <mergeCell ref="C114:D114"/>
    <mergeCell ref="E3:F3"/>
    <mergeCell ref="C93:D93"/>
    <mergeCell ref="C94:D94"/>
    <mergeCell ref="C98:D98"/>
    <mergeCell ref="C99:D99"/>
    <mergeCell ref="C91:D91"/>
    <mergeCell ref="C92:D92"/>
    <mergeCell ref="C109:D109"/>
    <mergeCell ref="C111:D111"/>
    <mergeCell ref="C112:D112"/>
    <mergeCell ref="C101:D101"/>
    <mergeCell ref="C102:D102"/>
    <mergeCell ref="C103:D103"/>
    <mergeCell ref="C104:D104"/>
    <mergeCell ref="C107:D107"/>
    <mergeCell ref="C108:D108"/>
    <mergeCell ref="C106:D106"/>
    <mergeCell ref="C71:D71"/>
    <mergeCell ref="C72:D72"/>
    <mergeCell ref="C73:D73"/>
    <mergeCell ref="C74:D74"/>
    <mergeCell ref="C77:D77"/>
    <mergeCell ref="G3:H3"/>
    <mergeCell ref="B3:D4"/>
    <mergeCell ref="C63:D63"/>
    <mergeCell ref="C64:D64"/>
    <mergeCell ref="C66:D66"/>
    <mergeCell ref="C81:D81"/>
    <mergeCell ref="C82:D82"/>
    <mergeCell ref="C83:D83"/>
    <mergeCell ref="C84:D84"/>
    <mergeCell ref="C76:D76"/>
    <mergeCell ref="C78:D78"/>
    <mergeCell ref="C79:D79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&amp;R&amp;"ＭＳ Ｐゴシック,標準"&amp;11 2.人      口</oddHeader>
    <oddFooter>&amp;C&amp;"ＭＳ Ｐゴシック,標準"&amp;11-13-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奥林　理恵</dc:creator>
  <cp:keywords/>
  <dc:description/>
  <cp:lastModifiedBy>奥林　理恵</cp:lastModifiedBy>
  <cp:lastPrinted>2011-08-19T05:20:42Z</cp:lastPrinted>
  <dcterms:created xsi:type="dcterms:W3CDTF">2006-09-05T02:42:49Z</dcterms:created>
  <dcterms:modified xsi:type="dcterms:W3CDTF">2014-03-14T07:47:37Z</dcterms:modified>
  <cp:category/>
  <cp:version/>
  <cp:contentType/>
  <cp:contentStatus/>
</cp:coreProperties>
</file>