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N-1.2" sheetId="18" r:id="rId1"/>
    <sheet name="N-3" sheetId="17" r:id="rId2"/>
    <sheet name="N-4-1" sheetId="16" r:id="rId3"/>
    <sheet name="N-4-2" sheetId="15" r:id="rId4"/>
    <sheet name="N-5" sheetId="14" r:id="rId5"/>
    <sheet name="N-6 " sheetId="13" r:id="rId6"/>
    <sheet name="N-7" sheetId="12" r:id="rId7"/>
    <sheet name="N-8" sheetId="11" r:id="rId8"/>
    <sheet name="N-9" sheetId="10" r:id="rId9"/>
    <sheet name="N-10" sheetId="9" r:id="rId10"/>
    <sheet name="N-11" sheetId="8" r:id="rId11"/>
    <sheet name="N-12" sheetId="7" r:id="rId12"/>
    <sheet name="N-13" sheetId="6" r:id="rId13"/>
    <sheet name="N-14" sheetId="5" r:id="rId14"/>
    <sheet name="N-15" sheetId="4" r:id="rId15"/>
    <sheet name="Sheet1" sheetId="1" r:id="rId16"/>
  </sheets>
  <externalReferences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F62" i="18" l="1"/>
  <c r="F61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E47" i="18"/>
  <c r="D47" i="18"/>
  <c r="F47" i="18" s="1"/>
  <c r="C47" i="18"/>
  <c r="F46" i="18"/>
  <c r="F45" i="18"/>
  <c r="F44" i="18"/>
  <c r="F43" i="18"/>
  <c r="E42" i="18"/>
  <c r="D42" i="18"/>
  <c r="F42" i="18" s="1"/>
  <c r="C42" i="18"/>
  <c r="F41" i="18"/>
  <c r="F40" i="18"/>
  <c r="F39" i="18"/>
  <c r="F38" i="18"/>
  <c r="E37" i="18"/>
  <c r="D37" i="18"/>
  <c r="F37" i="18" s="1"/>
  <c r="C37" i="18"/>
  <c r="K31" i="18"/>
  <c r="G31" i="18"/>
  <c r="K30" i="18"/>
  <c r="G30" i="18"/>
  <c r="K29" i="18"/>
  <c r="G29" i="18"/>
  <c r="K28" i="18"/>
  <c r="G28" i="18"/>
  <c r="K27" i="18"/>
  <c r="G27" i="18"/>
  <c r="K26" i="18"/>
  <c r="G26" i="18"/>
  <c r="K25" i="18"/>
  <c r="G25" i="18"/>
  <c r="K24" i="18"/>
  <c r="G24" i="18"/>
  <c r="K23" i="18"/>
  <c r="J23" i="18"/>
  <c r="G23" i="18"/>
  <c r="D23" i="18"/>
  <c r="C23" i="18"/>
  <c r="K22" i="18"/>
  <c r="K21" i="18"/>
  <c r="H20" i="18"/>
  <c r="K20" i="18" s="1"/>
  <c r="D20" i="18"/>
  <c r="C20" i="18"/>
  <c r="G20" i="18" s="1"/>
  <c r="K19" i="18"/>
  <c r="H19" i="18"/>
  <c r="G19" i="18"/>
  <c r="D19" i="18"/>
  <c r="C19" i="18"/>
  <c r="H18" i="18"/>
  <c r="K18" i="18" s="1"/>
  <c r="G18" i="18"/>
  <c r="D18" i="18"/>
  <c r="C18" i="18"/>
  <c r="K17" i="18"/>
  <c r="H17" i="18"/>
  <c r="D17" i="18"/>
  <c r="C17" i="18"/>
  <c r="C16" i="18" s="1"/>
  <c r="G16" i="18" s="1"/>
  <c r="J16" i="18"/>
  <c r="I16" i="18"/>
  <c r="H16" i="18"/>
  <c r="K16" i="18" s="1"/>
  <c r="F16" i="18"/>
  <c r="E16" i="18"/>
  <c r="D16" i="18"/>
  <c r="K15" i="18"/>
  <c r="H15" i="18"/>
  <c r="G15" i="18"/>
  <c r="D15" i="18"/>
  <c r="C15" i="18"/>
  <c r="H14" i="18"/>
  <c r="K14" i="18" s="1"/>
  <c r="G14" i="18"/>
  <c r="D14" i="18"/>
  <c r="C14" i="18"/>
  <c r="K13" i="18"/>
  <c r="H13" i="18"/>
  <c r="D13" i="18"/>
  <c r="C13" i="18"/>
  <c r="G13" i="18" s="1"/>
  <c r="H12" i="18"/>
  <c r="K12" i="18" s="1"/>
  <c r="D12" i="18"/>
  <c r="D11" i="18" s="1"/>
  <c r="C12" i="18"/>
  <c r="G12" i="18" s="1"/>
  <c r="J11" i="18"/>
  <c r="I11" i="18"/>
  <c r="F11" i="18"/>
  <c r="E11" i="18"/>
  <c r="K10" i="18"/>
  <c r="G10" i="18"/>
  <c r="C10" i="18"/>
  <c r="K9" i="18"/>
  <c r="H9" i="18"/>
  <c r="G9" i="18"/>
  <c r="D9" i="18"/>
  <c r="C9" i="18"/>
  <c r="H8" i="18"/>
  <c r="K8" i="18" s="1"/>
  <c r="G8" i="18"/>
  <c r="D8" i="18"/>
  <c r="C8" i="18"/>
  <c r="K7" i="18"/>
  <c r="H7" i="18"/>
  <c r="D7" i="18"/>
  <c r="C7" i="18"/>
  <c r="C6" i="18" s="1"/>
  <c r="G6" i="18" s="1"/>
  <c r="J6" i="18"/>
  <c r="I6" i="18"/>
  <c r="H6" i="18"/>
  <c r="K6" i="18" s="1"/>
  <c r="F6" i="18"/>
  <c r="E6" i="18"/>
  <c r="D6" i="18"/>
  <c r="C64" i="17"/>
  <c r="C63" i="17"/>
  <c r="C61" i="17"/>
  <c r="C60" i="17"/>
  <c r="C59" i="17"/>
  <c r="C58" i="17"/>
  <c r="C57" i="17"/>
  <c r="C56" i="17"/>
  <c r="C55" i="17"/>
  <c r="C54" i="17"/>
  <c r="C53" i="17"/>
  <c r="F52" i="17"/>
  <c r="E52" i="17"/>
  <c r="D52" i="17"/>
  <c r="C52" i="17" s="1"/>
  <c r="C51" i="17"/>
  <c r="C50" i="17"/>
  <c r="C49" i="17"/>
  <c r="C48" i="17"/>
  <c r="F47" i="17"/>
  <c r="E47" i="17"/>
  <c r="D47" i="17"/>
  <c r="C47" i="17" s="1"/>
  <c r="C46" i="17"/>
  <c r="C45" i="17"/>
  <c r="C44" i="17"/>
  <c r="C43" i="17"/>
  <c r="F42" i="17"/>
  <c r="E42" i="17"/>
  <c r="D42" i="17"/>
  <c r="C42" i="17" s="1"/>
  <c r="C41" i="17"/>
  <c r="C40" i="17"/>
  <c r="C39" i="17"/>
  <c r="C38" i="17"/>
  <c r="F37" i="17"/>
  <c r="E37" i="17"/>
  <c r="D37" i="17"/>
  <c r="C37" i="17" s="1"/>
  <c r="C31" i="17"/>
  <c r="C30" i="17"/>
  <c r="C28" i="17"/>
  <c r="C26" i="17"/>
  <c r="C25" i="17"/>
  <c r="C24" i="17"/>
  <c r="C23" i="17"/>
  <c r="C22" i="17"/>
  <c r="C21" i="17"/>
  <c r="C20" i="17"/>
  <c r="F19" i="17"/>
  <c r="E19" i="17"/>
  <c r="C19" i="17" s="1"/>
  <c r="D19" i="17"/>
  <c r="C18" i="17"/>
  <c r="C17" i="17"/>
  <c r="C16" i="17"/>
  <c r="C15" i="17"/>
  <c r="F14" i="17"/>
  <c r="E14" i="17"/>
  <c r="D14" i="17"/>
  <c r="C14" i="17"/>
  <c r="C13" i="17"/>
  <c r="C12" i="17"/>
  <c r="C11" i="17"/>
  <c r="C10" i="17"/>
  <c r="F9" i="17"/>
  <c r="E9" i="17"/>
  <c r="D9" i="17"/>
  <c r="C9" i="17"/>
  <c r="C8" i="17"/>
  <c r="C7" i="17"/>
  <c r="C6" i="17"/>
  <c r="C5" i="17"/>
  <c r="F4" i="17"/>
  <c r="E4" i="17"/>
  <c r="D4" i="17"/>
  <c r="C4" i="17"/>
  <c r="G55" i="16"/>
  <c r="F55" i="16"/>
  <c r="G54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E41" i="16"/>
  <c r="F41" i="16" s="1"/>
  <c r="D41" i="16"/>
  <c r="C41" i="16"/>
  <c r="G40" i="16"/>
  <c r="F40" i="16"/>
  <c r="G39" i="16"/>
  <c r="F39" i="16"/>
  <c r="G38" i="16"/>
  <c r="F38" i="16"/>
  <c r="G37" i="16"/>
  <c r="F37" i="16"/>
  <c r="E36" i="16"/>
  <c r="G36" i="16" s="1"/>
  <c r="D36" i="16"/>
  <c r="C36" i="16"/>
  <c r="G35" i="16"/>
  <c r="F35" i="16"/>
  <c r="G34" i="16"/>
  <c r="F34" i="16"/>
  <c r="G33" i="16"/>
  <c r="F33" i="16"/>
  <c r="G32" i="16"/>
  <c r="F32" i="16"/>
  <c r="E31" i="16"/>
  <c r="D31" i="16"/>
  <c r="G31" i="16" s="1"/>
  <c r="C31" i="16"/>
  <c r="F31" i="16" s="1"/>
  <c r="G30" i="16"/>
  <c r="F30" i="16"/>
  <c r="G29" i="16"/>
  <c r="F29" i="16"/>
  <c r="G28" i="16"/>
  <c r="F28" i="16"/>
  <c r="G27" i="16"/>
  <c r="F27" i="16"/>
  <c r="E26" i="16"/>
  <c r="G26" i="16" s="1"/>
  <c r="D26" i="16"/>
  <c r="C26" i="16"/>
  <c r="G25" i="16"/>
  <c r="F25" i="16"/>
  <c r="G24" i="16"/>
  <c r="F24" i="16"/>
  <c r="G23" i="16"/>
  <c r="F23" i="16"/>
  <c r="G22" i="16"/>
  <c r="F22" i="16"/>
  <c r="E21" i="16"/>
  <c r="F21" i="16" s="1"/>
  <c r="D21" i="16"/>
  <c r="C21" i="16"/>
  <c r="G20" i="16"/>
  <c r="F20" i="16"/>
  <c r="G19" i="16"/>
  <c r="F19" i="16"/>
  <c r="G18" i="16"/>
  <c r="F18" i="16"/>
  <c r="G17" i="16"/>
  <c r="F17" i="16"/>
  <c r="G16" i="16"/>
  <c r="E16" i="16"/>
  <c r="D16" i="16"/>
  <c r="C16" i="16"/>
  <c r="F16" i="16" s="1"/>
  <c r="G15" i="16"/>
  <c r="F15" i="16"/>
  <c r="G14" i="16"/>
  <c r="F14" i="16"/>
  <c r="G13" i="16"/>
  <c r="F13" i="16"/>
  <c r="G12" i="16"/>
  <c r="F12" i="16"/>
  <c r="E11" i="16"/>
  <c r="D11" i="16"/>
  <c r="G11" i="16" s="1"/>
  <c r="C11" i="16"/>
  <c r="F11" i="16" s="1"/>
  <c r="G10" i="16"/>
  <c r="F10" i="16"/>
  <c r="G9" i="16"/>
  <c r="F9" i="16"/>
  <c r="G8" i="16"/>
  <c r="F8" i="16"/>
  <c r="G7" i="16"/>
  <c r="F7" i="16"/>
  <c r="E6" i="16"/>
  <c r="G6" i="16" s="1"/>
  <c r="D6" i="16"/>
  <c r="C6" i="16"/>
  <c r="H56" i="15"/>
  <c r="G56" i="15"/>
  <c r="F56" i="15"/>
  <c r="E56" i="15"/>
  <c r="D56" i="15"/>
  <c r="I56" i="15" s="1"/>
  <c r="J56" i="15" s="1"/>
  <c r="I55" i="15"/>
  <c r="J55" i="15" s="1"/>
  <c r="I54" i="15"/>
  <c r="J54" i="15" s="1"/>
  <c r="I53" i="15"/>
  <c r="J53" i="15" s="1"/>
  <c r="I52" i="15"/>
  <c r="J52" i="15" s="1"/>
  <c r="I51" i="15"/>
  <c r="J51" i="15" s="1"/>
  <c r="I50" i="15"/>
  <c r="J50" i="15" s="1"/>
  <c r="I49" i="15"/>
  <c r="J49" i="15" s="1"/>
  <c r="I48" i="15"/>
  <c r="J48" i="15" s="1"/>
  <c r="I47" i="15"/>
  <c r="J47" i="15" s="1"/>
  <c r="I46" i="15"/>
  <c r="J46" i="15" s="1"/>
  <c r="I45" i="15"/>
  <c r="J45" i="15" s="1"/>
  <c r="I44" i="15"/>
  <c r="J44" i="15" s="1"/>
  <c r="I43" i="15"/>
  <c r="J43" i="15" s="1"/>
  <c r="H42" i="15"/>
  <c r="G42" i="15"/>
  <c r="F42" i="15"/>
  <c r="E42" i="15"/>
  <c r="I42" i="15" s="1"/>
  <c r="J42" i="15" s="1"/>
  <c r="D42" i="15"/>
  <c r="C42" i="15"/>
  <c r="I41" i="15"/>
  <c r="J41" i="15" s="1"/>
  <c r="I40" i="15"/>
  <c r="J40" i="15" s="1"/>
  <c r="I39" i="15"/>
  <c r="J39" i="15" s="1"/>
  <c r="I38" i="15"/>
  <c r="J38" i="15" s="1"/>
  <c r="H37" i="15"/>
  <c r="G37" i="15"/>
  <c r="F37" i="15"/>
  <c r="E37" i="15"/>
  <c r="I37" i="15" s="1"/>
  <c r="J37" i="15" s="1"/>
  <c r="D37" i="15"/>
  <c r="C37" i="15"/>
  <c r="I36" i="15"/>
  <c r="J36" i="15" s="1"/>
  <c r="I35" i="15"/>
  <c r="J35" i="15" s="1"/>
  <c r="I34" i="15"/>
  <c r="J34" i="15" s="1"/>
  <c r="I33" i="15"/>
  <c r="J33" i="15" s="1"/>
  <c r="H32" i="15"/>
  <c r="G32" i="15"/>
  <c r="F32" i="15"/>
  <c r="E32" i="15"/>
  <c r="I32" i="15" s="1"/>
  <c r="J32" i="15" s="1"/>
  <c r="D32" i="15"/>
  <c r="C32" i="15"/>
  <c r="I31" i="15"/>
  <c r="J31" i="15" s="1"/>
  <c r="I30" i="15"/>
  <c r="J30" i="15" s="1"/>
  <c r="I29" i="15"/>
  <c r="J29" i="15" s="1"/>
  <c r="I28" i="15"/>
  <c r="J28" i="15" s="1"/>
  <c r="H27" i="15"/>
  <c r="G27" i="15"/>
  <c r="F27" i="15"/>
  <c r="E27" i="15"/>
  <c r="I27" i="15" s="1"/>
  <c r="J27" i="15" s="1"/>
  <c r="D27" i="15"/>
  <c r="C27" i="15"/>
  <c r="I26" i="15"/>
  <c r="J26" i="15" s="1"/>
  <c r="I25" i="15"/>
  <c r="J25" i="15" s="1"/>
  <c r="I24" i="15"/>
  <c r="J24" i="15" s="1"/>
  <c r="I23" i="15"/>
  <c r="J23" i="15" s="1"/>
  <c r="H22" i="15"/>
  <c r="G22" i="15"/>
  <c r="F22" i="15"/>
  <c r="E22" i="15"/>
  <c r="I22" i="15" s="1"/>
  <c r="J22" i="15" s="1"/>
  <c r="D22" i="15"/>
  <c r="C22" i="15"/>
  <c r="I21" i="15"/>
  <c r="J21" i="15" s="1"/>
  <c r="I20" i="15"/>
  <c r="J20" i="15" s="1"/>
  <c r="I19" i="15"/>
  <c r="J19" i="15" s="1"/>
  <c r="I18" i="15"/>
  <c r="J18" i="15" s="1"/>
  <c r="H17" i="15"/>
  <c r="G17" i="15"/>
  <c r="F17" i="15"/>
  <c r="E17" i="15"/>
  <c r="I17" i="15" s="1"/>
  <c r="J17" i="15" s="1"/>
  <c r="D17" i="15"/>
  <c r="C17" i="15"/>
  <c r="I16" i="15"/>
  <c r="J16" i="15" s="1"/>
  <c r="I15" i="15"/>
  <c r="J15" i="15" s="1"/>
  <c r="I14" i="15"/>
  <c r="J14" i="15" s="1"/>
  <c r="I13" i="15"/>
  <c r="J13" i="15" s="1"/>
  <c r="H12" i="15"/>
  <c r="G12" i="15"/>
  <c r="F12" i="15"/>
  <c r="E12" i="15"/>
  <c r="I12" i="15" s="1"/>
  <c r="J12" i="15" s="1"/>
  <c r="D12" i="15"/>
  <c r="C12" i="15"/>
  <c r="I11" i="15"/>
  <c r="J11" i="15" s="1"/>
  <c r="I10" i="15"/>
  <c r="J10" i="15" s="1"/>
  <c r="I9" i="15"/>
  <c r="J9" i="15" s="1"/>
  <c r="I8" i="15"/>
  <c r="J8" i="15" s="1"/>
  <c r="H7" i="15"/>
  <c r="G7" i="15"/>
  <c r="F7" i="15"/>
  <c r="E7" i="15"/>
  <c r="I7" i="15" s="1"/>
  <c r="J7" i="15" s="1"/>
  <c r="D7" i="15"/>
  <c r="C7" i="15"/>
  <c r="N49" i="14"/>
  <c r="M49" i="14"/>
  <c r="O49" i="14" s="1"/>
  <c r="L49" i="14"/>
  <c r="K49" i="14"/>
  <c r="J49" i="14"/>
  <c r="G49" i="14"/>
  <c r="F49" i="14"/>
  <c r="N48" i="14"/>
  <c r="M48" i="14"/>
  <c r="O48" i="14" s="1"/>
  <c r="L48" i="14"/>
  <c r="K48" i="14"/>
  <c r="J48" i="14"/>
  <c r="G48" i="14"/>
  <c r="F48" i="14"/>
  <c r="O47" i="14"/>
  <c r="N47" i="14"/>
  <c r="K47" i="14"/>
  <c r="J47" i="14"/>
  <c r="G47" i="14"/>
  <c r="F47" i="14"/>
  <c r="O46" i="14"/>
  <c r="N46" i="14"/>
  <c r="K46" i="14"/>
  <c r="J46" i="14"/>
  <c r="E46" i="14"/>
  <c r="F46" i="14" s="1"/>
  <c r="D46" i="14"/>
  <c r="G46" i="14" s="1"/>
  <c r="O45" i="14"/>
  <c r="N45" i="14"/>
  <c r="K45" i="14"/>
  <c r="J45" i="14"/>
  <c r="E45" i="14"/>
  <c r="F45" i="14" s="1"/>
  <c r="D45" i="14"/>
  <c r="G45" i="14" s="1"/>
  <c r="O44" i="14"/>
  <c r="N44" i="14"/>
  <c r="K44" i="14"/>
  <c r="J44" i="14"/>
  <c r="E44" i="14"/>
  <c r="F44" i="14" s="1"/>
  <c r="D44" i="14"/>
  <c r="G44" i="14" s="1"/>
  <c r="O43" i="14"/>
  <c r="N43" i="14"/>
  <c r="K43" i="14"/>
  <c r="J43" i="14"/>
  <c r="E43" i="14"/>
  <c r="F43" i="14" s="1"/>
  <c r="D43" i="14"/>
  <c r="G43" i="14" s="1"/>
  <c r="O42" i="14"/>
  <c r="N42" i="14"/>
  <c r="K42" i="14"/>
  <c r="J42" i="14"/>
  <c r="E42" i="14"/>
  <c r="F42" i="14" s="1"/>
  <c r="D42" i="14"/>
  <c r="G42" i="14" s="1"/>
  <c r="I41" i="14"/>
  <c r="H41" i="14"/>
  <c r="K41" i="14" s="1"/>
  <c r="E41" i="14"/>
  <c r="M41" i="14" s="1"/>
  <c r="D41" i="14"/>
  <c r="L41" i="14" s="1"/>
  <c r="C41" i="14"/>
  <c r="O40" i="14"/>
  <c r="N40" i="14"/>
  <c r="K40" i="14"/>
  <c r="J40" i="14"/>
  <c r="E40" i="14"/>
  <c r="F40" i="14" s="1"/>
  <c r="D40" i="14"/>
  <c r="O39" i="14"/>
  <c r="N39" i="14"/>
  <c r="K39" i="14"/>
  <c r="J39" i="14"/>
  <c r="E39" i="14"/>
  <c r="F39" i="14" s="1"/>
  <c r="D39" i="14"/>
  <c r="O38" i="14"/>
  <c r="N38" i="14"/>
  <c r="K38" i="14"/>
  <c r="J38" i="14"/>
  <c r="E38" i="14"/>
  <c r="F38" i="14" s="1"/>
  <c r="D38" i="14"/>
  <c r="O37" i="14"/>
  <c r="N37" i="14"/>
  <c r="K37" i="14"/>
  <c r="J37" i="14"/>
  <c r="E37" i="14"/>
  <c r="F37" i="14" s="1"/>
  <c r="D37" i="14"/>
  <c r="I36" i="14"/>
  <c r="H36" i="14"/>
  <c r="E36" i="14"/>
  <c r="F36" i="14" s="1"/>
  <c r="D36" i="14"/>
  <c r="L36" i="14" s="1"/>
  <c r="C36" i="14"/>
  <c r="O35" i="14"/>
  <c r="N35" i="14"/>
  <c r="K35" i="14"/>
  <c r="J35" i="14"/>
  <c r="F35" i="14"/>
  <c r="E35" i="14"/>
  <c r="G35" i="14" s="1"/>
  <c r="D35" i="14"/>
  <c r="O34" i="14"/>
  <c r="N34" i="14"/>
  <c r="K34" i="14"/>
  <c r="J34" i="14"/>
  <c r="F34" i="14"/>
  <c r="E34" i="14"/>
  <c r="G34" i="14" s="1"/>
  <c r="D34" i="14"/>
  <c r="O33" i="14"/>
  <c r="N33" i="14"/>
  <c r="K33" i="14"/>
  <c r="J33" i="14"/>
  <c r="F33" i="14"/>
  <c r="E33" i="14"/>
  <c r="G33" i="14" s="1"/>
  <c r="D33" i="14"/>
  <c r="O32" i="14"/>
  <c r="N32" i="14"/>
  <c r="K32" i="14"/>
  <c r="J32" i="14"/>
  <c r="F32" i="14"/>
  <c r="E32" i="14"/>
  <c r="G32" i="14" s="1"/>
  <c r="D32" i="14"/>
  <c r="I31" i="14"/>
  <c r="K31" i="14" s="1"/>
  <c r="H31" i="14"/>
  <c r="F31" i="14"/>
  <c r="E31" i="14"/>
  <c r="G31" i="14" s="1"/>
  <c r="J31" i="14" s="1"/>
  <c r="D31" i="14"/>
  <c r="L31" i="14" s="1"/>
  <c r="C31" i="14"/>
  <c r="O30" i="14"/>
  <c r="N30" i="14"/>
  <c r="K30" i="14"/>
  <c r="J30" i="14"/>
  <c r="G30" i="14"/>
  <c r="F30" i="14"/>
  <c r="E30" i="14"/>
  <c r="D30" i="14"/>
  <c r="O29" i="14"/>
  <c r="N29" i="14"/>
  <c r="K29" i="14"/>
  <c r="J29" i="14"/>
  <c r="G29" i="14"/>
  <c r="F29" i="14"/>
  <c r="E29" i="14"/>
  <c r="D29" i="14"/>
  <c r="O28" i="14"/>
  <c r="N28" i="14"/>
  <c r="K28" i="14"/>
  <c r="J28" i="14"/>
  <c r="G28" i="14"/>
  <c r="F28" i="14"/>
  <c r="E28" i="14"/>
  <c r="D28" i="14"/>
  <c r="O27" i="14"/>
  <c r="N27" i="14"/>
  <c r="K27" i="14"/>
  <c r="J27" i="14"/>
  <c r="G27" i="14"/>
  <c r="F27" i="14"/>
  <c r="E27" i="14"/>
  <c r="D27" i="14"/>
  <c r="K26" i="14"/>
  <c r="I26" i="14"/>
  <c r="H26" i="14"/>
  <c r="G26" i="14"/>
  <c r="J26" i="14" s="1"/>
  <c r="E26" i="14"/>
  <c r="M26" i="14" s="1"/>
  <c r="D26" i="14"/>
  <c r="L26" i="14" s="1"/>
  <c r="C26" i="14"/>
  <c r="F26" i="14" s="1"/>
  <c r="O25" i="14"/>
  <c r="N25" i="14"/>
  <c r="K25" i="14"/>
  <c r="J25" i="14"/>
  <c r="E25" i="14"/>
  <c r="F25" i="14" s="1"/>
  <c r="D25" i="14"/>
  <c r="G25" i="14" s="1"/>
  <c r="O24" i="14"/>
  <c r="N24" i="14"/>
  <c r="K24" i="14"/>
  <c r="J24" i="14"/>
  <c r="E24" i="14"/>
  <c r="F24" i="14" s="1"/>
  <c r="D24" i="14"/>
  <c r="G24" i="14" s="1"/>
  <c r="O23" i="14"/>
  <c r="N23" i="14"/>
  <c r="K23" i="14"/>
  <c r="J23" i="14"/>
  <c r="E23" i="14"/>
  <c r="F23" i="14" s="1"/>
  <c r="D23" i="14"/>
  <c r="G23" i="14" s="1"/>
  <c r="O22" i="14"/>
  <c r="N22" i="14"/>
  <c r="K22" i="14"/>
  <c r="J22" i="14"/>
  <c r="E22" i="14"/>
  <c r="F22" i="14" s="1"/>
  <c r="D22" i="14"/>
  <c r="G22" i="14" s="1"/>
  <c r="I21" i="14"/>
  <c r="H21" i="14"/>
  <c r="K21" i="14" s="1"/>
  <c r="E21" i="14"/>
  <c r="M21" i="14" s="1"/>
  <c r="D21" i="14"/>
  <c r="L21" i="14" s="1"/>
  <c r="C21" i="14"/>
  <c r="O20" i="14"/>
  <c r="N20" i="14"/>
  <c r="K20" i="14"/>
  <c r="J20" i="14"/>
  <c r="E20" i="14"/>
  <c r="F20" i="14" s="1"/>
  <c r="D20" i="14"/>
  <c r="O19" i="14"/>
  <c r="N19" i="14"/>
  <c r="K19" i="14"/>
  <c r="J19" i="14"/>
  <c r="E19" i="14"/>
  <c r="F19" i="14" s="1"/>
  <c r="D19" i="14"/>
  <c r="O18" i="14"/>
  <c r="N18" i="14"/>
  <c r="K18" i="14"/>
  <c r="J18" i="14"/>
  <c r="E18" i="14"/>
  <c r="F18" i="14" s="1"/>
  <c r="D18" i="14"/>
  <c r="O17" i="14"/>
  <c r="N17" i="14"/>
  <c r="K17" i="14"/>
  <c r="J17" i="14"/>
  <c r="E17" i="14"/>
  <c r="F17" i="14" s="1"/>
  <c r="D17" i="14"/>
  <c r="I16" i="14"/>
  <c r="H16" i="14"/>
  <c r="E16" i="14"/>
  <c r="F16" i="14" s="1"/>
  <c r="D16" i="14"/>
  <c r="L16" i="14" s="1"/>
  <c r="C16" i="14"/>
  <c r="O15" i="14"/>
  <c r="N15" i="14"/>
  <c r="K15" i="14"/>
  <c r="J15" i="14"/>
  <c r="F15" i="14"/>
  <c r="E15" i="14"/>
  <c r="G15" i="14" s="1"/>
  <c r="D15" i="14"/>
  <c r="O14" i="14"/>
  <c r="N14" i="14"/>
  <c r="K14" i="14"/>
  <c r="J14" i="14"/>
  <c r="F14" i="14"/>
  <c r="E14" i="14"/>
  <c r="G14" i="14" s="1"/>
  <c r="D14" i="14"/>
  <c r="O13" i="14"/>
  <c r="N13" i="14"/>
  <c r="K13" i="14"/>
  <c r="J13" i="14"/>
  <c r="F13" i="14"/>
  <c r="E13" i="14"/>
  <c r="G13" i="14" s="1"/>
  <c r="D13" i="14"/>
  <c r="O12" i="14"/>
  <c r="N12" i="14"/>
  <c r="K12" i="14"/>
  <c r="J12" i="14"/>
  <c r="F12" i="14"/>
  <c r="E12" i="14"/>
  <c r="G12" i="14" s="1"/>
  <c r="D12" i="14"/>
  <c r="I11" i="14"/>
  <c r="K11" i="14" s="1"/>
  <c r="H11" i="14"/>
  <c r="F11" i="14"/>
  <c r="E11" i="14"/>
  <c r="G11" i="14" s="1"/>
  <c r="J11" i="14" s="1"/>
  <c r="D11" i="14"/>
  <c r="L11" i="14" s="1"/>
  <c r="C11" i="14"/>
  <c r="O10" i="14"/>
  <c r="N10" i="14"/>
  <c r="K10" i="14"/>
  <c r="J10" i="14"/>
  <c r="G10" i="14"/>
  <c r="F10" i="14"/>
  <c r="E10" i="14"/>
  <c r="D10" i="14"/>
  <c r="O9" i="14"/>
  <c r="N9" i="14"/>
  <c r="K9" i="14"/>
  <c r="J9" i="14"/>
  <c r="G9" i="14"/>
  <c r="F9" i="14"/>
  <c r="E9" i="14"/>
  <c r="D9" i="14"/>
  <c r="O8" i="14"/>
  <c r="N8" i="14"/>
  <c r="K8" i="14"/>
  <c r="J8" i="14"/>
  <c r="G8" i="14"/>
  <c r="F8" i="14"/>
  <c r="E8" i="14"/>
  <c r="D8" i="14"/>
  <c r="O7" i="14"/>
  <c r="N7" i="14"/>
  <c r="K7" i="14"/>
  <c r="J7" i="14"/>
  <c r="G7" i="14"/>
  <c r="F7" i="14"/>
  <c r="E7" i="14"/>
  <c r="D7" i="14"/>
  <c r="K6" i="14"/>
  <c r="I6" i="14"/>
  <c r="H6" i="14"/>
  <c r="G6" i="14"/>
  <c r="J6" i="14" s="1"/>
  <c r="E6" i="14"/>
  <c r="M6" i="14" s="1"/>
  <c r="D6" i="14"/>
  <c r="L6" i="14" s="1"/>
  <c r="C6" i="14"/>
  <c r="F6" i="14" s="1"/>
  <c r="E53" i="13"/>
  <c r="C53" i="13"/>
  <c r="E52" i="13"/>
  <c r="C52" i="13"/>
  <c r="E51" i="13"/>
  <c r="C51" i="13"/>
  <c r="E50" i="13"/>
  <c r="C50" i="13"/>
  <c r="E49" i="13"/>
  <c r="C49" i="13"/>
  <c r="E48" i="13"/>
  <c r="C48" i="13"/>
  <c r="E47" i="13"/>
  <c r="C47" i="13"/>
  <c r="E46" i="13"/>
  <c r="C46" i="13"/>
  <c r="N41" i="13"/>
  <c r="L41" i="13"/>
  <c r="G53" i="13" s="1"/>
  <c r="H41" i="13"/>
  <c r="H53" i="13" s="1"/>
  <c r="G41" i="13"/>
  <c r="N40" i="13"/>
  <c r="L40" i="13"/>
  <c r="G52" i="13" s="1"/>
  <c r="H40" i="13"/>
  <c r="H52" i="13" s="1"/>
  <c r="G40" i="13"/>
  <c r="N39" i="13"/>
  <c r="L39" i="13"/>
  <c r="G51" i="13" s="1"/>
  <c r="H39" i="13"/>
  <c r="H51" i="13" s="1"/>
  <c r="G39" i="13"/>
  <c r="N38" i="13"/>
  <c r="L38" i="13"/>
  <c r="G50" i="13" s="1"/>
  <c r="H38" i="13"/>
  <c r="H50" i="13" s="1"/>
  <c r="G38" i="13"/>
  <c r="N37" i="13"/>
  <c r="L37" i="13"/>
  <c r="G49" i="13" s="1"/>
  <c r="H37" i="13"/>
  <c r="H49" i="13" s="1"/>
  <c r="G37" i="13"/>
  <c r="N36" i="13"/>
  <c r="L36" i="13"/>
  <c r="G48" i="13" s="1"/>
  <c r="H36" i="13"/>
  <c r="H48" i="13" s="1"/>
  <c r="G36" i="13"/>
  <c r="N35" i="13"/>
  <c r="L35" i="13"/>
  <c r="G47" i="13" s="1"/>
  <c r="H35" i="13"/>
  <c r="H47" i="13" s="1"/>
  <c r="G35" i="13"/>
  <c r="N34" i="13"/>
  <c r="L34" i="13"/>
  <c r="G46" i="13" s="1"/>
  <c r="H34" i="13"/>
  <c r="H46" i="13" s="1"/>
  <c r="G34" i="13"/>
  <c r="I27" i="13"/>
  <c r="C27" i="13"/>
  <c r="I26" i="13"/>
  <c r="C26" i="13"/>
  <c r="I25" i="13"/>
  <c r="C25" i="13"/>
  <c r="I24" i="13"/>
  <c r="C24" i="13"/>
  <c r="I23" i="13"/>
  <c r="C23" i="13"/>
  <c r="I22" i="13"/>
  <c r="C22" i="13"/>
  <c r="I21" i="13"/>
  <c r="C21" i="13"/>
  <c r="I20" i="13"/>
  <c r="C20" i="13"/>
  <c r="C11" i="13"/>
  <c r="C10" i="13"/>
  <c r="C9" i="13"/>
  <c r="C8" i="13"/>
  <c r="C51" i="12"/>
  <c r="M51" i="12" s="1"/>
  <c r="M50" i="12"/>
  <c r="C50" i="12"/>
  <c r="C49" i="12"/>
  <c r="M49" i="12" s="1"/>
  <c r="M48" i="12"/>
  <c r="C48" i="12"/>
  <c r="C47" i="12"/>
  <c r="M47" i="12" s="1"/>
  <c r="M46" i="12"/>
  <c r="C46" i="12"/>
  <c r="C45" i="12"/>
  <c r="M45" i="12" s="1"/>
  <c r="M44" i="12"/>
  <c r="C44" i="12"/>
  <c r="C43" i="12"/>
  <c r="M43" i="12" s="1"/>
  <c r="M42" i="12"/>
  <c r="C42" i="12"/>
  <c r="C36" i="12"/>
  <c r="L36" i="12" s="1"/>
  <c r="L35" i="12"/>
  <c r="C35" i="12"/>
  <c r="C34" i="12"/>
  <c r="L34" i="12" s="1"/>
  <c r="L33" i="12"/>
  <c r="C33" i="12"/>
  <c r="C32" i="12"/>
  <c r="L32" i="12" s="1"/>
  <c r="K31" i="12"/>
  <c r="J31" i="12"/>
  <c r="I31" i="12"/>
  <c r="H31" i="12"/>
  <c r="G31" i="12"/>
  <c r="F31" i="12"/>
  <c r="E31" i="12"/>
  <c r="D31" i="12"/>
  <c r="C30" i="12"/>
  <c r="L30" i="12" s="1"/>
  <c r="L29" i="12"/>
  <c r="C29" i="12"/>
  <c r="C28" i="12"/>
  <c r="L28" i="12" s="1"/>
  <c r="L27" i="12"/>
  <c r="C27" i="12"/>
  <c r="K26" i="12"/>
  <c r="J26" i="12"/>
  <c r="I26" i="12"/>
  <c r="H26" i="12"/>
  <c r="G26" i="12"/>
  <c r="F26" i="12"/>
  <c r="E26" i="12"/>
  <c r="D26" i="12"/>
  <c r="C26" i="12"/>
  <c r="L26" i="12" s="1"/>
  <c r="L25" i="12"/>
  <c r="C25" i="12"/>
  <c r="C24" i="12"/>
  <c r="L24" i="12" s="1"/>
  <c r="L23" i="12"/>
  <c r="C23" i="12"/>
  <c r="C22" i="12"/>
  <c r="L22" i="12" s="1"/>
  <c r="K21" i="12"/>
  <c r="J21" i="12"/>
  <c r="I21" i="12"/>
  <c r="H21" i="12"/>
  <c r="G21" i="12"/>
  <c r="F21" i="12"/>
  <c r="E21" i="12"/>
  <c r="D21" i="12"/>
  <c r="C20" i="12"/>
  <c r="L20" i="12" s="1"/>
  <c r="L19" i="12"/>
  <c r="C19" i="12"/>
  <c r="C18" i="12"/>
  <c r="L18" i="12" s="1"/>
  <c r="L17" i="12"/>
  <c r="C17" i="12"/>
  <c r="K16" i="12"/>
  <c r="J16" i="12"/>
  <c r="I16" i="12"/>
  <c r="H16" i="12"/>
  <c r="G16" i="12"/>
  <c r="F16" i="12"/>
  <c r="E16" i="12"/>
  <c r="D16" i="12"/>
  <c r="C16" i="12"/>
  <c r="L16" i="12" s="1"/>
  <c r="L15" i="12"/>
  <c r="C15" i="12"/>
  <c r="C14" i="12"/>
  <c r="L14" i="12" s="1"/>
  <c r="L13" i="12"/>
  <c r="C13" i="12"/>
  <c r="C12" i="12"/>
  <c r="L12" i="12" s="1"/>
  <c r="K11" i="12"/>
  <c r="J11" i="12"/>
  <c r="I11" i="12"/>
  <c r="H11" i="12"/>
  <c r="G11" i="12"/>
  <c r="F11" i="12"/>
  <c r="E11" i="12"/>
  <c r="D11" i="12"/>
  <c r="C10" i="12"/>
  <c r="L10" i="12" s="1"/>
  <c r="L9" i="12"/>
  <c r="C9" i="12"/>
  <c r="C8" i="12"/>
  <c r="L8" i="12" s="1"/>
  <c r="L7" i="12"/>
  <c r="C7" i="12"/>
  <c r="K6" i="12"/>
  <c r="J6" i="12"/>
  <c r="I6" i="12"/>
  <c r="H6" i="12"/>
  <c r="G6" i="12"/>
  <c r="F6" i="12"/>
  <c r="E6" i="12"/>
  <c r="D6" i="12"/>
  <c r="C6" i="12"/>
  <c r="L6" i="12" s="1"/>
  <c r="E35" i="11"/>
  <c r="E34" i="11"/>
  <c r="E33" i="11"/>
  <c r="E32" i="11"/>
  <c r="E31" i="11"/>
  <c r="M30" i="11"/>
  <c r="L30" i="11"/>
  <c r="K30" i="11"/>
  <c r="J30" i="11"/>
  <c r="I30" i="11"/>
  <c r="H30" i="11"/>
  <c r="G30" i="11"/>
  <c r="F30" i="11"/>
  <c r="E30" i="11"/>
  <c r="D30" i="11"/>
  <c r="C30" i="11"/>
  <c r="E29" i="11"/>
  <c r="E28" i="11"/>
  <c r="E27" i="11"/>
  <c r="E26" i="11"/>
  <c r="M25" i="11"/>
  <c r="L25" i="11"/>
  <c r="K25" i="11"/>
  <c r="J25" i="11"/>
  <c r="I25" i="11"/>
  <c r="H25" i="11"/>
  <c r="G25" i="11"/>
  <c r="F25" i="11"/>
  <c r="E25" i="11"/>
  <c r="D25" i="11"/>
  <c r="C25" i="11"/>
  <c r="E24" i="11"/>
  <c r="E23" i="11"/>
  <c r="E22" i="11"/>
  <c r="E21" i="11"/>
  <c r="E20" i="11" s="1"/>
  <c r="M20" i="11"/>
  <c r="L20" i="11"/>
  <c r="K20" i="11"/>
  <c r="J20" i="11"/>
  <c r="I20" i="11"/>
  <c r="H20" i="11"/>
  <c r="G20" i="11"/>
  <c r="F20" i="11"/>
  <c r="D20" i="11"/>
  <c r="C20" i="11"/>
  <c r="E19" i="11"/>
  <c r="E18" i="11"/>
  <c r="E17" i="11"/>
  <c r="E16" i="11"/>
  <c r="M15" i="11"/>
  <c r="L15" i="11"/>
  <c r="K15" i="11"/>
  <c r="J15" i="11"/>
  <c r="I15" i="11"/>
  <c r="H15" i="11"/>
  <c r="G15" i="11"/>
  <c r="F15" i="11"/>
  <c r="E15" i="11"/>
  <c r="D15" i="11"/>
  <c r="C15" i="11"/>
  <c r="E14" i="11"/>
  <c r="E13" i="11"/>
  <c r="E12" i="11"/>
  <c r="E11" i="11"/>
  <c r="M10" i="11"/>
  <c r="L10" i="11"/>
  <c r="K10" i="11"/>
  <c r="J10" i="11"/>
  <c r="I10" i="11"/>
  <c r="H10" i="11"/>
  <c r="G10" i="11"/>
  <c r="F10" i="11"/>
  <c r="E10" i="11"/>
  <c r="D10" i="11"/>
  <c r="C10" i="11"/>
  <c r="E9" i="11"/>
  <c r="E8" i="11"/>
  <c r="E7" i="11"/>
  <c r="E6" i="11"/>
  <c r="M5" i="11"/>
  <c r="L5" i="11"/>
  <c r="K5" i="11"/>
  <c r="J5" i="11"/>
  <c r="I5" i="11"/>
  <c r="H5" i="11"/>
  <c r="G5" i="11"/>
  <c r="F5" i="11"/>
  <c r="E5" i="11"/>
  <c r="D5" i="11"/>
  <c r="C5" i="11"/>
  <c r="C34" i="10"/>
  <c r="C33" i="10"/>
  <c r="C32" i="10"/>
  <c r="C31" i="10"/>
  <c r="C30" i="10"/>
  <c r="G29" i="10"/>
  <c r="F29" i="10"/>
  <c r="E29" i="10"/>
  <c r="D29" i="10"/>
  <c r="C29" i="10" s="1"/>
  <c r="C28" i="10"/>
  <c r="C27" i="10"/>
  <c r="C26" i="10"/>
  <c r="C25" i="10"/>
  <c r="G24" i="10"/>
  <c r="F24" i="10"/>
  <c r="E24" i="10"/>
  <c r="D24" i="10"/>
  <c r="C24" i="10" s="1"/>
  <c r="C23" i="10"/>
  <c r="C22" i="10"/>
  <c r="C21" i="10"/>
  <c r="C20" i="10"/>
  <c r="G19" i="10"/>
  <c r="F19" i="10"/>
  <c r="E19" i="10"/>
  <c r="D19" i="10"/>
  <c r="C19" i="10" s="1"/>
  <c r="C18" i="10"/>
  <c r="C17" i="10"/>
  <c r="C16" i="10"/>
  <c r="C15" i="10"/>
  <c r="G14" i="10"/>
  <c r="F14" i="10"/>
  <c r="E14" i="10"/>
  <c r="C14" i="10" s="1"/>
  <c r="D14" i="10"/>
  <c r="C13" i="10"/>
  <c r="C12" i="10"/>
  <c r="C11" i="10"/>
  <c r="C10" i="10"/>
  <c r="G9" i="10"/>
  <c r="F9" i="10"/>
  <c r="E9" i="10"/>
  <c r="D9" i="10"/>
  <c r="C9" i="10"/>
  <c r="C8" i="10"/>
  <c r="C7" i="10"/>
  <c r="C6" i="10"/>
  <c r="C5" i="10"/>
  <c r="G4" i="10"/>
  <c r="F4" i="10"/>
  <c r="E4" i="10"/>
  <c r="D4" i="10"/>
  <c r="C4" i="10" s="1"/>
  <c r="T16" i="9"/>
  <c r="S16" i="9"/>
  <c r="M16" i="9"/>
  <c r="F16" i="9"/>
  <c r="T15" i="9"/>
  <c r="S15" i="9"/>
  <c r="M15" i="9"/>
  <c r="F15" i="9"/>
  <c r="T14" i="9"/>
  <c r="S14" i="9"/>
  <c r="M14" i="9"/>
  <c r="F14" i="9"/>
  <c r="T13" i="9"/>
  <c r="S13" i="9"/>
  <c r="M13" i="9"/>
  <c r="F13" i="9"/>
  <c r="T12" i="9"/>
  <c r="S12" i="9"/>
  <c r="M12" i="9"/>
  <c r="F12" i="9"/>
  <c r="T11" i="9"/>
  <c r="S11" i="9"/>
  <c r="M11" i="9"/>
  <c r="F11" i="9"/>
  <c r="T10" i="9"/>
  <c r="S10" i="9"/>
  <c r="M10" i="9"/>
  <c r="F10" i="9"/>
  <c r="T9" i="9"/>
  <c r="S9" i="9"/>
  <c r="M9" i="9"/>
  <c r="F9" i="9"/>
  <c r="T8" i="9"/>
  <c r="S8" i="9"/>
  <c r="M8" i="9"/>
  <c r="F8" i="9"/>
  <c r="T7" i="9"/>
  <c r="S7" i="9"/>
  <c r="M7" i="9"/>
  <c r="F7" i="9"/>
  <c r="T6" i="9"/>
  <c r="S6" i="9"/>
  <c r="M6" i="9"/>
  <c r="F6" i="9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F40" i="7"/>
  <c r="E40" i="7"/>
  <c r="D40" i="7"/>
  <c r="C40" i="7" s="1"/>
  <c r="C39" i="7"/>
  <c r="C38" i="7"/>
  <c r="C37" i="7"/>
  <c r="C36" i="7"/>
  <c r="F35" i="7"/>
  <c r="E35" i="7"/>
  <c r="D35" i="7"/>
  <c r="C35" i="7"/>
  <c r="C34" i="7"/>
  <c r="C33" i="7"/>
  <c r="C32" i="7"/>
  <c r="C31" i="7"/>
  <c r="F30" i="7"/>
  <c r="E30" i="7"/>
  <c r="D30" i="7"/>
  <c r="C30" i="7"/>
  <c r="C29" i="7"/>
  <c r="C28" i="7"/>
  <c r="C27" i="7"/>
  <c r="C26" i="7"/>
  <c r="F25" i="7"/>
  <c r="E25" i="7"/>
  <c r="D25" i="7"/>
  <c r="C25" i="7"/>
  <c r="C24" i="7"/>
  <c r="C23" i="7"/>
  <c r="C22" i="7"/>
  <c r="C21" i="7"/>
  <c r="F20" i="7"/>
  <c r="E20" i="7"/>
  <c r="D20" i="7"/>
  <c r="C20" i="7"/>
  <c r="C19" i="7"/>
  <c r="C18" i="7"/>
  <c r="C17" i="7"/>
  <c r="C16" i="7"/>
  <c r="F15" i="7"/>
  <c r="E15" i="7"/>
  <c r="C15" i="7" s="1"/>
  <c r="D15" i="7"/>
  <c r="C14" i="7"/>
  <c r="C13" i="7"/>
  <c r="C12" i="7"/>
  <c r="C11" i="7"/>
  <c r="F10" i="7"/>
  <c r="E10" i="7"/>
  <c r="D10" i="7"/>
  <c r="C10" i="7"/>
  <c r="C9" i="7"/>
  <c r="C8" i="7"/>
  <c r="C7" i="7"/>
  <c r="C6" i="7"/>
  <c r="F5" i="7"/>
  <c r="E5" i="7"/>
  <c r="D5" i="7"/>
  <c r="C5" i="7"/>
  <c r="N49" i="6"/>
  <c r="H49" i="6"/>
  <c r="N48" i="6"/>
  <c r="H48" i="6"/>
  <c r="N45" i="6"/>
  <c r="J45" i="6"/>
  <c r="H45" i="6"/>
  <c r="D45" i="6"/>
  <c r="N44" i="6"/>
  <c r="J44" i="6"/>
  <c r="H44" i="6"/>
  <c r="D44" i="6"/>
  <c r="N43" i="6"/>
  <c r="J43" i="6"/>
  <c r="H43" i="6"/>
  <c r="D43" i="6"/>
  <c r="N42" i="6"/>
  <c r="J42" i="6"/>
  <c r="H42" i="6"/>
  <c r="D42" i="6"/>
  <c r="M41" i="6"/>
  <c r="L41" i="6"/>
  <c r="K41" i="6"/>
  <c r="J41" i="6"/>
  <c r="N41" i="6" s="1"/>
  <c r="I41" i="6"/>
  <c r="G41" i="6"/>
  <c r="F41" i="6"/>
  <c r="E41" i="6"/>
  <c r="D41" i="6"/>
  <c r="H41" i="6" s="1"/>
  <c r="C41" i="6"/>
  <c r="N40" i="6"/>
  <c r="J40" i="6"/>
  <c r="H40" i="6"/>
  <c r="D40" i="6"/>
  <c r="N39" i="6"/>
  <c r="J39" i="6"/>
  <c r="H39" i="6"/>
  <c r="D39" i="6"/>
  <c r="N38" i="6"/>
  <c r="J38" i="6"/>
  <c r="H38" i="6"/>
  <c r="D38" i="6"/>
  <c r="N37" i="6"/>
  <c r="J37" i="6"/>
  <c r="H37" i="6"/>
  <c r="D37" i="6"/>
  <c r="M36" i="6"/>
  <c r="L36" i="6"/>
  <c r="K36" i="6"/>
  <c r="J36" i="6"/>
  <c r="N36" i="6" s="1"/>
  <c r="I36" i="6"/>
  <c r="G36" i="6"/>
  <c r="F36" i="6"/>
  <c r="E36" i="6"/>
  <c r="D36" i="6"/>
  <c r="H36" i="6" s="1"/>
  <c r="C36" i="6"/>
  <c r="N35" i="6"/>
  <c r="J35" i="6"/>
  <c r="H35" i="6"/>
  <c r="D35" i="6"/>
  <c r="N34" i="6"/>
  <c r="J34" i="6"/>
  <c r="H34" i="6"/>
  <c r="D34" i="6"/>
  <c r="N33" i="6"/>
  <c r="J33" i="6"/>
  <c r="H33" i="6"/>
  <c r="D33" i="6"/>
  <c r="N32" i="6"/>
  <c r="J32" i="6"/>
  <c r="H32" i="6"/>
  <c r="D32" i="6"/>
  <c r="M31" i="6"/>
  <c r="L31" i="6"/>
  <c r="K31" i="6"/>
  <c r="J31" i="6"/>
  <c r="N31" i="6" s="1"/>
  <c r="I31" i="6"/>
  <c r="G31" i="6"/>
  <c r="F31" i="6"/>
  <c r="E31" i="6"/>
  <c r="D31" i="6"/>
  <c r="H31" i="6" s="1"/>
  <c r="C31" i="6"/>
  <c r="N30" i="6"/>
  <c r="J30" i="6"/>
  <c r="H30" i="6"/>
  <c r="D30" i="6"/>
  <c r="N29" i="6"/>
  <c r="J29" i="6"/>
  <c r="H29" i="6"/>
  <c r="D29" i="6"/>
  <c r="N28" i="6"/>
  <c r="J28" i="6"/>
  <c r="H28" i="6"/>
  <c r="D28" i="6"/>
  <c r="N27" i="6"/>
  <c r="J27" i="6"/>
  <c r="H27" i="6"/>
  <c r="D27" i="6"/>
  <c r="M26" i="6"/>
  <c r="L26" i="6"/>
  <c r="K26" i="6"/>
  <c r="J26" i="6"/>
  <c r="N26" i="6" s="1"/>
  <c r="I26" i="6"/>
  <c r="G26" i="6"/>
  <c r="F26" i="6"/>
  <c r="E26" i="6"/>
  <c r="D26" i="6"/>
  <c r="H26" i="6" s="1"/>
  <c r="C26" i="6"/>
  <c r="N25" i="6"/>
  <c r="J25" i="6"/>
  <c r="H25" i="6"/>
  <c r="D25" i="6"/>
  <c r="N24" i="6"/>
  <c r="J24" i="6"/>
  <c r="H24" i="6"/>
  <c r="D24" i="6"/>
  <c r="N23" i="6"/>
  <c r="J23" i="6"/>
  <c r="H23" i="6"/>
  <c r="D23" i="6"/>
  <c r="N22" i="6"/>
  <c r="J22" i="6"/>
  <c r="H22" i="6"/>
  <c r="D22" i="6"/>
  <c r="M21" i="6"/>
  <c r="L21" i="6"/>
  <c r="K21" i="6"/>
  <c r="J21" i="6"/>
  <c r="N21" i="6" s="1"/>
  <c r="I21" i="6"/>
  <c r="G21" i="6"/>
  <c r="F21" i="6"/>
  <c r="E21" i="6"/>
  <c r="D21" i="6"/>
  <c r="H21" i="6" s="1"/>
  <c r="C21" i="6"/>
  <c r="N20" i="6"/>
  <c r="J20" i="6"/>
  <c r="H20" i="6"/>
  <c r="D20" i="6"/>
  <c r="N19" i="6"/>
  <c r="J19" i="6"/>
  <c r="H19" i="6"/>
  <c r="D19" i="6"/>
  <c r="N18" i="6"/>
  <c r="J18" i="6"/>
  <c r="H18" i="6"/>
  <c r="D18" i="6"/>
  <c r="N17" i="6"/>
  <c r="J17" i="6"/>
  <c r="H17" i="6"/>
  <c r="D17" i="6"/>
  <c r="M16" i="6"/>
  <c r="L16" i="6"/>
  <c r="K16" i="6"/>
  <c r="J16" i="6"/>
  <c r="N16" i="6" s="1"/>
  <c r="I16" i="6"/>
  <c r="G16" i="6"/>
  <c r="F16" i="6"/>
  <c r="E16" i="6"/>
  <c r="D16" i="6"/>
  <c r="H16" i="6" s="1"/>
  <c r="C16" i="6"/>
  <c r="N15" i="6"/>
  <c r="J15" i="6"/>
  <c r="H15" i="6"/>
  <c r="D15" i="6"/>
  <c r="N14" i="6"/>
  <c r="J14" i="6"/>
  <c r="H14" i="6"/>
  <c r="D14" i="6"/>
  <c r="N13" i="6"/>
  <c r="J13" i="6"/>
  <c r="H13" i="6"/>
  <c r="D13" i="6"/>
  <c r="N12" i="6"/>
  <c r="J12" i="6"/>
  <c r="H12" i="6"/>
  <c r="D12" i="6"/>
  <c r="M11" i="6"/>
  <c r="L11" i="6"/>
  <c r="K11" i="6"/>
  <c r="J11" i="6"/>
  <c r="N11" i="6" s="1"/>
  <c r="I11" i="6"/>
  <c r="G11" i="6"/>
  <c r="F11" i="6"/>
  <c r="E11" i="6"/>
  <c r="D11" i="6"/>
  <c r="H11" i="6" s="1"/>
  <c r="C11" i="6"/>
  <c r="N10" i="6"/>
  <c r="J10" i="6"/>
  <c r="H10" i="6"/>
  <c r="D10" i="6"/>
  <c r="N9" i="6"/>
  <c r="J9" i="6"/>
  <c r="H9" i="6"/>
  <c r="D9" i="6"/>
  <c r="N8" i="6"/>
  <c r="J8" i="6"/>
  <c r="H8" i="6"/>
  <c r="D8" i="6"/>
  <c r="N7" i="6"/>
  <c r="J7" i="6"/>
  <c r="H7" i="6"/>
  <c r="D7" i="6"/>
  <c r="M6" i="6"/>
  <c r="L6" i="6"/>
  <c r="K6" i="6"/>
  <c r="J6" i="6"/>
  <c r="N6" i="6" s="1"/>
  <c r="I6" i="6"/>
  <c r="G6" i="6"/>
  <c r="F6" i="6"/>
  <c r="E6" i="6"/>
  <c r="D6" i="6"/>
  <c r="H6" i="6" s="1"/>
  <c r="C6" i="6"/>
  <c r="BS48" i="5"/>
  <c r="BR48" i="5"/>
  <c r="BQ48" i="5"/>
  <c r="BP48" i="5"/>
  <c r="BO48" i="5"/>
  <c r="BN48" i="5"/>
  <c r="BL48" i="5"/>
  <c r="BK48" i="5"/>
  <c r="BJ48" i="5"/>
  <c r="BI48" i="5"/>
  <c r="BH48" i="5"/>
  <c r="BG48" i="5"/>
  <c r="BF48" i="5"/>
  <c r="BD48" i="5"/>
  <c r="BC48" i="5"/>
  <c r="BB48" i="5"/>
  <c r="BA48" i="5"/>
  <c r="AZ48" i="5"/>
  <c r="AY48" i="5"/>
  <c r="AX48" i="5"/>
  <c r="AV48" i="5"/>
  <c r="AU48" i="5"/>
  <c r="AT48" i="5"/>
  <c r="AS48" i="5"/>
  <c r="AR48" i="5"/>
  <c r="AQ48" i="5"/>
  <c r="AP48" i="5"/>
  <c r="AN48" i="5"/>
  <c r="AM48" i="5"/>
  <c r="AL48" i="5"/>
  <c r="AK48" i="5"/>
  <c r="AJ48" i="5"/>
  <c r="AI48" i="5"/>
  <c r="AH48" i="5"/>
  <c r="AF48" i="5"/>
  <c r="AE48" i="5"/>
  <c r="AD48" i="5"/>
  <c r="AC48" i="5"/>
  <c r="AB48" i="5"/>
  <c r="AA48" i="5"/>
  <c r="Z48" i="5"/>
  <c r="X48" i="5"/>
  <c r="W48" i="5"/>
  <c r="V48" i="5"/>
  <c r="U48" i="5"/>
  <c r="T48" i="5"/>
  <c r="S48" i="5"/>
  <c r="R48" i="5"/>
  <c r="P48" i="5"/>
  <c r="O48" i="5"/>
  <c r="N48" i="5"/>
  <c r="M48" i="5"/>
  <c r="L48" i="5"/>
  <c r="K48" i="5"/>
  <c r="J48" i="5"/>
  <c r="H48" i="5"/>
  <c r="E48" i="5"/>
  <c r="D48" i="5"/>
  <c r="BU47" i="5"/>
  <c r="BM47" i="5"/>
  <c r="BE47" i="5"/>
  <c r="BU46" i="5"/>
  <c r="BM46" i="5"/>
  <c r="BE46" i="5"/>
  <c r="AW46" i="5"/>
  <c r="AO46" i="5"/>
  <c r="AG46" i="5"/>
  <c r="Y46" i="5"/>
  <c r="Q46" i="5"/>
  <c r="I46" i="5"/>
  <c r="BU45" i="5"/>
  <c r="BM45" i="5"/>
  <c r="BE45" i="5"/>
  <c r="AW45" i="5"/>
  <c r="AO45" i="5"/>
  <c r="AG45" i="5"/>
  <c r="Y45" i="5"/>
  <c r="Q45" i="5"/>
  <c r="I45" i="5"/>
  <c r="BU44" i="5"/>
  <c r="BU43" i="5"/>
  <c r="BM43" i="5"/>
  <c r="BE43" i="5"/>
  <c r="AW43" i="5"/>
  <c r="AO43" i="5"/>
  <c r="AG43" i="5"/>
  <c r="Y43" i="5"/>
  <c r="Q43" i="5"/>
  <c r="I43" i="5"/>
  <c r="BU42" i="5"/>
  <c r="BM42" i="5"/>
  <c r="BE42" i="5"/>
  <c r="AW42" i="5"/>
  <c r="AO42" i="5"/>
  <c r="AG42" i="5"/>
  <c r="Y42" i="5"/>
  <c r="Q42" i="5"/>
  <c r="I42" i="5"/>
  <c r="BU41" i="5"/>
  <c r="BM41" i="5"/>
  <c r="BE41" i="5"/>
  <c r="AW41" i="5"/>
  <c r="BU40" i="5"/>
  <c r="BM40" i="5"/>
  <c r="BE40" i="5"/>
  <c r="AW40" i="5"/>
  <c r="AO40" i="5"/>
  <c r="AG40" i="5"/>
  <c r="Y40" i="5"/>
  <c r="Q40" i="5"/>
  <c r="I40" i="5"/>
  <c r="BU39" i="5"/>
  <c r="BM39" i="5"/>
  <c r="BE39" i="5"/>
  <c r="AW39" i="5"/>
  <c r="AO39" i="5"/>
  <c r="AG39" i="5"/>
  <c r="Y39" i="5"/>
  <c r="Q39" i="5"/>
  <c r="I39" i="5"/>
  <c r="BU38" i="5"/>
  <c r="BM38" i="5"/>
  <c r="BE38" i="5"/>
  <c r="AW38" i="5"/>
  <c r="AO38" i="5"/>
  <c r="AG38" i="5"/>
  <c r="Y38" i="5"/>
  <c r="Q38" i="5"/>
  <c r="I38" i="5"/>
  <c r="BU37" i="5"/>
  <c r="BM37" i="5"/>
  <c r="BM48" i="5" s="1"/>
  <c r="BE37" i="5"/>
  <c r="AW37" i="5"/>
  <c r="AO37" i="5"/>
  <c r="AG37" i="5"/>
  <c r="AG48" i="5" s="1"/>
  <c r="Y37" i="5"/>
  <c r="Q37" i="5"/>
  <c r="I37" i="5"/>
  <c r="BU36" i="5"/>
  <c r="BM36" i="5"/>
  <c r="BE36" i="5"/>
  <c r="AW36" i="5"/>
  <c r="AO36" i="5"/>
  <c r="BU35" i="5"/>
  <c r="BM35" i="5"/>
  <c r="BE35" i="5"/>
  <c r="BE48" i="5" s="1"/>
  <c r="AW35" i="5"/>
  <c r="AO35" i="5"/>
  <c r="AG35" i="5"/>
  <c r="Y35" i="5"/>
  <c r="Y48" i="5" s="1"/>
  <c r="BU34" i="5"/>
  <c r="BU48" i="5" s="1"/>
  <c r="BM34" i="5"/>
  <c r="BE34" i="5"/>
  <c r="AW34" i="5"/>
  <c r="AW48" i="5" s="1"/>
  <c r="AO34" i="5"/>
  <c r="AO48" i="5" s="1"/>
  <c r="AG34" i="5"/>
  <c r="Y34" i="5"/>
  <c r="Q34" i="5"/>
  <c r="Q48" i="5" s="1"/>
  <c r="I34" i="5"/>
  <c r="I48" i="5" s="1"/>
  <c r="Q33" i="5"/>
  <c r="I33" i="5"/>
  <c r="CA32" i="5"/>
  <c r="CA49" i="5" s="1"/>
  <c r="BZ32" i="5"/>
  <c r="BZ49" i="5" s="1"/>
  <c r="BY32" i="5"/>
  <c r="BY49" i="5" s="1"/>
  <c r="BX32" i="5"/>
  <c r="BX49" i="5" s="1"/>
  <c r="BW32" i="5"/>
  <c r="BW49" i="5" s="1"/>
  <c r="BV32" i="5"/>
  <c r="BV49" i="5" s="1"/>
  <c r="BT32" i="5"/>
  <c r="BT49" i="5" s="1"/>
  <c r="BS32" i="5"/>
  <c r="BS49" i="5" s="1"/>
  <c r="BR32" i="5"/>
  <c r="BR49" i="5" s="1"/>
  <c r="BQ32" i="5"/>
  <c r="BQ49" i="5" s="1"/>
  <c r="BP32" i="5"/>
  <c r="BP49" i="5" s="1"/>
  <c r="BO32" i="5"/>
  <c r="BO49" i="5" s="1"/>
  <c r="BN32" i="5"/>
  <c r="BN49" i="5" s="1"/>
  <c r="BL32" i="5"/>
  <c r="BL49" i="5" s="1"/>
  <c r="BK32" i="5"/>
  <c r="BK49" i="5" s="1"/>
  <c r="BJ32" i="5"/>
  <c r="BJ49" i="5" s="1"/>
  <c r="BI32" i="5"/>
  <c r="BI49" i="5" s="1"/>
  <c r="BH32" i="5"/>
  <c r="BH49" i="5" s="1"/>
  <c r="BG32" i="5"/>
  <c r="BG49" i="5" s="1"/>
  <c r="BF32" i="5"/>
  <c r="BF49" i="5" s="1"/>
  <c r="BD32" i="5"/>
  <c r="BD49" i="5" s="1"/>
  <c r="BC32" i="5"/>
  <c r="BC49" i="5" s="1"/>
  <c r="BB32" i="5"/>
  <c r="BB49" i="5" s="1"/>
  <c r="BA32" i="5"/>
  <c r="BA49" i="5" s="1"/>
  <c r="AZ32" i="5"/>
  <c r="AZ49" i="5" s="1"/>
  <c r="AY32" i="5"/>
  <c r="AY49" i="5" s="1"/>
  <c r="AX32" i="5"/>
  <c r="AX49" i="5" s="1"/>
  <c r="AV32" i="5"/>
  <c r="AV49" i="5" s="1"/>
  <c r="AU32" i="5"/>
  <c r="AU49" i="5" s="1"/>
  <c r="AT32" i="5"/>
  <c r="AT49" i="5" s="1"/>
  <c r="AS32" i="5"/>
  <c r="AS49" i="5" s="1"/>
  <c r="AR32" i="5"/>
  <c r="AR49" i="5" s="1"/>
  <c r="AQ32" i="5"/>
  <c r="AQ49" i="5" s="1"/>
  <c r="AP32" i="5"/>
  <c r="AP49" i="5" s="1"/>
  <c r="AN32" i="5"/>
  <c r="AN49" i="5" s="1"/>
  <c r="AM32" i="5"/>
  <c r="AM49" i="5" s="1"/>
  <c r="AL32" i="5"/>
  <c r="AL49" i="5" s="1"/>
  <c r="AK32" i="5"/>
  <c r="AK49" i="5" s="1"/>
  <c r="AJ32" i="5"/>
  <c r="AJ49" i="5" s="1"/>
  <c r="AI32" i="5"/>
  <c r="AI49" i="5" s="1"/>
  <c r="AH32" i="5"/>
  <c r="AH49" i="5" s="1"/>
  <c r="AF32" i="5"/>
  <c r="AF49" i="5" s="1"/>
  <c r="AE32" i="5"/>
  <c r="AE49" i="5" s="1"/>
  <c r="AD32" i="5"/>
  <c r="AD49" i="5" s="1"/>
  <c r="AC32" i="5"/>
  <c r="AC49" i="5" s="1"/>
  <c r="AB32" i="5"/>
  <c r="AB49" i="5" s="1"/>
  <c r="AA32" i="5"/>
  <c r="AA49" i="5" s="1"/>
  <c r="Z32" i="5"/>
  <c r="Z49" i="5" s="1"/>
  <c r="X32" i="5"/>
  <c r="X49" i="5" s="1"/>
  <c r="W32" i="5"/>
  <c r="W49" i="5" s="1"/>
  <c r="V32" i="5"/>
  <c r="V49" i="5" s="1"/>
  <c r="U32" i="5"/>
  <c r="U49" i="5" s="1"/>
  <c r="T32" i="5"/>
  <c r="T49" i="5" s="1"/>
  <c r="S32" i="5"/>
  <c r="S49" i="5" s="1"/>
  <c r="R32" i="5"/>
  <c r="R49" i="5" s="1"/>
  <c r="P32" i="5"/>
  <c r="P49" i="5" s="1"/>
  <c r="O32" i="5"/>
  <c r="O49" i="5" s="1"/>
  <c r="N32" i="5"/>
  <c r="N49" i="5" s="1"/>
  <c r="M32" i="5"/>
  <c r="M49" i="5" s="1"/>
  <c r="L32" i="5"/>
  <c r="L49" i="5" s="1"/>
  <c r="K32" i="5"/>
  <c r="K49" i="5" s="1"/>
  <c r="J32" i="5"/>
  <c r="J49" i="5" s="1"/>
  <c r="H32" i="5"/>
  <c r="H49" i="5" s="1"/>
  <c r="E32" i="5"/>
  <c r="E49" i="5" s="1"/>
  <c r="D32" i="5"/>
  <c r="D49" i="5" s="1"/>
  <c r="BU31" i="5"/>
  <c r="BM31" i="5"/>
  <c r="Y31" i="5"/>
  <c r="Q31" i="5"/>
  <c r="I31" i="5"/>
  <c r="BU28" i="5"/>
  <c r="BU27" i="5"/>
  <c r="BM26" i="5"/>
  <c r="BE26" i="5"/>
  <c r="AW26" i="5"/>
  <c r="AO26" i="5"/>
  <c r="AG26" i="5"/>
  <c r="Y26" i="5"/>
  <c r="Q26" i="5"/>
  <c r="I26" i="5"/>
  <c r="BU25" i="5"/>
  <c r="BM25" i="5"/>
  <c r="BE25" i="5"/>
  <c r="AW25" i="5"/>
  <c r="AO25" i="5"/>
  <c r="AG25" i="5"/>
  <c r="Y25" i="5"/>
  <c r="Q25" i="5"/>
  <c r="I25" i="5"/>
  <c r="BU24" i="5"/>
  <c r="BM24" i="5"/>
  <c r="BE24" i="5"/>
  <c r="AW24" i="5"/>
  <c r="AO24" i="5"/>
  <c r="AG24" i="5"/>
  <c r="Y24" i="5"/>
  <c r="Q24" i="5"/>
  <c r="I24" i="5"/>
  <c r="BU23" i="5"/>
  <c r="BM23" i="5"/>
  <c r="BE23" i="5"/>
  <c r="AW23" i="5"/>
  <c r="AO23" i="5"/>
  <c r="AG23" i="5"/>
  <c r="Y23" i="5"/>
  <c r="Q23" i="5"/>
  <c r="I23" i="5"/>
  <c r="BU22" i="5"/>
  <c r="BM22" i="5"/>
  <c r="BE22" i="5"/>
  <c r="AW22" i="5"/>
  <c r="AO22" i="5"/>
  <c r="AG22" i="5"/>
  <c r="Y22" i="5"/>
  <c r="Q22" i="5"/>
  <c r="I22" i="5"/>
  <c r="BM21" i="5"/>
  <c r="BE21" i="5"/>
  <c r="AW21" i="5"/>
  <c r="AO21" i="5"/>
  <c r="AG21" i="5"/>
  <c r="Y21" i="5"/>
  <c r="Q21" i="5"/>
  <c r="I21" i="5"/>
  <c r="AO20" i="5"/>
  <c r="AG20" i="5"/>
  <c r="Y20" i="5"/>
  <c r="Q20" i="5"/>
  <c r="I20" i="5"/>
  <c r="BU19" i="5"/>
  <c r="BM19" i="5"/>
  <c r="BU18" i="5"/>
  <c r="BM18" i="5"/>
  <c r="BU17" i="5"/>
  <c r="BM17" i="5"/>
  <c r="BE17" i="5"/>
  <c r="AW17" i="5"/>
  <c r="AO17" i="5"/>
  <c r="AG17" i="5"/>
  <c r="Y17" i="5"/>
  <c r="Q17" i="5"/>
  <c r="I17" i="5"/>
  <c r="BU16" i="5"/>
  <c r="BM16" i="5"/>
  <c r="BE16" i="5"/>
  <c r="AW16" i="5"/>
  <c r="AO16" i="5"/>
  <c r="AG16" i="5"/>
  <c r="Y16" i="5"/>
  <c r="Q16" i="5"/>
  <c r="I16" i="5"/>
  <c r="BU15" i="5"/>
  <c r="BM15" i="5"/>
  <c r="BE15" i="5"/>
  <c r="AW15" i="5"/>
  <c r="AO15" i="5"/>
  <c r="AG15" i="5"/>
  <c r="Y15" i="5"/>
  <c r="Q15" i="5"/>
  <c r="I15" i="5"/>
  <c r="BU14" i="5"/>
  <c r="BM14" i="5"/>
  <c r="BE14" i="5"/>
  <c r="AW14" i="5"/>
  <c r="AO14" i="5"/>
  <c r="AG14" i="5"/>
  <c r="Y14" i="5"/>
  <c r="Q14" i="5"/>
  <c r="I14" i="5"/>
  <c r="BU13" i="5"/>
  <c r="BM13" i="5"/>
  <c r="BE13" i="5"/>
  <c r="AW13" i="5"/>
  <c r="AO13" i="5"/>
  <c r="AG13" i="5"/>
  <c r="Y13" i="5"/>
  <c r="Q13" i="5"/>
  <c r="I13" i="5"/>
  <c r="AG12" i="5"/>
  <c r="Y12" i="5"/>
  <c r="Q12" i="5"/>
  <c r="I12" i="5"/>
  <c r="BU11" i="5"/>
  <c r="BM11" i="5"/>
  <c r="BE11" i="5"/>
  <c r="AW11" i="5"/>
  <c r="AO11" i="5"/>
  <c r="AG11" i="5"/>
  <c r="Y11" i="5"/>
  <c r="Q11" i="5"/>
  <c r="I11" i="5"/>
  <c r="BU10" i="5"/>
  <c r="BM10" i="5"/>
  <c r="BE10" i="5"/>
  <c r="AW10" i="5"/>
  <c r="AO10" i="5"/>
  <c r="AG10" i="5"/>
  <c r="Y10" i="5"/>
  <c r="Q10" i="5"/>
  <c r="I10" i="5"/>
  <c r="BU9" i="5"/>
  <c r="BM9" i="5"/>
  <c r="BE9" i="5"/>
  <c r="AW9" i="5"/>
  <c r="AO9" i="5"/>
  <c r="AG9" i="5"/>
  <c r="Y9" i="5"/>
  <c r="Q9" i="5"/>
  <c r="I9" i="5"/>
  <c r="BU8" i="5"/>
  <c r="BM8" i="5"/>
  <c r="BM32" i="5" s="1"/>
  <c r="BE8" i="5"/>
  <c r="BE32" i="5" s="1"/>
  <c r="AW8" i="5"/>
  <c r="AW32" i="5" s="1"/>
  <c r="AW49" i="5" s="1"/>
  <c r="AO8" i="5"/>
  <c r="AO32" i="5" s="1"/>
  <c r="AO49" i="5" s="1"/>
  <c r="AG8" i="5"/>
  <c r="Y8" i="5"/>
  <c r="Q8" i="5"/>
  <c r="I8" i="5"/>
  <c r="AG7" i="5"/>
  <c r="Y7" i="5"/>
  <c r="Q7" i="5"/>
  <c r="I7" i="5"/>
  <c r="BU6" i="5"/>
  <c r="BU32" i="5" s="1"/>
  <c r="AG6" i="5"/>
  <c r="AG32" i="5" s="1"/>
  <c r="Y6" i="5"/>
  <c r="Y32" i="5" s="1"/>
  <c r="Y49" i="5" s="1"/>
  <c r="Q6" i="5"/>
  <c r="Q32" i="5" s="1"/>
  <c r="Q49" i="5" s="1"/>
  <c r="I6" i="5"/>
  <c r="I32" i="5" s="1"/>
  <c r="O19" i="4"/>
  <c r="N19" i="4"/>
  <c r="M19" i="4"/>
  <c r="L19" i="4"/>
  <c r="K19" i="4"/>
  <c r="J19" i="4"/>
  <c r="I19" i="4"/>
  <c r="H19" i="4"/>
  <c r="G19" i="4"/>
  <c r="F19" i="4"/>
  <c r="D19" i="4"/>
  <c r="C19" i="4"/>
  <c r="G7" i="18" l="1"/>
  <c r="C11" i="18"/>
  <c r="G11" i="18" s="1"/>
  <c r="G17" i="18"/>
  <c r="H11" i="18"/>
  <c r="K11" i="18" s="1"/>
  <c r="F6" i="16"/>
  <c r="G21" i="16"/>
  <c r="F26" i="16"/>
  <c r="G41" i="16"/>
  <c r="F36" i="16"/>
  <c r="O21" i="14"/>
  <c r="N21" i="14"/>
  <c r="J36" i="14"/>
  <c r="O26" i="14"/>
  <c r="N26" i="14"/>
  <c r="J41" i="14"/>
  <c r="O6" i="14"/>
  <c r="N6" i="14"/>
  <c r="J21" i="14"/>
  <c r="O41" i="14"/>
  <c r="N41" i="14"/>
  <c r="G16" i="14"/>
  <c r="J16" i="14" s="1"/>
  <c r="K16" i="14"/>
  <c r="G17" i="14"/>
  <c r="G18" i="14"/>
  <c r="G19" i="14"/>
  <c r="G20" i="14"/>
  <c r="F21" i="14"/>
  <c r="G36" i="14"/>
  <c r="K36" i="14"/>
  <c r="G37" i="14"/>
  <c r="G38" i="14"/>
  <c r="G39" i="14"/>
  <c r="G40" i="14"/>
  <c r="F41" i="14"/>
  <c r="M11" i="14"/>
  <c r="G21" i="14"/>
  <c r="M31" i="14"/>
  <c r="G41" i="14"/>
  <c r="M16" i="14"/>
  <c r="M36" i="14"/>
  <c r="C11" i="12"/>
  <c r="L11" i="12" s="1"/>
  <c r="C21" i="12"/>
  <c r="L21" i="12" s="1"/>
  <c r="C31" i="12"/>
  <c r="L31" i="12" s="1"/>
  <c r="AG49" i="5"/>
  <c r="BE49" i="5"/>
  <c r="I49" i="5"/>
  <c r="BU49" i="5"/>
  <c r="BM49" i="5"/>
  <c r="O11" i="14" l="1"/>
  <c r="N11" i="14"/>
  <c r="O31" i="14"/>
  <c r="N31" i="14"/>
  <c r="N36" i="14"/>
  <c r="O36" i="14"/>
  <c r="N16" i="14"/>
  <c r="O16" i="14"/>
</calcChain>
</file>

<file path=xl/comments1.xml><?xml version="1.0" encoding="utf-8"?>
<comments xmlns="http://schemas.openxmlformats.org/spreadsheetml/2006/main">
  <authors>
    <author>井尻　三千代</author>
    <author>藤澤 有香</author>
  </authors>
  <commentLis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収納率等調査票の特別徴収（２月）の調定人数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被保険者数合計から特別徴収被保険者数をマイナスした数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10月時点の特別徴収と普通徴収の人数を算出していた。その人数を合算、3月31日末時点の合計から差し引いた差額を按分した。
</t>
        </r>
      </text>
    </comment>
    <comment ref="E13" authorId="1">
      <text>
        <r>
          <rPr>
            <b/>
            <sz val="9"/>
            <color indexed="81"/>
            <rFont val="ＭＳ Ｐゴシック"/>
            <family val="3"/>
            <charset val="128"/>
          </rPr>
          <t>１２月の広域連合報告「厚労省調査」の人数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決算書の金額
</t>
        </r>
      </text>
    </comment>
    <comment ref="G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過年度+現年度
</t>
        </r>
      </text>
    </comment>
    <comment ref="U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E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決算書の金額
</t>
        </r>
      </text>
    </comment>
    <comment ref="G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過年度+現年度
</t>
        </r>
      </text>
    </comment>
    <comment ref="U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  <comment ref="E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決算書の金額
</t>
        </r>
      </text>
    </comment>
    <comment ref="G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過年度+現年度
</t>
        </r>
      </text>
    </comment>
    <comment ref="U2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収入額を調定額で割る（小数点以下第３位を四捨五入）
</t>
        </r>
      </text>
    </comment>
  </commentList>
</comments>
</file>

<file path=xl/comments2.xml><?xml version="1.0" encoding="utf-8"?>
<comments xmlns="http://schemas.openxmlformats.org/spreadsheetml/2006/main">
  <authors>
    <author>出店　理成</author>
  </authors>
  <commentLis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名称変更しました。
みくに未来保育所→みくに未来幼保園
宿保育所→宿幼保園
安島保育所→安島幼保園
加戸保育所→加戸幼保園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並べ替えました。
霞幼保園～鳴鹿幼保園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追加しました。
磯部西幼保園、高椋幼保園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追加しました。
坂井こども園</t>
        </r>
      </text>
    </comment>
  </commentList>
</comments>
</file>

<file path=xl/sharedStrings.xml><?xml version="1.0" encoding="utf-8"?>
<sst xmlns="http://schemas.openxmlformats.org/spreadsheetml/2006/main" count="1524" uniqueCount="468">
  <si>
    <t>N-15．児童館設置状況</t>
    <rPh sb="5" eb="8">
      <t>ジドウカン</t>
    </rPh>
    <rPh sb="8" eb="10">
      <t>セッチ</t>
    </rPh>
    <rPh sb="10" eb="12">
      <t>ジョウキョウ</t>
    </rPh>
    <phoneticPr fontId="4"/>
  </si>
  <si>
    <t>単位：人</t>
    <rPh sb="0" eb="2">
      <t>タンイ</t>
    </rPh>
    <rPh sb="3" eb="4">
      <t>ヒト</t>
    </rPh>
    <phoneticPr fontId="8"/>
  </si>
  <si>
    <t>名称</t>
    <rPh sb="0" eb="2">
      <t>メイショウ</t>
    </rPh>
    <phoneticPr fontId="8"/>
  </si>
  <si>
    <t>職員数(平成28年4月1日)</t>
    <rPh sb="0" eb="3">
      <t>ショクインスウ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</si>
  <si>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</si>
  <si>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</si>
  <si>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</si>
  <si>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</si>
  <si>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</si>
  <si>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</si>
  <si>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</si>
  <si>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</si>
  <si>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</si>
  <si>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</si>
  <si>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</si>
  <si>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正職員</t>
    <rPh sb="0" eb="1">
      <t>セイ</t>
    </rPh>
    <rPh sb="1" eb="3">
      <t>ショクイン</t>
    </rPh>
    <phoneticPr fontId="8"/>
  </si>
  <si>
    <t>臨時</t>
    <rPh sb="0" eb="2">
      <t>リンジ</t>
    </rPh>
    <phoneticPr fontId="8"/>
  </si>
  <si>
    <t>月平均利用者数</t>
    <rPh sb="0" eb="3">
      <t>ツキヘイキン</t>
    </rPh>
    <rPh sb="3" eb="5">
      <t>リヨウ</t>
    </rPh>
    <rPh sb="5" eb="6">
      <t>シャ</t>
    </rPh>
    <rPh sb="6" eb="7">
      <t>スウ</t>
    </rPh>
    <phoneticPr fontId="8"/>
  </si>
  <si>
    <t>池上児童館</t>
  </si>
  <si>
    <t>今市児童館</t>
  </si>
  <si>
    <t>城北児童館</t>
  </si>
  <si>
    <t>坪江地区児童館</t>
  </si>
  <si>
    <t>坂井児童センター</t>
  </si>
  <si>
    <t>長屋児童館</t>
  </si>
  <si>
    <t>兵庫児童館</t>
  </si>
  <si>
    <t>新九頭竜児童館</t>
  </si>
  <si>
    <t>磯部公民館児童室</t>
  </si>
  <si>
    <t>西瓜屋児童館</t>
  </si>
  <si>
    <t>春江児童館</t>
  </si>
  <si>
    <t>長畑児童館</t>
  </si>
  <si>
    <t>大関児童館</t>
  </si>
  <si>
    <t>坂井木部児童館</t>
  </si>
  <si>
    <t>合計</t>
    <rPh sb="0" eb="2">
      <t>ゴウケイ</t>
    </rPh>
    <phoneticPr fontId="8"/>
  </si>
  <si>
    <t>※児童クラブ利用者数は除く。木部、兵庫、新九、西瓜屋、春江</t>
    <rPh sb="1" eb="3">
      <t>ジドウ</t>
    </rPh>
    <rPh sb="6" eb="8">
      <t>リヨウ</t>
    </rPh>
    <rPh sb="8" eb="9">
      <t>シャ</t>
    </rPh>
    <rPh sb="9" eb="10">
      <t>スウ</t>
    </rPh>
    <rPh sb="11" eb="12">
      <t>ノゾ</t>
    </rPh>
    <rPh sb="14" eb="16">
      <t>キベ</t>
    </rPh>
    <rPh sb="17" eb="19">
      <t>ヒョウゴ</t>
    </rPh>
    <rPh sb="20" eb="21">
      <t>シン</t>
    </rPh>
    <rPh sb="21" eb="22">
      <t>ク</t>
    </rPh>
    <rPh sb="23" eb="24">
      <t>ニシ</t>
    </rPh>
    <rPh sb="24" eb="25">
      <t>ウリ</t>
    </rPh>
    <rPh sb="25" eb="26">
      <t>ヤ</t>
    </rPh>
    <rPh sb="27" eb="29">
      <t>ハルエ</t>
    </rPh>
    <phoneticPr fontId="8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</si>
  <si>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8"/>
  </si>
  <si>
    <t>N-14．保育所設置状況</t>
    <rPh sb="5" eb="7">
      <t>ホイク</t>
    </rPh>
    <rPh sb="7" eb="8">
      <t>ショ</t>
    </rPh>
    <rPh sb="8" eb="10">
      <t>セッチ</t>
    </rPh>
    <rPh sb="10" eb="12">
      <t>ジョウキョウ</t>
    </rPh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</si>
  <si>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8"/>
  </si>
  <si>
    <t>区分</t>
    <rPh sb="0" eb="2">
      <t>クブン</t>
    </rPh>
    <phoneticPr fontId="8"/>
  </si>
  <si>
    <t>定員</t>
    <rPh sb="0" eb="2">
      <t>テイイン</t>
    </rPh>
    <phoneticPr fontId="8"/>
  </si>
  <si>
    <t>児童数</t>
    <rPh sb="0" eb="2">
      <t>ジドウ</t>
    </rPh>
    <rPh sb="2" eb="3">
      <t>スウ</t>
    </rPh>
    <phoneticPr fontId="8"/>
  </si>
  <si>
    <t>計</t>
    <rPh sb="0" eb="1">
      <t>ケイ</t>
    </rPh>
    <phoneticPr fontId="8"/>
  </si>
  <si>
    <t>0歳児</t>
    <rPh sb="1" eb="3">
      <t>サイジ</t>
    </rPh>
    <phoneticPr fontId="8"/>
  </si>
  <si>
    <t>1歳児</t>
    <rPh sb="1" eb="3">
      <t>サイジ</t>
    </rPh>
    <phoneticPr fontId="8"/>
  </si>
  <si>
    <t>2歳児</t>
    <rPh sb="1" eb="3">
      <t>サイジ</t>
    </rPh>
    <phoneticPr fontId="8"/>
  </si>
  <si>
    <t>3歳児</t>
    <rPh sb="1" eb="3">
      <t>サイジ</t>
    </rPh>
    <phoneticPr fontId="8"/>
  </si>
  <si>
    <t>4歳児</t>
    <rPh sb="1" eb="3">
      <t>サイジ</t>
    </rPh>
    <phoneticPr fontId="8"/>
  </si>
  <si>
    <t>5歳児</t>
    <rPh sb="1" eb="3">
      <t>サイジ</t>
    </rPh>
    <phoneticPr fontId="8"/>
  </si>
  <si>
    <t>公立</t>
    <rPh sb="0" eb="2">
      <t>コウリツ</t>
    </rPh>
    <phoneticPr fontId="8"/>
  </si>
  <si>
    <t>三国南保育所</t>
  </si>
  <si>
    <t>-</t>
    <phoneticPr fontId="8"/>
  </si>
  <si>
    <t>三国中央保育所</t>
  </si>
  <si>
    <t>-</t>
    <phoneticPr fontId="8"/>
  </si>
  <si>
    <t>みくに未来幼保園</t>
    <rPh sb="5" eb="6">
      <t>ヨウ</t>
    </rPh>
    <rPh sb="6" eb="7">
      <t>ホ</t>
    </rPh>
    <rPh sb="7" eb="8">
      <t>エン</t>
    </rPh>
    <phoneticPr fontId="8"/>
  </si>
  <si>
    <t>宿幼保園</t>
    <rPh sb="1" eb="2">
      <t>ヨウ</t>
    </rPh>
    <rPh sb="2" eb="3">
      <t>ホ</t>
    </rPh>
    <rPh sb="3" eb="4">
      <t>エン</t>
    </rPh>
    <phoneticPr fontId="8"/>
  </si>
  <si>
    <t>安島幼保園</t>
    <rPh sb="2" eb="3">
      <t>ヨウ</t>
    </rPh>
    <rPh sb="3" eb="4">
      <t>ホ</t>
    </rPh>
    <rPh sb="4" eb="5">
      <t>エン</t>
    </rPh>
    <phoneticPr fontId="8"/>
  </si>
  <si>
    <t>加戸幼保園</t>
    <rPh sb="2" eb="3">
      <t>ヨウ</t>
    </rPh>
    <rPh sb="3" eb="4">
      <t>ホ</t>
    </rPh>
    <rPh sb="4" eb="5">
      <t>エン</t>
    </rPh>
    <phoneticPr fontId="8"/>
  </si>
  <si>
    <t>新保保育所</t>
  </si>
  <si>
    <t>霞幼保園</t>
  </si>
  <si>
    <t>今福幼保園</t>
  </si>
  <si>
    <t>安田幼保園</t>
  </si>
  <si>
    <t>鳴鹿幼保園</t>
  </si>
  <si>
    <t>磯部東幼保園</t>
  </si>
  <si>
    <t>磯部西幼保園</t>
    <rPh sb="0" eb="2">
      <t>イソベ</t>
    </rPh>
    <rPh sb="2" eb="3">
      <t>ニシ</t>
    </rPh>
    <rPh sb="3" eb="4">
      <t>ヨウ</t>
    </rPh>
    <rPh sb="4" eb="5">
      <t>ホ</t>
    </rPh>
    <rPh sb="5" eb="6">
      <t>エン</t>
    </rPh>
    <phoneticPr fontId="8"/>
  </si>
  <si>
    <t>高椋幼保園</t>
    <rPh sb="0" eb="2">
      <t>タカボコ</t>
    </rPh>
    <rPh sb="2" eb="3">
      <t>ヨウ</t>
    </rPh>
    <rPh sb="3" eb="4">
      <t>ホ</t>
    </rPh>
    <rPh sb="4" eb="5">
      <t>エン</t>
    </rPh>
    <phoneticPr fontId="8"/>
  </si>
  <si>
    <t>八ヶ幼保園</t>
  </si>
  <si>
    <t>春江南保育所</t>
  </si>
  <si>
    <t>閉園</t>
    <rPh sb="0" eb="2">
      <t>ヘイエン</t>
    </rPh>
    <phoneticPr fontId="8"/>
  </si>
  <si>
    <t>春江中保育所</t>
  </si>
  <si>
    <t>春江東保育所</t>
  </si>
  <si>
    <t>春江北保育所</t>
  </si>
  <si>
    <t>春江西保育所</t>
  </si>
  <si>
    <t>春江保育所</t>
  </si>
  <si>
    <t>春江幼保園</t>
    <rPh sb="0" eb="2">
      <t>ハルエ</t>
    </rPh>
    <rPh sb="2" eb="3">
      <t>ヨウ</t>
    </rPh>
    <rPh sb="3" eb="4">
      <t>ホ</t>
    </rPh>
    <rPh sb="4" eb="5">
      <t>エン</t>
    </rPh>
    <phoneticPr fontId="8"/>
  </si>
  <si>
    <t>春江東幼保園</t>
    <rPh sb="0" eb="2">
      <t>ハルエ</t>
    </rPh>
    <rPh sb="2" eb="3">
      <t>ヒガシ</t>
    </rPh>
    <rPh sb="3" eb="4">
      <t>ヨウ</t>
    </rPh>
    <rPh sb="4" eb="5">
      <t>ホ</t>
    </rPh>
    <rPh sb="5" eb="6">
      <t>エン</t>
    </rPh>
    <phoneticPr fontId="8"/>
  </si>
  <si>
    <t>坂井保育所</t>
  </si>
  <si>
    <t>坂井乳児保育所</t>
  </si>
  <si>
    <t>坂井こども園</t>
    <rPh sb="0" eb="2">
      <t>サカイ</t>
    </rPh>
    <rPh sb="5" eb="6">
      <t>エン</t>
    </rPh>
    <phoneticPr fontId="8"/>
  </si>
  <si>
    <t>私立</t>
    <rPh sb="0" eb="1">
      <t>シ</t>
    </rPh>
    <rPh sb="1" eb="2">
      <t>リツ</t>
    </rPh>
    <phoneticPr fontId="8"/>
  </si>
  <si>
    <t>三国運動公園保育所</t>
    <phoneticPr fontId="8"/>
  </si>
  <si>
    <t>-</t>
    <phoneticPr fontId="8"/>
  </si>
  <si>
    <t>米納津保育所</t>
  </si>
  <si>
    <t xml:space="preserve"> </t>
    <phoneticPr fontId="8"/>
  </si>
  <si>
    <t>三国松涛保育園</t>
    <rPh sb="0" eb="2">
      <t>ミクニ</t>
    </rPh>
    <rPh sb="2" eb="3">
      <t>マツ</t>
    </rPh>
    <rPh sb="3" eb="4">
      <t>トウ</t>
    </rPh>
    <rPh sb="4" eb="7">
      <t>ホイクエン</t>
    </rPh>
    <phoneticPr fontId="8"/>
  </si>
  <si>
    <t>三国ひかり保育園</t>
    <rPh sb="0" eb="2">
      <t>ミクニ</t>
    </rPh>
    <rPh sb="5" eb="8">
      <t>ホイクエン</t>
    </rPh>
    <phoneticPr fontId="8"/>
  </si>
  <si>
    <t>つぼみ保育園</t>
  </si>
  <si>
    <t>もみじ保育園</t>
  </si>
  <si>
    <t>まごころ保育園</t>
  </si>
  <si>
    <t>しろの子保育園</t>
  </si>
  <si>
    <t>わっか保育園</t>
    <rPh sb="3" eb="6">
      <t>ホイクエン</t>
    </rPh>
    <phoneticPr fontId="8"/>
  </si>
  <si>
    <t>春江みどり保育園</t>
  </si>
  <si>
    <t>いと勢保育園</t>
  </si>
  <si>
    <t>春江ゆり保育園</t>
    <rPh sb="0" eb="2">
      <t>ハルエ</t>
    </rPh>
    <rPh sb="4" eb="7">
      <t>ホイクエン</t>
    </rPh>
    <phoneticPr fontId="8"/>
  </si>
  <si>
    <t>すずらん保育園</t>
  </si>
  <si>
    <t>るんびに保育園</t>
  </si>
  <si>
    <t>坂井松涛保育園</t>
    <rPh sb="0" eb="2">
      <t>サカイ</t>
    </rPh>
    <rPh sb="2" eb="3">
      <t>マツ</t>
    </rPh>
    <rPh sb="3" eb="4">
      <t>ナミ</t>
    </rPh>
    <rPh sb="4" eb="7">
      <t>ホイクエン</t>
    </rPh>
    <phoneticPr fontId="8"/>
  </si>
  <si>
    <t>資料：児童家庭課</t>
    <rPh sb="0" eb="2">
      <t>シリョウ</t>
    </rPh>
    <rPh sb="3" eb="5">
      <t>ジドウ</t>
    </rPh>
    <rPh sb="5" eb="7">
      <t>カテイ</t>
    </rPh>
    <rPh sb="7" eb="8">
      <t>カ</t>
    </rPh>
    <phoneticPr fontId="8"/>
  </si>
  <si>
    <t>N-13．赤い羽根、歳末助け合い共同募金の状況</t>
    <rPh sb="5" eb="6">
      <t>アカ</t>
    </rPh>
    <rPh sb="7" eb="9">
      <t>ハネ</t>
    </rPh>
    <rPh sb="10" eb="12">
      <t>サイマツ</t>
    </rPh>
    <rPh sb="12" eb="13">
      <t>タス</t>
    </rPh>
    <rPh sb="14" eb="15">
      <t>ア</t>
    </rPh>
    <phoneticPr fontId="4"/>
  </si>
  <si>
    <t>単位：円</t>
    <rPh sb="0" eb="2">
      <t>タンイ</t>
    </rPh>
    <rPh sb="3" eb="4">
      <t>エン</t>
    </rPh>
    <phoneticPr fontId="8"/>
  </si>
  <si>
    <t>（赤い羽根募金）</t>
    <phoneticPr fontId="8"/>
  </si>
  <si>
    <t>（歳末たすけあい募金)</t>
    <phoneticPr fontId="4"/>
  </si>
  <si>
    <t>年  度</t>
    <rPh sb="3" eb="4">
      <t>ド</t>
    </rPh>
    <phoneticPr fontId="8"/>
  </si>
  <si>
    <t>目標額</t>
  </si>
  <si>
    <t>実績内容</t>
    <phoneticPr fontId="8"/>
  </si>
  <si>
    <t>達成率</t>
  </si>
  <si>
    <t>総額</t>
    <phoneticPr fontId="4"/>
  </si>
  <si>
    <t>戸別募金</t>
  </si>
  <si>
    <t>法人募金</t>
  </si>
  <si>
    <t>その他</t>
  </si>
  <si>
    <t>(%)</t>
    <phoneticPr fontId="8"/>
  </si>
  <si>
    <t>総　　額</t>
    <phoneticPr fontId="4"/>
  </si>
  <si>
    <t>平成10年度</t>
    <rPh sb="0" eb="2">
      <t>ヘイセイ</t>
    </rPh>
    <rPh sb="4" eb="6">
      <t>ネンド</t>
    </rPh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</si>
  <si>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</si>
  <si>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</si>
  <si>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-</t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</si>
  <si>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</si>
  <si>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</si>
  <si>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-</t>
  </si>
  <si>
    <t>平成11年度</t>
    <rPh sb="0" eb="2">
      <t>ヘイセイ</t>
    </rPh>
    <rPh sb="4" eb="6">
      <t>ネンド</t>
    </rPh>
    <phoneticPr fontId="8"/>
  </si>
  <si>
    <t>平成12年度</t>
    <rPh sb="0" eb="2">
      <t>ヘイセイ</t>
    </rPh>
    <rPh sb="4" eb="6">
      <t>ネンド</t>
    </rPh>
    <phoneticPr fontId="8"/>
  </si>
  <si>
    <t>平成13年度</t>
    <rPh sb="0" eb="2">
      <t>ヘイセイ</t>
    </rPh>
    <rPh sb="4" eb="6">
      <t>ネンド</t>
    </rPh>
    <phoneticPr fontId="8"/>
  </si>
  <si>
    <t>平成14年度</t>
    <rPh sb="0" eb="2">
      <t>ヘイセイ</t>
    </rPh>
    <rPh sb="4" eb="6">
      <t>ネンド</t>
    </rPh>
    <phoneticPr fontId="8"/>
  </si>
  <si>
    <t>平成15年度</t>
    <rPh sb="0" eb="2">
      <t>ヘイセイ</t>
    </rPh>
    <rPh sb="4" eb="6">
      <t>ネンド</t>
    </rPh>
    <phoneticPr fontId="8"/>
  </si>
  <si>
    <t>平成16年度</t>
    <rPh sb="0" eb="2">
      <t>ヘイセイ</t>
    </rPh>
    <rPh sb="4" eb="6">
      <t>ネンド</t>
    </rPh>
    <phoneticPr fontId="8"/>
  </si>
  <si>
    <t>-</t>
    <phoneticPr fontId="4"/>
  </si>
  <si>
    <t>平成17年度</t>
    <rPh sb="0" eb="2">
      <t>ヘイセイ</t>
    </rPh>
    <rPh sb="4" eb="6">
      <t>ネンド</t>
    </rPh>
    <phoneticPr fontId="8"/>
  </si>
  <si>
    <t>平成18年度</t>
    <rPh sb="0" eb="2">
      <t>ヘイセイ</t>
    </rPh>
    <rPh sb="4" eb="6">
      <t>ネンド</t>
    </rPh>
    <phoneticPr fontId="8"/>
  </si>
  <si>
    <t>平成19年度</t>
    <rPh sb="0" eb="2">
      <t>ヘイセイ</t>
    </rPh>
    <rPh sb="4" eb="6">
      <t>ネンド</t>
    </rPh>
    <phoneticPr fontId="8"/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</si>
  <si>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</si>
  <si>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</si>
  <si>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</t>
    <rPh sb="0" eb="2">
      <t>ヘイセイ</t>
    </rPh>
    <rPh sb="4" eb="6">
      <t>ネンド</t>
    </rPh>
    <phoneticPr fontId="8"/>
  </si>
  <si>
    <t>平成23年度</t>
    <rPh sb="0" eb="2">
      <t>ヘイセイ</t>
    </rPh>
    <rPh sb="4" eb="6">
      <t>ネンド</t>
    </rPh>
    <phoneticPr fontId="8"/>
  </si>
  <si>
    <t>平成24年度</t>
    <rPh sb="0" eb="2">
      <t>ヘイセイ</t>
    </rPh>
    <rPh sb="4" eb="6">
      <t>ネンド</t>
    </rPh>
    <phoneticPr fontId="8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</si>
  <si>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</si>
  <si>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</si>
  <si>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</si>
  <si>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</si>
  <si>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資料：福井県共同募金会</t>
    <rPh sb="0" eb="2">
      <t>シリョウ</t>
    </rPh>
    <rPh sb="3" eb="6">
      <t>フクイケン</t>
    </rPh>
    <rPh sb="6" eb="8">
      <t>キョウドウ</t>
    </rPh>
    <rPh sb="8" eb="11">
      <t>ボキンカイ</t>
    </rPh>
    <phoneticPr fontId="4"/>
  </si>
  <si>
    <t>N-12．福祉手当給付状況</t>
    <phoneticPr fontId="8"/>
  </si>
  <si>
    <t>各年3月31日現在</t>
    <phoneticPr fontId="8"/>
  </si>
  <si>
    <t>単位：人</t>
    <phoneticPr fontId="33"/>
  </si>
  <si>
    <t>年次</t>
    <rPh sb="0" eb="2">
      <t>ネンジ</t>
    </rPh>
    <phoneticPr fontId="4"/>
  </si>
  <si>
    <t>総数</t>
    <rPh sb="0" eb="2">
      <t>ソウスウ</t>
    </rPh>
    <phoneticPr fontId="8"/>
  </si>
  <si>
    <t>障害児福祉</t>
    <rPh sb="2" eb="3">
      <t>ジ</t>
    </rPh>
    <phoneticPr fontId="8"/>
  </si>
  <si>
    <t>特別障害者</t>
    <phoneticPr fontId="8"/>
  </si>
  <si>
    <t>経過的福祉</t>
    <phoneticPr fontId="8"/>
  </si>
  <si>
    <t>手当</t>
    <phoneticPr fontId="8"/>
  </si>
  <si>
    <t>手当</t>
    <phoneticPr fontId="8"/>
  </si>
  <si>
    <t>平成10年</t>
    <rPh sb="0" eb="2">
      <t>ヘイセイ</t>
    </rPh>
    <rPh sb="4" eb="5">
      <t>ネン</t>
    </rPh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</si>
  <si>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</si>
  <si>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</si>
  <si>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平成13年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</si>
  <si>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</si>
  <si>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</si>
  <si>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</si>
  <si>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</si>
  <si>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資料：社会福祉課</t>
    <rPh sb="3" eb="5">
      <t>シャカイ</t>
    </rPh>
    <rPh sb="5" eb="7">
      <t>フクシ</t>
    </rPh>
    <rPh sb="7" eb="8">
      <t>カ</t>
    </rPh>
    <phoneticPr fontId="4"/>
  </si>
  <si>
    <t>N-11．療育手帳交付状況</t>
    <phoneticPr fontId="4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</si>
  <si>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8"/>
  </si>
  <si>
    <t>最重度</t>
  </si>
  <si>
    <t>重複傷害</t>
  </si>
  <si>
    <t>中度</t>
  </si>
  <si>
    <t>軽度</t>
  </si>
  <si>
    <t>年次</t>
    <rPh sb="0" eb="2">
      <t>ネンジ</t>
    </rPh>
    <phoneticPr fontId="8"/>
  </si>
  <si>
    <t>Ａ１</t>
  </si>
  <si>
    <t>Ａ２</t>
  </si>
  <si>
    <t>Ｂ１</t>
  </si>
  <si>
    <t>Ｂ２</t>
  </si>
  <si>
    <t>障害児</t>
    <rPh sb="0" eb="2">
      <t>ショウガイ</t>
    </rPh>
    <phoneticPr fontId="4"/>
  </si>
  <si>
    <t>障害者</t>
    <rPh sb="0" eb="2">
      <t>ショウガイ</t>
    </rPh>
    <phoneticPr fontId="4"/>
  </si>
  <si>
    <t>N-10．障害類別身体障害者数</t>
    <rPh sb="5" eb="7">
      <t>ショウガイ</t>
    </rPh>
    <rPh sb="7" eb="9">
      <t>ルイベツ</t>
    </rPh>
    <rPh sb="9" eb="11">
      <t>シンタイ</t>
    </rPh>
    <rPh sb="11" eb="14">
      <t>ショウガイシャ</t>
    </rPh>
    <rPh sb="14" eb="15">
      <t>スウ</t>
    </rPh>
    <phoneticPr fontId="8"/>
  </si>
  <si>
    <t>視覚</t>
    <rPh sb="0" eb="2">
      <t>シカク</t>
    </rPh>
    <phoneticPr fontId="8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</si>
  <si>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8"/>
  </si>
  <si>
    <t>音声言語
そしゃく</t>
    <rPh sb="0" eb="2">
      <t>オンセイ</t>
    </rPh>
    <rPh sb="2" eb="4">
      <t>ゲンゴ</t>
    </rPh>
    <phoneticPr fontId="8"/>
  </si>
  <si>
    <t>肢体不自由</t>
    <rPh sb="0" eb="2">
      <t>シタイ</t>
    </rPh>
    <rPh sb="2" eb="5">
      <t>フジユウ</t>
    </rPh>
    <phoneticPr fontId="8"/>
  </si>
  <si>
    <t>内部障害</t>
    <rPh sb="0" eb="2">
      <t>ナイブ</t>
    </rPh>
    <rPh sb="2" eb="4">
      <t>ショウガイ</t>
    </rPh>
    <phoneticPr fontId="8"/>
  </si>
  <si>
    <t>聴覚</t>
    <rPh sb="0" eb="2">
      <t>チョウカク</t>
    </rPh>
    <phoneticPr fontId="8"/>
  </si>
  <si>
    <t>平衡</t>
    <rPh sb="0" eb="2">
      <t>ヘイコウ</t>
    </rPh>
    <phoneticPr fontId="8"/>
  </si>
  <si>
    <t>上肢</t>
    <rPh sb="0" eb="1">
      <t>ウエ</t>
    </rPh>
    <rPh sb="1" eb="2">
      <t>アシ</t>
    </rPh>
    <phoneticPr fontId="8"/>
  </si>
  <si>
    <t>下肢</t>
    <rPh sb="0" eb="2">
      <t>カシ</t>
    </rPh>
    <phoneticPr fontId="8"/>
  </si>
  <si>
    <t>体幹</t>
    <rPh sb="0" eb="1">
      <t>カラダ</t>
    </rPh>
    <rPh sb="1" eb="2">
      <t>ミキ</t>
    </rPh>
    <phoneticPr fontId="8"/>
  </si>
  <si>
    <t>脳原性</t>
    <rPh sb="0" eb="1">
      <t>ノウ</t>
    </rPh>
    <rPh sb="1" eb="2">
      <t>ハラ</t>
    </rPh>
    <rPh sb="2" eb="3">
      <t>セイ</t>
    </rPh>
    <phoneticPr fontId="8"/>
  </si>
  <si>
    <t>心臓</t>
    <rPh sb="0" eb="2">
      <t>シンゾウ</t>
    </rPh>
    <phoneticPr fontId="8"/>
  </si>
  <si>
    <t>腎臓</t>
    <rPh sb="0" eb="2">
      <t>ジンゾウ</t>
    </rPh>
    <phoneticPr fontId="8"/>
  </si>
  <si>
    <t>呼吸器</t>
    <rPh sb="0" eb="3">
      <t>コキュウキ</t>
    </rPh>
    <phoneticPr fontId="8"/>
  </si>
  <si>
    <t>ぼうこう、直・小腸</t>
    <rPh sb="5" eb="6">
      <t>チョク</t>
    </rPh>
    <rPh sb="7" eb="9">
      <t>ショウチョウ</t>
    </rPh>
    <phoneticPr fontId="8"/>
  </si>
  <si>
    <t>免疫</t>
    <rPh sb="0" eb="2">
      <t>メンエキ</t>
    </rPh>
    <phoneticPr fontId="8"/>
  </si>
  <si>
    <t>上肢</t>
    <rPh sb="0" eb="2">
      <t>ジョウシ</t>
    </rPh>
    <phoneticPr fontId="8"/>
  </si>
  <si>
    <t>移動</t>
    <rPh sb="0" eb="2">
      <t>イドウ</t>
    </rPh>
    <phoneticPr fontId="8"/>
  </si>
  <si>
    <t>資料：社会福祉課</t>
    <rPh sb="0" eb="2">
      <t>シリョウ</t>
    </rPh>
    <rPh sb="3" eb="5">
      <t>シャカイ</t>
    </rPh>
    <rPh sb="5" eb="7">
      <t>フクシ</t>
    </rPh>
    <rPh sb="7" eb="8">
      <t>カ</t>
    </rPh>
    <phoneticPr fontId="8"/>
  </si>
  <si>
    <t>N-9．世帯類型別保護世帯数</t>
    <phoneticPr fontId="8"/>
  </si>
  <si>
    <r>
      <t>各年4月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rFont val="ＭＳ Ｐゴシック"/>
        <family val="3"/>
        <charset val="128"/>
      </rPr>
      <t>日現在</t>
    </r>
    <rPh sb="6" eb="8">
      <t>ゲンザイ</t>
    </rPh>
    <phoneticPr fontId="8"/>
  </si>
  <si>
    <t>総計</t>
    <rPh sb="0" eb="2">
      <t>ソウケイ</t>
    </rPh>
    <phoneticPr fontId="8"/>
  </si>
  <si>
    <t>高齢</t>
  </si>
  <si>
    <t>傷病障害</t>
    <rPh sb="2" eb="4">
      <t>ショウガイ</t>
    </rPh>
    <phoneticPr fontId="4"/>
  </si>
  <si>
    <t>母子</t>
  </si>
  <si>
    <t>その他</t>
    <rPh sb="0" eb="3">
      <t>ソノタ</t>
    </rPh>
    <phoneticPr fontId="4"/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</si>
  <si>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</si>
  <si>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</si>
  <si>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</si>
  <si>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</si>
  <si>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</si>
  <si>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</si>
  <si>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</si>
  <si>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</si>
  <si>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</si>
  <si>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</si>
  <si>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</si>
  <si>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</si>
  <si>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平成24年</t>
  </si>
  <si>
    <t>平成25年</t>
    <phoneticPr fontId="8"/>
  </si>
  <si>
    <t>平成26年</t>
    <phoneticPr fontId="8"/>
  </si>
  <si>
    <t>平成27年</t>
    <phoneticPr fontId="8"/>
  </si>
  <si>
    <t>平成28年</t>
    <phoneticPr fontId="8"/>
  </si>
  <si>
    <t>N-8．生活保護の状況</t>
    <phoneticPr fontId="4"/>
  </si>
  <si>
    <t>単位：人</t>
  </si>
  <si>
    <t>保護世帯</t>
    <phoneticPr fontId="8"/>
  </si>
  <si>
    <t>被保護
人員</t>
    <rPh sb="0" eb="1">
      <t>ヒ</t>
    </rPh>
    <rPh sb="5" eb="6">
      <t>イン</t>
    </rPh>
    <phoneticPr fontId="8"/>
  </si>
  <si>
    <t xml:space="preserve">扶助別人員 </t>
    <phoneticPr fontId="4"/>
  </si>
  <si>
    <t>総数</t>
  </si>
  <si>
    <t>生活</t>
  </si>
  <si>
    <t>住宅</t>
  </si>
  <si>
    <t>教育</t>
  </si>
  <si>
    <t>介護</t>
    <rPh sb="0" eb="2">
      <t>カイゴ</t>
    </rPh>
    <phoneticPr fontId="8"/>
  </si>
  <si>
    <t>医療</t>
  </si>
  <si>
    <t>出産</t>
    <rPh sb="0" eb="2">
      <t>シュッサン</t>
    </rPh>
    <phoneticPr fontId="8"/>
  </si>
  <si>
    <t>生業</t>
  </si>
  <si>
    <t>葬祭</t>
    <rPh sb="0" eb="2">
      <t>ソウサイ</t>
    </rPh>
    <phoneticPr fontId="8"/>
  </si>
  <si>
    <t>平成12年</t>
    <phoneticPr fontId="8"/>
  </si>
  <si>
    <t>平成13年</t>
    <phoneticPr fontId="8"/>
  </si>
  <si>
    <t>平成14年</t>
    <phoneticPr fontId="8"/>
  </si>
  <si>
    <t>平成15年</t>
    <phoneticPr fontId="8"/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</si>
  <si>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</si>
  <si>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</si>
  <si>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</si>
  <si>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</si>
  <si>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</si>
  <si>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</si>
  <si>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</si>
  <si>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</si>
  <si>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平成25年</t>
    <phoneticPr fontId="8"/>
  </si>
  <si>
    <t>平成26年</t>
    <phoneticPr fontId="8"/>
  </si>
  <si>
    <t>平成27年</t>
    <phoneticPr fontId="8"/>
  </si>
  <si>
    <t>平成28年</t>
    <phoneticPr fontId="8"/>
  </si>
  <si>
    <r>
      <t>N-7．介護保険</t>
    </r>
    <r>
      <rPr>
        <sz val="20"/>
        <rFont val="ＭＳ Ｐゴシック"/>
        <family val="3"/>
        <charset val="128"/>
      </rPr>
      <t>要介護認定者数</t>
    </r>
    <rPh sb="4" eb="6">
      <t>カイゴ</t>
    </rPh>
    <rPh sb="6" eb="8">
      <t>ホケン</t>
    </rPh>
    <rPh sb="8" eb="11">
      <t>ヨウカイゴ</t>
    </rPh>
    <rPh sb="11" eb="14">
      <t>ニンテイシャ</t>
    </rPh>
    <rPh sb="14" eb="15">
      <t>スウ</t>
    </rPh>
    <phoneticPr fontId="4"/>
  </si>
  <si>
    <t>各年3月31日現在</t>
    <phoneticPr fontId="8"/>
  </si>
  <si>
    <t>単位：人、％</t>
    <rPh sb="0" eb="2">
      <t>タンイ</t>
    </rPh>
    <rPh sb="3" eb="4">
      <t>ニン</t>
    </rPh>
    <phoneticPr fontId="4"/>
  </si>
  <si>
    <t>計</t>
    <rPh sb="0" eb="1">
      <t>ケイ</t>
    </rPh>
    <phoneticPr fontId="4"/>
  </si>
  <si>
    <t>要支援</t>
    <rPh sb="0" eb="1">
      <t>ヨウ</t>
    </rPh>
    <rPh sb="1" eb="3">
      <t>シエン</t>
    </rPh>
    <phoneticPr fontId="4"/>
  </si>
  <si>
    <t>要介護１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</si>
  <si>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</si>
  <si>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</si>
  <si>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</si>
  <si>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要介護５</t>
    <rPh sb="0" eb="1">
      <t>ヨウ</t>
    </rPh>
    <rPh sb="1" eb="3">
      <t>カイゴ</t>
    </rPh>
    <phoneticPr fontId="4"/>
  </si>
  <si>
    <t>65歳以上</t>
    <rPh sb="2" eb="5">
      <t>サイイジョウ</t>
    </rPh>
    <phoneticPr fontId="8"/>
  </si>
  <si>
    <t>うち2号</t>
    <rPh sb="3" eb="4">
      <t>ゴウ</t>
    </rPh>
    <phoneticPr fontId="8"/>
  </si>
  <si>
    <t>認定者</t>
  </si>
  <si>
    <t>被保険者数</t>
  </si>
  <si>
    <t>人口</t>
  </si>
  <si>
    <t>出現率</t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</si>
  <si>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</si>
  <si>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</si>
  <si>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</si>
  <si>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</si>
  <si>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</si>
  <si>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</si>
  <si>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</si>
  <si>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要支援１</t>
    <rPh sb="0" eb="3">
      <t>ヨウシエン</t>
    </rPh>
    <phoneticPr fontId="8"/>
  </si>
  <si>
    <t>要支援２</t>
    <rPh sb="0" eb="3">
      <t>ヨウシエン</t>
    </rPh>
    <phoneticPr fontId="8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</si>
  <si>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</si>
  <si>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</si>
  <si>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</si>
  <si>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</si>
  <si>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</si>
  <si>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</si>
  <si>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</si>
  <si>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</si>
  <si>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</si>
  <si>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</si>
  <si>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※平成19年より制度改正のため認定区分を変更</t>
    <rPh sb="1" eb="3">
      <t>ヘイセイ</t>
    </rPh>
    <rPh sb="5" eb="6">
      <t>ネン</t>
    </rPh>
    <rPh sb="8" eb="10">
      <t>セイド</t>
    </rPh>
    <rPh sb="10" eb="12">
      <t>カイセイ</t>
    </rPh>
    <rPh sb="15" eb="17">
      <t>ニンテイ</t>
    </rPh>
    <rPh sb="17" eb="19">
      <t>クブン</t>
    </rPh>
    <rPh sb="20" eb="22">
      <t>ヘンコウ</t>
    </rPh>
    <phoneticPr fontId="8"/>
  </si>
  <si>
    <t>資料：坂井地区広域連合</t>
    <rPh sb="0" eb="2">
      <t>シリョウ</t>
    </rPh>
    <rPh sb="3" eb="5">
      <t>サカイ</t>
    </rPh>
    <rPh sb="5" eb="7">
      <t>チク</t>
    </rPh>
    <rPh sb="7" eb="9">
      <t>コウイキ</t>
    </rPh>
    <rPh sb="9" eb="11">
      <t>レンゴウ</t>
    </rPh>
    <phoneticPr fontId="8"/>
  </si>
  <si>
    <t>N-6．後期高齢者医療加入・収納・医療費給付状況</t>
    <rPh sb="17" eb="20">
      <t>イリョウヒ</t>
    </rPh>
    <rPh sb="20" eb="22">
      <t>キュウフ</t>
    </rPh>
    <rPh sb="22" eb="24">
      <t>ジョウキョウ</t>
    </rPh>
    <phoneticPr fontId="4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</si>
  <si>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8"/>
  </si>
  <si>
    <t>被保険者数</t>
    <rPh sb="0" eb="4">
      <t>ヒホケンシャ</t>
    </rPh>
    <rPh sb="4" eb="5">
      <t>スウ</t>
    </rPh>
    <phoneticPr fontId="8"/>
  </si>
  <si>
    <t>単位：人</t>
    <rPh sb="0" eb="2">
      <t>タンイ</t>
    </rPh>
    <rPh sb="3" eb="4">
      <t>ニン</t>
    </rPh>
    <phoneticPr fontId="8"/>
  </si>
  <si>
    <t>年度</t>
    <rPh sb="0" eb="2">
      <t>ネンド</t>
    </rPh>
    <phoneticPr fontId="8"/>
  </si>
  <si>
    <t>75歳以上</t>
    <rPh sb="2" eb="3">
      <t>サイ</t>
    </rPh>
    <rPh sb="3" eb="5">
      <t>イジョウ</t>
    </rPh>
    <phoneticPr fontId="8"/>
  </si>
  <si>
    <t>65～74歳の
障害者数</t>
    <rPh sb="5" eb="6">
      <t>サイ</t>
    </rPh>
    <rPh sb="8" eb="11">
      <t>ショウガイシャ</t>
    </rPh>
    <rPh sb="11" eb="12">
      <t>スウ</t>
    </rPh>
    <phoneticPr fontId="8"/>
  </si>
  <si>
    <t>うち特別徴収</t>
    <rPh sb="2" eb="4">
      <t>トクベツ</t>
    </rPh>
    <rPh sb="4" eb="6">
      <t>チョウシュウ</t>
    </rPh>
    <phoneticPr fontId="8"/>
  </si>
  <si>
    <t>うち普通徴収</t>
    <rPh sb="2" eb="4">
      <t>フツウ</t>
    </rPh>
    <rPh sb="4" eb="6">
      <t>チョウシュウ</t>
    </rPh>
    <phoneticPr fontId="8"/>
  </si>
  <si>
    <t>平成20年度</t>
    <phoneticPr fontId="8"/>
  </si>
  <si>
    <t>平成21年度</t>
    <phoneticPr fontId="8"/>
  </si>
  <si>
    <t>平成22年度</t>
    <phoneticPr fontId="8"/>
  </si>
  <si>
    <t>平成23年度</t>
  </si>
  <si>
    <t>平成24年度</t>
  </si>
  <si>
    <t>平成25年度</t>
    <phoneticPr fontId="8"/>
  </si>
  <si>
    <t>平成26年度</t>
    <phoneticPr fontId="8"/>
  </si>
  <si>
    <t>平成27年度</t>
    <phoneticPr fontId="8"/>
  </si>
  <si>
    <t>資料：健康長寿課</t>
    <rPh sb="3" eb="5">
      <t>ケンコウ</t>
    </rPh>
    <rPh sb="5" eb="7">
      <t>チョウジュ</t>
    </rPh>
    <rPh sb="7" eb="8">
      <t>カ</t>
    </rPh>
    <phoneticPr fontId="4"/>
  </si>
  <si>
    <t>収納状況</t>
    <rPh sb="0" eb="2">
      <t>シュウノウ</t>
    </rPh>
    <rPh sb="2" eb="4">
      <t>ジョウキョウ</t>
    </rPh>
    <phoneticPr fontId="8"/>
  </si>
  <si>
    <t>単位：円、％</t>
    <rPh sb="0" eb="2">
      <t>タンイ</t>
    </rPh>
    <rPh sb="3" eb="4">
      <t>エン</t>
    </rPh>
    <phoneticPr fontId="8"/>
  </si>
  <si>
    <t>調定額</t>
    <rPh sb="0" eb="1">
      <t>チョウ</t>
    </rPh>
    <rPh sb="1" eb="2">
      <t>テイ</t>
    </rPh>
    <rPh sb="2" eb="3">
      <t>ガク</t>
    </rPh>
    <phoneticPr fontId="8"/>
  </si>
  <si>
    <t>収入額</t>
    <rPh sb="0" eb="2">
      <t>シュウニュウ</t>
    </rPh>
    <rPh sb="2" eb="3">
      <t>ガク</t>
    </rPh>
    <phoneticPr fontId="8"/>
  </si>
  <si>
    <t>収納率</t>
    <rPh sb="0" eb="2">
      <t>シュウノウ</t>
    </rPh>
    <rPh sb="2" eb="3">
      <t>リツ</t>
    </rPh>
    <phoneticPr fontId="8"/>
  </si>
  <si>
    <t>計</t>
    <phoneticPr fontId="8"/>
  </si>
  <si>
    <t>特別徴収</t>
    <rPh sb="0" eb="2">
      <t>トクベツ</t>
    </rPh>
    <rPh sb="2" eb="4">
      <t>チョウシュウ</t>
    </rPh>
    <phoneticPr fontId="8"/>
  </si>
  <si>
    <t>普通徴収</t>
    <rPh sb="0" eb="2">
      <t>フツウ</t>
    </rPh>
    <rPh sb="2" eb="4">
      <t>チョウシュウ</t>
    </rPh>
    <phoneticPr fontId="8"/>
  </si>
  <si>
    <t>平成21年度</t>
    <phoneticPr fontId="8"/>
  </si>
  <si>
    <t>平成22年度</t>
    <phoneticPr fontId="8"/>
  </si>
  <si>
    <t>平成25年度</t>
    <phoneticPr fontId="8"/>
  </si>
  <si>
    <t>平成26年度</t>
    <phoneticPr fontId="8"/>
  </si>
  <si>
    <t>平成27年度</t>
    <phoneticPr fontId="8"/>
  </si>
  <si>
    <t>医療費受給者・給付状況</t>
    <rPh sb="0" eb="3">
      <t>イリョウヒ</t>
    </rPh>
    <rPh sb="3" eb="6">
      <t>ジュキュウシャ</t>
    </rPh>
    <rPh sb="7" eb="9">
      <t>キュウフ</t>
    </rPh>
    <rPh sb="9" eb="11">
      <t>ジョウキョウ</t>
    </rPh>
    <phoneticPr fontId="8"/>
  </si>
  <si>
    <t>単位：件、円</t>
    <rPh sb="0" eb="2">
      <t>タンイ</t>
    </rPh>
    <rPh sb="3" eb="4">
      <t>ケン</t>
    </rPh>
    <rPh sb="5" eb="6">
      <t>エン</t>
    </rPh>
    <phoneticPr fontId="8"/>
  </si>
  <si>
    <t>年　　度</t>
    <rPh sb="0" eb="1">
      <t>ネン</t>
    </rPh>
    <rPh sb="3" eb="4">
      <t>ド</t>
    </rPh>
    <phoneticPr fontId="4"/>
  </si>
  <si>
    <t>医療</t>
    <phoneticPr fontId="8"/>
  </si>
  <si>
    <t>医 療 給 付 費 （現 物）</t>
    <rPh sb="0" eb="1">
      <t>イ</t>
    </rPh>
    <rPh sb="2" eb="3">
      <t>イヤス</t>
    </rPh>
    <rPh sb="4" eb="5">
      <t>キュウ</t>
    </rPh>
    <rPh sb="6" eb="7">
      <t>ツキ</t>
    </rPh>
    <rPh sb="8" eb="9">
      <t>ヒ</t>
    </rPh>
    <rPh sb="11" eb="12">
      <t>ウツツ</t>
    </rPh>
    <rPh sb="13" eb="14">
      <t>モノ</t>
    </rPh>
    <phoneticPr fontId="8"/>
  </si>
  <si>
    <t>医 療 支 給 費 （現 金）</t>
    <rPh sb="4" eb="5">
      <t>シ</t>
    </rPh>
    <rPh sb="6" eb="7">
      <t>キュウ</t>
    </rPh>
    <rPh sb="8" eb="9">
      <t>ヒ</t>
    </rPh>
    <rPh sb="11" eb="12">
      <t>ウツツ</t>
    </rPh>
    <rPh sb="13" eb="14">
      <t>キン</t>
    </rPh>
    <phoneticPr fontId="8"/>
  </si>
  <si>
    <t>受給者数</t>
    <phoneticPr fontId="8"/>
  </si>
  <si>
    <t>件数</t>
  </si>
  <si>
    <t>給付額</t>
  </si>
  <si>
    <t>1人当り</t>
  </si>
  <si>
    <t>1件当り</t>
    <rPh sb="1" eb="2">
      <t>ケン</t>
    </rPh>
    <rPh sb="2" eb="3">
      <t>アタ</t>
    </rPh>
    <phoneticPr fontId="4"/>
  </si>
  <si>
    <t xml:space="preserve"> </t>
    <phoneticPr fontId="8"/>
  </si>
  <si>
    <t>医 療 給 付 総 額</t>
    <rPh sb="4" eb="5">
      <t>キュウ</t>
    </rPh>
    <rPh sb="6" eb="7">
      <t>ツキ</t>
    </rPh>
    <rPh sb="8" eb="9">
      <t>ソウ</t>
    </rPh>
    <rPh sb="10" eb="11">
      <t>ガク</t>
    </rPh>
    <phoneticPr fontId="8"/>
  </si>
  <si>
    <t>件　数</t>
    <phoneticPr fontId="8"/>
  </si>
  <si>
    <t>1人当り</t>
    <phoneticPr fontId="8"/>
  </si>
  <si>
    <t>資料：健康長寿課（福井県後期高齢者医療広域連合）</t>
    <rPh sb="3" eb="5">
      <t>ケンコウ</t>
    </rPh>
    <rPh sb="5" eb="7">
      <t>チョウジュ</t>
    </rPh>
    <rPh sb="7" eb="8">
      <t>カ</t>
    </rPh>
    <rPh sb="9" eb="12">
      <t>フクイケン</t>
    </rPh>
    <rPh sb="12" eb="14">
      <t>コウキ</t>
    </rPh>
    <rPh sb="14" eb="16">
      <t>コウレイ</t>
    </rPh>
    <rPh sb="16" eb="17">
      <t>シャ</t>
    </rPh>
    <rPh sb="17" eb="19">
      <t>イリョウ</t>
    </rPh>
    <rPh sb="19" eb="21">
      <t>コウイキ</t>
    </rPh>
    <rPh sb="21" eb="23">
      <t>レンゴウ</t>
    </rPh>
    <phoneticPr fontId="4"/>
  </si>
  <si>
    <t>（注意）</t>
    <rPh sb="1" eb="3">
      <t>チュウイ</t>
    </rPh>
    <phoneticPr fontId="8"/>
  </si>
  <si>
    <t>※平成20年度は、4月から2月までの11ヶ月分（制度開始が平成20年4月からのため）</t>
    <phoneticPr fontId="8"/>
  </si>
  <si>
    <t>※医療受給者数は、3月から2月までの平均被保険者数（平成20年度は4月から2月までの平均被保険者数）</t>
    <phoneticPr fontId="8"/>
  </si>
  <si>
    <t>※現物給付に係る高額療養費の件数は、医療給付費の件数の内数</t>
    <rPh sb="1" eb="3">
      <t>ゲンブツ</t>
    </rPh>
    <rPh sb="3" eb="5">
      <t>キュウフ</t>
    </rPh>
    <rPh sb="6" eb="7">
      <t>カカ</t>
    </rPh>
    <rPh sb="8" eb="10">
      <t>コウガク</t>
    </rPh>
    <rPh sb="10" eb="12">
      <t>リョウヨウ</t>
    </rPh>
    <rPh sb="12" eb="13">
      <t>ヒ</t>
    </rPh>
    <rPh sb="14" eb="16">
      <t>ケンスウ</t>
    </rPh>
    <rPh sb="18" eb="20">
      <t>イリョウ</t>
    </rPh>
    <rPh sb="20" eb="22">
      <t>キュウフ</t>
    </rPh>
    <rPh sb="22" eb="23">
      <t>ヒ</t>
    </rPh>
    <rPh sb="24" eb="26">
      <t>ケンスウ</t>
    </rPh>
    <rPh sb="27" eb="28">
      <t>ウチ</t>
    </rPh>
    <rPh sb="28" eb="29">
      <t>スウ</t>
    </rPh>
    <phoneticPr fontId="39"/>
  </si>
  <si>
    <t>※現物給付に係る療養費の件数及び金額については、医療支給費に含む</t>
    <rPh sb="1" eb="3">
      <t>ゲンブツ</t>
    </rPh>
    <rPh sb="3" eb="5">
      <t>キュウフ</t>
    </rPh>
    <rPh sb="6" eb="7">
      <t>カカ</t>
    </rPh>
    <rPh sb="8" eb="11">
      <t>リョウヨウヒ</t>
    </rPh>
    <rPh sb="12" eb="14">
      <t>ケンスウ</t>
    </rPh>
    <rPh sb="14" eb="15">
      <t>オヨ</t>
    </rPh>
    <rPh sb="16" eb="18">
      <t>キンガク</t>
    </rPh>
    <rPh sb="24" eb="26">
      <t>イリョウ</t>
    </rPh>
    <rPh sb="26" eb="28">
      <t>シキュウ</t>
    </rPh>
    <rPh sb="28" eb="29">
      <t>ヒ</t>
    </rPh>
    <rPh sb="30" eb="31">
      <t>フク</t>
    </rPh>
    <phoneticPr fontId="39"/>
  </si>
  <si>
    <t>※平成２１年度から高額介護合算療養費制度の件数及び金額を、医療支給費(現金)に含む</t>
    <rPh sb="1" eb="3">
      <t>ヘイセイ</t>
    </rPh>
    <rPh sb="5" eb="7">
      <t>ネンド</t>
    </rPh>
    <rPh sb="9" eb="11">
      <t>コウガク</t>
    </rPh>
    <rPh sb="11" eb="13">
      <t>カイゴ</t>
    </rPh>
    <rPh sb="13" eb="15">
      <t>ガッサン</t>
    </rPh>
    <rPh sb="15" eb="18">
      <t>リョウヨウヒ</t>
    </rPh>
    <rPh sb="18" eb="20">
      <t>セイド</t>
    </rPh>
    <rPh sb="21" eb="23">
      <t>ケンスウ</t>
    </rPh>
    <rPh sb="23" eb="24">
      <t>オヨ</t>
    </rPh>
    <rPh sb="25" eb="27">
      <t>キンガク</t>
    </rPh>
    <phoneticPr fontId="39"/>
  </si>
  <si>
    <t>　</t>
    <phoneticPr fontId="8"/>
  </si>
  <si>
    <t>N-5．老人医療受給者・給付状況（費用総額）</t>
    <rPh sb="4" eb="6">
      <t>ロウジン</t>
    </rPh>
    <rPh sb="6" eb="8">
      <t>イリョウ</t>
    </rPh>
    <rPh sb="8" eb="11">
      <t>ジュキュウシャ</t>
    </rPh>
    <rPh sb="12" eb="14">
      <t>キュウフ</t>
    </rPh>
    <rPh sb="14" eb="16">
      <t>ジョウキョウ</t>
    </rPh>
    <rPh sb="17" eb="19">
      <t>ヒヨウ</t>
    </rPh>
    <rPh sb="19" eb="21">
      <t>ソウガク</t>
    </rPh>
    <phoneticPr fontId="8"/>
  </si>
  <si>
    <t>医療</t>
    <phoneticPr fontId="8"/>
  </si>
  <si>
    <t>老人医療給付費</t>
    <phoneticPr fontId="8"/>
  </si>
  <si>
    <t>老人医療支給費</t>
    <rPh sb="4" eb="6">
      <t>シキュウ</t>
    </rPh>
    <phoneticPr fontId="8"/>
  </si>
  <si>
    <t>老人医療給付総額</t>
    <rPh sb="4" eb="6">
      <t>キュウフ</t>
    </rPh>
    <rPh sb="6" eb="8">
      <t>ソウガク</t>
    </rPh>
    <phoneticPr fontId="8"/>
  </si>
  <si>
    <t>年度</t>
    <rPh sb="0" eb="2">
      <t>ネンド</t>
    </rPh>
    <phoneticPr fontId="4"/>
  </si>
  <si>
    <t>受給者数</t>
    <phoneticPr fontId="8"/>
  </si>
  <si>
    <t>(月平均）</t>
  </si>
  <si>
    <t>（件）</t>
    <rPh sb="1" eb="2">
      <t>ケン</t>
    </rPh>
    <phoneticPr fontId="4"/>
  </si>
  <si>
    <t>(千円)</t>
    <rPh sb="1" eb="2">
      <t>セン</t>
    </rPh>
    <phoneticPr fontId="8"/>
  </si>
  <si>
    <t>（円）</t>
    <rPh sb="1" eb="2">
      <t>エン</t>
    </rPh>
    <phoneticPr fontId="4"/>
  </si>
  <si>
    <t>平成10年度</t>
    <rPh sb="4" eb="6">
      <t>ネンド</t>
    </rPh>
    <phoneticPr fontId="4"/>
  </si>
  <si>
    <t>平成11年度</t>
    <rPh sb="4" eb="6">
      <t>ネンド</t>
    </rPh>
    <phoneticPr fontId="4"/>
  </si>
  <si>
    <t>平成12年度</t>
    <rPh sb="4" eb="6">
      <t>ネンド</t>
    </rPh>
    <phoneticPr fontId="4"/>
  </si>
  <si>
    <t>平成13年度</t>
    <rPh sb="4" eb="6">
      <t>ネンド</t>
    </rPh>
    <phoneticPr fontId="4"/>
  </si>
  <si>
    <t>平成14年度</t>
    <rPh sb="4" eb="6">
      <t>ネンド</t>
    </rPh>
    <phoneticPr fontId="4"/>
  </si>
  <si>
    <t>平成15年度</t>
    <rPh sb="4" eb="6">
      <t>ネンド</t>
    </rPh>
    <phoneticPr fontId="4"/>
  </si>
  <si>
    <t>平成16年度</t>
    <rPh sb="4" eb="6">
      <t>ネンド</t>
    </rPh>
    <phoneticPr fontId="4"/>
  </si>
  <si>
    <t>平成17年度</t>
    <rPh sb="4" eb="6">
      <t>ネンド</t>
    </rPh>
    <phoneticPr fontId="4"/>
  </si>
  <si>
    <t>平成18年度</t>
    <rPh sb="4" eb="6">
      <t>ネンド</t>
    </rPh>
    <phoneticPr fontId="4"/>
  </si>
  <si>
    <t>平成19年度</t>
    <rPh sb="4" eb="6">
      <t>ネンド</t>
    </rPh>
    <phoneticPr fontId="4"/>
  </si>
  <si>
    <t>平成20年度</t>
    <rPh sb="4" eb="6">
      <t>ネンド</t>
    </rPh>
    <phoneticPr fontId="4"/>
  </si>
  <si>
    <t>平成21年度</t>
    <rPh sb="4" eb="6">
      <t>ネンド</t>
    </rPh>
    <phoneticPr fontId="4"/>
  </si>
  <si>
    <t>資料：健康長寿課</t>
    <rPh sb="3" eb="5">
      <t>ケンコウ</t>
    </rPh>
    <rPh sb="5" eb="7">
      <t>チョウジュ</t>
    </rPh>
    <rPh sb="7" eb="8">
      <t>カ</t>
    </rPh>
    <phoneticPr fontId="8"/>
  </si>
  <si>
    <t>N-4．国民健康保険加入・給付状況(費用総額）</t>
    <rPh sb="4" eb="6">
      <t>コクミン</t>
    </rPh>
    <rPh sb="6" eb="8">
      <t>ケンコウ</t>
    </rPh>
    <rPh sb="8" eb="10">
      <t>ホケン</t>
    </rPh>
    <rPh sb="10" eb="12">
      <t>カニュウ</t>
    </rPh>
    <rPh sb="13" eb="15">
      <t>キュウフ</t>
    </rPh>
    <rPh sb="15" eb="17">
      <t>ジョウキョウ</t>
    </rPh>
    <rPh sb="18" eb="20">
      <t>ヒヨウ</t>
    </rPh>
    <rPh sb="20" eb="22">
      <t>ソウガク</t>
    </rPh>
    <phoneticPr fontId="8"/>
  </si>
  <si>
    <t>給付状況</t>
    <rPh sb="0" eb="2">
      <t>キュウフ</t>
    </rPh>
    <rPh sb="2" eb="4">
      <t>ジョウキョウ</t>
    </rPh>
    <phoneticPr fontId="8"/>
  </si>
  <si>
    <t>療養諸費費用</t>
    <rPh sb="0" eb="1">
      <t>リョウ</t>
    </rPh>
    <rPh sb="1" eb="2">
      <t>オサム</t>
    </rPh>
    <rPh sb="2" eb="3">
      <t>モロ</t>
    </rPh>
    <rPh sb="3" eb="4">
      <t>ヒ</t>
    </rPh>
    <rPh sb="4" eb="5">
      <t>ヒ</t>
    </rPh>
    <rPh sb="5" eb="6">
      <t>ヨウ</t>
    </rPh>
    <phoneticPr fontId="8"/>
  </si>
  <si>
    <t>1人当り費用額</t>
    <phoneticPr fontId="8"/>
  </si>
  <si>
    <t>受給者数</t>
    <rPh sb="0" eb="2">
      <t>ジュキュウ</t>
    </rPh>
    <phoneticPr fontId="8"/>
  </si>
  <si>
    <t>療養の給付</t>
    <rPh sb="0" eb="2">
      <t>リョウヨウ</t>
    </rPh>
    <rPh sb="3" eb="5">
      <t>キュウフ</t>
    </rPh>
    <phoneticPr fontId="8"/>
  </si>
  <si>
    <t>その他</t>
    <rPh sb="2" eb="3">
      <t>タ</t>
    </rPh>
    <phoneticPr fontId="8"/>
  </si>
  <si>
    <t>療養費</t>
    <rPh sb="0" eb="3">
      <t>リョウヨウヒ</t>
    </rPh>
    <phoneticPr fontId="8"/>
  </si>
  <si>
    <t>計</t>
    <phoneticPr fontId="4"/>
  </si>
  <si>
    <t>一般診療</t>
    <rPh sb="0" eb="2">
      <t>イッパン</t>
    </rPh>
    <rPh sb="2" eb="4">
      <t>シンリョウ</t>
    </rPh>
    <phoneticPr fontId="8"/>
  </si>
  <si>
    <t>歯科診療</t>
    <rPh sb="0" eb="2">
      <t>シカ</t>
    </rPh>
    <rPh sb="2" eb="4">
      <t>シンリョウ</t>
    </rPh>
    <phoneticPr fontId="8"/>
  </si>
  <si>
    <t>入  院  (千円)</t>
    <rPh sb="0" eb="1">
      <t>イリ</t>
    </rPh>
    <rPh sb="3" eb="4">
      <t>イン</t>
    </rPh>
    <rPh sb="7" eb="9">
      <t>センエン</t>
    </rPh>
    <phoneticPr fontId="8"/>
  </si>
  <si>
    <t>通  院  (千円)</t>
    <rPh sb="0" eb="1">
      <t>ツウ</t>
    </rPh>
    <rPh sb="3" eb="4">
      <t>イン</t>
    </rPh>
    <rPh sb="7" eb="9">
      <t>センエン</t>
    </rPh>
    <phoneticPr fontId="8"/>
  </si>
  <si>
    <t>(千円)</t>
    <phoneticPr fontId="8"/>
  </si>
  <si>
    <t>(円)</t>
    <phoneticPr fontId="8"/>
  </si>
  <si>
    <t>平成22年度</t>
    <rPh sb="4" eb="6">
      <t>ネンド</t>
    </rPh>
    <phoneticPr fontId="4"/>
  </si>
  <si>
    <t>平成23年度</t>
    <rPh sb="4" eb="6">
      <t>ネンド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</si>
  <si>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</si>
  <si>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</si>
  <si>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</si>
  <si>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平成27年度</t>
    <rPh sb="4" eb="6">
      <t>ネンド</t>
    </rPh>
    <phoneticPr fontId="4"/>
  </si>
  <si>
    <t>N-4．国民健康保険加入・給付状況</t>
    <rPh sb="8" eb="10">
      <t>ホケン</t>
    </rPh>
    <rPh sb="13" eb="15">
      <t>キュウフ</t>
    </rPh>
    <rPh sb="15" eb="17">
      <t>ジョウキョウ</t>
    </rPh>
    <phoneticPr fontId="4"/>
  </si>
  <si>
    <t>加入状況</t>
    <rPh sb="0" eb="2">
      <t>カニュウ</t>
    </rPh>
    <rPh sb="2" eb="4">
      <t>ジョウキョウ</t>
    </rPh>
    <phoneticPr fontId="8"/>
  </si>
  <si>
    <t>被保険者</t>
  </si>
  <si>
    <t>保         険         税         （医療分）</t>
    <rPh sb="31" eb="33">
      <t>イリョウ</t>
    </rPh>
    <rPh sb="33" eb="34">
      <t>ブン</t>
    </rPh>
    <phoneticPr fontId="8"/>
  </si>
  <si>
    <t>月平均
世帯数</t>
    <rPh sb="0" eb="1">
      <t>ツキ</t>
    </rPh>
    <rPh sb="1" eb="2">
      <t>ヒラ</t>
    </rPh>
    <rPh sb="2" eb="3">
      <t>タモツ</t>
    </rPh>
    <phoneticPr fontId="8"/>
  </si>
  <si>
    <t>月平均
加入者数</t>
    <rPh sb="0" eb="1">
      <t>ツキ</t>
    </rPh>
    <rPh sb="1" eb="2">
      <t>ヒラ</t>
    </rPh>
    <rPh sb="2" eb="3">
      <t>タモツ</t>
    </rPh>
    <rPh sb="4" eb="5">
      <t>カ</t>
    </rPh>
    <rPh sb="5" eb="6">
      <t>イリ</t>
    </rPh>
    <rPh sb="6" eb="7">
      <t>シャ</t>
    </rPh>
    <rPh sb="7" eb="8">
      <t>スウ</t>
    </rPh>
    <phoneticPr fontId="8"/>
  </si>
  <si>
    <t>調定額</t>
    <rPh sb="0" eb="1">
      <t>シラベ</t>
    </rPh>
    <rPh sb="1" eb="2">
      <t>サダム</t>
    </rPh>
    <rPh sb="2" eb="3">
      <t>ガク</t>
    </rPh>
    <phoneticPr fontId="8"/>
  </si>
  <si>
    <t>１世帯当り</t>
    <phoneticPr fontId="8"/>
  </si>
  <si>
    <t>１人当り</t>
  </si>
  <si>
    <t>(世帯)</t>
    <rPh sb="1" eb="3">
      <t>セタイ</t>
    </rPh>
    <phoneticPr fontId="8"/>
  </si>
  <si>
    <t>（人）</t>
  </si>
  <si>
    <t>（千円）</t>
    <rPh sb="1" eb="2">
      <t>セン</t>
    </rPh>
    <phoneticPr fontId="8"/>
  </si>
  <si>
    <t>(円)</t>
    <phoneticPr fontId="8"/>
  </si>
  <si>
    <t>(円)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</si>
  <si>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</si>
  <si>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</si>
  <si>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</si>
  <si>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</si>
  <si>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</si>
  <si>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</si>
  <si>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</si>
  <si>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</si>
  <si>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</si>
  <si>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</si>
  <si>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</si>
  <si>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</si>
  <si>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</si>
  <si>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</si>
  <si>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</si>
  <si>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</si>
  <si>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</si>
  <si>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</si>
  <si>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資料：健康長寿課</t>
    <rPh sb="0" eb="2">
      <t>シリョウ</t>
    </rPh>
    <rPh sb="3" eb="5">
      <t>ケンコウ</t>
    </rPh>
    <rPh sb="5" eb="7">
      <t>チョウジュ</t>
    </rPh>
    <rPh sb="7" eb="8">
      <t>カ</t>
    </rPh>
    <phoneticPr fontId="8"/>
  </si>
  <si>
    <t>N-3．拠出年金受給権者数及び年金支給額</t>
    <rPh sb="13" eb="14">
      <t>オヨ</t>
    </rPh>
    <rPh sb="15" eb="17">
      <t>ネンキン</t>
    </rPh>
    <phoneticPr fontId="4"/>
  </si>
  <si>
    <t>受給権者数</t>
    <rPh sb="0" eb="3">
      <t>ジュキュウケン</t>
    </rPh>
    <rPh sb="3" eb="4">
      <t>シャ</t>
    </rPh>
    <rPh sb="4" eb="5">
      <t>スウ</t>
    </rPh>
    <phoneticPr fontId="8"/>
  </si>
  <si>
    <t>総数</t>
    <rPh sb="1" eb="2">
      <t>スウ</t>
    </rPh>
    <phoneticPr fontId="8"/>
  </si>
  <si>
    <t>老齢年金</t>
    <rPh sb="2" eb="4">
      <t>ネンキン</t>
    </rPh>
    <phoneticPr fontId="8"/>
  </si>
  <si>
    <t>障害年金</t>
    <rPh sb="2" eb="4">
      <t>ネンキン</t>
    </rPh>
    <phoneticPr fontId="8"/>
  </si>
  <si>
    <t>遺族年金</t>
    <rPh sb="0" eb="2">
      <t>イゾク</t>
    </rPh>
    <rPh sb="2" eb="4">
      <t>ネンキン</t>
    </rPh>
    <phoneticPr fontId="8"/>
  </si>
  <si>
    <t>平成14年度</t>
  </si>
  <si>
    <t>平成15年度</t>
  </si>
  <si>
    <t>平成16年度</t>
  </si>
  <si>
    <t>平成17年度</t>
  </si>
  <si>
    <t>平成18年度</t>
    <phoneticPr fontId="8"/>
  </si>
  <si>
    <t>平成19年度</t>
    <phoneticPr fontId="8"/>
  </si>
  <si>
    <t>平成20年度</t>
    <phoneticPr fontId="8"/>
  </si>
  <si>
    <t>平成21年度</t>
    <phoneticPr fontId="8"/>
  </si>
  <si>
    <t>平成22年度</t>
    <phoneticPr fontId="8"/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</si>
  <si>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</si>
  <si>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</si>
  <si>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</si>
  <si>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</si>
  <si>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支給額</t>
    <rPh sb="0" eb="3">
      <t>シキュウガク</t>
    </rPh>
    <phoneticPr fontId="8"/>
  </si>
  <si>
    <t>N-1．国民年金被保険者数、保険料免除状況</t>
    <phoneticPr fontId="4"/>
  </si>
  <si>
    <t>推定</t>
    <phoneticPr fontId="8"/>
  </si>
  <si>
    <t>適用率(%)</t>
    <phoneticPr fontId="8"/>
  </si>
  <si>
    <t>免除者内訳</t>
  </si>
  <si>
    <t>免除率(%)</t>
    <phoneticPr fontId="8"/>
  </si>
  <si>
    <t>被保険者数</t>
    <phoneticPr fontId="8"/>
  </si>
  <si>
    <t>総数</t>
    <phoneticPr fontId="8"/>
  </si>
  <si>
    <t>強制</t>
    <phoneticPr fontId="8"/>
  </si>
  <si>
    <t>任意</t>
    <phoneticPr fontId="8"/>
  </si>
  <si>
    <t>法定免除</t>
  </si>
  <si>
    <t>申請免除</t>
  </si>
  <si>
    <t>(Ａ)</t>
    <phoneticPr fontId="8"/>
  </si>
  <si>
    <t>(Ｂ)</t>
    <phoneticPr fontId="8"/>
  </si>
  <si>
    <t>(Ｂ/Ａ)</t>
    <phoneticPr fontId="8"/>
  </si>
  <si>
    <t>(Ｃ)</t>
    <phoneticPr fontId="8"/>
  </si>
  <si>
    <t>(Ｃ/Ｂ)</t>
    <phoneticPr fontId="8"/>
  </si>
  <si>
    <t>平成14年度</t>
    <phoneticPr fontId="8"/>
  </si>
  <si>
    <t>平成15年度</t>
    <phoneticPr fontId="8"/>
  </si>
  <si>
    <t>平成16年度</t>
    <phoneticPr fontId="8"/>
  </si>
  <si>
    <t>平成17年度</t>
    <phoneticPr fontId="8"/>
  </si>
  <si>
    <t>平成18年度</t>
    <phoneticPr fontId="8"/>
  </si>
  <si>
    <t>平成19年度</t>
    <phoneticPr fontId="8"/>
  </si>
  <si>
    <t>平成20年度</t>
    <phoneticPr fontId="8"/>
  </si>
  <si>
    <t>平成21年度</t>
    <phoneticPr fontId="8"/>
  </si>
  <si>
    <t>平成22年度</t>
    <phoneticPr fontId="8"/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</si>
  <si>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</si>
  <si>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</si>
  <si>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</si>
  <si>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</si>
  <si>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N-2．国民年金納付状況</t>
    <rPh sb="8" eb="10">
      <t>ノウフ</t>
    </rPh>
    <phoneticPr fontId="4"/>
  </si>
  <si>
    <t>納付対象月数</t>
    <rPh sb="0" eb="2">
      <t>ノウフ</t>
    </rPh>
    <phoneticPr fontId="8"/>
  </si>
  <si>
    <t>納付月数</t>
    <rPh sb="0" eb="2">
      <t>ノウフ</t>
    </rPh>
    <phoneticPr fontId="8"/>
  </si>
  <si>
    <t>納付率(%)</t>
    <rPh sb="0" eb="2">
      <t>ノウフ</t>
    </rPh>
    <phoneticPr fontId="8"/>
  </si>
  <si>
    <t>平成15年度</t>
    <phoneticPr fontId="8"/>
  </si>
  <si>
    <t>平成16年度</t>
    <phoneticPr fontId="8"/>
  </si>
  <si>
    <t>平成17年度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</si>
</sst>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.0;&quot;△ &quot;0.0"/>
    <numFmt numFmtId="178" formatCode="0.0_ "/>
    <numFmt numFmtId="179" formatCode="#,##0.0;&quot;△ &quot;#,##0.0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4"/>
      <name val="ＭＳ Ｐゴシック"/>
      <family val="3"/>
      <charset val="128"/>
    </font>
    <font>
      <sz val="5"/>
      <name val="ＭＳ Ｐゴシック"/>
      <family val="3"/>
      <charset val="128"/>
    </font>
    <font>
      <sz val="20"/>
      <color indexed="6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9" fillId="0" borderId="0"/>
    <xf numFmtId="38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1" fillId="0" borderId="0">
      <alignment vertical="center"/>
    </xf>
  </cellStyleXfs>
  <cellXfs count="62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shrinkToFit="1"/>
    </xf>
    <xf numFmtId="0" fontId="5" fillId="0" borderId="0" xfId="1" applyFont="1"/>
    <xf numFmtId="0" fontId="6" fillId="0" borderId="0" xfId="2">
      <alignment vertical="center"/>
    </xf>
    <xf numFmtId="0" fontId="6" fillId="0" borderId="0" xfId="2" applyFont="1">
      <alignment vertical="center"/>
    </xf>
    <xf numFmtId="58" fontId="6" fillId="0" borderId="0" xfId="2" quotePrefix="1" applyNumberFormat="1" applyFont="1" applyAlignment="1">
      <alignment vertical="center"/>
    </xf>
    <xf numFmtId="0" fontId="7" fillId="0" borderId="0" xfId="2" applyFont="1" applyAlignment="1">
      <alignment horizontal="right"/>
    </xf>
    <xf numFmtId="0" fontId="7" fillId="0" borderId="0" xfId="2" applyFont="1">
      <alignment vertical="center"/>
    </xf>
    <xf numFmtId="0" fontId="7" fillId="0" borderId="13" xfId="2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7" fillId="0" borderId="14" xfId="1" applyFont="1" applyBorder="1" applyAlignment="1">
      <alignment horizontal="distributed" vertical="center" justifyLastLine="1" shrinkToFit="1"/>
    </xf>
    <xf numFmtId="0" fontId="7" fillId="0" borderId="14" xfId="3" applyFont="1" applyBorder="1" applyAlignment="1">
      <alignment horizontal="center" vertical="center" justifyLastLine="1"/>
    </xf>
    <xf numFmtId="0" fontId="7" fillId="0" borderId="14" xfId="3" applyFont="1" applyBorder="1" applyAlignment="1">
      <alignment horizontal="center" vertical="center" shrinkToFit="1"/>
    </xf>
    <xf numFmtId="0" fontId="7" fillId="0" borderId="0" xfId="2" applyFont="1" applyAlignment="1">
      <alignment vertical="center"/>
    </xf>
    <xf numFmtId="0" fontId="5" fillId="0" borderId="15" xfId="2" applyFont="1" applyBorder="1" applyAlignment="1">
      <alignment vertical="center" wrapText="1"/>
    </xf>
    <xf numFmtId="0" fontId="5" fillId="0" borderId="16" xfId="2" applyFont="1" applyBorder="1" applyAlignment="1">
      <alignment vertical="center" wrapText="1"/>
    </xf>
    <xf numFmtId="38" fontId="7" fillId="0" borderId="15" xfId="4" applyFont="1" applyBorder="1" applyAlignment="1">
      <alignment vertical="center" shrinkToFit="1"/>
    </xf>
    <xf numFmtId="38" fontId="7" fillId="0" borderId="17" xfId="4" applyFont="1" applyBorder="1" applyAlignment="1">
      <alignment vertical="center" shrinkToFit="1"/>
    </xf>
    <xf numFmtId="38" fontId="7" fillId="0" borderId="15" xfId="4" applyFont="1" applyFill="1" applyBorder="1" applyAlignment="1">
      <alignment vertical="center" shrinkToFit="1"/>
    </xf>
    <xf numFmtId="0" fontId="6" fillId="0" borderId="0" xfId="2" applyFont="1" applyAlignment="1">
      <alignment vertical="center"/>
    </xf>
    <xf numFmtId="0" fontId="5" fillId="0" borderId="18" xfId="2" applyFont="1" applyBorder="1" applyAlignment="1">
      <alignment vertical="center" wrapText="1"/>
    </xf>
    <xf numFmtId="0" fontId="5" fillId="0" borderId="19" xfId="2" applyFont="1" applyBorder="1" applyAlignment="1">
      <alignment vertical="center" wrapText="1"/>
    </xf>
    <xf numFmtId="0" fontId="5" fillId="0" borderId="19" xfId="2" applyFont="1" applyBorder="1" applyAlignment="1">
      <alignment horizontal="right" vertical="center" wrapText="1"/>
    </xf>
    <xf numFmtId="38" fontId="7" fillId="0" borderId="18" xfId="4" applyFont="1" applyBorder="1" applyAlignment="1">
      <alignment vertical="center" shrinkToFit="1"/>
    </xf>
    <xf numFmtId="38" fontId="7" fillId="0" borderId="20" xfId="4" applyFont="1" applyBorder="1" applyAlignment="1">
      <alignment vertical="center" shrinkToFit="1"/>
    </xf>
    <xf numFmtId="38" fontId="7" fillId="0" borderId="18" xfId="4" applyFont="1" applyFill="1" applyBorder="1" applyAlignment="1">
      <alignment vertical="center" shrinkToFit="1"/>
    </xf>
    <xf numFmtId="0" fontId="5" fillId="0" borderId="21" xfId="2" applyFont="1" applyBorder="1" applyAlignment="1">
      <alignment vertical="center" wrapText="1"/>
    </xf>
    <xf numFmtId="0" fontId="5" fillId="0" borderId="22" xfId="2" applyFont="1" applyBorder="1" applyAlignment="1">
      <alignment vertical="center" wrapText="1"/>
    </xf>
    <xf numFmtId="0" fontId="10" fillId="0" borderId="0" xfId="2" applyFont="1" applyAlignment="1">
      <alignment vertical="center" shrinkToFit="1"/>
    </xf>
    <xf numFmtId="49" fontId="10" fillId="0" borderId="10" xfId="3" applyNumberFormat="1" applyFont="1" applyBorder="1" applyAlignment="1">
      <alignment horizontal="center" vertical="center" shrinkToFit="1"/>
    </xf>
    <xf numFmtId="38" fontId="10" fillId="0" borderId="23" xfId="4" applyFont="1" applyBorder="1" applyAlignment="1">
      <alignment vertical="center" shrinkToFit="1"/>
    </xf>
    <xf numFmtId="38" fontId="10" fillId="0" borderId="23" xfId="4" applyFont="1" applyBorder="1" applyAlignment="1">
      <alignment horizontal="right" vertical="center" shrinkToFit="1"/>
    </xf>
    <xf numFmtId="38" fontId="10" fillId="0" borderId="10" xfId="4" applyFont="1" applyBorder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6" fillId="0" borderId="0" xfId="2" applyFont="1" applyAlignment="1">
      <alignment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>
      <alignment vertical="center"/>
    </xf>
    <xf numFmtId="0" fontId="5" fillId="0" borderId="0" xfId="1" applyFont="1" applyAlignment="1">
      <alignment vertical="center"/>
    </xf>
    <xf numFmtId="0" fontId="7" fillId="0" borderId="24" xfId="3" applyFont="1" applyBorder="1" applyAlignment="1">
      <alignment vertical="center" justifyLastLine="1"/>
    </xf>
    <xf numFmtId="0" fontId="7" fillId="0" borderId="12" xfId="3" applyFont="1" applyBorder="1" applyAlignment="1">
      <alignment vertical="center" justifyLastLine="1"/>
    </xf>
    <xf numFmtId="0" fontId="7" fillId="0" borderId="10" xfId="2" applyFont="1" applyBorder="1">
      <alignment vertical="center"/>
    </xf>
    <xf numFmtId="0" fontId="7" fillId="0" borderId="24" xfId="2" applyFont="1" applyBorder="1">
      <alignment vertical="center"/>
    </xf>
    <xf numFmtId="0" fontId="7" fillId="0" borderId="12" xfId="2" applyFont="1" applyBorder="1">
      <alignment vertical="center"/>
    </xf>
    <xf numFmtId="0" fontId="5" fillId="0" borderId="0" xfId="2" applyFont="1" applyAlignment="1">
      <alignment vertical="center" shrinkToFit="1"/>
    </xf>
    <xf numFmtId="0" fontId="7" fillId="0" borderId="10" xfId="1" applyFont="1" applyBorder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7" fillId="0" borderId="10" xfId="2" applyFont="1" applyBorder="1" applyAlignment="1">
      <alignment vertical="center" shrinkToFit="1"/>
    </xf>
    <xf numFmtId="0" fontId="7" fillId="0" borderId="10" xfId="2" applyFont="1" applyBorder="1" applyAlignment="1">
      <alignment vertical="center" wrapText="1"/>
    </xf>
    <xf numFmtId="38" fontId="7" fillId="0" borderId="10" xfId="4" applyFont="1" applyBorder="1" applyAlignment="1">
      <alignment vertical="center" shrinkToFit="1"/>
    </xf>
    <xf numFmtId="0" fontId="7" fillId="0" borderId="10" xfId="1" applyFont="1" applyBorder="1" applyAlignment="1">
      <alignment horizontal="right" vertical="center" shrinkToFit="1"/>
    </xf>
    <xf numFmtId="0" fontId="7" fillId="0" borderId="10" xfId="2" applyFont="1" applyBorder="1" applyAlignment="1">
      <alignment horizontal="center" vertical="center" wrapText="1"/>
    </xf>
    <xf numFmtId="38" fontId="7" fillId="0" borderId="10" xfId="4" applyFont="1" applyBorder="1" applyAlignment="1">
      <alignment horizontal="center" vertical="center" shrinkToFit="1"/>
    </xf>
    <xf numFmtId="0" fontId="7" fillId="0" borderId="10" xfId="2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38" fontId="7" fillId="0" borderId="0" xfId="4" applyFont="1" applyBorder="1" applyAlignment="1">
      <alignment horizontal="center" vertical="center" shrinkToFit="1"/>
    </xf>
    <xf numFmtId="0" fontId="7" fillId="0" borderId="10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vertical="center" shrinkToFit="1"/>
    </xf>
    <xf numFmtId="0" fontId="7" fillId="0" borderId="10" xfId="2" applyFont="1" applyFill="1" applyBorder="1" applyAlignment="1">
      <alignment horizontal="center" vertical="center" shrinkToFit="1"/>
    </xf>
    <xf numFmtId="176" fontId="7" fillId="0" borderId="10" xfId="4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0" xfId="2" applyFont="1" applyBorder="1" applyAlignment="1">
      <alignment horizontal="right" vertical="center" wrapText="1"/>
    </xf>
    <xf numFmtId="0" fontId="7" fillId="0" borderId="14" xfId="2" applyFont="1" applyFill="1" applyBorder="1" applyAlignment="1">
      <alignment vertical="center" shrinkToFit="1"/>
    </xf>
    <xf numFmtId="0" fontId="7" fillId="0" borderId="14" xfId="2" applyFont="1" applyBorder="1" applyAlignment="1">
      <alignment horizontal="right" vertical="center" wrapText="1"/>
    </xf>
    <xf numFmtId="0" fontId="7" fillId="0" borderId="14" xfId="2" applyFont="1" applyBorder="1" applyAlignment="1">
      <alignment horizontal="center" vertical="center" wrapText="1"/>
    </xf>
    <xf numFmtId="38" fontId="7" fillId="0" borderId="14" xfId="4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8" fontId="7" fillId="0" borderId="14" xfId="4" applyFont="1" applyBorder="1" applyAlignment="1">
      <alignment vertical="center" shrinkToFit="1"/>
    </xf>
    <xf numFmtId="0" fontId="7" fillId="0" borderId="14" xfId="2" applyFont="1" applyBorder="1" applyAlignment="1">
      <alignment vertical="center"/>
    </xf>
    <xf numFmtId="0" fontId="7" fillId="0" borderId="26" xfId="2" applyFont="1" applyBorder="1" applyAlignment="1">
      <alignment horizontal="center" vertical="center" wrapText="1"/>
    </xf>
    <xf numFmtId="38" fontId="7" fillId="0" borderId="26" xfId="4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right" vertical="center" wrapText="1"/>
    </xf>
    <xf numFmtId="0" fontId="7" fillId="0" borderId="10" xfId="2" applyFont="1" applyBorder="1" applyAlignment="1">
      <alignment horizontal="center" vertical="center" shrinkToFit="1"/>
    </xf>
    <xf numFmtId="176" fontId="7" fillId="0" borderId="10" xfId="2" applyNumberFormat="1" applyFont="1" applyBorder="1" applyAlignment="1">
      <alignment vertical="center" wrapText="1"/>
    </xf>
    <xf numFmtId="176" fontId="7" fillId="0" borderId="10" xfId="4" applyNumberFormat="1" applyFont="1" applyBorder="1" applyAlignment="1">
      <alignment vertical="center" shrinkToFit="1"/>
    </xf>
    <xf numFmtId="49" fontId="10" fillId="0" borderId="11" xfId="3" applyNumberFormat="1" applyFont="1" applyBorder="1" applyAlignment="1">
      <alignment horizontal="center" vertical="center" shrinkToFit="1"/>
    </xf>
    <xf numFmtId="49" fontId="10" fillId="0" borderId="12" xfId="3" applyNumberFormat="1" applyFont="1" applyBorder="1" applyAlignment="1">
      <alignment horizontal="center" vertical="center" shrinkToFit="1"/>
    </xf>
    <xf numFmtId="176" fontId="10" fillId="0" borderId="10" xfId="4" applyNumberFormat="1" applyFont="1" applyBorder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13" xfId="1" applyFont="1" applyBorder="1" applyAlignment="1">
      <alignment shrinkToFit="1"/>
    </xf>
    <xf numFmtId="0" fontId="7" fillId="0" borderId="25" xfId="1" applyFont="1" applyBorder="1" applyAlignment="1">
      <alignment horizontal="center" shrinkToFit="1"/>
    </xf>
    <xf numFmtId="0" fontId="7" fillId="0" borderId="27" xfId="1" applyFont="1" applyBorder="1" applyAlignment="1">
      <alignment horizontal="distributed" vertical="center" justifyLastLine="1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 shrinkToFit="1"/>
    </xf>
    <xf numFmtId="0" fontId="7" fillId="0" borderId="14" xfId="1" applyFont="1" applyBorder="1" applyAlignment="1">
      <alignment shrinkToFit="1"/>
    </xf>
    <xf numFmtId="0" fontId="7" fillId="0" borderId="31" xfId="1" applyFont="1" applyBorder="1" applyAlignment="1">
      <alignment horizontal="distributed" vertical="center" justifyLastLine="1" shrinkToFit="1"/>
    </xf>
    <xf numFmtId="0" fontId="7" fillId="0" borderId="32" xfId="1" applyFont="1" applyBorder="1" applyAlignment="1">
      <alignment horizontal="distributed" vertical="center" justifyLastLine="1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right" vertical="center" shrinkToFit="1"/>
    </xf>
    <xf numFmtId="0" fontId="31" fillId="0" borderId="0" xfId="2" applyFont="1" applyAlignment="1">
      <alignment vertical="center" shrinkToFit="1"/>
    </xf>
    <xf numFmtId="49" fontId="31" fillId="0" borderId="13" xfId="3" applyNumberFormat="1" applyFont="1" applyBorder="1" applyAlignment="1">
      <alignment horizontal="center" vertical="center" shrinkToFit="1"/>
    </xf>
    <xf numFmtId="3" fontId="31" fillId="0" borderId="34" xfId="2" applyNumberFormat="1" applyFont="1" applyBorder="1" applyAlignment="1">
      <alignment vertical="center" shrinkToFit="1"/>
    </xf>
    <xf numFmtId="3" fontId="31" fillId="0" borderId="35" xfId="2" applyNumberFormat="1" applyFont="1" applyBorder="1" applyAlignment="1">
      <alignment vertical="center" shrinkToFit="1"/>
    </xf>
    <xf numFmtId="177" fontId="31" fillId="0" borderId="29" xfId="1" applyNumberFormat="1" applyFont="1" applyBorder="1" applyAlignment="1">
      <alignment vertical="center" shrinkToFit="1"/>
    </xf>
    <xf numFmtId="177" fontId="31" fillId="0" borderId="36" xfId="1" applyNumberFormat="1" applyFont="1" applyBorder="1" applyAlignment="1">
      <alignment vertical="center" shrinkToFit="1"/>
    </xf>
    <xf numFmtId="49" fontId="31" fillId="0" borderId="25" xfId="3" applyNumberFormat="1" applyFont="1" applyBorder="1" applyAlignment="1">
      <alignment horizontal="right" vertical="center" shrinkToFit="1"/>
    </xf>
    <xf numFmtId="38" fontId="31" fillId="0" borderId="37" xfId="4" applyFont="1" applyBorder="1" applyAlignment="1">
      <alignment shrinkToFit="1"/>
    </xf>
    <xf numFmtId="3" fontId="31" fillId="0" borderId="38" xfId="1" applyNumberFormat="1" applyFont="1" applyBorder="1" applyAlignment="1">
      <alignment shrinkToFit="1"/>
    </xf>
    <xf numFmtId="38" fontId="31" fillId="0" borderId="38" xfId="4" applyFont="1" applyBorder="1" applyAlignment="1">
      <alignment shrinkToFit="1"/>
    </xf>
    <xf numFmtId="38" fontId="31" fillId="0" borderId="38" xfId="4" applyFont="1" applyBorder="1" applyAlignment="1">
      <alignment horizontal="right" shrinkToFit="1"/>
    </xf>
    <xf numFmtId="177" fontId="31" fillId="0" borderId="39" xfId="1" applyNumberFormat="1" applyFont="1" applyBorder="1" applyAlignment="1">
      <alignment shrinkToFit="1"/>
    </xf>
    <xf numFmtId="177" fontId="31" fillId="0" borderId="40" xfId="1" applyNumberFormat="1" applyFont="1" applyBorder="1" applyAlignment="1">
      <alignment shrinkToFit="1"/>
    </xf>
    <xf numFmtId="49" fontId="31" fillId="0" borderId="14" xfId="3" applyNumberFormat="1" applyFont="1" applyBorder="1" applyAlignment="1">
      <alignment horizontal="right" vertical="center" shrinkToFit="1"/>
    </xf>
    <xf numFmtId="0" fontId="31" fillId="0" borderId="38" xfId="1" applyFont="1" applyBorder="1" applyAlignment="1">
      <alignment horizontal="right" shrinkToFit="1"/>
    </xf>
    <xf numFmtId="38" fontId="31" fillId="0" borderId="0" xfId="4" applyFont="1" applyBorder="1" applyAlignment="1">
      <alignment shrinkToFit="1"/>
    </xf>
    <xf numFmtId="38" fontId="31" fillId="0" borderId="41" xfId="4" applyFont="1" applyBorder="1" applyAlignment="1">
      <alignment shrinkToFit="1"/>
    </xf>
    <xf numFmtId="3" fontId="31" fillId="0" borderId="42" xfId="1" applyNumberFormat="1" applyFont="1" applyBorder="1" applyAlignment="1">
      <alignment shrinkToFit="1"/>
    </xf>
    <xf numFmtId="38" fontId="31" fillId="0" borderId="42" xfId="4" applyFont="1" applyBorder="1" applyAlignment="1">
      <alignment shrinkToFit="1"/>
    </xf>
    <xf numFmtId="0" fontId="31" fillId="0" borderId="42" xfId="1" applyFont="1" applyBorder="1" applyAlignment="1">
      <alignment horizontal="right" shrinkToFit="1"/>
    </xf>
    <xf numFmtId="177" fontId="31" fillId="0" borderId="33" xfId="1" applyNumberFormat="1" applyFont="1" applyBorder="1" applyAlignment="1">
      <alignment shrinkToFit="1"/>
    </xf>
    <xf numFmtId="38" fontId="31" fillId="0" borderId="42" xfId="4" applyFont="1" applyBorder="1" applyAlignment="1">
      <alignment horizontal="right" shrinkToFit="1"/>
    </xf>
    <xf numFmtId="177" fontId="31" fillId="0" borderId="43" xfId="1" applyNumberFormat="1" applyFont="1" applyBorder="1" applyAlignment="1">
      <alignment shrinkToFit="1"/>
    </xf>
    <xf numFmtId="49" fontId="31" fillId="0" borderId="25" xfId="3" applyNumberFormat="1" applyFont="1" applyBorder="1" applyAlignment="1">
      <alignment horizontal="center" vertical="center" shrinkToFit="1"/>
    </xf>
    <xf numFmtId="38" fontId="31" fillId="0" borderId="0" xfId="4" applyFont="1" applyBorder="1" applyAlignment="1">
      <alignment vertical="center" shrinkToFit="1"/>
    </xf>
    <xf numFmtId="3" fontId="31" fillId="0" borderId="38" xfId="1" applyNumberFormat="1" applyFont="1" applyBorder="1" applyAlignment="1">
      <alignment vertical="center" shrinkToFit="1"/>
    </xf>
    <xf numFmtId="38" fontId="31" fillId="0" borderId="38" xfId="4" applyFont="1" applyBorder="1" applyAlignment="1">
      <alignment vertical="center" shrinkToFit="1"/>
    </xf>
    <xf numFmtId="0" fontId="31" fillId="0" borderId="38" xfId="1" applyFont="1" applyBorder="1" applyAlignment="1">
      <alignment horizontal="right" vertical="center" shrinkToFit="1"/>
    </xf>
    <xf numFmtId="177" fontId="31" fillId="0" borderId="39" xfId="1" applyNumberFormat="1" applyFont="1" applyBorder="1" applyAlignment="1">
      <alignment vertical="center" shrinkToFit="1"/>
    </xf>
    <xf numFmtId="38" fontId="31" fillId="0" borderId="38" xfId="4" applyFont="1" applyBorder="1" applyAlignment="1">
      <alignment horizontal="right" vertical="center" shrinkToFit="1"/>
    </xf>
    <xf numFmtId="177" fontId="31" fillId="0" borderId="40" xfId="1" applyNumberFormat="1" applyFont="1" applyBorder="1" applyAlignment="1">
      <alignment vertical="center" shrinkToFit="1"/>
    </xf>
    <xf numFmtId="49" fontId="31" fillId="0" borderId="10" xfId="3" applyNumberFormat="1" applyFont="1" applyBorder="1" applyAlignment="1">
      <alignment horizontal="center" vertical="center" shrinkToFit="1"/>
    </xf>
    <xf numFmtId="38" fontId="31" fillId="0" borderId="24" xfId="4" applyFont="1" applyBorder="1" applyAlignment="1">
      <alignment vertical="center" shrinkToFit="1"/>
    </xf>
    <xf numFmtId="3" fontId="31" fillId="0" borderId="44" xfId="1" applyNumberFormat="1" applyFont="1" applyBorder="1" applyAlignment="1">
      <alignment vertical="center" shrinkToFit="1"/>
    </xf>
    <xf numFmtId="38" fontId="31" fillId="0" borderId="44" xfId="4" applyFont="1" applyBorder="1" applyAlignment="1">
      <alignment vertical="center" shrinkToFit="1"/>
    </xf>
    <xf numFmtId="0" fontId="31" fillId="0" borderId="44" xfId="1" applyFont="1" applyBorder="1" applyAlignment="1">
      <alignment horizontal="right" vertical="center" shrinkToFit="1"/>
    </xf>
    <xf numFmtId="177" fontId="31" fillId="0" borderId="45" xfId="1" applyNumberFormat="1" applyFont="1" applyBorder="1" applyAlignment="1">
      <alignment vertical="center" shrinkToFit="1"/>
    </xf>
    <xf numFmtId="38" fontId="31" fillId="0" borderId="44" xfId="4" applyFont="1" applyBorder="1" applyAlignment="1">
      <alignment horizontal="right" vertical="center" shrinkToFit="1"/>
    </xf>
    <xf numFmtId="177" fontId="31" fillId="0" borderId="12" xfId="1" applyNumberFormat="1" applyFont="1" applyBorder="1" applyAlignment="1">
      <alignment vertical="center" shrinkToFit="1"/>
    </xf>
    <xf numFmtId="3" fontId="31" fillId="0" borderId="24" xfId="2" applyNumberFormat="1" applyFont="1" applyBorder="1" applyAlignment="1">
      <alignment vertical="center" shrinkToFit="1"/>
    </xf>
    <xf numFmtId="3" fontId="31" fillId="0" borderId="44" xfId="2" applyNumberFormat="1" applyFont="1" applyBorder="1" applyAlignment="1">
      <alignment vertical="center" shrinkToFit="1"/>
    </xf>
    <xf numFmtId="49" fontId="31" fillId="0" borderId="10" xfId="3" applyNumberFormat="1" applyFont="1" applyFill="1" applyBorder="1" applyAlignment="1">
      <alignment horizontal="center" vertical="center" shrinkToFit="1"/>
    </xf>
    <xf numFmtId="3" fontId="31" fillId="0" borderId="24" xfId="2" applyNumberFormat="1" applyFont="1" applyFill="1" applyBorder="1" applyAlignment="1">
      <alignment vertical="center" shrinkToFit="1"/>
    </xf>
    <xf numFmtId="3" fontId="31" fillId="0" borderId="44" xfId="2" applyNumberFormat="1" applyFont="1" applyFill="1" applyBorder="1" applyAlignment="1">
      <alignment vertical="center" shrinkToFit="1"/>
    </xf>
    <xf numFmtId="177" fontId="31" fillId="0" borderId="45" xfId="1" applyNumberFormat="1" applyFont="1" applyFill="1" applyBorder="1" applyAlignment="1">
      <alignment vertical="center" shrinkToFit="1"/>
    </xf>
    <xf numFmtId="177" fontId="31" fillId="0" borderId="12" xfId="1" applyNumberFormat="1" applyFont="1" applyFill="1" applyBorder="1" applyAlignment="1">
      <alignment vertical="center" shrinkToFit="1"/>
    </xf>
    <xf numFmtId="0" fontId="31" fillId="0" borderId="0" xfId="2" applyFont="1" applyFill="1" applyAlignment="1">
      <alignment vertical="center" shrinkToFit="1"/>
    </xf>
    <xf numFmtId="49" fontId="31" fillId="33" borderId="10" xfId="3" applyNumberFormat="1" applyFont="1" applyFill="1" applyBorder="1" applyAlignment="1">
      <alignment horizontal="center" vertical="center" shrinkToFit="1"/>
    </xf>
    <xf numFmtId="3" fontId="31" fillId="33" borderId="24" xfId="2" applyNumberFormat="1" applyFont="1" applyFill="1" applyBorder="1" applyAlignment="1">
      <alignment vertical="center" shrinkToFit="1"/>
    </xf>
    <xf numFmtId="3" fontId="31" fillId="33" borderId="44" xfId="2" applyNumberFormat="1" applyFont="1" applyFill="1" applyBorder="1" applyAlignment="1">
      <alignment vertical="center" shrinkToFit="1"/>
    </xf>
    <xf numFmtId="177" fontId="31" fillId="33" borderId="45" xfId="1" applyNumberFormat="1" applyFont="1" applyFill="1" applyBorder="1" applyAlignment="1">
      <alignment vertical="center" shrinkToFit="1"/>
    </xf>
    <xf numFmtId="177" fontId="31" fillId="33" borderId="12" xfId="1" applyNumberFormat="1" applyFont="1" applyFill="1" applyBorder="1" applyAlignment="1">
      <alignment vertical="center" shrinkToFit="1"/>
    </xf>
    <xf numFmtId="0" fontId="7" fillId="0" borderId="0" xfId="1" applyFont="1" applyAlignment="1">
      <alignment horizontal="right" vertical="center"/>
    </xf>
    <xf numFmtId="0" fontId="3" fillId="0" borderId="0" xfId="3" applyFont="1" applyAlignment="1">
      <alignment vertical="center"/>
    </xf>
    <xf numFmtId="0" fontId="32" fillId="0" borderId="0" xfId="3" applyFont="1"/>
    <xf numFmtId="176" fontId="32" fillId="0" borderId="0" xfId="3" applyNumberFormat="1" applyFont="1" applyAlignment="1">
      <alignment vertical="center"/>
    </xf>
    <xf numFmtId="0" fontId="5" fillId="0" borderId="0" xfId="3" applyFont="1"/>
    <xf numFmtId="0" fontId="6" fillId="0" borderId="0" xfId="3" applyFont="1" applyAlignment="1">
      <alignment vertical="center"/>
    </xf>
    <xf numFmtId="176" fontId="6" fillId="0" borderId="0" xfId="3" applyNumberFormat="1" applyFont="1" applyAlignment="1">
      <alignment vertical="center"/>
    </xf>
    <xf numFmtId="0" fontId="5" fillId="0" borderId="0" xfId="3" applyFont="1" applyBorder="1"/>
    <xf numFmtId="0" fontId="5" fillId="0" borderId="0" xfId="3" applyFont="1" applyBorder="1" applyAlignment="1">
      <alignment horizontal="right"/>
    </xf>
    <xf numFmtId="0" fontId="7" fillId="0" borderId="13" xfId="3" applyFont="1" applyBorder="1" applyAlignment="1">
      <alignment horizontal="distributed" justifyLastLine="1"/>
    </xf>
    <xf numFmtId="0" fontId="7" fillId="0" borderId="14" xfId="3" applyFont="1" applyBorder="1" applyAlignment="1">
      <alignment horizontal="distributed" vertical="center" justifyLastLine="1"/>
    </xf>
    <xf numFmtId="49" fontId="10" fillId="0" borderId="13" xfId="3" applyNumberFormat="1" applyFont="1" applyBorder="1" applyAlignment="1">
      <alignment horizontal="center" vertical="center"/>
    </xf>
    <xf numFmtId="176" fontId="10" fillId="0" borderId="13" xfId="3" applyNumberFormat="1" applyFont="1" applyBorder="1" applyAlignment="1">
      <alignment vertical="center"/>
    </xf>
    <xf numFmtId="0" fontId="10" fillId="0" borderId="13" xfId="3" applyFont="1" applyBorder="1" applyAlignment="1">
      <alignment vertical="center"/>
    </xf>
    <xf numFmtId="49" fontId="7" fillId="0" borderId="25" xfId="3" applyNumberFormat="1" applyFont="1" applyBorder="1" applyAlignment="1">
      <alignment horizontal="right" vertical="center"/>
    </xf>
    <xf numFmtId="176" fontId="7" fillId="0" borderId="25" xfId="3" applyNumberFormat="1" applyFont="1" applyBorder="1" applyAlignment="1">
      <alignment horizontal="right" vertical="center"/>
    </xf>
    <xf numFmtId="0" fontId="7" fillId="0" borderId="25" xfId="3" applyFont="1" applyBorder="1" applyAlignment="1">
      <alignment vertical="center"/>
    </xf>
    <xf numFmtId="49" fontId="7" fillId="0" borderId="14" xfId="3" applyNumberFormat="1" applyFont="1" applyBorder="1" applyAlignment="1">
      <alignment horizontal="right" vertical="center"/>
    </xf>
    <xf numFmtId="176" fontId="7" fillId="0" borderId="14" xfId="3" applyNumberFormat="1" applyFont="1" applyBorder="1" applyAlignment="1">
      <alignment horizontal="right" vertical="center"/>
    </xf>
    <xf numFmtId="0" fontId="7" fillId="0" borderId="14" xfId="3" applyFont="1" applyBorder="1" applyAlignment="1">
      <alignment vertical="center"/>
    </xf>
    <xf numFmtId="49" fontId="10" fillId="0" borderId="25" xfId="3" applyNumberFormat="1" applyFont="1" applyBorder="1" applyAlignment="1">
      <alignment horizontal="center" vertical="center"/>
    </xf>
    <xf numFmtId="176" fontId="10" fillId="0" borderId="25" xfId="3" applyNumberFormat="1" applyFont="1" applyBorder="1" applyAlignment="1">
      <alignment vertical="center"/>
    </xf>
    <xf numFmtId="0" fontId="10" fillId="0" borderId="25" xfId="3" applyFont="1" applyBorder="1" applyAlignment="1">
      <alignment vertical="center"/>
    </xf>
    <xf numFmtId="0" fontId="10" fillId="0" borderId="0" xfId="2" applyFont="1" applyAlignment="1">
      <alignment vertical="center"/>
    </xf>
    <xf numFmtId="49" fontId="10" fillId="0" borderId="10" xfId="3" applyNumberFormat="1" applyFont="1" applyBorder="1" applyAlignment="1">
      <alignment horizontal="center" vertical="center"/>
    </xf>
    <xf numFmtId="176" fontId="10" fillId="0" borderId="10" xfId="3" applyNumberFormat="1" applyFont="1" applyBorder="1" applyAlignment="1">
      <alignment vertical="center"/>
    </xf>
    <xf numFmtId="0" fontId="10" fillId="0" borderId="10" xfId="3" applyFont="1" applyBorder="1" applyAlignment="1">
      <alignment vertical="center"/>
    </xf>
    <xf numFmtId="0" fontId="7" fillId="0" borderId="0" xfId="3" applyFont="1"/>
    <xf numFmtId="176" fontId="7" fillId="0" borderId="0" xfId="3" applyNumberFormat="1" applyFont="1" applyAlignment="1">
      <alignment vertical="center"/>
    </xf>
    <xf numFmtId="0" fontId="7" fillId="0" borderId="0" xfId="3" applyFont="1" applyBorder="1" applyAlignment="1">
      <alignment horizontal="right" vertical="center"/>
    </xf>
    <xf numFmtId="176" fontId="6" fillId="0" borderId="0" xfId="2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/>
    <xf numFmtId="0" fontId="7" fillId="0" borderId="0" xfId="3" applyFont="1" applyBorder="1" applyAlignment="1">
      <alignment horizontal="right"/>
    </xf>
    <xf numFmtId="0" fontId="7" fillId="0" borderId="13" xfId="3" applyFont="1" applyBorder="1" applyAlignment="1">
      <alignment horizontal="center" vertical="center"/>
    </xf>
    <xf numFmtId="0" fontId="7" fillId="0" borderId="37" xfId="3" applyFont="1" applyBorder="1" applyAlignment="1">
      <alignment horizontal="distributed" vertical="center" justifyLastLine="1"/>
    </xf>
    <xf numFmtId="0" fontId="7" fillId="0" borderId="31" xfId="3" applyFont="1" applyBorder="1" applyAlignment="1">
      <alignment vertical="center"/>
    </xf>
    <xf numFmtId="0" fontId="7" fillId="0" borderId="23" xfId="3" applyFont="1" applyBorder="1" applyAlignment="1">
      <alignment horizontal="distributed" vertical="center" justifyLastLine="1"/>
    </xf>
    <xf numFmtId="0" fontId="7" fillId="0" borderId="45" xfId="3" applyFont="1" applyBorder="1" applyAlignment="1">
      <alignment horizontal="distributed" vertical="center" justifyLastLine="1"/>
    </xf>
    <xf numFmtId="0" fontId="7" fillId="0" borderId="46" xfId="3" applyFont="1" applyBorder="1" applyAlignment="1">
      <alignment horizontal="distributed" vertical="center" justifyLastLine="1"/>
    </xf>
    <xf numFmtId="0" fontId="10" fillId="0" borderId="0" xfId="2" applyFont="1">
      <alignment vertical="center"/>
    </xf>
    <xf numFmtId="0" fontId="10" fillId="0" borderId="23" xfId="3" applyFont="1" applyBorder="1" applyAlignment="1">
      <alignment vertical="center"/>
    </xf>
    <xf numFmtId="0" fontId="10" fillId="0" borderId="45" xfId="3" applyFont="1" applyBorder="1" applyAlignment="1">
      <alignment vertical="center"/>
    </xf>
    <xf numFmtId="0" fontId="10" fillId="0" borderId="46" xfId="3" applyFont="1" applyBorder="1" applyAlignment="1">
      <alignment vertical="center"/>
    </xf>
    <xf numFmtId="0" fontId="3" fillId="0" borderId="0" xfId="2" applyFont="1" applyAlignment="1">
      <alignment vertical="center"/>
    </xf>
    <xf numFmtId="0" fontId="7" fillId="0" borderId="42" xfId="2" applyFont="1" applyBorder="1" applyAlignment="1">
      <alignment horizontal="distributed" vertical="center" justifyLastLine="1"/>
    </xf>
    <xf numFmtId="176" fontId="10" fillId="0" borderId="0" xfId="2" applyNumberFormat="1" applyFont="1">
      <alignment vertical="center"/>
    </xf>
    <xf numFmtId="176" fontId="10" fillId="0" borderId="11" xfId="2" applyNumberFormat="1" applyFont="1" applyBorder="1" applyAlignment="1">
      <alignment horizontal="center" vertical="center"/>
    </xf>
    <xf numFmtId="176" fontId="10" fillId="0" borderId="10" xfId="2" applyNumberFormat="1" applyFont="1" applyBorder="1">
      <alignment vertical="center"/>
    </xf>
    <xf numFmtId="176" fontId="10" fillId="0" borderId="23" xfId="2" applyNumberFormat="1" applyFont="1" applyBorder="1">
      <alignment vertical="center"/>
    </xf>
    <xf numFmtId="176" fontId="10" fillId="0" borderId="44" xfId="2" applyNumberFormat="1" applyFont="1" applyBorder="1">
      <alignment vertical="center"/>
    </xf>
    <xf numFmtId="176" fontId="10" fillId="0" borderId="45" xfId="2" applyNumberFormat="1" applyFont="1" applyBorder="1">
      <alignment vertical="center"/>
    </xf>
    <xf numFmtId="176" fontId="10" fillId="0" borderId="12" xfId="2" applyNumberFormat="1" applyFont="1" applyBorder="1">
      <alignment vertical="center"/>
    </xf>
    <xf numFmtId="0" fontId="7" fillId="0" borderId="0" xfId="2" applyFont="1" applyBorder="1" applyAlignment="1">
      <alignment horizontal="distributed" vertical="center"/>
    </xf>
    <xf numFmtId="0" fontId="7" fillId="0" borderId="30" xfId="3" applyFont="1" applyBorder="1" applyAlignment="1">
      <alignment horizontal="distributed" vertical="center" justifyLastLine="1"/>
    </xf>
    <xf numFmtId="0" fontId="7" fillId="0" borderId="10" xfId="2" applyFont="1" applyBorder="1" applyAlignment="1">
      <alignment horizontal="distributed" vertical="center" justifyLastLine="1"/>
    </xf>
    <xf numFmtId="0" fontId="7" fillId="0" borderId="27" xfId="3" applyFont="1" applyBorder="1" applyAlignment="1">
      <alignment horizontal="distributed" vertical="center" justifyLastLine="1"/>
    </xf>
    <xf numFmtId="0" fontId="7" fillId="0" borderId="35" xfId="3" applyFont="1" applyBorder="1" applyAlignment="1">
      <alignment horizontal="distributed" vertical="center" justifyLastLine="1"/>
    </xf>
    <xf numFmtId="0" fontId="7" fillId="0" borderId="29" xfId="3" applyFont="1" applyBorder="1" applyAlignment="1">
      <alignment horizontal="distributed" vertical="center" justifyLastLine="1"/>
    </xf>
    <xf numFmtId="49" fontId="10" fillId="0" borderId="30" xfId="3" applyNumberFormat="1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0" fillId="0" borderId="27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29" xfId="2" applyFont="1" applyBorder="1" applyAlignment="1">
      <alignment vertical="center"/>
    </xf>
    <xf numFmtId="49" fontId="7" fillId="0" borderId="37" xfId="3" applyNumberFormat="1" applyFont="1" applyBorder="1" applyAlignment="1">
      <alignment horizontal="right" vertical="center"/>
    </xf>
    <xf numFmtId="0" fontId="7" fillId="0" borderId="25" xfId="2" applyFont="1" applyBorder="1" applyAlignment="1">
      <alignment vertical="center"/>
    </xf>
    <xf numFmtId="0" fontId="7" fillId="0" borderId="47" xfId="3" applyFont="1" applyBorder="1" applyAlignment="1">
      <alignment vertical="center"/>
    </xf>
    <xf numFmtId="0" fontId="7" fillId="0" borderId="38" xfId="3" applyFont="1" applyBorder="1" applyAlignment="1">
      <alignment horizontal="right" vertical="center"/>
    </xf>
    <xf numFmtId="0" fontId="7" fillId="0" borderId="39" xfId="3" applyFont="1" applyBorder="1" applyAlignment="1">
      <alignment horizontal="right" vertical="center"/>
    </xf>
    <xf numFmtId="49" fontId="7" fillId="0" borderId="31" xfId="3" applyNumberFormat="1" applyFont="1" applyBorder="1" applyAlignment="1">
      <alignment horizontal="right" vertical="center"/>
    </xf>
    <xf numFmtId="0" fontId="7" fillId="0" borderId="48" xfId="3" applyFont="1" applyBorder="1" applyAlignment="1">
      <alignment vertical="center"/>
    </xf>
    <xf numFmtId="0" fontId="7" fillId="0" borderId="42" xfId="3" applyFont="1" applyBorder="1" applyAlignment="1">
      <alignment horizontal="right" vertical="center"/>
    </xf>
    <xf numFmtId="0" fontId="7" fillId="0" borderId="33" xfId="3" applyFont="1" applyBorder="1" applyAlignment="1">
      <alignment horizontal="right" vertical="center"/>
    </xf>
    <xf numFmtId="49" fontId="10" fillId="0" borderId="11" xfId="3" applyNumberFormat="1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0" fontId="10" fillId="0" borderId="23" xfId="2" applyFont="1" applyBorder="1" applyAlignment="1">
      <alignment vertical="center"/>
    </xf>
    <xf numFmtId="0" fontId="10" fillId="0" borderId="44" xfId="2" applyFont="1" applyBorder="1" applyAlignment="1">
      <alignment vertical="center"/>
    </xf>
    <xf numFmtId="0" fontId="10" fillId="0" borderId="45" xfId="2" applyFont="1" applyBorder="1" applyAlignment="1">
      <alignment vertical="center"/>
    </xf>
    <xf numFmtId="0" fontId="7" fillId="0" borderId="0" xfId="2" applyFont="1" applyAlignment="1">
      <alignment horizontal="distributed" vertical="center" justifyLastLine="1"/>
    </xf>
    <xf numFmtId="0" fontId="7" fillId="0" borderId="44" xfId="3" applyFont="1" applyBorder="1" applyAlignment="1">
      <alignment horizontal="distributed" vertical="center" justifyLastLine="1"/>
    </xf>
    <xf numFmtId="0" fontId="10" fillId="0" borderId="27" xfId="3" applyFont="1" applyBorder="1" applyAlignment="1">
      <alignment vertical="center"/>
    </xf>
    <xf numFmtId="0" fontId="10" fillId="0" borderId="35" xfId="3" applyFont="1" applyBorder="1" applyAlignment="1">
      <alignment vertical="center"/>
    </xf>
    <xf numFmtId="0" fontId="10" fillId="0" borderId="29" xfId="3" applyFont="1" applyBorder="1" applyAlignment="1">
      <alignment vertical="center"/>
    </xf>
    <xf numFmtId="0" fontId="7" fillId="0" borderId="38" xfId="3" applyFont="1" applyBorder="1" applyAlignment="1">
      <alignment vertical="center"/>
    </xf>
    <xf numFmtId="0" fontId="7" fillId="0" borderId="42" xfId="3" applyFont="1" applyBorder="1" applyAlignment="1">
      <alignment vertical="center"/>
    </xf>
    <xf numFmtId="49" fontId="10" fillId="0" borderId="37" xfId="3" applyNumberFormat="1" applyFont="1" applyBorder="1" applyAlignment="1">
      <alignment horizontal="center" vertical="center"/>
    </xf>
    <xf numFmtId="0" fontId="10" fillId="0" borderId="47" xfId="3" applyFont="1" applyBorder="1" applyAlignment="1">
      <alignment vertical="center"/>
    </xf>
    <xf numFmtId="0" fontId="10" fillId="0" borderId="38" xfId="3" applyFont="1" applyBorder="1" applyAlignment="1">
      <alignment vertical="center"/>
    </xf>
    <xf numFmtId="0" fontId="10" fillId="0" borderId="39" xfId="3" applyFont="1" applyBorder="1" applyAlignment="1">
      <alignment vertical="center"/>
    </xf>
    <xf numFmtId="0" fontId="10" fillId="0" borderId="44" xfId="3" applyFont="1" applyBorder="1" applyAlignment="1">
      <alignment vertical="center"/>
    </xf>
    <xf numFmtId="0" fontId="7" fillId="0" borderId="0" xfId="3" applyFont="1" applyAlignment="1">
      <alignment horizontal="right" vertical="center"/>
    </xf>
    <xf numFmtId="0" fontId="36" fillId="0" borderId="0" xfId="3" applyFont="1" applyAlignment="1">
      <alignment vertical="center"/>
    </xf>
    <xf numFmtId="176" fontId="7" fillId="0" borderId="0" xfId="2" applyNumberFormat="1" applyFont="1" applyAlignment="1">
      <alignment vertical="center"/>
    </xf>
    <xf numFmtId="178" fontId="37" fillId="0" borderId="0" xfId="2" applyNumberFormat="1" applyFont="1" applyAlignment="1">
      <alignment vertical="center"/>
    </xf>
    <xf numFmtId="176" fontId="7" fillId="0" borderId="0" xfId="3" applyNumberFormat="1" applyFont="1" applyAlignment="1">
      <alignment horizontal="right"/>
    </xf>
    <xf numFmtId="0" fontId="7" fillId="0" borderId="13" xfId="3" applyFont="1" applyBorder="1" applyAlignment="1">
      <alignment horizontal="center" vertical="center" shrinkToFit="1"/>
    </xf>
    <xf numFmtId="178" fontId="31" fillId="0" borderId="13" xfId="3" applyNumberFormat="1" applyFont="1" applyBorder="1" applyAlignment="1">
      <alignment horizontal="center" vertical="center" wrapText="1"/>
    </xf>
    <xf numFmtId="176" fontId="7" fillId="0" borderId="37" xfId="3" applyNumberFormat="1" applyFont="1" applyBorder="1" applyAlignment="1">
      <alignment vertical="center"/>
    </xf>
    <xf numFmtId="0" fontId="7" fillId="0" borderId="49" xfId="2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 shrinkToFit="1"/>
    </xf>
    <xf numFmtId="178" fontId="31" fillId="0" borderId="25" xfId="3" applyNumberFormat="1" applyFont="1" applyBorder="1" applyAlignment="1">
      <alignment horizontal="center" vertical="center" wrapText="1"/>
    </xf>
    <xf numFmtId="176" fontId="7" fillId="0" borderId="31" xfId="3" applyNumberFormat="1" applyFont="1" applyBorder="1" applyAlignment="1">
      <alignment vertical="center"/>
    </xf>
    <xf numFmtId="0" fontId="8" fillId="0" borderId="33" xfId="2" applyFont="1" applyBorder="1" applyAlignment="1">
      <alignment horizontal="center" vertical="center" shrinkToFit="1"/>
    </xf>
    <xf numFmtId="178" fontId="31" fillId="0" borderId="14" xfId="3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/>
    </xf>
    <xf numFmtId="176" fontId="10" fillId="0" borderId="30" xfId="3" applyNumberFormat="1" applyFont="1" applyBorder="1" applyAlignment="1">
      <alignment vertical="center"/>
    </xf>
    <xf numFmtId="176" fontId="10" fillId="0" borderId="29" xfId="3" applyNumberFormat="1" applyFont="1" applyBorder="1" applyAlignment="1">
      <alignment vertical="center"/>
    </xf>
    <xf numFmtId="176" fontId="10" fillId="0" borderId="27" xfId="3" applyNumberFormat="1" applyFont="1" applyBorder="1" applyAlignment="1">
      <alignment vertical="center"/>
    </xf>
    <xf numFmtId="176" fontId="10" fillId="0" borderId="35" xfId="3" applyNumberFormat="1" applyFont="1" applyBorder="1" applyAlignment="1">
      <alignment vertical="center"/>
    </xf>
    <xf numFmtId="179" fontId="10" fillId="0" borderId="13" xfId="3" applyNumberFormat="1" applyFont="1" applyBorder="1" applyAlignment="1">
      <alignment vertical="center"/>
    </xf>
    <xf numFmtId="0" fontId="7" fillId="0" borderId="25" xfId="3" applyFont="1" applyBorder="1" applyAlignment="1">
      <alignment horizontal="right" vertical="center"/>
    </xf>
    <xf numFmtId="176" fontId="7" fillId="0" borderId="39" xfId="2" applyNumberFormat="1" applyFont="1" applyBorder="1" applyAlignment="1">
      <alignment vertical="center"/>
    </xf>
    <xf numFmtId="176" fontId="7" fillId="0" borderId="47" xfId="3" applyNumberFormat="1" applyFont="1" applyBorder="1" applyAlignment="1">
      <alignment vertical="center"/>
    </xf>
    <xf numFmtId="176" fontId="7" fillId="0" borderId="38" xfId="3" applyNumberFormat="1" applyFont="1" applyBorder="1" applyAlignment="1">
      <alignment vertical="center"/>
    </xf>
    <xf numFmtId="176" fontId="7" fillId="0" borderId="39" xfId="3" applyNumberFormat="1" applyFont="1" applyBorder="1" applyAlignment="1">
      <alignment vertical="center"/>
    </xf>
    <xf numFmtId="179" fontId="7" fillId="0" borderId="25" xfId="3" applyNumberFormat="1" applyFont="1" applyBorder="1" applyAlignment="1">
      <alignment vertical="center"/>
    </xf>
    <xf numFmtId="176" fontId="7" fillId="0" borderId="33" xfId="2" applyNumberFormat="1" applyFont="1" applyBorder="1" applyAlignment="1">
      <alignment vertical="center"/>
    </xf>
    <xf numFmtId="179" fontId="7" fillId="0" borderId="14" xfId="3" applyNumberFormat="1" applyFont="1" applyBorder="1" applyAlignment="1">
      <alignment vertical="center"/>
    </xf>
    <xf numFmtId="0" fontId="10" fillId="0" borderId="10" xfId="3" applyFont="1" applyBorder="1" applyAlignment="1">
      <alignment horizontal="center" vertical="center"/>
    </xf>
    <xf numFmtId="176" fontId="10" fillId="0" borderId="11" xfId="2" applyNumberFormat="1" applyFont="1" applyBorder="1" applyAlignment="1">
      <alignment vertical="center"/>
    </xf>
    <xf numFmtId="176" fontId="10" fillId="0" borderId="45" xfId="2" applyNumberFormat="1" applyFont="1" applyBorder="1" applyAlignment="1">
      <alignment vertical="center"/>
    </xf>
    <xf numFmtId="176" fontId="10" fillId="0" borderId="23" xfId="2" applyNumberFormat="1" applyFont="1" applyBorder="1" applyAlignment="1">
      <alignment vertical="center"/>
    </xf>
    <xf numFmtId="176" fontId="10" fillId="0" borderId="44" xfId="2" applyNumberFormat="1" applyFont="1" applyBorder="1" applyAlignment="1">
      <alignment vertical="center"/>
    </xf>
    <xf numFmtId="176" fontId="10" fillId="0" borderId="10" xfId="2" applyNumberFormat="1" applyFont="1" applyBorder="1" applyAlignment="1">
      <alignment vertical="center"/>
    </xf>
    <xf numFmtId="179" fontId="10" fillId="0" borderId="10" xfId="2" applyNumberFormat="1" applyFont="1" applyBorder="1" applyAlignment="1">
      <alignment vertical="center"/>
    </xf>
    <xf numFmtId="0" fontId="7" fillId="0" borderId="37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0" fillId="0" borderId="34" xfId="3" applyFont="1" applyBorder="1" applyAlignment="1">
      <alignment horizontal="center" vertical="center"/>
    </xf>
    <xf numFmtId="176" fontId="10" fillId="0" borderId="34" xfId="2" applyNumberFormat="1" applyFont="1" applyBorder="1" applyAlignment="1">
      <alignment vertical="center"/>
    </xf>
    <xf numFmtId="176" fontId="38" fillId="0" borderId="34" xfId="2" applyNumberFormat="1" applyFont="1" applyBorder="1" applyAlignment="1">
      <alignment vertical="center"/>
    </xf>
    <xf numFmtId="179" fontId="10" fillId="0" borderId="34" xfId="2" applyNumberFormat="1" applyFont="1" applyBorder="1" applyAlignment="1">
      <alignment vertical="center"/>
    </xf>
    <xf numFmtId="0" fontId="10" fillId="0" borderId="41" xfId="3" applyFont="1" applyBorder="1" applyAlignment="1">
      <alignment horizontal="center" vertical="center"/>
    </xf>
    <xf numFmtId="176" fontId="10" fillId="0" borderId="0" xfId="2" applyNumberFormat="1" applyFont="1" applyBorder="1" applyAlignment="1">
      <alignment vertical="center"/>
    </xf>
    <xf numFmtId="176" fontId="10" fillId="0" borderId="41" xfId="2" applyNumberFormat="1" applyFont="1" applyBorder="1" applyAlignment="1">
      <alignment vertical="center"/>
    </xf>
    <xf numFmtId="179" fontId="10" fillId="0" borderId="0" xfId="2" applyNumberFormat="1" applyFont="1" applyBorder="1" applyAlignment="1">
      <alignment vertical="center"/>
    </xf>
    <xf numFmtId="176" fontId="7" fillId="0" borderId="35" xfId="3" applyNumberFormat="1" applyFont="1" applyBorder="1" applyAlignment="1">
      <alignment horizontal="center" vertical="center"/>
    </xf>
    <xf numFmtId="176" fontId="7" fillId="0" borderId="38" xfId="3" applyNumberFormat="1" applyFont="1" applyBorder="1" applyAlignment="1">
      <alignment horizontal="center" vertical="center"/>
    </xf>
    <xf numFmtId="176" fontId="7" fillId="0" borderId="42" xfId="3" applyNumberFormat="1" applyFont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vertical="center"/>
    </xf>
    <xf numFmtId="176" fontId="10" fillId="0" borderId="45" xfId="2" applyNumberFormat="1" applyFont="1" applyFill="1" applyBorder="1" applyAlignment="1">
      <alignment vertical="center"/>
    </xf>
    <xf numFmtId="176" fontId="10" fillId="0" borderId="44" xfId="2" applyNumberFormat="1" applyFont="1" applyFill="1" applyBorder="1" applyAlignment="1">
      <alignment vertical="center"/>
    </xf>
    <xf numFmtId="176" fontId="10" fillId="0" borderId="10" xfId="2" applyNumberFormat="1" applyFont="1" applyFill="1" applyBorder="1" applyAlignment="1">
      <alignment vertical="center"/>
    </xf>
    <xf numFmtId="179" fontId="10" fillId="0" borderId="10" xfId="2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176" fontId="10" fillId="0" borderId="0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center" vertical="center"/>
    </xf>
    <xf numFmtId="179" fontId="10" fillId="0" borderId="0" xfId="2" applyNumberFormat="1" applyFont="1" applyFill="1" applyBorder="1" applyAlignment="1">
      <alignment vertical="center"/>
    </xf>
    <xf numFmtId="177" fontId="7" fillId="0" borderId="0" xfId="3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177" fontId="7" fillId="0" borderId="0" xfId="3" applyNumberFormat="1" applyFont="1" applyBorder="1" applyAlignment="1">
      <alignment vertical="center"/>
    </xf>
    <xf numFmtId="177" fontId="7" fillId="0" borderId="0" xfId="3" applyNumberFormat="1" applyFont="1" applyBorder="1" applyAlignment="1">
      <alignment horizontal="right"/>
    </xf>
    <xf numFmtId="177" fontId="7" fillId="0" borderId="0" xfId="2" applyNumberFormat="1" applyFont="1" applyAlignment="1">
      <alignment vertical="center"/>
    </xf>
    <xf numFmtId="0" fontId="7" fillId="0" borderId="0" xfId="3" applyFont="1" applyBorder="1" applyAlignment="1">
      <alignment horizontal="center" vertical="center" wrapText="1" justifyLastLine="1"/>
    </xf>
    <xf numFmtId="0" fontId="7" fillId="0" borderId="31" xfId="3" applyFont="1" applyBorder="1" applyAlignment="1">
      <alignment horizontal="distributed" vertical="center" justifyLastLine="1"/>
    </xf>
    <xf numFmtId="0" fontId="7" fillId="0" borderId="41" xfId="3" applyFont="1" applyBorder="1" applyAlignment="1">
      <alignment horizontal="distributed" vertical="center" justifyLastLine="1"/>
    </xf>
    <xf numFmtId="3" fontId="10" fillId="0" borderId="0" xfId="2" applyNumberFormat="1" applyFont="1" applyBorder="1" applyAlignment="1">
      <alignment horizontal="right" vertical="center"/>
    </xf>
    <xf numFmtId="177" fontId="7" fillId="0" borderId="0" xfId="3" applyNumberFormat="1" applyFont="1" applyAlignment="1">
      <alignment horizontal="right" vertical="center"/>
    </xf>
    <xf numFmtId="177" fontId="31" fillId="0" borderId="50" xfId="3" applyNumberFormat="1" applyFont="1" applyBorder="1" applyAlignment="1">
      <alignment horizontal="center" vertical="center" shrinkToFit="1"/>
    </xf>
    <xf numFmtId="177" fontId="31" fillId="0" borderId="39" xfId="3" applyNumberFormat="1" applyFont="1" applyBorder="1" applyAlignment="1">
      <alignment horizontal="center" vertical="center" shrinkToFit="1"/>
    </xf>
    <xf numFmtId="38" fontId="10" fillId="0" borderId="46" xfId="4" applyNumberFormat="1" applyFont="1" applyBorder="1" applyAlignment="1">
      <alignment horizontal="right" vertical="center"/>
    </xf>
    <xf numFmtId="40" fontId="10" fillId="0" borderId="45" xfId="4" applyNumberFormat="1" applyFont="1" applyBorder="1" applyAlignment="1">
      <alignment horizontal="right" vertical="center"/>
    </xf>
    <xf numFmtId="38" fontId="10" fillId="0" borderId="0" xfId="2" applyNumberFormat="1" applyFont="1" applyAlignment="1">
      <alignment vertical="center"/>
    </xf>
    <xf numFmtId="177" fontId="7" fillId="0" borderId="0" xfId="2" applyNumberFormat="1" applyFont="1" applyAlignment="1">
      <alignment horizontal="right" vertical="center"/>
    </xf>
    <xf numFmtId="176" fontId="7" fillId="0" borderId="13" xfId="3" applyNumberFormat="1" applyFont="1" applyBorder="1" applyAlignment="1">
      <alignment horizontal="distributed" vertical="center" justifyLastLine="1" shrinkToFit="1"/>
    </xf>
    <xf numFmtId="176" fontId="7" fillId="0" borderId="0" xfId="3" applyNumberFormat="1" applyFont="1" applyBorder="1" applyAlignment="1" applyProtection="1">
      <alignment vertical="center" justifyLastLine="1"/>
      <protection locked="0"/>
    </xf>
    <xf numFmtId="176" fontId="7" fillId="0" borderId="25" xfId="3" applyNumberFormat="1" applyFont="1" applyBorder="1" applyAlignment="1">
      <alignment horizontal="center" vertical="center" shrinkToFit="1"/>
    </xf>
    <xf numFmtId="176" fontId="7" fillId="0" borderId="58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38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59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47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39" xfId="3" applyNumberFormat="1" applyFont="1" applyBorder="1" applyAlignment="1" applyProtection="1">
      <alignment horizontal="distributed" vertical="center" justifyLastLine="1"/>
      <protection locked="0"/>
    </xf>
    <xf numFmtId="176" fontId="31" fillId="0" borderId="0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0" xfId="3" applyNumberFormat="1" applyFont="1" applyBorder="1" applyAlignment="1">
      <alignment horizontal="center" vertical="center" shrinkToFit="1"/>
    </xf>
    <xf numFmtId="176" fontId="7" fillId="0" borderId="0" xfId="3" applyNumberFormat="1" applyFont="1" applyBorder="1" applyAlignment="1" applyProtection="1">
      <alignment horizontal="distributed" vertical="center" justifyLastLine="1"/>
      <protection locked="0"/>
    </xf>
    <xf numFmtId="38" fontId="10" fillId="0" borderId="10" xfId="4" applyFont="1" applyBorder="1" applyAlignment="1">
      <alignment horizontal="right" vertical="center"/>
    </xf>
    <xf numFmtId="38" fontId="10" fillId="0" borderId="23" xfId="4" applyFont="1" applyBorder="1" applyAlignment="1">
      <alignment horizontal="right" vertical="center"/>
    </xf>
    <xf numFmtId="38" fontId="10" fillId="0" borderId="44" xfId="4" applyFont="1" applyBorder="1" applyAlignment="1">
      <alignment horizontal="right" vertical="center"/>
    </xf>
    <xf numFmtId="38" fontId="10" fillId="0" borderId="12" xfId="4" applyFont="1" applyBorder="1" applyAlignment="1">
      <alignment horizontal="right" vertical="center"/>
    </xf>
    <xf numFmtId="38" fontId="7" fillId="0" borderId="0" xfId="4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38" fontId="7" fillId="0" borderId="0" xfId="4" applyFont="1" applyBorder="1" applyAlignment="1">
      <alignment horizontal="center" vertical="center"/>
    </xf>
    <xf numFmtId="38" fontId="7" fillId="0" borderId="0" xfId="4" applyNumberFormat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176" fontId="7" fillId="0" borderId="49" xfId="3" applyNumberFormat="1" applyFont="1" applyBorder="1" applyAlignment="1" applyProtection="1">
      <alignment horizontal="distributed" vertical="center" justifyLastLine="1"/>
      <protection locked="0"/>
    </xf>
    <xf numFmtId="38" fontId="10" fillId="0" borderId="44" xfId="4" applyNumberFormat="1" applyFont="1" applyBorder="1" applyAlignment="1">
      <alignment vertical="center"/>
    </xf>
    <xf numFmtId="38" fontId="10" fillId="0" borderId="12" xfId="4" applyNumberFormat="1" applyFont="1" applyBorder="1" applyAlignment="1">
      <alignment vertical="center"/>
    </xf>
    <xf numFmtId="177" fontId="7" fillId="0" borderId="0" xfId="3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7" fillId="0" borderId="0" xfId="3" applyFont="1" applyBorder="1" applyAlignment="1">
      <alignment vertical="center" shrinkToFit="1"/>
    </xf>
    <xf numFmtId="176" fontId="7" fillId="0" borderId="0" xfId="3" applyNumberFormat="1" applyFont="1" applyBorder="1" applyAlignment="1">
      <alignment vertical="center"/>
    </xf>
    <xf numFmtId="0" fontId="7" fillId="0" borderId="13" xfId="3" applyFont="1" applyBorder="1" applyAlignment="1">
      <alignment vertical="center" shrinkToFit="1"/>
    </xf>
    <xf numFmtId="0" fontId="7" fillId="0" borderId="25" xfId="3" applyFont="1" applyBorder="1" applyAlignment="1">
      <alignment horizontal="distributed" vertical="center" justifyLastLine="1" shrinkToFit="1"/>
    </xf>
    <xf numFmtId="176" fontId="7" fillId="0" borderId="38" xfId="3" applyNumberFormat="1" applyFont="1" applyBorder="1" applyAlignment="1" applyProtection="1">
      <alignment horizontal="center" vertical="center" shrinkToFit="1"/>
      <protection locked="0"/>
    </xf>
    <xf numFmtId="0" fontId="7" fillId="0" borderId="14" xfId="3" applyFont="1" applyBorder="1" applyAlignment="1">
      <alignment vertical="center" shrinkToFit="1"/>
    </xf>
    <xf numFmtId="176" fontId="7" fillId="0" borderId="14" xfId="3" applyNumberFormat="1" applyFont="1" applyBorder="1" applyAlignment="1">
      <alignment horizontal="right" vertical="center" shrinkToFit="1"/>
    </xf>
    <xf numFmtId="176" fontId="7" fillId="0" borderId="64" xfId="3" applyNumberFormat="1" applyFont="1" applyBorder="1" applyAlignment="1" applyProtection="1">
      <alignment horizontal="right" vertical="center"/>
      <protection locked="0"/>
    </xf>
    <xf numFmtId="176" fontId="7" fillId="0" borderId="42" xfId="3" applyNumberFormat="1" applyFont="1" applyBorder="1" applyAlignment="1" applyProtection="1">
      <alignment horizontal="right" vertical="center"/>
      <protection locked="0"/>
    </xf>
    <xf numFmtId="176" fontId="7" fillId="0" borderId="65" xfId="3" applyNumberFormat="1" applyFont="1" applyBorder="1" applyAlignment="1" applyProtection="1">
      <alignment horizontal="right" vertical="center"/>
      <protection locked="0"/>
    </xf>
    <xf numFmtId="176" fontId="7" fillId="0" borderId="48" xfId="3" applyNumberFormat="1" applyFont="1" applyBorder="1" applyAlignment="1" applyProtection="1">
      <alignment horizontal="right" vertical="center"/>
      <protection locked="0"/>
    </xf>
    <xf numFmtId="176" fontId="7" fillId="0" borderId="33" xfId="3" applyNumberFormat="1" applyFont="1" applyBorder="1" applyAlignment="1" applyProtection="1">
      <alignment horizontal="right" vertical="center"/>
      <protection locked="0"/>
    </xf>
    <xf numFmtId="0" fontId="10" fillId="0" borderId="25" xfId="3" applyFont="1" applyBorder="1" applyAlignment="1">
      <alignment horizontal="center" vertical="center" shrinkToFit="1"/>
    </xf>
    <xf numFmtId="176" fontId="7" fillId="0" borderId="58" xfId="3" applyNumberFormat="1" applyFont="1" applyBorder="1" applyAlignment="1">
      <alignment horizontal="right" vertical="center"/>
    </xf>
    <xf numFmtId="176" fontId="7" fillId="0" borderId="38" xfId="3" applyNumberFormat="1" applyFont="1" applyBorder="1" applyAlignment="1">
      <alignment horizontal="right" vertical="center"/>
    </xf>
    <xf numFmtId="176" fontId="7" fillId="0" borderId="38" xfId="3" applyNumberFormat="1" applyFont="1" applyBorder="1" applyAlignment="1" applyProtection="1">
      <alignment horizontal="right" vertical="center"/>
      <protection locked="0"/>
    </xf>
    <xf numFmtId="176" fontId="7" fillId="0" borderId="59" xfId="3" applyNumberFormat="1" applyFont="1" applyBorder="1" applyAlignment="1" applyProtection="1">
      <alignment horizontal="right" vertical="center"/>
      <protection locked="0"/>
    </xf>
    <xf numFmtId="176" fontId="7" fillId="0" borderId="47" xfId="3" applyNumberFormat="1" applyFont="1" applyBorder="1" applyAlignment="1">
      <alignment horizontal="right" vertical="center"/>
    </xf>
    <xf numFmtId="176" fontId="7" fillId="0" borderId="39" xfId="3" applyNumberFormat="1" applyFont="1" applyBorder="1" applyAlignment="1" applyProtection="1">
      <alignment horizontal="right" vertical="center"/>
      <protection locked="0"/>
    </xf>
    <xf numFmtId="49" fontId="7" fillId="0" borderId="25" xfId="3" applyNumberFormat="1" applyFont="1" applyBorder="1" applyAlignment="1">
      <alignment horizontal="right" vertical="center" shrinkToFit="1"/>
    </xf>
    <xf numFmtId="176" fontId="7" fillId="0" borderId="25" xfId="3" applyNumberFormat="1" applyFont="1" applyBorder="1" applyAlignment="1">
      <alignment vertical="center"/>
    </xf>
    <xf numFmtId="176" fontId="7" fillId="0" borderId="58" xfId="3" applyNumberFormat="1" applyFont="1" applyBorder="1" applyAlignment="1" applyProtection="1">
      <alignment vertical="center"/>
      <protection locked="0"/>
    </xf>
    <xf numFmtId="176" fontId="7" fillId="0" borderId="38" xfId="3" applyNumberFormat="1" applyFont="1" applyBorder="1" applyAlignment="1" applyProtection="1">
      <alignment vertical="center"/>
      <protection locked="0"/>
    </xf>
    <xf numFmtId="176" fontId="7" fillId="0" borderId="47" xfId="3" applyNumberFormat="1" applyFont="1" applyBorder="1" applyAlignment="1" applyProtection="1">
      <alignment vertical="center"/>
      <protection locked="0"/>
    </xf>
    <xf numFmtId="0" fontId="10" fillId="0" borderId="13" xfId="3" applyFont="1" applyBorder="1" applyAlignment="1">
      <alignment horizontal="center" vertical="center" shrinkToFit="1"/>
    </xf>
    <xf numFmtId="176" fontId="7" fillId="0" borderId="13" xfId="3" applyNumberFormat="1" applyFont="1" applyBorder="1" applyAlignment="1">
      <alignment horizontal="right" vertical="center"/>
    </xf>
    <xf numFmtId="176" fontId="7" fillId="0" borderId="66" xfId="3" applyNumberFormat="1" applyFont="1" applyBorder="1" applyAlignment="1">
      <alignment horizontal="right" vertical="center"/>
    </xf>
    <xf numFmtId="176" fontId="7" fillId="0" borderId="35" xfId="3" applyNumberFormat="1" applyFont="1" applyBorder="1" applyAlignment="1">
      <alignment horizontal="right" vertical="center"/>
    </xf>
    <xf numFmtId="176" fontId="7" fillId="0" borderId="35" xfId="3" applyNumberFormat="1" applyFont="1" applyBorder="1" applyAlignment="1" applyProtection="1">
      <alignment horizontal="right" vertical="center"/>
      <protection locked="0"/>
    </xf>
    <xf numFmtId="176" fontId="7" fillId="0" borderId="67" xfId="3" applyNumberFormat="1" applyFont="1" applyBorder="1" applyAlignment="1" applyProtection="1">
      <alignment horizontal="right" vertical="center"/>
      <protection locked="0"/>
    </xf>
    <xf numFmtId="176" fontId="7" fillId="0" borderId="27" xfId="3" applyNumberFormat="1" applyFont="1" applyBorder="1" applyAlignment="1">
      <alignment horizontal="right" vertical="center"/>
    </xf>
    <xf numFmtId="176" fontId="7" fillId="0" borderId="29" xfId="3" applyNumberFormat="1" applyFont="1" applyBorder="1" applyAlignment="1" applyProtection="1">
      <alignment horizontal="right" vertical="center"/>
      <protection locked="0"/>
    </xf>
    <xf numFmtId="49" fontId="7" fillId="0" borderId="14" xfId="3" applyNumberFormat="1" applyFont="1" applyBorder="1" applyAlignment="1">
      <alignment horizontal="right" vertical="center" shrinkToFit="1"/>
    </xf>
    <xf numFmtId="176" fontId="7" fillId="0" borderId="14" xfId="3" applyNumberFormat="1" applyFont="1" applyBorder="1" applyAlignment="1">
      <alignment vertical="center"/>
    </xf>
    <xf numFmtId="176" fontId="7" fillId="0" borderId="64" xfId="3" applyNumberFormat="1" applyFont="1" applyBorder="1" applyAlignment="1" applyProtection="1">
      <alignment vertical="center"/>
      <protection locked="0"/>
    </xf>
    <xf numFmtId="176" fontId="7" fillId="0" borderId="42" xfId="3" applyNumberFormat="1" applyFont="1" applyBorder="1" applyAlignment="1" applyProtection="1">
      <alignment vertical="center"/>
      <protection locked="0"/>
    </xf>
    <xf numFmtId="176" fontId="7" fillId="0" borderId="48" xfId="3" applyNumberFormat="1" applyFont="1" applyBorder="1" applyAlignment="1" applyProtection="1">
      <alignment vertical="center"/>
      <protection locked="0"/>
    </xf>
    <xf numFmtId="0" fontId="10" fillId="0" borderId="10" xfId="3" applyFont="1" applyBorder="1" applyAlignment="1">
      <alignment horizontal="center" vertical="center" shrinkToFit="1"/>
    </xf>
    <xf numFmtId="176" fontId="7" fillId="0" borderId="10" xfId="3" applyNumberFormat="1" applyFont="1" applyBorder="1" applyAlignment="1">
      <alignment horizontal="right" vertical="center"/>
    </xf>
    <xf numFmtId="176" fontId="7" fillId="0" borderId="23" xfId="3" applyNumberFormat="1" applyFont="1" applyBorder="1" applyAlignment="1">
      <alignment horizontal="right" vertical="center"/>
    </xf>
    <xf numFmtId="176" fontId="7" fillId="0" borderId="44" xfId="3" applyNumberFormat="1" applyFont="1" applyBorder="1" applyAlignment="1">
      <alignment horizontal="right" vertical="center"/>
    </xf>
    <xf numFmtId="176" fontId="7" fillId="0" borderId="44" xfId="3" applyNumberFormat="1" applyFont="1" applyBorder="1" applyAlignment="1" applyProtection="1">
      <alignment horizontal="right" vertical="center"/>
      <protection locked="0"/>
    </xf>
    <xf numFmtId="176" fontId="7" fillId="0" borderId="45" xfId="3" applyNumberFormat="1" applyFont="1" applyBorder="1" applyAlignment="1" applyProtection="1">
      <alignment horizontal="right" vertical="center"/>
      <protection locked="0"/>
    </xf>
    <xf numFmtId="176" fontId="7" fillId="0" borderId="53" xfId="3" applyNumberFormat="1" applyFont="1" applyBorder="1" applyAlignment="1">
      <alignment horizontal="right" vertical="center"/>
    </xf>
    <xf numFmtId="176" fontId="7" fillId="0" borderId="46" xfId="3" applyNumberFormat="1" applyFont="1" applyBorder="1" applyAlignment="1" applyProtection="1">
      <alignment horizontal="right" vertical="center"/>
      <protection locked="0"/>
    </xf>
    <xf numFmtId="0" fontId="7" fillId="0" borderId="0" xfId="3" applyFont="1" applyAlignment="1">
      <alignment vertical="center" shrinkToFit="1"/>
    </xf>
    <xf numFmtId="0" fontId="7" fillId="0" borderId="12" xfId="3" applyFont="1" applyBorder="1" applyAlignment="1">
      <alignment vertical="center"/>
    </xf>
    <xf numFmtId="0" fontId="7" fillId="0" borderId="25" xfId="3" applyFont="1" applyBorder="1" applyAlignment="1">
      <alignment horizontal="distributed" vertical="center" justifyLastLine="1"/>
    </xf>
    <xf numFmtId="0" fontId="7" fillId="0" borderId="25" xfId="3" applyFont="1" applyBorder="1" applyAlignment="1">
      <alignment horizontal="center" vertical="center"/>
    </xf>
    <xf numFmtId="0" fontId="7" fillId="0" borderId="13" xfId="3" applyFont="1" applyBorder="1" applyAlignment="1">
      <alignment horizontal="distributed" vertical="center" justifyLastLine="1"/>
    </xf>
    <xf numFmtId="0" fontId="7" fillId="0" borderId="14" xfId="3" applyFont="1" applyBorder="1" applyAlignment="1">
      <alignment horizontal="center" vertical="center"/>
    </xf>
    <xf numFmtId="0" fontId="7" fillId="0" borderId="68" xfId="3" applyFont="1" applyBorder="1" applyAlignment="1">
      <alignment horizontal="center" vertical="center"/>
    </xf>
    <xf numFmtId="0" fontId="7" fillId="0" borderId="69" xfId="3" applyFont="1" applyBorder="1" applyAlignment="1">
      <alignment horizontal="center" vertical="center"/>
    </xf>
    <xf numFmtId="0" fontId="7" fillId="0" borderId="14" xfId="3" applyFont="1" applyBorder="1" applyAlignment="1">
      <alignment horizontal="right" vertical="center"/>
    </xf>
    <xf numFmtId="0" fontId="7" fillId="0" borderId="14" xfId="3" applyFont="1" applyBorder="1" applyAlignment="1">
      <alignment horizontal="right" vertical="center" wrapText="1"/>
    </xf>
    <xf numFmtId="176" fontId="10" fillId="0" borderId="47" xfId="3" applyNumberFormat="1" applyFont="1" applyBorder="1" applyAlignment="1">
      <alignment vertical="center"/>
    </xf>
    <xf numFmtId="176" fontId="10" fillId="0" borderId="39" xfId="3" applyNumberFormat="1" applyFont="1" applyBorder="1" applyAlignment="1">
      <alignment vertical="center"/>
    </xf>
    <xf numFmtId="176" fontId="10" fillId="0" borderId="37" xfId="3" applyNumberFormat="1" applyFont="1" applyBorder="1" applyAlignment="1">
      <alignment horizontal="right" vertical="center"/>
    </xf>
    <xf numFmtId="38" fontId="10" fillId="0" borderId="13" xfId="4" applyFont="1" applyBorder="1" applyAlignment="1">
      <alignment horizontal="right" vertical="center" wrapText="1"/>
    </xf>
    <xf numFmtId="3" fontId="7" fillId="0" borderId="25" xfId="3" applyNumberFormat="1" applyFont="1" applyBorder="1" applyAlignment="1">
      <alignment vertical="center"/>
    </xf>
    <xf numFmtId="176" fontId="10" fillId="0" borderId="30" xfId="3" applyNumberFormat="1" applyFont="1" applyBorder="1" applyAlignment="1">
      <alignment horizontal="right" vertical="center"/>
    </xf>
    <xf numFmtId="176" fontId="7" fillId="0" borderId="48" xfId="3" applyNumberFormat="1" applyFont="1" applyBorder="1" applyAlignment="1">
      <alignment vertical="center"/>
    </xf>
    <xf numFmtId="176" fontId="7" fillId="0" borderId="33" xfId="3" applyNumberFormat="1" applyFont="1" applyBorder="1" applyAlignment="1">
      <alignment vertical="center"/>
    </xf>
    <xf numFmtId="3" fontId="7" fillId="0" borderId="14" xfId="3" applyNumberFormat="1" applyFont="1" applyBorder="1" applyAlignment="1">
      <alignment vertical="center"/>
    </xf>
    <xf numFmtId="0" fontId="10" fillId="0" borderId="25" xfId="3" applyFont="1" applyBorder="1" applyAlignment="1">
      <alignment horizontal="center" vertical="center"/>
    </xf>
    <xf numFmtId="38" fontId="10" fillId="0" borderId="25" xfId="4" applyFont="1" applyBorder="1" applyAlignment="1">
      <alignment horizontal="right" vertical="center" wrapText="1"/>
    </xf>
    <xf numFmtId="176" fontId="10" fillId="0" borderId="23" xfId="3" applyNumberFormat="1" applyFont="1" applyBorder="1" applyAlignment="1">
      <alignment vertical="center"/>
    </xf>
    <xf numFmtId="176" fontId="10" fillId="0" borderId="45" xfId="3" applyNumberFormat="1" applyFont="1" applyBorder="1" applyAlignment="1">
      <alignment vertical="center"/>
    </xf>
    <xf numFmtId="176" fontId="10" fillId="0" borderId="11" xfId="3" applyNumberFormat="1" applyFont="1" applyBorder="1" applyAlignment="1">
      <alignment horizontal="right" vertical="center"/>
    </xf>
    <xf numFmtId="38" fontId="10" fillId="0" borderId="10" xfId="4" applyFont="1" applyBorder="1" applyAlignment="1">
      <alignment horizontal="right" vertical="center" wrapText="1"/>
    </xf>
    <xf numFmtId="176" fontId="10" fillId="0" borderId="11" xfId="3" applyNumberFormat="1" applyFont="1" applyBorder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3" applyFont="1" applyAlignment="1">
      <alignment wrapText="1"/>
    </xf>
    <xf numFmtId="0" fontId="7" fillId="0" borderId="27" xfId="3" applyFont="1" applyBorder="1" applyAlignment="1">
      <alignment horizontal="distributed" vertical="center" wrapText="1" justifyLastLine="1"/>
    </xf>
    <xf numFmtId="0" fontId="7" fillId="0" borderId="29" xfId="3" applyFont="1" applyBorder="1" applyAlignment="1">
      <alignment horizontal="distributed" vertical="center" wrapText="1" justifyLastLine="1"/>
    </xf>
    <xf numFmtId="0" fontId="7" fillId="0" borderId="36" xfId="3" applyFont="1" applyBorder="1" applyAlignment="1">
      <alignment horizontal="distributed" vertical="center" justifyLastLine="1"/>
    </xf>
    <xf numFmtId="0" fontId="7" fillId="0" borderId="48" xfId="3" applyFont="1" applyBorder="1" applyAlignment="1">
      <alignment horizontal="right" vertical="center"/>
    </xf>
    <xf numFmtId="0" fontId="7" fillId="0" borderId="31" xfId="3" applyFont="1" applyBorder="1" applyAlignment="1">
      <alignment horizontal="right" vertical="center"/>
    </xf>
    <xf numFmtId="0" fontId="7" fillId="0" borderId="43" xfId="3" applyFont="1" applyBorder="1" applyAlignment="1">
      <alignment horizontal="right" vertical="center"/>
    </xf>
    <xf numFmtId="0" fontId="10" fillId="0" borderId="30" xfId="3" applyFont="1" applyBorder="1" applyAlignment="1">
      <alignment horizontal="center" vertical="center"/>
    </xf>
    <xf numFmtId="3" fontId="10" fillId="0" borderId="27" xfId="2" applyNumberFormat="1" applyFont="1" applyBorder="1" applyAlignment="1">
      <alignment vertical="center"/>
    </xf>
    <xf numFmtId="3" fontId="10" fillId="0" borderId="29" xfId="2" applyNumberFormat="1" applyFont="1" applyBorder="1" applyAlignment="1">
      <alignment vertical="center"/>
    </xf>
    <xf numFmtId="3" fontId="10" fillId="0" borderId="66" xfId="2" applyNumberFormat="1" applyFont="1" applyBorder="1" applyAlignment="1">
      <alignment vertical="center"/>
    </xf>
    <xf numFmtId="3" fontId="10" fillId="0" borderId="35" xfId="2" applyNumberFormat="1" applyFont="1" applyBorder="1" applyAlignment="1">
      <alignment vertical="center"/>
    </xf>
    <xf numFmtId="49" fontId="7" fillId="0" borderId="37" xfId="3" applyNumberFormat="1" applyFont="1" applyBorder="1" applyAlignment="1">
      <alignment horizontal="right"/>
    </xf>
    <xf numFmtId="3" fontId="7" fillId="0" borderId="47" xfId="3" applyNumberFormat="1" applyFont="1" applyBorder="1" applyAlignment="1">
      <alignment vertical="center"/>
    </xf>
    <xf numFmtId="3" fontId="7" fillId="0" borderId="39" xfId="3" applyNumberFormat="1" applyFont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3" fontId="7" fillId="0" borderId="38" xfId="3" applyNumberFormat="1" applyFont="1" applyBorder="1" applyAlignment="1">
      <alignment vertical="center"/>
    </xf>
    <xf numFmtId="3" fontId="7" fillId="0" borderId="40" xfId="3" applyNumberFormat="1" applyFont="1" applyBorder="1" applyAlignment="1">
      <alignment vertical="center"/>
    </xf>
    <xf numFmtId="49" fontId="7" fillId="0" borderId="37" xfId="3" applyNumberFormat="1" applyFont="1" applyFill="1" applyBorder="1" applyAlignment="1">
      <alignment horizontal="right" vertical="center"/>
    </xf>
    <xf numFmtId="49" fontId="7" fillId="0" borderId="31" xfId="3" applyNumberFormat="1" applyFont="1" applyFill="1" applyBorder="1" applyAlignment="1">
      <alignment horizontal="right" vertical="center"/>
    </xf>
    <xf numFmtId="3" fontId="7" fillId="0" borderId="48" xfId="3" applyNumberFormat="1" applyFont="1" applyBorder="1" applyAlignment="1">
      <alignment vertical="center"/>
    </xf>
    <xf numFmtId="3" fontId="7" fillId="0" borderId="33" xfId="3" applyNumberFormat="1" applyFont="1" applyBorder="1" applyAlignment="1">
      <alignment vertical="center"/>
    </xf>
    <xf numFmtId="3" fontId="7" fillId="0" borderId="41" xfId="3" applyNumberFormat="1" applyFont="1" applyBorder="1" applyAlignment="1">
      <alignment vertical="center"/>
    </xf>
    <xf numFmtId="3" fontId="7" fillId="0" borderId="42" xfId="3" applyNumberFormat="1" applyFont="1" applyBorder="1" applyAlignment="1">
      <alignment vertical="center"/>
    </xf>
    <xf numFmtId="3" fontId="7" fillId="0" borderId="43" xfId="3" applyNumberFormat="1" applyFont="1" applyBorder="1" applyAlignment="1">
      <alignment vertical="center"/>
    </xf>
    <xf numFmtId="3" fontId="7" fillId="0" borderId="64" xfId="3" applyNumberFormat="1" applyFont="1" applyBorder="1" applyAlignment="1">
      <alignment vertical="center"/>
    </xf>
    <xf numFmtId="3" fontId="7" fillId="0" borderId="48" xfId="3" applyNumberFormat="1" applyFont="1" applyBorder="1"/>
    <xf numFmtId="3" fontId="7" fillId="0" borderId="33" xfId="3" applyNumberFormat="1" applyFont="1" applyBorder="1"/>
    <xf numFmtId="0" fontId="10" fillId="0" borderId="11" xfId="3" applyFont="1" applyBorder="1" applyAlignment="1">
      <alignment horizontal="center" vertical="center"/>
    </xf>
    <xf numFmtId="3" fontId="10" fillId="0" borderId="23" xfId="2" applyNumberFormat="1" applyFont="1" applyBorder="1" applyAlignment="1">
      <alignment vertical="center"/>
    </xf>
    <xf numFmtId="3" fontId="10" fillId="0" borderId="45" xfId="2" applyNumberFormat="1" applyFont="1" applyBorder="1" applyAlignment="1">
      <alignment vertical="center"/>
    </xf>
    <xf numFmtId="3" fontId="10" fillId="0" borderId="53" xfId="2" applyNumberFormat="1" applyFont="1" applyBorder="1" applyAlignment="1">
      <alignment vertical="center"/>
    </xf>
    <xf numFmtId="3" fontId="10" fillId="0" borderId="44" xfId="2" applyNumberFormat="1" applyFont="1" applyBorder="1" applyAlignment="1">
      <alignment vertical="center"/>
    </xf>
    <xf numFmtId="0" fontId="42" fillId="0" borderId="0" xfId="2" applyFont="1">
      <alignment vertical="center"/>
    </xf>
    <xf numFmtId="0" fontId="7" fillId="0" borderId="11" xfId="3" applyFont="1" applyBorder="1" applyAlignment="1">
      <alignment horizontal="distributed" vertical="center" justifyLastLine="1"/>
    </xf>
    <xf numFmtId="3" fontId="10" fillId="0" borderId="27" xfId="2" applyNumberFormat="1" applyFont="1" applyBorder="1">
      <alignment vertical="center"/>
    </xf>
    <xf numFmtId="3" fontId="10" fillId="0" borderId="13" xfId="2" applyNumberFormat="1" applyFont="1" applyBorder="1">
      <alignment vertical="center"/>
    </xf>
    <xf numFmtId="3" fontId="7" fillId="0" borderId="47" xfId="3" applyNumberFormat="1" applyFont="1" applyBorder="1" applyAlignment="1">
      <alignment horizontal="right" vertical="center"/>
    </xf>
    <xf numFmtId="0" fontId="7" fillId="0" borderId="47" xfId="3" applyFont="1" applyBorder="1" applyAlignment="1">
      <alignment horizontal="right" vertical="center"/>
    </xf>
    <xf numFmtId="3" fontId="7" fillId="0" borderId="48" xfId="3" applyNumberFormat="1" applyFont="1" applyBorder="1" applyAlignment="1">
      <alignment horizontal="right" vertical="center"/>
    </xf>
    <xf numFmtId="3" fontId="10" fillId="0" borderId="23" xfId="2" applyNumberFormat="1" applyFont="1" applyBorder="1">
      <alignment vertical="center"/>
    </xf>
    <xf numFmtId="3" fontId="10" fillId="0" borderId="10" xfId="2" applyNumberFormat="1" applyFont="1" applyBorder="1">
      <alignment vertical="center"/>
    </xf>
    <xf numFmtId="49" fontId="7" fillId="0" borderId="0" xfId="3" applyNumberFormat="1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right" vertical="center"/>
    </xf>
    <xf numFmtId="0" fontId="43" fillId="0" borderId="0" xfId="3" applyFont="1" applyBorder="1" applyAlignment="1">
      <alignment horizontal="right" vertical="center"/>
    </xf>
    <xf numFmtId="38" fontId="7" fillId="0" borderId="47" xfId="4" applyFont="1" applyBorder="1" applyAlignment="1">
      <alignment horizontal="right" vertical="center"/>
    </xf>
    <xf numFmtId="38" fontId="7" fillId="0" borderId="25" xfId="4" applyFont="1" applyBorder="1" applyAlignment="1">
      <alignment horizontal="right" vertical="center"/>
    </xf>
    <xf numFmtId="38" fontId="7" fillId="0" borderId="48" xfId="4" applyFont="1" applyBorder="1" applyAlignment="1">
      <alignment horizontal="right" vertical="center"/>
    </xf>
    <xf numFmtId="38" fontId="7" fillId="0" borderId="14" xfId="4" applyFont="1" applyBorder="1" applyAlignment="1">
      <alignment horizontal="right" vertical="center"/>
    </xf>
    <xf numFmtId="38" fontId="10" fillId="0" borderId="27" xfId="4" applyFont="1" applyBorder="1">
      <alignment vertical="center"/>
    </xf>
    <xf numFmtId="38" fontId="10" fillId="0" borderId="13" xfId="4" applyFont="1" applyBorder="1">
      <alignment vertical="center"/>
    </xf>
    <xf numFmtId="38" fontId="10" fillId="0" borderId="23" xfId="4" applyFont="1" applyBorder="1">
      <alignment vertical="center"/>
    </xf>
    <xf numFmtId="38" fontId="10" fillId="0" borderId="10" xfId="4" applyFont="1" applyBorder="1">
      <alignment vertical="center"/>
    </xf>
    <xf numFmtId="177" fontId="5" fillId="0" borderId="0" xfId="3" applyNumberFormat="1" applyFont="1"/>
    <xf numFmtId="0" fontId="5" fillId="0" borderId="0" xfId="3" applyFont="1" applyBorder="1" applyAlignment="1">
      <alignment vertical="center"/>
    </xf>
    <xf numFmtId="177" fontId="5" fillId="0" borderId="0" xfId="3" applyNumberFormat="1" applyFont="1" applyBorder="1"/>
    <xf numFmtId="0" fontId="7" fillId="0" borderId="37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177" fontId="7" fillId="0" borderId="25" xfId="3" applyNumberFormat="1" applyFont="1" applyBorder="1" applyAlignment="1">
      <alignment horizontal="center" vertical="center"/>
    </xf>
    <xf numFmtId="3" fontId="10" fillId="0" borderId="30" xfId="2" applyNumberFormat="1" applyFont="1" applyBorder="1">
      <alignment vertical="center"/>
    </xf>
    <xf numFmtId="3" fontId="10" fillId="0" borderId="29" xfId="2" applyNumberFormat="1" applyFont="1" applyBorder="1">
      <alignment vertical="center"/>
    </xf>
    <xf numFmtId="177" fontId="10" fillId="0" borderId="13" xfId="2" applyNumberFormat="1" applyFont="1" applyBorder="1">
      <alignment vertical="center"/>
    </xf>
    <xf numFmtId="3" fontId="7" fillId="0" borderId="37" xfId="3" applyNumberFormat="1" applyFont="1" applyBorder="1" applyAlignment="1">
      <alignment vertical="center"/>
    </xf>
    <xf numFmtId="0" fontId="7" fillId="0" borderId="39" xfId="3" applyFont="1" applyBorder="1" applyAlignment="1">
      <alignment vertical="center"/>
    </xf>
    <xf numFmtId="177" fontId="7" fillId="0" borderId="25" xfId="2" applyNumberFormat="1" applyFont="1" applyBorder="1">
      <alignment vertical="center"/>
    </xf>
    <xf numFmtId="0" fontId="7" fillId="0" borderId="37" xfId="3" applyFont="1" applyBorder="1" applyAlignment="1">
      <alignment vertical="center"/>
    </xf>
    <xf numFmtId="3" fontId="7" fillId="0" borderId="31" xfId="3" applyNumberFormat="1" applyFont="1" applyBorder="1" applyAlignment="1">
      <alignment vertical="center"/>
    </xf>
    <xf numFmtId="0" fontId="7" fillId="0" borderId="33" xfId="3" applyFont="1" applyBorder="1" applyAlignment="1">
      <alignment vertical="center"/>
    </xf>
    <xf numFmtId="177" fontId="7" fillId="0" borderId="14" xfId="2" applyNumberFormat="1" applyFont="1" applyBorder="1">
      <alignment vertical="center"/>
    </xf>
    <xf numFmtId="3" fontId="10" fillId="0" borderId="11" xfId="2" applyNumberFormat="1" applyFont="1" applyBorder="1">
      <alignment vertical="center"/>
    </xf>
    <xf numFmtId="3" fontId="10" fillId="0" borderId="45" xfId="2" applyNumberFormat="1" applyFont="1" applyBorder="1">
      <alignment vertical="center"/>
    </xf>
    <xf numFmtId="177" fontId="10" fillId="0" borderId="10" xfId="2" applyNumberFormat="1" applyFont="1" applyBorder="1">
      <alignment vertical="center"/>
    </xf>
    <xf numFmtId="177" fontId="7" fillId="0" borderId="0" xfId="3" applyNumberFormat="1" applyFont="1"/>
    <xf numFmtId="0" fontId="7" fillId="0" borderId="10" xfId="3" applyFont="1" applyBorder="1" applyAlignment="1">
      <alignment horizontal="distributed" vertical="center" justifyLastLine="1"/>
    </xf>
    <xf numFmtId="0" fontId="37" fillId="0" borderId="10" xfId="3" applyFont="1" applyBorder="1" applyAlignment="1">
      <alignment horizontal="distributed" vertical="center" justifyLastLine="1"/>
    </xf>
    <xf numFmtId="177" fontId="31" fillId="0" borderId="10" xfId="3" applyNumberFormat="1" applyFont="1" applyBorder="1" applyAlignment="1">
      <alignment horizontal="distributed" vertical="center" justifyLastLine="1"/>
    </xf>
    <xf numFmtId="3" fontId="10" fillId="0" borderId="13" xfId="2" applyNumberFormat="1" applyFont="1" applyBorder="1" applyAlignment="1">
      <alignment vertical="center"/>
    </xf>
    <xf numFmtId="177" fontId="10" fillId="0" borderId="13" xfId="2" applyNumberFormat="1" applyFont="1" applyBorder="1" applyAlignment="1">
      <alignment vertical="center"/>
    </xf>
    <xf numFmtId="38" fontId="7" fillId="0" borderId="25" xfId="4" applyFont="1" applyBorder="1" applyAlignment="1">
      <alignment vertical="center"/>
    </xf>
    <xf numFmtId="177" fontId="7" fillId="0" borderId="25" xfId="2" applyNumberFormat="1" applyFont="1" applyBorder="1" applyAlignment="1">
      <alignment vertical="center"/>
    </xf>
    <xf numFmtId="3" fontId="10" fillId="0" borderId="10" xfId="2" applyNumberFormat="1" applyFont="1" applyBorder="1" applyAlignment="1">
      <alignment vertical="center"/>
    </xf>
    <xf numFmtId="177" fontId="10" fillId="0" borderId="10" xfId="2" applyNumberFormat="1" applyFont="1" applyBorder="1" applyAlignment="1">
      <alignment vertical="center"/>
    </xf>
    <xf numFmtId="177" fontId="6" fillId="0" borderId="0" xfId="2" applyNumberFormat="1" applyFont="1">
      <alignment vertical="center"/>
    </xf>
    <xf numFmtId="0" fontId="7" fillId="0" borderId="10" xfId="3" applyFont="1" applyBorder="1" applyAlignment="1">
      <alignment horizontal="distributed" vertical="center" justifyLastLine="1"/>
    </xf>
    <xf numFmtId="177" fontId="7" fillId="0" borderId="13" xfId="3" applyNumberFormat="1" applyFont="1" applyBorder="1" applyAlignment="1">
      <alignment horizontal="distributed" vertical="center" justifyLastLine="1"/>
    </xf>
    <xf numFmtId="177" fontId="7" fillId="0" borderId="25" xfId="3" applyNumberFormat="1" applyFont="1" applyBorder="1" applyAlignment="1">
      <alignment horizontal="distributed" vertical="center" justifyLastLine="1"/>
    </xf>
    <xf numFmtId="0" fontId="7" fillId="0" borderId="11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distributed" vertical="center" justifyLastLine="1"/>
    </xf>
    <xf numFmtId="0" fontId="7" fillId="0" borderId="25" xfId="3" applyFont="1" applyBorder="1" applyAlignment="1">
      <alignment horizontal="distributed" vertical="center" justifyLastLine="1"/>
    </xf>
    <xf numFmtId="0" fontId="7" fillId="0" borderId="14" xfId="3" applyFont="1" applyBorder="1" applyAlignment="1">
      <alignment horizontal="distributed" vertical="center" justifyLastLine="1"/>
    </xf>
    <xf numFmtId="0" fontId="7" fillId="0" borderId="11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7" fillId="0" borderId="0" xfId="3" applyFont="1" applyBorder="1" applyAlignment="1">
      <alignment horizontal="right" vertical="center" wrapText="1"/>
    </xf>
    <xf numFmtId="0" fontId="7" fillId="0" borderId="24" xfId="3" applyFont="1" applyBorder="1" applyAlignment="1">
      <alignment horizontal="distributed" vertical="center" justifyLastLine="1"/>
    </xf>
    <xf numFmtId="0" fontId="31" fillId="0" borderId="13" xfId="3" applyFont="1" applyBorder="1" applyAlignment="1">
      <alignment horizontal="center" vertical="center" wrapText="1"/>
    </xf>
    <xf numFmtId="0" fontId="31" fillId="0" borderId="25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76" fontId="7" fillId="0" borderId="17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28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62" xfId="3" applyNumberFormat="1" applyFont="1" applyBorder="1" applyAlignment="1" applyProtection="1">
      <alignment horizontal="distributed" vertical="center" justifyLastLine="1"/>
      <protection locked="0"/>
    </xf>
    <xf numFmtId="176" fontId="7" fillId="0" borderId="63" xfId="3" applyNumberFormat="1" applyFont="1" applyBorder="1" applyAlignment="1" applyProtection="1">
      <alignment horizontal="distributed" vertical="center" justifyLastLine="1"/>
      <protection locked="0"/>
    </xf>
    <xf numFmtId="38" fontId="10" fillId="0" borderId="11" xfId="2" applyNumberFormat="1" applyFont="1" applyBorder="1" applyAlignment="1">
      <alignment horizontal="right" vertical="center"/>
    </xf>
    <xf numFmtId="0" fontId="10" fillId="0" borderId="53" xfId="2" applyFont="1" applyBorder="1" applyAlignment="1">
      <alignment horizontal="right" vertical="center"/>
    </xf>
    <xf numFmtId="38" fontId="10" fillId="0" borderId="46" xfId="4" applyFont="1" applyBorder="1" applyAlignment="1">
      <alignment horizontal="right" vertical="center"/>
    </xf>
    <xf numFmtId="38" fontId="10" fillId="0" borderId="53" xfId="4" applyFont="1" applyBorder="1" applyAlignment="1">
      <alignment horizontal="right" vertical="center"/>
    </xf>
    <xf numFmtId="0" fontId="7" fillId="0" borderId="13" xfId="3" applyFont="1" applyBorder="1" applyAlignment="1">
      <alignment horizontal="center" vertical="center" justifyLastLine="1" shrinkToFit="1"/>
    </xf>
    <xf numFmtId="0" fontId="7" fillId="0" borderId="14" xfId="3" applyFont="1" applyBorder="1" applyAlignment="1">
      <alignment horizontal="center" vertical="center" justifyLastLine="1" shrinkToFit="1"/>
    </xf>
    <xf numFmtId="176" fontId="7" fillId="0" borderId="54" xfId="3" applyNumberFormat="1" applyFont="1" applyBorder="1" applyAlignment="1" applyProtection="1">
      <alignment horizontal="center" vertical="center"/>
      <protection locked="0"/>
    </xf>
    <xf numFmtId="176" fontId="7" fillId="0" borderId="55" xfId="3" applyNumberFormat="1" applyFont="1" applyBorder="1" applyAlignment="1" applyProtection="1">
      <alignment horizontal="center" vertical="center"/>
      <protection locked="0"/>
    </xf>
    <xf numFmtId="176" fontId="7" fillId="0" borderId="16" xfId="3" applyNumberFormat="1" applyFont="1" applyBorder="1" applyAlignment="1" applyProtection="1">
      <alignment horizontal="center" vertical="center"/>
      <protection locked="0"/>
    </xf>
    <xf numFmtId="176" fontId="7" fillId="0" borderId="37" xfId="3" applyNumberFormat="1" applyFont="1" applyBorder="1" applyAlignment="1" applyProtection="1">
      <alignment horizontal="center" vertical="center" justifyLastLine="1"/>
      <protection locked="0"/>
    </xf>
    <xf numFmtId="176" fontId="7" fillId="0" borderId="58" xfId="3" applyNumberFormat="1" applyFont="1" applyBorder="1" applyAlignment="1" applyProtection="1">
      <alignment horizontal="center" vertical="center" justifyLastLine="1"/>
      <protection locked="0"/>
    </xf>
    <xf numFmtId="176" fontId="7" fillId="0" borderId="59" xfId="3" applyNumberFormat="1" applyFont="1" applyBorder="1" applyAlignment="1" applyProtection="1">
      <alignment horizontal="center" vertical="center" justifyLastLine="1"/>
      <protection locked="0"/>
    </xf>
    <xf numFmtId="38" fontId="7" fillId="0" borderId="0" xfId="4" applyFont="1" applyBorder="1" applyAlignment="1">
      <alignment horizontal="center" vertical="center"/>
    </xf>
    <xf numFmtId="38" fontId="7" fillId="0" borderId="0" xfId="4" applyNumberFormat="1" applyFont="1" applyBorder="1" applyAlignment="1">
      <alignment horizontal="right" vertical="center"/>
    </xf>
    <xf numFmtId="4" fontId="10" fillId="0" borderId="11" xfId="2" applyNumberFormat="1" applyFont="1" applyBorder="1" applyAlignment="1">
      <alignment horizontal="right" vertical="center"/>
    </xf>
    <xf numFmtId="4" fontId="10" fillId="0" borderId="53" xfId="2" applyNumberFormat="1" applyFont="1" applyBorder="1" applyAlignment="1">
      <alignment horizontal="right" vertical="center"/>
    </xf>
    <xf numFmtId="176" fontId="7" fillId="0" borderId="0" xfId="3" applyNumberFormat="1" applyFont="1" applyBorder="1" applyAlignment="1" applyProtection="1">
      <alignment horizontal="center" vertical="center"/>
      <protection locked="0"/>
    </xf>
    <xf numFmtId="176" fontId="7" fillId="0" borderId="0" xfId="3" applyNumberFormat="1" applyFont="1" applyBorder="1" applyAlignment="1" applyProtection="1">
      <alignment horizontal="center" vertical="center" justifyLastLine="1"/>
      <protection locked="0"/>
    </xf>
    <xf numFmtId="176" fontId="7" fillId="0" borderId="60" xfId="3" applyNumberFormat="1" applyFont="1" applyBorder="1" applyAlignment="1" applyProtection="1">
      <alignment horizontal="center" vertical="center" shrinkToFit="1"/>
      <protection locked="0"/>
    </xf>
    <xf numFmtId="176" fontId="7" fillId="0" borderId="61" xfId="3" applyNumberFormat="1" applyFont="1" applyBorder="1" applyAlignment="1" applyProtection="1">
      <alignment horizontal="center" vertical="center" shrinkToFit="1"/>
      <protection locked="0"/>
    </xf>
    <xf numFmtId="176" fontId="31" fillId="0" borderId="0" xfId="3" applyNumberFormat="1" applyFont="1" applyBorder="1" applyAlignment="1" applyProtection="1">
      <alignment horizontal="center" vertical="center" justifyLastLine="1"/>
      <protection locked="0"/>
    </xf>
    <xf numFmtId="3" fontId="10" fillId="0" borderId="11" xfId="2" applyNumberFormat="1" applyFont="1" applyBorder="1" applyAlignment="1">
      <alignment horizontal="right" vertical="center"/>
    </xf>
    <xf numFmtId="3" fontId="10" fillId="0" borderId="53" xfId="2" applyNumberFormat="1" applyFont="1" applyBorder="1" applyAlignment="1">
      <alignment horizontal="right" vertical="center"/>
    </xf>
    <xf numFmtId="38" fontId="10" fillId="0" borderId="24" xfId="4" applyFont="1" applyBorder="1" applyAlignment="1">
      <alignment horizontal="right" vertical="center"/>
    </xf>
    <xf numFmtId="38" fontId="10" fillId="0" borderId="12" xfId="4" applyFont="1" applyBorder="1" applyAlignment="1">
      <alignment horizontal="right" vertical="center"/>
    </xf>
    <xf numFmtId="3" fontId="10" fillId="0" borderId="24" xfId="2" applyNumberFormat="1" applyFont="1" applyBorder="1" applyAlignment="1">
      <alignment horizontal="right" vertical="center"/>
    </xf>
    <xf numFmtId="0" fontId="7" fillId="0" borderId="56" xfId="3" applyFont="1" applyBorder="1" applyAlignment="1">
      <alignment horizontal="center" vertical="center" justifyLastLine="1"/>
    </xf>
    <xf numFmtId="0" fontId="7" fillId="0" borderId="57" xfId="3" applyFont="1" applyBorder="1" applyAlignment="1">
      <alignment horizontal="center" vertical="center" justifyLastLine="1"/>
    </xf>
    <xf numFmtId="0" fontId="7" fillId="0" borderId="54" xfId="3" applyFont="1" applyBorder="1" applyAlignment="1">
      <alignment horizontal="distributed" vertical="center" indent="3"/>
    </xf>
    <xf numFmtId="0" fontId="7" fillId="0" borderId="55" xfId="3" applyFont="1" applyBorder="1" applyAlignment="1">
      <alignment horizontal="distributed" vertical="center" indent="3"/>
    </xf>
    <xf numFmtId="0" fontId="7" fillId="0" borderId="16" xfId="3" applyFont="1" applyBorder="1" applyAlignment="1">
      <alignment horizontal="distributed" vertical="center" indent="3"/>
    </xf>
    <xf numFmtId="0" fontId="7" fillId="0" borderId="54" xfId="3" applyFont="1" applyBorder="1" applyAlignment="1">
      <alignment horizontal="distributed" vertical="center" justifyLastLine="1"/>
    </xf>
    <xf numFmtId="0" fontId="7" fillId="0" borderId="55" xfId="3" applyFont="1" applyBorder="1" applyAlignment="1">
      <alignment horizontal="distributed" vertical="center" justifyLastLine="1"/>
    </xf>
    <xf numFmtId="0" fontId="7" fillId="0" borderId="16" xfId="3" applyFont="1" applyBorder="1" applyAlignment="1">
      <alignment horizontal="distributed" vertical="center" justifyLastLine="1"/>
    </xf>
    <xf numFmtId="177" fontId="7" fillId="0" borderId="51" xfId="3" applyNumberFormat="1" applyFont="1" applyBorder="1" applyAlignment="1">
      <alignment horizontal="center" vertical="center" justifyLastLine="1"/>
    </xf>
    <xf numFmtId="177" fontId="7" fillId="0" borderId="50" xfId="3" applyNumberFormat="1" applyFont="1" applyBorder="1" applyAlignment="1">
      <alignment horizontal="center" vertical="center" justifyLastLine="1"/>
    </xf>
    <xf numFmtId="177" fontId="7" fillId="0" borderId="52" xfId="3" applyNumberFormat="1" applyFont="1" applyBorder="1" applyAlignment="1">
      <alignment horizontal="center" vertical="center" justifyLastLine="1"/>
    </xf>
    <xf numFmtId="0" fontId="7" fillId="0" borderId="51" xfId="3" applyFont="1" applyBorder="1" applyAlignment="1">
      <alignment horizontal="center" vertical="center" justifyLastLine="1"/>
    </xf>
    <xf numFmtId="177" fontId="7" fillId="0" borderId="57" xfId="3" applyNumberFormat="1" applyFont="1" applyBorder="1" applyAlignment="1">
      <alignment horizontal="center" vertical="center" justifyLastLine="1"/>
    </xf>
    <xf numFmtId="3" fontId="10" fillId="0" borderId="11" xfId="2" applyNumberFormat="1" applyFont="1" applyBorder="1" applyAlignment="1">
      <alignment horizontal="center" vertical="center"/>
    </xf>
    <xf numFmtId="3" fontId="10" fillId="0" borderId="24" xfId="2" applyNumberFormat="1" applyFont="1" applyBorder="1" applyAlignment="1">
      <alignment horizontal="center" vertical="center"/>
    </xf>
    <xf numFmtId="38" fontId="10" fillId="0" borderId="46" xfId="4" applyFont="1" applyFill="1" applyBorder="1" applyAlignment="1">
      <alignment horizontal="center" vertical="center"/>
    </xf>
    <xf numFmtId="38" fontId="10" fillId="0" borderId="24" xfId="4" applyFont="1" applyFill="1" applyBorder="1" applyAlignment="1">
      <alignment horizontal="center" vertical="center"/>
    </xf>
    <xf numFmtId="38" fontId="10" fillId="0" borderId="46" xfId="4" applyFont="1" applyFill="1" applyBorder="1" applyAlignment="1">
      <alignment horizontal="right" vertical="center"/>
    </xf>
    <xf numFmtId="38" fontId="10" fillId="0" borderId="12" xfId="4" applyFont="1" applyFill="1" applyBorder="1" applyAlignment="1">
      <alignment horizontal="right" vertical="center"/>
    </xf>
    <xf numFmtId="3" fontId="10" fillId="0" borderId="12" xfId="2" applyNumberFormat="1" applyFont="1" applyBorder="1" applyAlignment="1">
      <alignment horizontal="right" vertical="center"/>
    </xf>
    <xf numFmtId="3" fontId="10" fillId="0" borderId="10" xfId="2" applyNumberFormat="1" applyFont="1" applyBorder="1" applyAlignment="1">
      <alignment horizontal="right" vertical="center"/>
    </xf>
    <xf numFmtId="38" fontId="10" fillId="0" borderId="46" xfId="4" applyFont="1" applyBorder="1" applyAlignment="1">
      <alignment horizontal="center" vertical="center"/>
    </xf>
    <xf numFmtId="38" fontId="10" fillId="0" borderId="24" xfId="4" applyFont="1" applyBorder="1" applyAlignment="1">
      <alignment horizontal="center" vertical="center"/>
    </xf>
    <xf numFmtId="3" fontId="10" fillId="0" borderId="53" xfId="2" applyNumberFormat="1" applyFont="1" applyBorder="1" applyAlignment="1">
      <alignment horizontal="center" vertical="center"/>
    </xf>
    <xf numFmtId="38" fontId="10" fillId="0" borderId="53" xfId="4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 justifyLastLine="1"/>
    </xf>
    <xf numFmtId="0" fontId="7" fillId="0" borderId="34" xfId="3" applyFont="1" applyBorder="1" applyAlignment="1">
      <alignment horizontal="center" vertical="center" justifyLastLine="1"/>
    </xf>
    <xf numFmtId="177" fontId="7" fillId="0" borderId="34" xfId="3" applyNumberFormat="1" applyFont="1" applyBorder="1" applyAlignment="1">
      <alignment horizontal="center" vertical="center" justifyLastLine="1"/>
    </xf>
    <xf numFmtId="177" fontId="7" fillId="0" borderId="36" xfId="3" applyNumberFormat="1" applyFont="1" applyBorder="1" applyAlignment="1">
      <alignment horizontal="center" vertical="center" justifyLastLine="1"/>
    </xf>
    <xf numFmtId="0" fontId="7" fillId="0" borderId="30" xfId="3" applyFont="1" applyBorder="1" applyAlignment="1">
      <alignment horizontal="distributed" vertical="center" indent="1"/>
    </xf>
    <xf numFmtId="0" fontId="7" fillId="0" borderId="34" xfId="3" applyFont="1" applyBorder="1" applyAlignment="1">
      <alignment horizontal="distributed" vertical="center" indent="1"/>
    </xf>
    <xf numFmtId="0" fontId="7" fillId="0" borderId="36" xfId="3" applyFont="1" applyBorder="1" applyAlignment="1">
      <alignment horizontal="distributed" vertical="center" indent="1"/>
    </xf>
    <xf numFmtId="0" fontId="7" fillId="0" borderId="31" xfId="3" applyFont="1" applyBorder="1" applyAlignment="1">
      <alignment horizontal="distributed" vertical="center" indent="1"/>
    </xf>
    <xf numFmtId="0" fontId="7" fillId="0" borderId="41" xfId="3" applyFont="1" applyBorder="1" applyAlignment="1">
      <alignment horizontal="distributed" vertical="center" indent="1"/>
    </xf>
    <xf numFmtId="0" fontId="7" fillId="0" borderId="43" xfId="3" applyFont="1" applyBorder="1" applyAlignment="1">
      <alignment horizontal="distributed" vertical="center" indent="1"/>
    </xf>
    <xf numFmtId="0" fontId="7" fillId="0" borderId="10" xfId="3" applyFont="1" applyBorder="1" applyAlignment="1">
      <alignment horizontal="center" vertical="center" wrapText="1" justifyLastLine="1"/>
    </xf>
    <xf numFmtId="176" fontId="7" fillId="0" borderId="29" xfId="3" applyNumberFormat="1" applyFont="1" applyBorder="1" applyAlignment="1">
      <alignment horizontal="center" vertical="center"/>
    </xf>
    <xf numFmtId="176" fontId="7" fillId="0" borderId="39" xfId="3" applyNumberFormat="1" applyFont="1" applyBorder="1" applyAlignment="1">
      <alignment horizontal="center" vertical="center"/>
    </xf>
    <xf numFmtId="176" fontId="7" fillId="0" borderId="33" xfId="3" applyNumberFormat="1" applyFont="1" applyBorder="1" applyAlignment="1">
      <alignment horizontal="center" vertical="center"/>
    </xf>
    <xf numFmtId="176" fontId="7" fillId="0" borderId="35" xfId="3" applyNumberFormat="1" applyFont="1" applyBorder="1" applyAlignment="1">
      <alignment horizontal="center" vertical="center"/>
    </xf>
    <xf numFmtId="176" fontId="7" fillId="0" borderId="38" xfId="3" applyNumberFormat="1" applyFont="1" applyBorder="1" applyAlignment="1">
      <alignment horizontal="center" vertical="center"/>
    </xf>
    <xf numFmtId="176" fontId="7" fillId="0" borderId="42" xfId="3" applyNumberFormat="1" applyFont="1" applyBorder="1" applyAlignment="1">
      <alignment horizontal="center" vertical="center"/>
    </xf>
    <xf numFmtId="176" fontId="7" fillId="0" borderId="30" xfId="3" applyNumberFormat="1" applyFont="1" applyBorder="1" applyAlignment="1">
      <alignment horizontal="center" vertical="center"/>
    </xf>
    <xf numFmtId="176" fontId="7" fillId="0" borderId="36" xfId="3" applyNumberFormat="1" applyFont="1" applyBorder="1" applyAlignment="1">
      <alignment horizontal="center" vertical="center"/>
    </xf>
    <xf numFmtId="176" fontId="7" fillId="0" borderId="27" xfId="3" applyNumberFormat="1" applyFont="1" applyBorder="1" applyAlignment="1">
      <alignment horizontal="center" vertical="center"/>
    </xf>
    <xf numFmtId="176" fontId="7" fillId="0" borderId="47" xfId="3" applyNumberFormat="1" applyFont="1" applyBorder="1" applyAlignment="1">
      <alignment horizontal="center" vertical="center"/>
    </xf>
    <xf numFmtId="176" fontId="7" fillId="0" borderId="48" xfId="3" applyNumberFormat="1" applyFont="1" applyBorder="1" applyAlignment="1">
      <alignment horizontal="center" vertical="center"/>
    </xf>
    <xf numFmtId="0" fontId="7" fillId="0" borderId="30" xfId="3" applyFont="1" applyBorder="1" applyAlignment="1">
      <alignment horizontal="distributed" vertical="center" justifyLastLine="1"/>
    </xf>
    <xf numFmtId="0" fontId="7" fillId="0" borderId="31" xfId="3" applyFont="1" applyBorder="1" applyAlignment="1">
      <alignment horizontal="distributed" vertical="center" justifyLastLine="1"/>
    </xf>
    <xf numFmtId="0" fontId="7" fillId="0" borderId="13" xfId="3" applyFont="1" applyBorder="1" applyAlignment="1">
      <alignment horizontal="distributed" vertical="center" wrapText="1" justifyLastLine="1"/>
    </xf>
    <xf numFmtId="0" fontId="7" fillId="0" borderId="12" xfId="3" applyFont="1" applyBorder="1" applyAlignment="1">
      <alignment horizontal="distributed" vertical="center" justifyLastLine="1"/>
    </xf>
    <xf numFmtId="0" fontId="7" fillId="0" borderId="45" xfId="2" applyFont="1" applyBorder="1" applyAlignment="1">
      <alignment horizontal="distributed" vertical="center" justifyLastLine="1"/>
    </xf>
    <xf numFmtId="0" fontId="7" fillId="0" borderId="10" xfId="2" applyFont="1" applyBorder="1" applyAlignment="1">
      <alignment horizontal="center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7" fillId="0" borderId="44" xfId="2" applyFont="1" applyBorder="1" applyAlignment="1">
      <alignment horizontal="distributed" vertical="center" justifyLastLine="1"/>
    </xf>
    <xf numFmtId="0" fontId="7" fillId="0" borderId="28" xfId="2" applyFont="1" applyBorder="1" applyAlignment="1">
      <alignment horizontal="distributed" vertical="center" justifyLastLine="1"/>
    </xf>
    <xf numFmtId="0" fontId="7" fillId="0" borderId="29" xfId="2" applyFont="1" applyBorder="1" applyAlignment="1">
      <alignment horizontal="center" vertical="center" justifyLastLine="1"/>
    </xf>
    <xf numFmtId="0" fontId="7" fillId="0" borderId="33" xfId="2" applyFont="1" applyBorder="1" applyAlignment="1">
      <alignment horizontal="center" vertical="center" justifyLastLine="1"/>
    </xf>
    <xf numFmtId="0" fontId="7" fillId="0" borderId="10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vertical="center" shrinkToFit="1"/>
    </xf>
    <xf numFmtId="0" fontId="7" fillId="0" borderId="24" xfId="2" applyFont="1" applyBorder="1" applyAlignment="1">
      <alignment vertical="center" shrinkToFit="1"/>
    </xf>
    <xf numFmtId="0" fontId="7" fillId="0" borderId="12" xfId="2" applyFont="1" applyBorder="1" applyAlignment="1">
      <alignment vertical="center" shrinkToFit="1"/>
    </xf>
    <xf numFmtId="0" fontId="34" fillId="0" borderId="10" xfId="2" applyFont="1" applyBorder="1" applyAlignment="1">
      <alignment horizontal="distributed" vertical="center" wrapText="1" justifyLastLine="1"/>
    </xf>
    <xf numFmtId="0" fontId="35" fillId="0" borderId="44" xfId="2" applyFont="1" applyBorder="1" applyAlignment="1">
      <alignment horizontal="distributed" vertical="center" wrapText="1" justifyLastLine="1"/>
    </xf>
    <xf numFmtId="0" fontId="7" fillId="0" borderId="35" xfId="2" applyFont="1" applyBorder="1" applyAlignment="1">
      <alignment horizontal="center" vertical="center" shrinkToFit="1"/>
    </xf>
    <xf numFmtId="0" fontId="7" fillId="0" borderId="42" xfId="2" applyFont="1" applyBorder="1" applyAlignment="1">
      <alignment horizontal="center" vertical="center" shrinkToFit="1"/>
    </xf>
    <xf numFmtId="0" fontId="7" fillId="0" borderId="36" xfId="3" applyFont="1" applyBorder="1" applyAlignment="1">
      <alignment horizontal="distributed" vertical="center" justifyLastLine="1"/>
    </xf>
    <xf numFmtId="0" fontId="7" fillId="0" borderId="31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/>
    </xf>
    <xf numFmtId="176" fontId="7" fillId="0" borderId="13" xfId="3" applyNumberFormat="1" applyFont="1" applyBorder="1" applyAlignment="1">
      <alignment horizontal="distributed" vertical="center" justifyLastLine="1"/>
    </xf>
    <xf numFmtId="176" fontId="7" fillId="0" borderId="14" xfId="3" applyNumberFormat="1" applyFont="1" applyBorder="1" applyAlignment="1">
      <alignment horizontal="distributed" vertical="center" justifyLastLine="1"/>
    </xf>
    <xf numFmtId="0" fontId="7" fillId="0" borderId="10" xfId="1" applyFont="1" applyBorder="1" applyAlignment="1">
      <alignment horizontal="distributed" vertical="center" justifyLastLine="1" shrinkToFit="1"/>
    </xf>
    <xf numFmtId="0" fontId="7" fillId="0" borderId="28" xfId="1" applyFont="1" applyBorder="1" applyAlignment="1">
      <alignment horizontal="distributed" vertical="center" justifyLastLine="1" shrinkToFit="1"/>
    </xf>
    <xf numFmtId="0" fontId="7" fillId="0" borderId="11" xfId="1" applyFont="1" applyBorder="1" applyAlignment="1">
      <alignment horizontal="center" vertical="center" justifyLastLine="1" shrinkToFit="1"/>
    </xf>
    <xf numFmtId="0" fontId="7" fillId="0" borderId="10" xfId="1" applyFont="1" applyBorder="1" applyAlignment="1">
      <alignment horizontal="center" vertical="center" justifyLastLine="1" shrinkToFit="1"/>
    </xf>
    <xf numFmtId="0" fontId="7" fillId="0" borderId="10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6" fillId="0" borderId="25" xfId="2" applyBorder="1" applyAlignment="1">
      <alignment horizontal="center" vertical="center" wrapText="1"/>
    </xf>
    <xf numFmtId="0" fontId="6" fillId="0" borderId="14" xfId="2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justifyLastLine="1"/>
    </xf>
    <xf numFmtId="0" fontId="7" fillId="0" borderId="11" xfId="3" applyFont="1" applyBorder="1" applyAlignment="1">
      <alignment horizontal="center" vertical="center" justifyLastLine="1"/>
    </xf>
    <xf numFmtId="0" fontId="7" fillId="0" borderId="24" xfId="3" applyFont="1" applyBorder="1" applyAlignment="1">
      <alignment horizontal="center" vertical="center" justifyLastLine="1"/>
    </xf>
    <xf numFmtId="0" fontId="7" fillId="0" borderId="10" xfId="3" applyFont="1" applyBorder="1" applyAlignment="1">
      <alignment horizontal="distributed" vertical="center" justifyLastLine="1" shrinkToFit="1"/>
    </xf>
    <xf numFmtId="0" fontId="7" fillId="0" borderId="10" xfId="2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justifyLastLine="1" shrinkToFit="1"/>
    </xf>
  </cellXfs>
  <cellStyles count="47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 2" xfId="4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2"/>
    <cellStyle name="標準 5" xfId="46"/>
    <cellStyle name="標準_ｊ１４" xfId="1"/>
    <cellStyle name="標準_Sheet1" xfId="3"/>
    <cellStyle name="良い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0084972887622"/>
          <c:y val="5.6000000000000001E-2"/>
          <c:w val="0.85628867697516631"/>
          <c:h val="0.8320016250031738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[1]Sheet1!$C$5:$S$5</c:f>
              <c:strCache>
                <c:ptCount val="17"/>
                <c:pt idx="0">
                  <c:v>12年</c:v>
                </c:pt>
                <c:pt idx="1">
                  <c:v>13年</c:v>
                </c:pt>
                <c:pt idx="2">
                  <c:v>14年</c:v>
                </c:pt>
                <c:pt idx="3">
                  <c:v>15年</c:v>
                </c:pt>
                <c:pt idx="4">
                  <c:v>16年</c:v>
                </c:pt>
                <c:pt idx="5">
                  <c:v>17年</c:v>
                </c:pt>
                <c:pt idx="6">
                  <c:v>18年</c:v>
                </c:pt>
                <c:pt idx="7">
                  <c:v>19年</c:v>
                </c:pt>
                <c:pt idx="8">
                  <c:v>20年</c:v>
                </c:pt>
                <c:pt idx="9">
                  <c:v>21年</c:v>
                </c:pt>
                <c:pt idx="10">
                  <c:v>22年</c:v>
                </c:pt>
                <c:pt idx="11">
                  <c:v>23年</c:v>
                </c:pt>
                <c:pt idx="12">
                  <c:v>24年</c:v>
                </c:pt>
                <c:pt idx="13">
                  <c:v>25年</c:v>
                </c:pt>
                <c:pt idx="14">
                  <c:v>26年</c:v>
                </c:pt>
                <c:pt idx="15">
                  <c:v>27年</c:v>
                </c:pt>
                <c:pt idx="16">
                  <c:v>28年</c:v>
                </c:pt>
              </c:strCache>
            </c:strRef>
          </c:cat>
          <c:val>
            <c:numRef>
              <c:f>[1]Sheet1!$C$6:$S$6</c:f>
              <c:numCache>
                <c:formatCode>General</c:formatCode>
                <c:ptCount val="17"/>
                <c:pt idx="0">
                  <c:v>1851</c:v>
                </c:pt>
                <c:pt idx="1">
                  <c:v>2152</c:v>
                </c:pt>
                <c:pt idx="2">
                  <c:v>2281</c:v>
                </c:pt>
                <c:pt idx="3">
                  <c:v>2435</c:v>
                </c:pt>
                <c:pt idx="4">
                  <c:v>2598</c:v>
                </c:pt>
                <c:pt idx="5">
                  <c:v>2803</c:v>
                </c:pt>
                <c:pt idx="6">
                  <c:v>2991</c:v>
                </c:pt>
                <c:pt idx="7">
                  <c:v>3022</c:v>
                </c:pt>
                <c:pt idx="8">
                  <c:v>3118</c:v>
                </c:pt>
                <c:pt idx="9">
                  <c:v>3267</c:v>
                </c:pt>
                <c:pt idx="10">
                  <c:v>3398</c:v>
                </c:pt>
                <c:pt idx="11">
                  <c:v>3548</c:v>
                </c:pt>
                <c:pt idx="12">
                  <c:v>3656</c:v>
                </c:pt>
                <c:pt idx="13">
                  <c:v>3846</c:v>
                </c:pt>
                <c:pt idx="14">
                  <c:v>3981</c:v>
                </c:pt>
                <c:pt idx="15">
                  <c:v>4193</c:v>
                </c:pt>
                <c:pt idx="16">
                  <c:v>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9184"/>
        <c:axId val="38269312"/>
      </c:lineChart>
      <c:catAx>
        <c:axId val="9634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6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3491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71966641112532E-2"/>
          <c:y val="7.6115485564304461E-2"/>
          <c:w val="0.88724164161263452"/>
          <c:h val="0.834645669291338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[1]Sheet1!$C$8:$S$8</c:f>
              <c:strCache>
                <c:ptCount val="17"/>
                <c:pt idx="0">
                  <c:v>12年</c:v>
                </c:pt>
                <c:pt idx="1">
                  <c:v>13年</c:v>
                </c:pt>
                <c:pt idx="2">
                  <c:v>14年</c:v>
                </c:pt>
                <c:pt idx="3">
                  <c:v>15年</c:v>
                </c:pt>
                <c:pt idx="4">
                  <c:v>16年</c:v>
                </c:pt>
                <c:pt idx="5">
                  <c:v>17年</c:v>
                </c:pt>
                <c:pt idx="6">
                  <c:v>18年</c:v>
                </c:pt>
                <c:pt idx="7">
                  <c:v>19年</c:v>
                </c:pt>
                <c:pt idx="8">
                  <c:v>20年</c:v>
                </c:pt>
                <c:pt idx="9">
                  <c:v>21年</c:v>
                </c:pt>
                <c:pt idx="10">
                  <c:v>22年</c:v>
                </c:pt>
                <c:pt idx="11">
                  <c:v>23年</c:v>
                </c:pt>
                <c:pt idx="12">
                  <c:v>24年</c:v>
                </c:pt>
                <c:pt idx="13">
                  <c:v>25年</c:v>
                </c:pt>
                <c:pt idx="14">
                  <c:v>26年</c:v>
                </c:pt>
                <c:pt idx="15">
                  <c:v>27年</c:v>
                </c:pt>
                <c:pt idx="16">
                  <c:v>28年</c:v>
                </c:pt>
              </c:strCache>
            </c:strRef>
          </c:cat>
          <c:val>
            <c:numRef>
              <c:f>[1]Sheet1!$C$9:$S$9</c:f>
              <c:numCache>
                <c:formatCode>General</c:formatCode>
                <c:ptCount val="17"/>
                <c:pt idx="0">
                  <c:v>10.6</c:v>
                </c:pt>
                <c:pt idx="1">
                  <c:v>11.9</c:v>
                </c:pt>
                <c:pt idx="2">
                  <c:v>12.3</c:v>
                </c:pt>
                <c:pt idx="3">
                  <c:v>12.9</c:v>
                </c:pt>
                <c:pt idx="4">
                  <c:v>13.6</c:v>
                </c:pt>
                <c:pt idx="5">
                  <c:v>14.5</c:v>
                </c:pt>
                <c:pt idx="6">
                  <c:v>15.2</c:v>
                </c:pt>
                <c:pt idx="7">
                  <c:v>15</c:v>
                </c:pt>
                <c:pt idx="8">
                  <c:v>15.1</c:v>
                </c:pt>
                <c:pt idx="9">
                  <c:v>15.5</c:v>
                </c:pt>
                <c:pt idx="10">
                  <c:v>15.8</c:v>
                </c:pt>
                <c:pt idx="11">
                  <c:v>16.5</c:v>
                </c:pt>
                <c:pt idx="12">
                  <c:v>16.7</c:v>
                </c:pt>
                <c:pt idx="13">
                  <c:v>17</c:v>
                </c:pt>
                <c:pt idx="14">
                  <c:v>17.100000000000001</c:v>
                </c:pt>
                <c:pt idx="15">
                  <c:v>17.399999999999999</c:v>
                </c:pt>
                <c:pt idx="16">
                  <c:v>17.3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4032"/>
        <c:axId val="98866688"/>
      </c:lineChart>
      <c:catAx>
        <c:axId val="98844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666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44032"/>
        <c:crosses val="autoZero"/>
        <c:crossBetween val="between"/>
        <c:majorUnit val="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00435490002832E-2"/>
          <c:y val="8.4249385621943756E-2"/>
          <c:w val="0.90775071305406962"/>
          <c:h val="0.9011021244781810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[2]Sheet1!$E$4:$H$4</c:f>
              <c:strCache>
                <c:ptCount val="4"/>
                <c:pt idx="0">
                  <c:v>高齢</c:v>
                </c:pt>
                <c:pt idx="1">
                  <c:v>傷病障害</c:v>
                </c:pt>
                <c:pt idx="2">
                  <c:v>母子</c:v>
                </c:pt>
                <c:pt idx="3">
                  <c:v>その他</c:v>
                </c:pt>
              </c:strCache>
            </c:strRef>
          </c:cat>
          <c:val>
            <c:numRef>
              <c:f>[2]Sheet1!$E$5:$H$5</c:f>
              <c:numCache>
                <c:formatCode>General</c:formatCode>
                <c:ptCount val="4"/>
                <c:pt idx="0">
                  <c:v>79</c:v>
                </c:pt>
                <c:pt idx="1">
                  <c:v>39</c:v>
                </c:pt>
                <c:pt idx="2">
                  <c:v>3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3018867924528E-2"/>
          <c:y val="0.11805555555555555"/>
          <c:w val="0.88915196734960866"/>
          <c:h val="0.756947011132172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[2]Sheet1!$D$8:$S$8</c:f>
              <c:strCache>
                <c:ptCount val="16"/>
                <c:pt idx="0">
                  <c:v>平成12年</c:v>
                </c:pt>
                <c:pt idx="1">
                  <c:v>平成13年</c:v>
                </c:pt>
                <c:pt idx="2">
                  <c:v>平成14年</c:v>
                </c:pt>
                <c:pt idx="3">
                  <c:v>平成15年</c:v>
                </c:pt>
                <c:pt idx="4">
                  <c:v>平成16年</c:v>
                </c:pt>
                <c:pt idx="5">
                  <c:v>平成17年</c:v>
                </c:pt>
                <c:pt idx="6">
                  <c:v>平成18年</c:v>
                </c:pt>
                <c:pt idx="7">
                  <c:v>平成19年</c:v>
                </c:pt>
                <c:pt idx="8">
                  <c:v>平成20年</c:v>
                </c:pt>
                <c:pt idx="9">
                  <c:v>平成21年</c:v>
                </c:pt>
                <c:pt idx="10">
                  <c:v>平成22年</c:v>
                </c:pt>
                <c:pt idx="11">
                  <c:v>平成23年</c:v>
                </c:pt>
                <c:pt idx="12">
                  <c:v>平成24年</c:v>
                </c:pt>
                <c:pt idx="13">
                  <c:v>平成25年</c:v>
                </c:pt>
                <c:pt idx="14">
                  <c:v>平成26年</c:v>
                </c:pt>
                <c:pt idx="15">
                  <c:v>平成27年</c:v>
                </c:pt>
              </c:strCache>
            </c:strRef>
          </c:cat>
          <c:val>
            <c:numRef>
              <c:f>[2]Sheet1!$D$9:$S$9</c:f>
              <c:numCache>
                <c:formatCode>General</c:formatCode>
                <c:ptCount val="16"/>
                <c:pt idx="0">
                  <c:v>74</c:v>
                </c:pt>
                <c:pt idx="1">
                  <c:v>76</c:v>
                </c:pt>
                <c:pt idx="2">
                  <c:v>92</c:v>
                </c:pt>
                <c:pt idx="3">
                  <c:v>90</c:v>
                </c:pt>
                <c:pt idx="4">
                  <c:v>87</c:v>
                </c:pt>
                <c:pt idx="5">
                  <c:v>86</c:v>
                </c:pt>
                <c:pt idx="6">
                  <c:v>90</c:v>
                </c:pt>
                <c:pt idx="7">
                  <c:v>91</c:v>
                </c:pt>
                <c:pt idx="8">
                  <c:v>96</c:v>
                </c:pt>
                <c:pt idx="9">
                  <c:v>91</c:v>
                </c:pt>
                <c:pt idx="10">
                  <c:v>111</c:v>
                </c:pt>
                <c:pt idx="11">
                  <c:v>135</c:v>
                </c:pt>
                <c:pt idx="12">
                  <c:v>150</c:v>
                </c:pt>
                <c:pt idx="13">
                  <c:v>138</c:v>
                </c:pt>
                <c:pt idx="14">
                  <c:v>141</c:v>
                </c:pt>
                <c:pt idx="15">
                  <c:v>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9408"/>
        <c:axId val="38291328"/>
      </c:lineChart>
      <c:catAx>
        <c:axId val="3828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1328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38291328"/>
        <c:scaling>
          <c:orientation val="minMax"/>
          <c:max val="160"/>
          <c:min val="70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894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19050</xdr:rowOff>
    </xdr:from>
    <xdr:to>
      <xdr:col>6</xdr:col>
      <xdr:colOff>419100</xdr:colOff>
      <xdr:row>69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53</xdr:row>
      <xdr:rowOff>85725</xdr:rowOff>
    </xdr:from>
    <xdr:to>
      <xdr:col>5</xdr:col>
      <xdr:colOff>0</xdr:colOff>
      <xdr:row>55</xdr:row>
      <xdr:rowOff>9525</xdr:rowOff>
    </xdr:to>
    <xdr:sp macro="" textlink="">
      <xdr:nvSpPr>
        <xdr:cNvPr id="3" name="Rectangle 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1104900" y="8553450"/>
          <a:ext cx="16478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要介護認定者数の推移</a:t>
          </a:r>
          <a:endParaRPr lang="ja-JP" altLang="en-US"/>
        </a:p>
      </xdr:txBody>
    </xdr:sp>
    <xdr:clientData/>
  </xdr:twoCellAnchor>
  <xdr:twoCellAnchor>
    <xdr:from>
      <xdr:col>6</xdr:col>
      <xdr:colOff>485775</xdr:colOff>
      <xdr:row>52</xdr:row>
      <xdr:rowOff>180975</xdr:rowOff>
    </xdr:from>
    <xdr:to>
      <xdr:col>13</xdr:col>
      <xdr:colOff>514350</xdr:colOff>
      <xdr:row>70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53</xdr:row>
      <xdr:rowOff>0</xdr:rowOff>
    </xdr:from>
    <xdr:to>
      <xdr:col>1</xdr:col>
      <xdr:colOff>285750</xdr:colOff>
      <xdr:row>54</xdr:row>
      <xdr:rowOff>0</xdr:rowOff>
    </xdr:to>
    <xdr:sp macro="" textlink="">
      <xdr:nvSpPr>
        <xdr:cNvPr id="5" name="Rectangle 4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419100" y="84677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7</xdr:col>
      <xdr:colOff>200025</xdr:colOff>
      <xdr:row>53</xdr:row>
      <xdr:rowOff>9525</xdr:rowOff>
    </xdr:from>
    <xdr:to>
      <xdr:col>7</xdr:col>
      <xdr:colOff>371475</xdr:colOff>
      <xdr:row>54</xdr:row>
      <xdr:rowOff>19050</xdr:rowOff>
    </xdr:to>
    <xdr:sp macro="" textlink="">
      <xdr:nvSpPr>
        <xdr:cNvPr id="6" name="Rectangle 5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3962400" y="847725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0.24454</cdr:x>
      <cdr:y>0.0393</cdr:y>
    </cdr:from>
    <cdr:to>
      <cdr:x>0.82388</cdr:x>
      <cdr:y>0.114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454" y="98639"/>
          <a:ext cx="1865148" cy="1814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要介護認定者出現率の推移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46</xdr:row>
      <xdr:rowOff>85725</xdr:rowOff>
    </xdr:from>
    <xdr:to>
      <xdr:col>8</xdr:col>
      <xdr:colOff>561975</xdr:colOff>
      <xdr:row>61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45</xdr:row>
      <xdr:rowOff>19050</xdr:rowOff>
    </xdr:from>
    <xdr:to>
      <xdr:col>5</xdr:col>
      <xdr:colOff>361950</xdr:colOff>
      <xdr:row>62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45</xdr:row>
      <xdr:rowOff>76200</xdr:rowOff>
    </xdr:from>
    <xdr:to>
      <xdr:col>4</xdr:col>
      <xdr:colOff>200025</xdr:colOff>
      <xdr:row>46</xdr:row>
      <xdr:rowOff>123825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390650" y="7772400"/>
          <a:ext cx="1743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保護世帯数の推移</a:t>
          </a:r>
        </a:p>
      </xdr:txBody>
    </xdr:sp>
    <xdr:clientData/>
  </xdr:twoCellAnchor>
  <xdr:twoCellAnchor>
    <xdr:from>
      <xdr:col>5</xdr:col>
      <xdr:colOff>800100</xdr:colOff>
      <xdr:row>45</xdr:row>
      <xdr:rowOff>123825</xdr:rowOff>
    </xdr:from>
    <xdr:to>
      <xdr:col>8</xdr:col>
      <xdr:colOff>85725</xdr:colOff>
      <xdr:row>47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619625" y="7820025"/>
          <a:ext cx="17430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保護世帯類型割合</a:t>
          </a:r>
        </a:p>
      </xdr:txBody>
    </xdr:sp>
    <xdr:clientData/>
  </xdr:twoCellAnchor>
  <xdr:twoCellAnchor>
    <xdr:from>
      <xdr:col>7</xdr:col>
      <xdr:colOff>304800</xdr:colOff>
      <xdr:row>54</xdr:row>
      <xdr:rowOff>76200</xdr:rowOff>
    </xdr:from>
    <xdr:to>
      <xdr:col>8</xdr:col>
      <xdr:colOff>9525</xdr:colOff>
      <xdr:row>55</xdr:row>
      <xdr:rowOff>95250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895975" y="9315450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高齢</a:t>
          </a:r>
        </a:p>
      </xdr:txBody>
    </xdr:sp>
    <xdr:clientData/>
  </xdr:twoCellAnchor>
  <xdr:twoCellAnchor>
    <xdr:from>
      <xdr:col>5</xdr:col>
      <xdr:colOff>828675</xdr:colOff>
      <xdr:row>55</xdr:row>
      <xdr:rowOff>85725</xdr:rowOff>
    </xdr:from>
    <xdr:to>
      <xdr:col>6</xdr:col>
      <xdr:colOff>447675</xdr:colOff>
      <xdr:row>56</xdr:row>
      <xdr:rowOff>104775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648200" y="9496425"/>
          <a:ext cx="504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傷病障害</a:t>
          </a:r>
        </a:p>
      </xdr:txBody>
    </xdr:sp>
    <xdr:clientData/>
  </xdr:twoCellAnchor>
  <xdr:twoCellAnchor>
    <xdr:from>
      <xdr:col>5</xdr:col>
      <xdr:colOff>875655</xdr:colOff>
      <xdr:row>51</xdr:row>
      <xdr:rowOff>81161</xdr:rowOff>
    </xdr:from>
    <xdr:to>
      <xdr:col>6</xdr:col>
      <xdr:colOff>323109</xdr:colOff>
      <xdr:row>52</xdr:row>
      <xdr:rowOff>64094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 rot="10800000">
          <a:off x="4695180" y="8806061"/>
          <a:ext cx="333279" cy="154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母子</a:t>
          </a:r>
        </a:p>
      </xdr:txBody>
    </xdr:sp>
    <xdr:clientData/>
  </xdr:twoCellAnchor>
  <xdr:twoCellAnchor>
    <xdr:from>
      <xdr:col>6</xdr:col>
      <xdr:colOff>295275</xdr:colOff>
      <xdr:row>49</xdr:row>
      <xdr:rowOff>104775</xdr:rowOff>
    </xdr:from>
    <xdr:to>
      <xdr:col>6</xdr:col>
      <xdr:colOff>685800</xdr:colOff>
      <xdr:row>50</xdr:row>
      <xdr:rowOff>133350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5000625" y="848677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8&#65289;/28/14/N-7(&#2816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8&#65289;/28/14/N-9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7"/>
      <sheetName val="Sheet1"/>
    </sheetNames>
    <sheetDataSet>
      <sheetData sheetId="0"/>
      <sheetData sheetId="1">
        <row r="5">
          <cell r="C5" t="str">
            <v>12年</v>
          </cell>
          <cell r="D5" t="str">
            <v>13年</v>
          </cell>
          <cell r="E5" t="str">
            <v>14年</v>
          </cell>
          <cell r="F5" t="str">
            <v>15年</v>
          </cell>
          <cell r="G5" t="str">
            <v>16年</v>
          </cell>
          <cell r="H5" t="str">
            <v>17年</v>
          </cell>
          <cell r="I5" t="str">
            <v>18年</v>
          </cell>
          <cell r="J5" t="str">
            <v>19年</v>
          </cell>
          <cell r="K5" t="str">
            <v>20年</v>
          </cell>
          <cell r="L5" t="str">
            <v>21年</v>
          </cell>
          <cell r="M5" t="str">
            <v>22年</v>
          </cell>
          <cell r="N5" t="str">
            <v>23年</v>
          </cell>
          <cell r="O5" t="str">
            <v>24年</v>
          </cell>
          <cell r="P5" t="str">
            <v>25年</v>
          </cell>
          <cell r="Q5" t="str">
            <v>26年</v>
          </cell>
          <cell r="R5" t="str">
            <v>27年</v>
          </cell>
          <cell r="S5" t="str">
            <v>28年</v>
          </cell>
        </row>
        <row r="6">
          <cell r="C6">
            <v>1851</v>
          </cell>
          <cell r="D6">
            <v>2152</v>
          </cell>
          <cell r="E6">
            <v>2281</v>
          </cell>
          <cell r="F6">
            <v>2435</v>
          </cell>
          <cell r="G6">
            <v>2598</v>
          </cell>
          <cell r="H6">
            <v>2803</v>
          </cell>
          <cell r="I6">
            <v>2991</v>
          </cell>
          <cell r="J6">
            <v>3022</v>
          </cell>
          <cell r="K6">
            <v>3118</v>
          </cell>
          <cell r="L6">
            <v>3267</v>
          </cell>
          <cell r="M6">
            <v>3398</v>
          </cell>
          <cell r="N6">
            <v>3548</v>
          </cell>
          <cell r="O6">
            <v>3656</v>
          </cell>
          <cell r="P6">
            <v>3846</v>
          </cell>
          <cell r="Q6">
            <v>3981</v>
          </cell>
          <cell r="R6">
            <v>4193</v>
          </cell>
          <cell r="S6">
            <v>4272</v>
          </cell>
        </row>
        <row r="8">
          <cell r="C8" t="str">
            <v>12年</v>
          </cell>
          <cell r="D8" t="str">
            <v>13年</v>
          </cell>
          <cell r="E8" t="str">
            <v>14年</v>
          </cell>
          <cell r="F8" t="str">
            <v>15年</v>
          </cell>
          <cell r="G8" t="str">
            <v>16年</v>
          </cell>
          <cell r="H8" t="str">
            <v>17年</v>
          </cell>
          <cell r="I8" t="str">
            <v>18年</v>
          </cell>
          <cell r="J8" t="str">
            <v>19年</v>
          </cell>
          <cell r="K8" t="str">
            <v>20年</v>
          </cell>
          <cell r="L8" t="str">
            <v>21年</v>
          </cell>
          <cell r="M8" t="str">
            <v>22年</v>
          </cell>
          <cell r="N8" t="str">
            <v>23年</v>
          </cell>
          <cell r="O8" t="str">
            <v>24年</v>
          </cell>
          <cell r="P8" t="str">
            <v>25年</v>
          </cell>
          <cell r="Q8" t="str">
            <v>26年</v>
          </cell>
          <cell r="R8" t="str">
            <v>27年</v>
          </cell>
          <cell r="S8" t="str">
            <v>28年</v>
          </cell>
        </row>
        <row r="9">
          <cell r="C9">
            <v>10.6</v>
          </cell>
          <cell r="D9">
            <v>11.9</v>
          </cell>
          <cell r="E9">
            <v>12.3</v>
          </cell>
          <cell r="F9">
            <v>12.9</v>
          </cell>
          <cell r="G9">
            <v>13.6</v>
          </cell>
          <cell r="H9">
            <v>14.5</v>
          </cell>
          <cell r="I9">
            <v>15.2</v>
          </cell>
          <cell r="J9">
            <v>15</v>
          </cell>
          <cell r="K9">
            <v>15.1</v>
          </cell>
          <cell r="L9">
            <v>15.5</v>
          </cell>
          <cell r="M9">
            <v>15.8</v>
          </cell>
          <cell r="N9">
            <v>16.5</v>
          </cell>
          <cell r="O9">
            <v>16.7</v>
          </cell>
          <cell r="P9">
            <v>17</v>
          </cell>
          <cell r="Q9">
            <v>17.100000000000001</v>
          </cell>
          <cell r="R9">
            <v>17.399999999999999</v>
          </cell>
          <cell r="S9">
            <v>17.3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9"/>
      <sheetName val="Sheet1"/>
    </sheetNames>
    <sheetDataSet>
      <sheetData sheetId="0"/>
      <sheetData sheetId="1">
        <row r="4">
          <cell r="E4" t="str">
            <v>高齢</v>
          </cell>
          <cell r="F4" t="str">
            <v>傷病障害</v>
          </cell>
          <cell r="G4" t="str">
            <v>母子</v>
          </cell>
          <cell r="H4" t="str">
            <v>その他</v>
          </cell>
        </row>
        <row r="5">
          <cell r="E5">
            <v>79</v>
          </cell>
          <cell r="F5">
            <v>39</v>
          </cell>
          <cell r="G5">
            <v>3</v>
          </cell>
          <cell r="H5">
            <v>22</v>
          </cell>
        </row>
        <row r="8">
          <cell r="D8" t="str">
            <v>平成12年</v>
          </cell>
          <cell r="E8" t="str">
            <v>平成13年</v>
          </cell>
          <cell r="F8" t="str">
            <v>平成14年</v>
          </cell>
          <cell r="G8" t="str">
            <v>平成15年</v>
          </cell>
          <cell r="H8" t="str">
            <v>平成16年</v>
          </cell>
          <cell r="I8" t="str">
            <v>平成17年</v>
          </cell>
          <cell r="J8" t="str">
            <v>平成18年</v>
          </cell>
          <cell r="K8" t="str">
            <v>平成19年</v>
          </cell>
          <cell r="L8" t="str">
            <v>平成20年</v>
          </cell>
          <cell r="M8" t="str">
            <v>平成21年</v>
          </cell>
          <cell r="N8" t="str">
            <v>平成22年</v>
          </cell>
          <cell r="O8" t="str">
            <v>平成23年</v>
          </cell>
          <cell r="P8" t="str">
            <v>平成24年</v>
          </cell>
          <cell r="Q8" t="str">
            <v>平成25年</v>
          </cell>
          <cell r="R8" t="str">
            <v>平成26年</v>
          </cell>
          <cell r="S8" t="str">
            <v>平成27年</v>
          </cell>
        </row>
        <row r="9">
          <cell r="D9">
            <v>74</v>
          </cell>
          <cell r="E9">
            <v>76</v>
          </cell>
          <cell r="F9">
            <v>92</v>
          </cell>
          <cell r="G9">
            <v>90</v>
          </cell>
          <cell r="H9">
            <v>87</v>
          </cell>
          <cell r="I9">
            <v>86</v>
          </cell>
          <cell r="J9">
            <v>90</v>
          </cell>
          <cell r="K9">
            <v>91</v>
          </cell>
          <cell r="L9">
            <v>96</v>
          </cell>
          <cell r="M9">
            <v>91</v>
          </cell>
          <cell r="N9">
            <v>111</v>
          </cell>
          <cell r="O9">
            <v>135</v>
          </cell>
          <cell r="P9">
            <v>150</v>
          </cell>
          <cell r="Q9">
            <v>138</v>
          </cell>
          <cell r="R9">
            <v>141</v>
          </cell>
          <cell r="S9">
            <v>143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zoomScaleNormal="100" workbookViewId="0">
      <selection activeCell="G63" sqref="G63"/>
    </sheetView>
  </sheetViews>
  <sheetFormatPr defaultRowHeight="13.5"/>
  <cols>
    <col min="1" max="1" width="3.625" style="5" customWidth="1"/>
    <col min="2" max="3" width="9.625" style="5" customWidth="1"/>
    <col min="4" max="5" width="8.625" style="5" customWidth="1"/>
    <col min="6" max="6" width="6.625" style="5" customWidth="1"/>
    <col min="7" max="7" width="6.625" style="494" customWidth="1"/>
    <col min="8" max="10" width="7.625" style="5" customWidth="1"/>
    <col min="11" max="11" width="6.625" style="494" customWidth="1"/>
    <col min="12" max="256" width="9" style="5"/>
    <col min="257" max="257" width="3.625" style="5" customWidth="1"/>
    <col min="258" max="259" width="9.625" style="5" customWidth="1"/>
    <col min="260" max="261" width="8.625" style="5" customWidth="1"/>
    <col min="262" max="263" width="6.625" style="5" customWidth="1"/>
    <col min="264" max="266" width="7.625" style="5" customWidth="1"/>
    <col min="267" max="267" width="6.625" style="5" customWidth="1"/>
    <col min="268" max="512" width="9" style="5"/>
    <col min="513" max="513" width="3.625" style="5" customWidth="1"/>
    <col min="514" max="515" width="9.625" style="5" customWidth="1"/>
    <col min="516" max="517" width="8.625" style="5" customWidth="1"/>
    <col min="518" max="519" width="6.625" style="5" customWidth="1"/>
    <col min="520" max="522" width="7.625" style="5" customWidth="1"/>
    <col min="523" max="523" width="6.625" style="5" customWidth="1"/>
    <col min="524" max="768" width="9" style="5"/>
    <col min="769" max="769" width="3.625" style="5" customWidth="1"/>
    <col min="770" max="771" width="9.625" style="5" customWidth="1"/>
    <col min="772" max="773" width="8.625" style="5" customWidth="1"/>
    <col min="774" max="775" width="6.625" style="5" customWidth="1"/>
    <col min="776" max="778" width="7.625" style="5" customWidth="1"/>
    <col min="779" max="779" width="6.625" style="5" customWidth="1"/>
    <col min="780" max="1024" width="9" style="5"/>
    <col min="1025" max="1025" width="3.625" style="5" customWidth="1"/>
    <col min="1026" max="1027" width="9.625" style="5" customWidth="1"/>
    <col min="1028" max="1029" width="8.625" style="5" customWidth="1"/>
    <col min="1030" max="1031" width="6.625" style="5" customWidth="1"/>
    <col min="1032" max="1034" width="7.625" style="5" customWidth="1"/>
    <col min="1035" max="1035" width="6.625" style="5" customWidth="1"/>
    <col min="1036" max="1280" width="9" style="5"/>
    <col min="1281" max="1281" width="3.625" style="5" customWidth="1"/>
    <col min="1282" max="1283" width="9.625" style="5" customWidth="1"/>
    <col min="1284" max="1285" width="8.625" style="5" customWidth="1"/>
    <col min="1286" max="1287" width="6.625" style="5" customWidth="1"/>
    <col min="1288" max="1290" width="7.625" style="5" customWidth="1"/>
    <col min="1291" max="1291" width="6.625" style="5" customWidth="1"/>
    <col min="1292" max="1536" width="9" style="5"/>
    <col min="1537" max="1537" width="3.625" style="5" customWidth="1"/>
    <col min="1538" max="1539" width="9.625" style="5" customWidth="1"/>
    <col min="1540" max="1541" width="8.625" style="5" customWidth="1"/>
    <col min="1542" max="1543" width="6.625" style="5" customWidth="1"/>
    <col min="1544" max="1546" width="7.625" style="5" customWidth="1"/>
    <col min="1547" max="1547" width="6.625" style="5" customWidth="1"/>
    <col min="1548" max="1792" width="9" style="5"/>
    <col min="1793" max="1793" width="3.625" style="5" customWidth="1"/>
    <col min="1794" max="1795" width="9.625" style="5" customWidth="1"/>
    <col min="1796" max="1797" width="8.625" style="5" customWidth="1"/>
    <col min="1798" max="1799" width="6.625" style="5" customWidth="1"/>
    <col min="1800" max="1802" width="7.625" style="5" customWidth="1"/>
    <col min="1803" max="1803" width="6.625" style="5" customWidth="1"/>
    <col min="1804" max="2048" width="9" style="5"/>
    <col min="2049" max="2049" width="3.625" style="5" customWidth="1"/>
    <col min="2050" max="2051" width="9.625" style="5" customWidth="1"/>
    <col min="2052" max="2053" width="8.625" style="5" customWidth="1"/>
    <col min="2054" max="2055" width="6.625" style="5" customWidth="1"/>
    <col min="2056" max="2058" width="7.625" style="5" customWidth="1"/>
    <col min="2059" max="2059" width="6.625" style="5" customWidth="1"/>
    <col min="2060" max="2304" width="9" style="5"/>
    <col min="2305" max="2305" width="3.625" style="5" customWidth="1"/>
    <col min="2306" max="2307" width="9.625" style="5" customWidth="1"/>
    <col min="2308" max="2309" width="8.625" style="5" customWidth="1"/>
    <col min="2310" max="2311" width="6.625" style="5" customWidth="1"/>
    <col min="2312" max="2314" width="7.625" style="5" customWidth="1"/>
    <col min="2315" max="2315" width="6.625" style="5" customWidth="1"/>
    <col min="2316" max="2560" width="9" style="5"/>
    <col min="2561" max="2561" width="3.625" style="5" customWidth="1"/>
    <col min="2562" max="2563" width="9.625" style="5" customWidth="1"/>
    <col min="2564" max="2565" width="8.625" style="5" customWidth="1"/>
    <col min="2566" max="2567" width="6.625" style="5" customWidth="1"/>
    <col min="2568" max="2570" width="7.625" style="5" customWidth="1"/>
    <col min="2571" max="2571" width="6.625" style="5" customWidth="1"/>
    <col min="2572" max="2816" width="9" style="5"/>
    <col min="2817" max="2817" width="3.625" style="5" customWidth="1"/>
    <col min="2818" max="2819" width="9.625" style="5" customWidth="1"/>
    <col min="2820" max="2821" width="8.625" style="5" customWidth="1"/>
    <col min="2822" max="2823" width="6.625" style="5" customWidth="1"/>
    <col min="2824" max="2826" width="7.625" style="5" customWidth="1"/>
    <col min="2827" max="2827" width="6.625" style="5" customWidth="1"/>
    <col min="2828" max="3072" width="9" style="5"/>
    <col min="3073" max="3073" width="3.625" style="5" customWidth="1"/>
    <col min="3074" max="3075" width="9.625" style="5" customWidth="1"/>
    <col min="3076" max="3077" width="8.625" style="5" customWidth="1"/>
    <col min="3078" max="3079" width="6.625" style="5" customWidth="1"/>
    <col min="3080" max="3082" width="7.625" style="5" customWidth="1"/>
    <col min="3083" max="3083" width="6.625" style="5" customWidth="1"/>
    <col min="3084" max="3328" width="9" style="5"/>
    <col min="3329" max="3329" width="3.625" style="5" customWidth="1"/>
    <col min="3330" max="3331" width="9.625" style="5" customWidth="1"/>
    <col min="3332" max="3333" width="8.625" style="5" customWidth="1"/>
    <col min="3334" max="3335" width="6.625" style="5" customWidth="1"/>
    <col min="3336" max="3338" width="7.625" style="5" customWidth="1"/>
    <col min="3339" max="3339" width="6.625" style="5" customWidth="1"/>
    <col min="3340" max="3584" width="9" style="5"/>
    <col min="3585" max="3585" width="3.625" style="5" customWidth="1"/>
    <col min="3586" max="3587" width="9.625" style="5" customWidth="1"/>
    <col min="3588" max="3589" width="8.625" style="5" customWidth="1"/>
    <col min="3590" max="3591" width="6.625" style="5" customWidth="1"/>
    <col min="3592" max="3594" width="7.625" style="5" customWidth="1"/>
    <col min="3595" max="3595" width="6.625" style="5" customWidth="1"/>
    <col min="3596" max="3840" width="9" style="5"/>
    <col min="3841" max="3841" width="3.625" style="5" customWidth="1"/>
    <col min="3842" max="3843" width="9.625" style="5" customWidth="1"/>
    <col min="3844" max="3845" width="8.625" style="5" customWidth="1"/>
    <col min="3846" max="3847" width="6.625" style="5" customWidth="1"/>
    <col min="3848" max="3850" width="7.625" style="5" customWidth="1"/>
    <col min="3851" max="3851" width="6.625" style="5" customWidth="1"/>
    <col min="3852" max="4096" width="9" style="5"/>
    <col min="4097" max="4097" width="3.625" style="5" customWidth="1"/>
    <col min="4098" max="4099" width="9.625" style="5" customWidth="1"/>
    <col min="4100" max="4101" width="8.625" style="5" customWidth="1"/>
    <col min="4102" max="4103" width="6.625" style="5" customWidth="1"/>
    <col min="4104" max="4106" width="7.625" style="5" customWidth="1"/>
    <col min="4107" max="4107" width="6.625" style="5" customWidth="1"/>
    <col min="4108" max="4352" width="9" style="5"/>
    <col min="4353" max="4353" width="3.625" style="5" customWidth="1"/>
    <col min="4354" max="4355" width="9.625" style="5" customWidth="1"/>
    <col min="4356" max="4357" width="8.625" style="5" customWidth="1"/>
    <col min="4358" max="4359" width="6.625" style="5" customWidth="1"/>
    <col min="4360" max="4362" width="7.625" style="5" customWidth="1"/>
    <col min="4363" max="4363" width="6.625" style="5" customWidth="1"/>
    <col min="4364" max="4608" width="9" style="5"/>
    <col min="4609" max="4609" width="3.625" style="5" customWidth="1"/>
    <col min="4610" max="4611" width="9.625" style="5" customWidth="1"/>
    <col min="4612" max="4613" width="8.625" style="5" customWidth="1"/>
    <col min="4614" max="4615" width="6.625" style="5" customWidth="1"/>
    <col min="4616" max="4618" width="7.625" style="5" customWidth="1"/>
    <col min="4619" max="4619" width="6.625" style="5" customWidth="1"/>
    <col min="4620" max="4864" width="9" style="5"/>
    <col min="4865" max="4865" width="3.625" style="5" customWidth="1"/>
    <col min="4866" max="4867" width="9.625" style="5" customWidth="1"/>
    <col min="4868" max="4869" width="8.625" style="5" customWidth="1"/>
    <col min="4870" max="4871" width="6.625" style="5" customWidth="1"/>
    <col min="4872" max="4874" width="7.625" style="5" customWidth="1"/>
    <col min="4875" max="4875" width="6.625" style="5" customWidth="1"/>
    <col min="4876" max="5120" width="9" style="5"/>
    <col min="5121" max="5121" width="3.625" style="5" customWidth="1"/>
    <col min="5122" max="5123" width="9.625" style="5" customWidth="1"/>
    <col min="5124" max="5125" width="8.625" style="5" customWidth="1"/>
    <col min="5126" max="5127" width="6.625" style="5" customWidth="1"/>
    <col min="5128" max="5130" width="7.625" style="5" customWidth="1"/>
    <col min="5131" max="5131" width="6.625" style="5" customWidth="1"/>
    <col min="5132" max="5376" width="9" style="5"/>
    <col min="5377" max="5377" width="3.625" style="5" customWidth="1"/>
    <col min="5378" max="5379" width="9.625" style="5" customWidth="1"/>
    <col min="5380" max="5381" width="8.625" style="5" customWidth="1"/>
    <col min="5382" max="5383" width="6.625" style="5" customWidth="1"/>
    <col min="5384" max="5386" width="7.625" style="5" customWidth="1"/>
    <col min="5387" max="5387" width="6.625" style="5" customWidth="1"/>
    <col min="5388" max="5632" width="9" style="5"/>
    <col min="5633" max="5633" width="3.625" style="5" customWidth="1"/>
    <col min="5634" max="5635" width="9.625" style="5" customWidth="1"/>
    <col min="5636" max="5637" width="8.625" style="5" customWidth="1"/>
    <col min="5638" max="5639" width="6.625" style="5" customWidth="1"/>
    <col min="5640" max="5642" width="7.625" style="5" customWidth="1"/>
    <col min="5643" max="5643" width="6.625" style="5" customWidth="1"/>
    <col min="5644" max="5888" width="9" style="5"/>
    <col min="5889" max="5889" width="3.625" style="5" customWidth="1"/>
    <col min="5890" max="5891" width="9.625" style="5" customWidth="1"/>
    <col min="5892" max="5893" width="8.625" style="5" customWidth="1"/>
    <col min="5894" max="5895" width="6.625" style="5" customWidth="1"/>
    <col min="5896" max="5898" width="7.625" style="5" customWidth="1"/>
    <col min="5899" max="5899" width="6.625" style="5" customWidth="1"/>
    <col min="5900" max="6144" width="9" style="5"/>
    <col min="6145" max="6145" width="3.625" style="5" customWidth="1"/>
    <col min="6146" max="6147" width="9.625" style="5" customWidth="1"/>
    <col min="6148" max="6149" width="8.625" style="5" customWidth="1"/>
    <col min="6150" max="6151" width="6.625" style="5" customWidth="1"/>
    <col min="6152" max="6154" width="7.625" style="5" customWidth="1"/>
    <col min="6155" max="6155" width="6.625" style="5" customWidth="1"/>
    <col min="6156" max="6400" width="9" style="5"/>
    <col min="6401" max="6401" width="3.625" style="5" customWidth="1"/>
    <col min="6402" max="6403" width="9.625" style="5" customWidth="1"/>
    <col min="6404" max="6405" width="8.625" style="5" customWidth="1"/>
    <col min="6406" max="6407" width="6.625" style="5" customWidth="1"/>
    <col min="6408" max="6410" width="7.625" style="5" customWidth="1"/>
    <col min="6411" max="6411" width="6.625" style="5" customWidth="1"/>
    <col min="6412" max="6656" width="9" style="5"/>
    <col min="6657" max="6657" width="3.625" style="5" customWidth="1"/>
    <col min="6658" max="6659" width="9.625" style="5" customWidth="1"/>
    <col min="6660" max="6661" width="8.625" style="5" customWidth="1"/>
    <col min="6662" max="6663" width="6.625" style="5" customWidth="1"/>
    <col min="6664" max="6666" width="7.625" style="5" customWidth="1"/>
    <col min="6667" max="6667" width="6.625" style="5" customWidth="1"/>
    <col min="6668" max="6912" width="9" style="5"/>
    <col min="6913" max="6913" width="3.625" style="5" customWidth="1"/>
    <col min="6914" max="6915" width="9.625" style="5" customWidth="1"/>
    <col min="6916" max="6917" width="8.625" style="5" customWidth="1"/>
    <col min="6918" max="6919" width="6.625" style="5" customWidth="1"/>
    <col min="6920" max="6922" width="7.625" style="5" customWidth="1"/>
    <col min="6923" max="6923" width="6.625" style="5" customWidth="1"/>
    <col min="6924" max="7168" width="9" style="5"/>
    <col min="7169" max="7169" width="3.625" style="5" customWidth="1"/>
    <col min="7170" max="7171" width="9.625" style="5" customWidth="1"/>
    <col min="7172" max="7173" width="8.625" style="5" customWidth="1"/>
    <col min="7174" max="7175" width="6.625" style="5" customWidth="1"/>
    <col min="7176" max="7178" width="7.625" style="5" customWidth="1"/>
    <col min="7179" max="7179" width="6.625" style="5" customWidth="1"/>
    <col min="7180" max="7424" width="9" style="5"/>
    <col min="7425" max="7425" width="3.625" style="5" customWidth="1"/>
    <col min="7426" max="7427" width="9.625" style="5" customWidth="1"/>
    <col min="7428" max="7429" width="8.625" style="5" customWidth="1"/>
    <col min="7430" max="7431" width="6.625" style="5" customWidth="1"/>
    <col min="7432" max="7434" width="7.625" style="5" customWidth="1"/>
    <col min="7435" max="7435" width="6.625" style="5" customWidth="1"/>
    <col min="7436" max="7680" width="9" style="5"/>
    <col min="7681" max="7681" width="3.625" style="5" customWidth="1"/>
    <col min="7682" max="7683" width="9.625" style="5" customWidth="1"/>
    <col min="7684" max="7685" width="8.625" style="5" customWidth="1"/>
    <col min="7686" max="7687" width="6.625" style="5" customWidth="1"/>
    <col min="7688" max="7690" width="7.625" style="5" customWidth="1"/>
    <col min="7691" max="7691" width="6.625" style="5" customWidth="1"/>
    <col min="7692" max="7936" width="9" style="5"/>
    <col min="7937" max="7937" width="3.625" style="5" customWidth="1"/>
    <col min="7938" max="7939" width="9.625" style="5" customWidth="1"/>
    <col min="7940" max="7941" width="8.625" style="5" customWidth="1"/>
    <col min="7942" max="7943" width="6.625" style="5" customWidth="1"/>
    <col min="7944" max="7946" width="7.625" style="5" customWidth="1"/>
    <col min="7947" max="7947" width="6.625" style="5" customWidth="1"/>
    <col min="7948" max="8192" width="9" style="5"/>
    <col min="8193" max="8193" width="3.625" style="5" customWidth="1"/>
    <col min="8194" max="8195" width="9.625" style="5" customWidth="1"/>
    <col min="8196" max="8197" width="8.625" style="5" customWidth="1"/>
    <col min="8198" max="8199" width="6.625" style="5" customWidth="1"/>
    <col min="8200" max="8202" width="7.625" style="5" customWidth="1"/>
    <col min="8203" max="8203" width="6.625" style="5" customWidth="1"/>
    <col min="8204" max="8448" width="9" style="5"/>
    <col min="8449" max="8449" width="3.625" style="5" customWidth="1"/>
    <col min="8450" max="8451" width="9.625" style="5" customWidth="1"/>
    <col min="8452" max="8453" width="8.625" style="5" customWidth="1"/>
    <col min="8454" max="8455" width="6.625" style="5" customWidth="1"/>
    <col min="8456" max="8458" width="7.625" style="5" customWidth="1"/>
    <col min="8459" max="8459" width="6.625" style="5" customWidth="1"/>
    <col min="8460" max="8704" width="9" style="5"/>
    <col min="8705" max="8705" width="3.625" style="5" customWidth="1"/>
    <col min="8706" max="8707" width="9.625" style="5" customWidth="1"/>
    <col min="8708" max="8709" width="8.625" style="5" customWidth="1"/>
    <col min="8710" max="8711" width="6.625" style="5" customWidth="1"/>
    <col min="8712" max="8714" width="7.625" style="5" customWidth="1"/>
    <col min="8715" max="8715" width="6.625" style="5" customWidth="1"/>
    <col min="8716" max="8960" width="9" style="5"/>
    <col min="8961" max="8961" width="3.625" style="5" customWidth="1"/>
    <col min="8962" max="8963" width="9.625" style="5" customWidth="1"/>
    <col min="8964" max="8965" width="8.625" style="5" customWidth="1"/>
    <col min="8966" max="8967" width="6.625" style="5" customWidth="1"/>
    <col min="8968" max="8970" width="7.625" style="5" customWidth="1"/>
    <col min="8971" max="8971" width="6.625" style="5" customWidth="1"/>
    <col min="8972" max="9216" width="9" style="5"/>
    <col min="9217" max="9217" width="3.625" style="5" customWidth="1"/>
    <col min="9218" max="9219" width="9.625" style="5" customWidth="1"/>
    <col min="9220" max="9221" width="8.625" style="5" customWidth="1"/>
    <col min="9222" max="9223" width="6.625" style="5" customWidth="1"/>
    <col min="9224" max="9226" width="7.625" style="5" customWidth="1"/>
    <col min="9227" max="9227" width="6.625" style="5" customWidth="1"/>
    <col min="9228" max="9472" width="9" style="5"/>
    <col min="9473" max="9473" width="3.625" style="5" customWidth="1"/>
    <col min="9474" max="9475" width="9.625" style="5" customWidth="1"/>
    <col min="9476" max="9477" width="8.625" style="5" customWidth="1"/>
    <col min="9478" max="9479" width="6.625" style="5" customWidth="1"/>
    <col min="9480" max="9482" width="7.625" style="5" customWidth="1"/>
    <col min="9483" max="9483" width="6.625" style="5" customWidth="1"/>
    <col min="9484" max="9728" width="9" style="5"/>
    <col min="9729" max="9729" width="3.625" style="5" customWidth="1"/>
    <col min="9730" max="9731" width="9.625" style="5" customWidth="1"/>
    <col min="9732" max="9733" width="8.625" style="5" customWidth="1"/>
    <col min="9734" max="9735" width="6.625" style="5" customWidth="1"/>
    <col min="9736" max="9738" width="7.625" style="5" customWidth="1"/>
    <col min="9739" max="9739" width="6.625" style="5" customWidth="1"/>
    <col min="9740" max="9984" width="9" style="5"/>
    <col min="9985" max="9985" width="3.625" style="5" customWidth="1"/>
    <col min="9986" max="9987" width="9.625" style="5" customWidth="1"/>
    <col min="9988" max="9989" width="8.625" style="5" customWidth="1"/>
    <col min="9990" max="9991" width="6.625" style="5" customWidth="1"/>
    <col min="9992" max="9994" width="7.625" style="5" customWidth="1"/>
    <col min="9995" max="9995" width="6.625" style="5" customWidth="1"/>
    <col min="9996" max="10240" width="9" style="5"/>
    <col min="10241" max="10241" width="3.625" style="5" customWidth="1"/>
    <col min="10242" max="10243" width="9.625" style="5" customWidth="1"/>
    <col min="10244" max="10245" width="8.625" style="5" customWidth="1"/>
    <col min="10246" max="10247" width="6.625" style="5" customWidth="1"/>
    <col min="10248" max="10250" width="7.625" style="5" customWidth="1"/>
    <col min="10251" max="10251" width="6.625" style="5" customWidth="1"/>
    <col min="10252" max="10496" width="9" style="5"/>
    <col min="10497" max="10497" width="3.625" style="5" customWidth="1"/>
    <col min="10498" max="10499" width="9.625" style="5" customWidth="1"/>
    <col min="10500" max="10501" width="8.625" style="5" customWidth="1"/>
    <col min="10502" max="10503" width="6.625" style="5" customWidth="1"/>
    <col min="10504" max="10506" width="7.625" style="5" customWidth="1"/>
    <col min="10507" max="10507" width="6.625" style="5" customWidth="1"/>
    <col min="10508" max="10752" width="9" style="5"/>
    <col min="10753" max="10753" width="3.625" style="5" customWidth="1"/>
    <col min="10754" max="10755" width="9.625" style="5" customWidth="1"/>
    <col min="10756" max="10757" width="8.625" style="5" customWidth="1"/>
    <col min="10758" max="10759" width="6.625" style="5" customWidth="1"/>
    <col min="10760" max="10762" width="7.625" style="5" customWidth="1"/>
    <col min="10763" max="10763" width="6.625" style="5" customWidth="1"/>
    <col min="10764" max="11008" width="9" style="5"/>
    <col min="11009" max="11009" width="3.625" style="5" customWidth="1"/>
    <col min="11010" max="11011" width="9.625" style="5" customWidth="1"/>
    <col min="11012" max="11013" width="8.625" style="5" customWidth="1"/>
    <col min="11014" max="11015" width="6.625" style="5" customWidth="1"/>
    <col min="11016" max="11018" width="7.625" style="5" customWidth="1"/>
    <col min="11019" max="11019" width="6.625" style="5" customWidth="1"/>
    <col min="11020" max="11264" width="9" style="5"/>
    <col min="11265" max="11265" width="3.625" style="5" customWidth="1"/>
    <col min="11266" max="11267" width="9.625" style="5" customWidth="1"/>
    <col min="11268" max="11269" width="8.625" style="5" customWidth="1"/>
    <col min="11270" max="11271" width="6.625" style="5" customWidth="1"/>
    <col min="11272" max="11274" width="7.625" style="5" customWidth="1"/>
    <col min="11275" max="11275" width="6.625" style="5" customWidth="1"/>
    <col min="11276" max="11520" width="9" style="5"/>
    <col min="11521" max="11521" width="3.625" style="5" customWidth="1"/>
    <col min="11522" max="11523" width="9.625" style="5" customWidth="1"/>
    <col min="11524" max="11525" width="8.625" style="5" customWidth="1"/>
    <col min="11526" max="11527" width="6.625" style="5" customWidth="1"/>
    <col min="11528" max="11530" width="7.625" style="5" customWidth="1"/>
    <col min="11531" max="11531" width="6.625" style="5" customWidth="1"/>
    <col min="11532" max="11776" width="9" style="5"/>
    <col min="11777" max="11777" width="3.625" style="5" customWidth="1"/>
    <col min="11778" max="11779" width="9.625" style="5" customWidth="1"/>
    <col min="11780" max="11781" width="8.625" style="5" customWidth="1"/>
    <col min="11782" max="11783" width="6.625" style="5" customWidth="1"/>
    <col min="11784" max="11786" width="7.625" style="5" customWidth="1"/>
    <col min="11787" max="11787" width="6.625" style="5" customWidth="1"/>
    <col min="11788" max="12032" width="9" style="5"/>
    <col min="12033" max="12033" width="3.625" style="5" customWidth="1"/>
    <col min="12034" max="12035" width="9.625" style="5" customWidth="1"/>
    <col min="12036" max="12037" width="8.625" style="5" customWidth="1"/>
    <col min="12038" max="12039" width="6.625" style="5" customWidth="1"/>
    <col min="12040" max="12042" width="7.625" style="5" customWidth="1"/>
    <col min="12043" max="12043" width="6.625" style="5" customWidth="1"/>
    <col min="12044" max="12288" width="9" style="5"/>
    <col min="12289" max="12289" width="3.625" style="5" customWidth="1"/>
    <col min="12290" max="12291" width="9.625" style="5" customWidth="1"/>
    <col min="12292" max="12293" width="8.625" style="5" customWidth="1"/>
    <col min="12294" max="12295" width="6.625" style="5" customWidth="1"/>
    <col min="12296" max="12298" width="7.625" style="5" customWidth="1"/>
    <col min="12299" max="12299" width="6.625" style="5" customWidth="1"/>
    <col min="12300" max="12544" width="9" style="5"/>
    <col min="12545" max="12545" width="3.625" style="5" customWidth="1"/>
    <col min="12546" max="12547" width="9.625" style="5" customWidth="1"/>
    <col min="12548" max="12549" width="8.625" style="5" customWidth="1"/>
    <col min="12550" max="12551" width="6.625" style="5" customWidth="1"/>
    <col min="12552" max="12554" width="7.625" style="5" customWidth="1"/>
    <col min="12555" max="12555" width="6.625" style="5" customWidth="1"/>
    <col min="12556" max="12800" width="9" style="5"/>
    <col min="12801" max="12801" width="3.625" style="5" customWidth="1"/>
    <col min="12802" max="12803" width="9.625" style="5" customWidth="1"/>
    <col min="12804" max="12805" width="8.625" style="5" customWidth="1"/>
    <col min="12806" max="12807" width="6.625" style="5" customWidth="1"/>
    <col min="12808" max="12810" width="7.625" style="5" customWidth="1"/>
    <col min="12811" max="12811" width="6.625" style="5" customWidth="1"/>
    <col min="12812" max="13056" width="9" style="5"/>
    <col min="13057" max="13057" width="3.625" style="5" customWidth="1"/>
    <col min="13058" max="13059" width="9.625" style="5" customWidth="1"/>
    <col min="13060" max="13061" width="8.625" style="5" customWidth="1"/>
    <col min="13062" max="13063" width="6.625" style="5" customWidth="1"/>
    <col min="13064" max="13066" width="7.625" style="5" customWidth="1"/>
    <col min="13067" max="13067" width="6.625" style="5" customWidth="1"/>
    <col min="13068" max="13312" width="9" style="5"/>
    <col min="13313" max="13313" width="3.625" style="5" customWidth="1"/>
    <col min="13314" max="13315" width="9.625" style="5" customWidth="1"/>
    <col min="13316" max="13317" width="8.625" style="5" customWidth="1"/>
    <col min="13318" max="13319" width="6.625" style="5" customWidth="1"/>
    <col min="13320" max="13322" width="7.625" style="5" customWidth="1"/>
    <col min="13323" max="13323" width="6.625" style="5" customWidth="1"/>
    <col min="13324" max="13568" width="9" style="5"/>
    <col min="13569" max="13569" width="3.625" style="5" customWidth="1"/>
    <col min="13570" max="13571" width="9.625" style="5" customWidth="1"/>
    <col min="13572" max="13573" width="8.625" style="5" customWidth="1"/>
    <col min="13574" max="13575" width="6.625" style="5" customWidth="1"/>
    <col min="13576" max="13578" width="7.625" style="5" customWidth="1"/>
    <col min="13579" max="13579" width="6.625" style="5" customWidth="1"/>
    <col min="13580" max="13824" width="9" style="5"/>
    <col min="13825" max="13825" width="3.625" style="5" customWidth="1"/>
    <col min="13826" max="13827" width="9.625" style="5" customWidth="1"/>
    <col min="13828" max="13829" width="8.625" style="5" customWidth="1"/>
    <col min="13830" max="13831" width="6.625" style="5" customWidth="1"/>
    <col min="13832" max="13834" width="7.625" style="5" customWidth="1"/>
    <col min="13835" max="13835" width="6.625" style="5" customWidth="1"/>
    <col min="13836" max="14080" width="9" style="5"/>
    <col min="14081" max="14081" width="3.625" style="5" customWidth="1"/>
    <col min="14082" max="14083" width="9.625" style="5" customWidth="1"/>
    <col min="14084" max="14085" width="8.625" style="5" customWidth="1"/>
    <col min="14086" max="14087" width="6.625" style="5" customWidth="1"/>
    <col min="14088" max="14090" width="7.625" style="5" customWidth="1"/>
    <col min="14091" max="14091" width="6.625" style="5" customWidth="1"/>
    <col min="14092" max="14336" width="9" style="5"/>
    <col min="14337" max="14337" width="3.625" style="5" customWidth="1"/>
    <col min="14338" max="14339" width="9.625" style="5" customWidth="1"/>
    <col min="14340" max="14341" width="8.625" style="5" customWidth="1"/>
    <col min="14342" max="14343" width="6.625" style="5" customWidth="1"/>
    <col min="14344" max="14346" width="7.625" style="5" customWidth="1"/>
    <col min="14347" max="14347" width="6.625" style="5" customWidth="1"/>
    <col min="14348" max="14592" width="9" style="5"/>
    <col min="14593" max="14593" width="3.625" style="5" customWidth="1"/>
    <col min="14594" max="14595" width="9.625" style="5" customWidth="1"/>
    <col min="14596" max="14597" width="8.625" style="5" customWidth="1"/>
    <col min="14598" max="14599" width="6.625" style="5" customWidth="1"/>
    <col min="14600" max="14602" width="7.625" style="5" customWidth="1"/>
    <col min="14603" max="14603" width="6.625" style="5" customWidth="1"/>
    <col min="14604" max="14848" width="9" style="5"/>
    <col min="14849" max="14849" width="3.625" style="5" customWidth="1"/>
    <col min="14850" max="14851" width="9.625" style="5" customWidth="1"/>
    <col min="14852" max="14853" width="8.625" style="5" customWidth="1"/>
    <col min="14854" max="14855" width="6.625" style="5" customWidth="1"/>
    <col min="14856" max="14858" width="7.625" style="5" customWidth="1"/>
    <col min="14859" max="14859" width="6.625" style="5" customWidth="1"/>
    <col min="14860" max="15104" width="9" style="5"/>
    <col min="15105" max="15105" width="3.625" style="5" customWidth="1"/>
    <col min="15106" max="15107" width="9.625" style="5" customWidth="1"/>
    <col min="15108" max="15109" width="8.625" style="5" customWidth="1"/>
    <col min="15110" max="15111" width="6.625" style="5" customWidth="1"/>
    <col min="15112" max="15114" width="7.625" style="5" customWidth="1"/>
    <col min="15115" max="15115" width="6.625" style="5" customWidth="1"/>
    <col min="15116" max="15360" width="9" style="5"/>
    <col min="15361" max="15361" width="3.625" style="5" customWidth="1"/>
    <col min="15362" max="15363" width="9.625" style="5" customWidth="1"/>
    <col min="15364" max="15365" width="8.625" style="5" customWidth="1"/>
    <col min="15366" max="15367" width="6.625" style="5" customWidth="1"/>
    <col min="15368" max="15370" width="7.625" style="5" customWidth="1"/>
    <col min="15371" max="15371" width="6.625" style="5" customWidth="1"/>
    <col min="15372" max="15616" width="9" style="5"/>
    <col min="15617" max="15617" width="3.625" style="5" customWidth="1"/>
    <col min="15618" max="15619" width="9.625" style="5" customWidth="1"/>
    <col min="15620" max="15621" width="8.625" style="5" customWidth="1"/>
    <col min="15622" max="15623" width="6.625" style="5" customWidth="1"/>
    <col min="15624" max="15626" width="7.625" style="5" customWidth="1"/>
    <col min="15627" max="15627" width="6.625" style="5" customWidth="1"/>
    <col min="15628" max="15872" width="9" style="5"/>
    <col min="15873" max="15873" width="3.625" style="5" customWidth="1"/>
    <col min="15874" max="15875" width="9.625" style="5" customWidth="1"/>
    <col min="15876" max="15877" width="8.625" style="5" customWidth="1"/>
    <col min="15878" max="15879" width="6.625" style="5" customWidth="1"/>
    <col min="15880" max="15882" width="7.625" style="5" customWidth="1"/>
    <col min="15883" max="15883" width="6.625" style="5" customWidth="1"/>
    <col min="15884" max="16128" width="9" style="5"/>
    <col min="16129" max="16129" width="3.625" style="5" customWidth="1"/>
    <col min="16130" max="16131" width="9.625" style="5" customWidth="1"/>
    <col min="16132" max="16133" width="8.625" style="5" customWidth="1"/>
    <col min="16134" max="16135" width="6.625" style="5" customWidth="1"/>
    <col min="16136" max="16138" width="7.625" style="5" customWidth="1"/>
    <col min="16139" max="16139" width="6.625" style="5" customWidth="1"/>
    <col min="16140" max="16384" width="9" style="5"/>
  </cols>
  <sheetData>
    <row r="1" spans="1:11" ht="30" customHeight="1">
      <c r="A1" s="148" t="s">
        <v>432</v>
      </c>
      <c r="C1" s="151"/>
      <c r="D1" s="151"/>
      <c r="E1" s="151"/>
      <c r="F1" s="151"/>
      <c r="G1" s="465"/>
      <c r="H1" s="151"/>
      <c r="I1" s="151"/>
      <c r="J1" s="151"/>
      <c r="K1" s="465"/>
    </row>
    <row r="2" spans="1:11" ht="18" customHeight="1">
      <c r="B2" s="466"/>
      <c r="C2" s="154"/>
      <c r="D2" s="154"/>
      <c r="E2" s="154"/>
      <c r="F2" s="154"/>
      <c r="G2" s="467"/>
      <c r="H2" s="154"/>
      <c r="I2" s="154"/>
      <c r="J2" s="154"/>
      <c r="K2" s="467"/>
    </row>
    <row r="3" spans="1:11" s="225" customFormat="1" ht="12" customHeight="1">
      <c r="B3" s="389"/>
      <c r="C3" s="389" t="s">
        <v>433</v>
      </c>
      <c r="D3" s="495" t="s">
        <v>256</v>
      </c>
      <c r="E3" s="495"/>
      <c r="F3" s="495"/>
      <c r="G3" s="496" t="s">
        <v>434</v>
      </c>
      <c r="H3" s="495" t="s">
        <v>435</v>
      </c>
      <c r="I3" s="495"/>
      <c r="J3" s="498"/>
      <c r="K3" s="496" t="s">
        <v>436</v>
      </c>
    </row>
    <row r="4" spans="1:11" s="225" customFormat="1" ht="12" customHeight="1">
      <c r="B4" s="387" t="s">
        <v>284</v>
      </c>
      <c r="C4" s="387" t="s">
        <v>437</v>
      </c>
      <c r="D4" s="389" t="s">
        <v>438</v>
      </c>
      <c r="E4" s="201" t="s">
        <v>439</v>
      </c>
      <c r="F4" s="205" t="s">
        <v>440</v>
      </c>
      <c r="G4" s="497"/>
      <c r="H4" s="389" t="s">
        <v>438</v>
      </c>
      <c r="I4" s="201" t="s">
        <v>441</v>
      </c>
      <c r="J4" s="205" t="s">
        <v>442</v>
      </c>
      <c r="K4" s="497"/>
    </row>
    <row r="5" spans="1:11" s="14" customFormat="1" ht="12" customHeight="1">
      <c r="B5" s="388"/>
      <c r="C5" s="388" t="s">
        <v>443</v>
      </c>
      <c r="D5" s="388"/>
      <c r="E5" s="468" t="s">
        <v>444</v>
      </c>
      <c r="F5" s="469"/>
      <c r="G5" s="470" t="s">
        <v>445</v>
      </c>
      <c r="H5" s="388" t="s">
        <v>446</v>
      </c>
      <c r="I5" s="468"/>
      <c r="J5" s="469"/>
      <c r="K5" s="470" t="s">
        <v>447</v>
      </c>
    </row>
    <row r="6" spans="1:11" s="187" customFormat="1" ht="14.1" customHeight="1">
      <c r="B6" s="158" t="s">
        <v>448</v>
      </c>
      <c r="C6" s="448">
        <f>SUM(C7:C10)</f>
        <v>12207</v>
      </c>
      <c r="D6" s="448">
        <f>SUM(D7:D10)</f>
        <v>12260</v>
      </c>
      <c r="E6" s="471">
        <f>SUM(E7:E10)</f>
        <v>12160</v>
      </c>
      <c r="F6" s="472">
        <f>SUM(F7:F10)</f>
        <v>100</v>
      </c>
      <c r="G6" s="473">
        <f>ROUND(E6/C6*100,1)</f>
        <v>99.6</v>
      </c>
      <c r="H6" s="448">
        <f>SUM(H7:H10)</f>
        <v>1640</v>
      </c>
      <c r="I6" s="471">
        <f>SUM(I7:I10)</f>
        <v>463</v>
      </c>
      <c r="J6" s="472">
        <f>SUM(J7:J10)</f>
        <v>1177</v>
      </c>
      <c r="K6" s="473">
        <f>ROUND(H6/E6*100,1)</f>
        <v>13.5</v>
      </c>
    </row>
    <row r="7" spans="1:11" s="8" customFormat="1" ht="12.95" customHeight="1">
      <c r="B7" s="161" t="s">
        <v>111</v>
      </c>
      <c r="C7" s="399">
        <f>E7+22</f>
        <v>3315</v>
      </c>
      <c r="D7" s="399">
        <f>E7+F7</f>
        <v>3321</v>
      </c>
      <c r="E7" s="474">
        <v>3293</v>
      </c>
      <c r="F7" s="475">
        <v>28</v>
      </c>
      <c r="G7" s="476">
        <f t="shared" ref="G7:G20" si="0">ROUND(E7/C7*100,1)</f>
        <v>99.3</v>
      </c>
      <c r="H7" s="163">
        <f>I7+J7</f>
        <v>251</v>
      </c>
      <c r="I7" s="477">
        <v>97</v>
      </c>
      <c r="J7" s="475">
        <v>154</v>
      </c>
      <c r="K7" s="476">
        <f t="shared" ref="K7:K28" si="1">ROUND(H7/E7*100,1)</f>
        <v>7.6</v>
      </c>
    </row>
    <row r="8" spans="1:11" s="8" customFormat="1" ht="12.95" customHeight="1">
      <c r="B8" s="161" t="s">
        <v>112</v>
      </c>
      <c r="C8" s="399">
        <f>E8+14</f>
        <v>4280</v>
      </c>
      <c r="D8" s="399">
        <f>E8+F8</f>
        <v>4304</v>
      </c>
      <c r="E8" s="474">
        <v>4266</v>
      </c>
      <c r="F8" s="475">
        <v>38</v>
      </c>
      <c r="G8" s="476">
        <f t="shared" si="0"/>
        <v>99.7</v>
      </c>
      <c r="H8" s="163">
        <f>I8+J8</f>
        <v>744</v>
      </c>
      <c r="I8" s="477">
        <v>246</v>
      </c>
      <c r="J8" s="475">
        <v>498</v>
      </c>
      <c r="K8" s="476">
        <f t="shared" si="1"/>
        <v>17.399999999999999</v>
      </c>
    </row>
    <row r="9" spans="1:11" s="8" customFormat="1" ht="12.95" customHeight="1">
      <c r="B9" s="161" t="s">
        <v>114</v>
      </c>
      <c r="C9" s="399">
        <f>E9+9</f>
        <v>3139</v>
      </c>
      <c r="D9" s="399">
        <f>E9+F9</f>
        <v>3154</v>
      </c>
      <c r="E9" s="474">
        <v>3130</v>
      </c>
      <c r="F9" s="475">
        <v>24</v>
      </c>
      <c r="G9" s="476">
        <f t="shared" si="0"/>
        <v>99.7</v>
      </c>
      <c r="H9" s="163">
        <f>I9+J9</f>
        <v>411</v>
      </c>
      <c r="I9" s="477">
        <v>77</v>
      </c>
      <c r="J9" s="475">
        <v>334</v>
      </c>
      <c r="K9" s="476">
        <f t="shared" si="1"/>
        <v>13.1</v>
      </c>
    </row>
    <row r="10" spans="1:11" s="8" customFormat="1" ht="12.95" customHeight="1">
      <c r="B10" s="161" t="s">
        <v>115</v>
      </c>
      <c r="C10" s="399">
        <f>E10+2</f>
        <v>1473</v>
      </c>
      <c r="D10" s="399">
        <v>1481</v>
      </c>
      <c r="E10" s="474">
        <v>1471</v>
      </c>
      <c r="F10" s="475">
        <v>10</v>
      </c>
      <c r="G10" s="476">
        <f t="shared" si="0"/>
        <v>99.9</v>
      </c>
      <c r="H10" s="163">
        <v>234</v>
      </c>
      <c r="I10" s="477">
        <v>43</v>
      </c>
      <c r="J10" s="475">
        <v>191</v>
      </c>
      <c r="K10" s="476">
        <f t="shared" si="1"/>
        <v>15.9</v>
      </c>
    </row>
    <row r="11" spans="1:11" s="187" customFormat="1" ht="14.1" customHeight="1">
      <c r="B11" s="158" t="s">
        <v>449</v>
      </c>
      <c r="C11" s="448">
        <f>SUM(C12:C15)</f>
        <v>12569</v>
      </c>
      <c r="D11" s="448">
        <f>SUM(D12:D15)</f>
        <v>12614</v>
      </c>
      <c r="E11" s="471">
        <f>SUM(E12:E15)</f>
        <v>12498</v>
      </c>
      <c r="F11" s="472">
        <f>SUM(F12:F15)</f>
        <v>116</v>
      </c>
      <c r="G11" s="473">
        <f>ROUND(E11/C11*100,1)</f>
        <v>99.4</v>
      </c>
      <c r="H11" s="448">
        <f>SUM(H12:H15)</f>
        <v>2260</v>
      </c>
      <c r="I11" s="471">
        <f>SUM(I12:I15)</f>
        <v>485</v>
      </c>
      <c r="J11" s="472">
        <f>SUM(J12:J15)</f>
        <v>1775</v>
      </c>
      <c r="K11" s="473">
        <f>ROUND(H11/E11*100,1)</f>
        <v>18.100000000000001</v>
      </c>
    </row>
    <row r="12" spans="1:11" s="8" customFormat="1" ht="12.95" customHeight="1">
      <c r="B12" s="161" t="s">
        <v>111</v>
      </c>
      <c r="C12" s="399">
        <f>E12+34</f>
        <v>3344</v>
      </c>
      <c r="D12" s="399">
        <f>E12+F12</f>
        <v>3338</v>
      </c>
      <c r="E12" s="474">
        <v>3310</v>
      </c>
      <c r="F12" s="475">
        <v>28</v>
      </c>
      <c r="G12" s="476">
        <f t="shared" si="0"/>
        <v>99</v>
      </c>
      <c r="H12" s="163">
        <f>I12+J12</f>
        <v>546</v>
      </c>
      <c r="I12" s="477">
        <v>99</v>
      </c>
      <c r="J12" s="475">
        <v>447</v>
      </c>
      <c r="K12" s="476">
        <f t="shared" si="1"/>
        <v>16.5</v>
      </c>
    </row>
    <row r="13" spans="1:11" s="8" customFormat="1" ht="12.95" customHeight="1">
      <c r="B13" s="161" t="s">
        <v>112</v>
      </c>
      <c r="C13" s="399">
        <f>E13+20</f>
        <v>4375</v>
      </c>
      <c r="D13" s="399">
        <f>E13+F13</f>
        <v>4401</v>
      </c>
      <c r="E13" s="474">
        <v>4355</v>
      </c>
      <c r="F13" s="475">
        <v>46</v>
      </c>
      <c r="G13" s="476">
        <f t="shared" si="0"/>
        <v>99.5</v>
      </c>
      <c r="H13" s="163">
        <f>I13+J13</f>
        <v>842</v>
      </c>
      <c r="I13" s="477">
        <v>247</v>
      </c>
      <c r="J13" s="475">
        <v>595</v>
      </c>
      <c r="K13" s="476">
        <f t="shared" si="1"/>
        <v>19.3</v>
      </c>
    </row>
    <row r="14" spans="1:11" s="8" customFormat="1" ht="12.95" customHeight="1">
      <c r="B14" s="161" t="s">
        <v>114</v>
      </c>
      <c r="C14" s="399">
        <f>E14+15</f>
        <v>3285</v>
      </c>
      <c r="D14" s="399">
        <f>E14+F14</f>
        <v>3299</v>
      </c>
      <c r="E14" s="474">
        <v>3270</v>
      </c>
      <c r="F14" s="475">
        <v>29</v>
      </c>
      <c r="G14" s="476">
        <f t="shared" si="0"/>
        <v>99.5</v>
      </c>
      <c r="H14" s="163">
        <f>I14+J14</f>
        <v>573</v>
      </c>
      <c r="I14" s="477">
        <v>93</v>
      </c>
      <c r="J14" s="475">
        <v>480</v>
      </c>
      <c r="K14" s="476">
        <f t="shared" si="1"/>
        <v>17.5</v>
      </c>
    </row>
    <row r="15" spans="1:11" s="8" customFormat="1" ht="12.95" customHeight="1">
      <c r="B15" s="161" t="s">
        <v>115</v>
      </c>
      <c r="C15" s="399">
        <f>E15+2</f>
        <v>1565</v>
      </c>
      <c r="D15" s="399">
        <f>E15+F15</f>
        <v>1576</v>
      </c>
      <c r="E15" s="474">
        <v>1563</v>
      </c>
      <c r="F15" s="475">
        <v>13</v>
      </c>
      <c r="G15" s="476">
        <f t="shared" si="0"/>
        <v>99.9</v>
      </c>
      <c r="H15" s="163">
        <f>I15+J15</f>
        <v>299</v>
      </c>
      <c r="I15" s="477">
        <v>46</v>
      </c>
      <c r="J15" s="475">
        <v>253</v>
      </c>
      <c r="K15" s="476">
        <f t="shared" si="1"/>
        <v>19.100000000000001</v>
      </c>
    </row>
    <row r="16" spans="1:11" s="187" customFormat="1" ht="14.1" customHeight="1">
      <c r="B16" s="158" t="s">
        <v>450</v>
      </c>
      <c r="C16" s="448">
        <f>SUM(C17:C20)</f>
        <v>12549</v>
      </c>
      <c r="D16" s="448">
        <f>SUM(D17:D20)</f>
        <v>12588</v>
      </c>
      <c r="E16" s="471">
        <f>SUM(E17:E20)</f>
        <v>12462</v>
      </c>
      <c r="F16" s="472">
        <f>SUM(F17:F20)</f>
        <v>126</v>
      </c>
      <c r="G16" s="473">
        <f>ROUND(E16/C16*100,1)</f>
        <v>99.3</v>
      </c>
      <c r="H16" s="448">
        <f>SUM(H17:H20)</f>
        <v>2525</v>
      </c>
      <c r="I16" s="471">
        <f>SUM(I17:I20)</f>
        <v>483</v>
      </c>
      <c r="J16" s="472">
        <f>SUM(J17:J20)</f>
        <v>2042</v>
      </c>
      <c r="K16" s="473">
        <f>ROUND(H16/E16*100,1)</f>
        <v>20.3</v>
      </c>
    </row>
    <row r="17" spans="2:11" s="8" customFormat="1" ht="12.95" customHeight="1">
      <c r="B17" s="161" t="s">
        <v>111</v>
      </c>
      <c r="C17" s="399">
        <f>E17+30</f>
        <v>3254</v>
      </c>
      <c r="D17" s="399">
        <f>E17+F17</f>
        <v>3250</v>
      </c>
      <c r="E17" s="474">
        <v>3224</v>
      </c>
      <c r="F17" s="475">
        <v>26</v>
      </c>
      <c r="G17" s="476">
        <f t="shared" si="0"/>
        <v>99.1</v>
      </c>
      <c r="H17" s="163">
        <f>I17+J17</f>
        <v>615</v>
      </c>
      <c r="I17" s="477">
        <v>104</v>
      </c>
      <c r="J17" s="475">
        <v>511</v>
      </c>
      <c r="K17" s="476">
        <f t="shared" si="1"/>
        <v>19.100000000000001</v>
      </c>
    </row>
    <row r="18" spans="2:11" s="8" customFormat="1" ht="12.95" customHeight="1">
      <c r="B18" s="161" t="s">
        <v>112</v>
      </c>
      <c r="C18" s="399">
        <f>E18+29</f>
        <v>4459</v>
      </c>
      <c r="D18" s="399">
        <f>E18+F18</f>
        <v>4485</v>
      </c>
      <c r="E18" s="474">
        <v>4430</v>
      </c>
      <c r="F18" s="475">
        <v>55</v>
      </c>
      <c r="G18" s="476">
        <f t="shared" si="0"/>
        <v>99.3</v>
      </c>
      <c r="H18" s="163">
        <f>I18+J18</f>
        <v>975</v>
      </c>
      <c r="I18" s="477">
        <v>243</v>
      </c>
      <c r="J18" s="475">
        <v>732</v>
      </c>
      <c r="K18" s="476">
        <f t="shared" si="1"/>
        <v>22</v>
      </c>
    </row>
    <row r="19" spans="2:11" s="8" customFormat="1" ht="12.95" customHeight="1">
      <c r="B19" s="161" t="s">
        <v>114</v>
      </c>
      <c r="C19" s="399">
        <f>E19+25</f>
        <v>3295</v>
      </c>
      <c r="D19" s="399">
        <f>E19+F19</f>
        <v>3302</v>
      </c>
      <c r="E19" s="474">
        <v>3270</v>
      </c>
      <c r="F19" s="475">
        <v>32</v>
      </c>
      <c r="G19" s="476">
        <f t="shared" si="0"/>
        <v>99.2</v>
      </c>
      <c r="H19" s="163">
        <f>I19+J19</f>
        <v>648</v>
      </c>
      <c r="I19" s="477">
        <v>91</v>
      </c>
      <c r="J19" s="475">
        <v>557</v>
      </c>
      <c r="K19" s="476">
        <f t="shared" si="1"/>
        <v>19.8</v>
      </c>
    </row>
    <row r="20" spans="2:11" s="8" customFormat="1" ht="12.95" customHeight="1">
      <c r="B20" s="164" t="s">
        <v>115</v>
      </c>
      <c r="C20" s="399">
        <f>E20+3</f>
        <v>1541</v>
      </c>
      <c r="D20" s="399">
        <f>E20+F20</f>
        <v>1551</v>
      </c>
      <c r="E20" s="478">
        <v>1538</v>
      </c>
      <c r="F20" s="479">
        <v>13</v>
      </c>
      <c r="G20" s="480">
        <f t="shared" si="0"/>
        <v>99.8</v>
      </c>
      <c r="H20" s="163">
        <f>I20+J20</f>
        <v>287</v>
      </c>
      <c r="I20" s="183">
        <v>45</v>
      </c>
      <c r="J20" s="479">
        <v>242</v>
      </c>
      <c r="K20" s="480">
        <f t="shared" si="1"/>
        <v>18.7</v>
      </c>
    </row>
    <row r="21" spans="2:11" s="187" customFormat="1" ht="14.1" customHeight="1">
      <c r="B21" s="171" t="s">
        <v>451</v>
      </c>
      <c r="C21" s="453">
        <v>12245</v>
      </c>
      <c r="D21" s="453">
        <v>12356</v>
      </c>
      <c r="E21" s="481">
        <v>12245</v>
      </c>
      <c r="F21" s="482">
        <v>111</v>
      </c>
      <c r="G21" s="483">
        <v>100</v>
      </c>
      <c r="H21" s="453">
        <v>2978</v>
      </c>
      <c r="I21" s="481">
        <v>481</v>
      </c>
      <c r="J21" s="482">
        <v>2497</v>
      </c>
      <c r="K21" s="483">
        <f t="shared" si="1"/>
        <v>24.3</v>
      </c>
    </row>
    <row r="22" spans="2:11" s="187" customFormat="1" ht="14.1" customHeight="1">
      <c r="B22" s="171" t="s">
        <v>452</v>
      </c>
      <c r="C22" s="453">
        <v>11960</v>
      </c>
      <c r="D22" s="453">
        <v>12067</v>
      </c>
      <c r="E22" s="481">
        <v>11960</v>
      </c>
      <c r="F22" s="482">
        <v>107</v>
      </c>
      <c r="G22" s="483">
        <v>100</v>
      </c>
      <c r="H22" s="453">
        <v>2968</v>
      </c>
      <c r="I22" s="481">
        <v>439</v>
      </c>
      <c r="J22" s="482">
        <v>2529</v>
      </c>
      <c r="K22" s="483">
        <f t="shared" si="1"/>
        <v>24.8</v>
      </c>
    </row>
    <row r="23" spans="2:11" s="187" customFormat="1" ht="14.1" customHeight="1">
      <c r="B23" s="171" t="s">
        <v>453</v>
      </c>
      <c r="C23" s="453">
        <f>E23</f>
        <v>11502</v>
      </c>
      <c r="D23" s="453">
        <f>E23+F23</f>
        <v>11620</v>
      </c>
      <c r="E23" s="481">
        <v>11502</v>
      </c>
      <c r="F23" s="482">
        <v>118</v>
      </c>
      <c r="G23" s="483">
        <f>E23/C23*100</f>
        <v>100</v>
      </c>
      <c r="H23" s="453">
        <v>2984</v>
      </c>
      <c r="I23" s="481">
        <v>436</v>
      </c>
      <c r="J23" s="482">
        <f>H23-I23</f>
        <v>2548</v>
      </c>
      <c r="K23" s="483">
        <f t="shared" si="1"/>
        <v>25.9</v>
      </c>
    </row>
    <row r="24" spans="2:11" s="187" customFormat="1" ht="14.1" customHeight="1">
      <c r="B24" s="171" t="s">
        <v>454</v>
      </c>
      <c r="C24" s="453">
        <v>11179</v>
      </c>
      <c r="D24" s="453">
        <v>11303</v>
      </c>
      <c r="E24" s="481">
        <v>11179</v>
      </c>
      <c r="F24" s="482">
        <v>124</v>
      </c>
      <c r="G24" s="483">
        <f t="shared" ref="G24:G29" si="2">ROUND(E24/C24*100,1)</f>
        <v>100</v>
      </c>
      <c r="H24" s="453">
        <v>3014</v>
      </c>
      <c r="I24" s="481">
        <v>430</v>
      </c>
      <c r="J24" s="482">
        <v>2584</v>
      </c>
      <c r="K24" s="483">
        <f t="shared" si="1"/>
        <v>27</v>
      </c>
    </row>
    <row r="25" spans="2:11" s="187" customFormat="1" ht="14.1" customHeight="1">
      <c r="B25" s="171" t="s">
        <v>455</v>
      </c>
      <c r="C25" s="453">
        <v>11204</v>
      </c>
      <c r="D25" s="453">
        <v>11330</v>
      </c>
      <c r="E25" s="481">
        <v>11204</v>
      </c>
      <c r="F25" s="482">
        <v>126</v>
      </c>
      <c r="G25" s="483">
        <f t="shared" si="2"/>
        <v>100</v>
      </c>
      <c r="H25" s="453">
        <v>3034</v>
      </c>
      <c r="I25" s="481">
        <v>441</v>
      </c>
      <c r="J25" s="482">
        <v>2593</v>
      </c>
      <c r="K25" s="483">
        <f t="shared" si="1"/>
        <v>27.1</v>
      </c>
    </row>
    <row r="26" spans="2:11" s="187" customFormat="1" ht="14.1" customHeight="1">
      <c r="B26" s="171" t="s">
        <v>456</v>
      </c>
      <c r="C26" s="453">
        <v>10545</v>
      </c>
      <c r="D26" s="453">
        <v>10656</v>
      </c>
      <c r="E26" s="481">
        <v>10545</v>
      </c>
      <c r="F26" s="482">
        <v>111</v>
      </c>
      <c r="G26" s="483">
        <f t="shared" si="2"/>
        <v>100</v>
      </c>
      <c r="H26" s="453">
        <v>2800</v>
      </c>
      <c r="I26" s="481">
        <v>480</v>
      </c>
      <c r="J26" s="482">
        <v>2320</v>
      </c>
      <c r="K26" s="483">
        <f t="shared" si="1"/>
        <v>26.6</v>
      </c>
    </row>
    <row r="27" spans="2:11" s="187" customFormat="1" ht="14.1" customHeight="1">
      <c r="B27" s="171" t="s">
        <v>292</v>
      </c>
      <c r="C27" s="453">
        <v>10313</v>
      </c>
      <c r="D27" s="453">
        <v>10425</v>
      </c>
      <c r="E27" s="481">
        <v>10313</v>
      </c>
      <c r="F27" s="482">
        <v>112</v>
      </c>
      <c r="G27" s="483">
        <f t="shared" si="2"/>
        <v>100</v>
      </c>
      <c r="H27" s="453">
        <v>2863</v>
      </c>
      <c r="I27" s="481">
        <v>510</v>
      </c>
      <c r="J27" s="482">
        <v>2353</v>
      </c>
      <c r="K27" s="483">
        <f t="shared" si="1"/>
        <v>27.8</v>
      </c>
    </row>
    <row r="28" spans="2:11" s="187" customFormat="1" ht="14.1" customHeight="1">
      <c r="B28" s="171" t="s">
        <v>457</v>
      </c>
      <c r="C28" s="453">
        <v>10235</v>
      </c>
      <c r="D28" s="453">
        <v>10332</v>
      </c>
      <c r="E28" s="481">
        <v>10235</v>
      </c>
      <c r="F28" s="482">
        <v>97</v>
      </c>
      <c r="G28" s="483">
        <f t="shared" si="2"/>
        <v>100</v>
      </c>
      <c r="H28" s="453">
        <v>3310</v>
      </c>
      <c r="I28" s="481">
        <v>509</v>
      </c>
      <c r="J28" s="482">
        <v>2801</v>
      </c>
      <c r="K28" s="483">
        <f t="shared" si="1"/>
        <v>32.299999999999997</v>
      </c>
    </row>
    <row r="29" spans="2:11" s="187" customFormat="1" ht="14.1" customHeight="1">
      <c r="B29" s="171" t="s">
        <v>458</v>
      </c>
      <c r="C29" s="453">
        <v>9882</v>
      </c>
      <c r="D29" s="453">
        <v>9975</v>
      </c>
      <c r="E29" s="481">
        <v>9882</v>
      </c>
      <c r="F29" s="482">
        <v>93</v>
      </c>
      <c r="G29" s="483">
        <f t="shared" si="2"/>
        <v>100</v>
      </c>
      <c r="H29" s="453">
        <v>3216</v>
      </c>
      <c r="I29" s="481">
        <v>525</v>
      </c>
      <c r="J29" s="482">
        <v>2691</v>
      </c>
      <c r="K29" s="483">
        <f>ROUND(H29/E29*100,1)</f>
        <v>32.5</v>
      </c>
    </row>
    <row r="30" spans="2:11" s="187" customFormat="1" ht="14.1" customHeight="1">
      <c r="B30" s="171" t="s">
        <v>459</v>
      </c>
      <c r="C30" s="453">
        <v>9326</v>
      </c>
      <c r="D30" s="453">
        <v>9416</v>
      </c>
      <c r="E30" s="481">
        <v>9326</v>
      </c>
      <c r="F30" s="482">
        <v>90</v>
      </c>
      <c r="G30" s="483">
        <f>ROUND(E30/C30*100,1)</f>
        <v>100</v>
      </c>
      <c r="H30" s="453">
        <v>3099</v>
      </c>
      <c r="I30" s="481">
        <v>525</v>
      </c>
      <c r="J30" s="482">
        <v>2574</v>
      </c>
      <c r="K30" s="483">
        <f>ROUND(H30/E30*100,1)</f>
        <v>33.200000000000003</v>
      </c>
    </row>
    <row r="31" spans="2:11" s="187" customFormat="1" ht="14.1" customHeight="1">
      <c r="B31" s="171" t="s">
        <v>460</v>
      </c>
      <c r="C31" s="453">
        <v>8978</v>
      </c>
      <c r="D31" s="453">
        <v>9058</v>
      </c>
      <c r="E31" s="481">
        <v>8978</v>
      </c>
      <c r="F31" s="482">
        <v>80</v>
      </c>
      <c r="G31" s="483">
        <f>ROUND(E31/C31*100,1)</f>
        <v>100</v>
      </c>
      <c r="H31" s="453">
        <v>2928</v>
      </c>
      <c r="I31" s="481">
        <v>529</v>
      </c>
      <c r="J31" s="482">
        <v>2399</v>
      </c>
      <c r="K31" s="483">
        <f>ROUND(H31/E31*100,1)</f>
        <v>32.6</v>
      </c>
    </row>
    <row r="32" spans="2:11" s="8" customFormat="1" ht="15" customHeight="1">
      <c r="B32" s="174"/>
      <c r="C32" s="174"/>
      <c r="D32" s="174"/>
      <c r="E32" s="174"/>
      <c r="F32" s="174"/>
      <c r="G32" s="484"/>
      <c r="H32" s="174"/>
      <c r="I32" s="174"/>
      <c r="J32" s="174"/>
      <c r="K32" s="307" t="s">
        <v>297</v>
      </c>
    </row>
    <row r="33" spans="1:11" s="8" customFormat="1" ht="15" hidden="1" customHeight="1">
      <c r="B33" s="174"/>
      <c r="C33" s="174"/>
      <c r="D33" s="174"/>
      <c r="E33" s="174"/>
      <c r="F33" s="174"/>
      <c r="G33" s="484"/>
      <c r="H33" s="174"/>
      <c r="I33" s="174"/>
      <c r="J33" s="174"/>
      <c r="K33" s="307"/>
    </row>
    <row r="34" spans="1:11" s="14" customFormat="1" ht="29.25" customHeight="1">
      <c r="A34" s="148" t="s">
        <v>461</v>
      </c>
      <c r="C34" s="178"/>
      <c r="D34" s="178"/>
      <c r="E34" s="178"/>
      <c r="F34" s="297"/>
    </row>
    <row r="35" spans="1:11" s="14" customFormat="1" ht="13.5" customHeight="1">
      <c r="B35" s="299"/>
      <c r="C35" s="299"/>
      <c r="D35" s="299"/>
      <c r="E35" s="299"/>
      <c r="F35" s="300"/>
    </row>
    <row r="36" spans="1:11" s="225" customFormat="1" ht="18" customHeight="1">
      <c r="B36" s="485" t="s">
        <v>284</v>
      </c>
      <c r="C36" s="485" t="s">
        <v>256</v>
      </c>
      <c r="D36" s="486" t="s">
        <v>462</v>
      </c>
      <c r="E36" s="486" t="s">
        <v>463</v>
      </c>
      <c r="F36" s="487" t="s">
        <v>464</v>
      </c>
    </row>
    <row r="37" spans="1:11" s="170" customFormat="1" ht="14.1" customHeight="1">
      <c r="B37" s="158" t="s">
        <v>448</v>
      </c>
      <c r="C37" s="488">
        <f>SUM(C38:C41)</f>
        <v>12260</v>
      </c>
      <c r="D37" s="488">
        <f>SUM(D38:D41)</f>
        <v>128610</v>
      </c>
      <c r="E37" s="488">
        <f>SUM(E38:E41)</f>
        <v>97113</v>
      </c>
      <c r="F37" s="489">
        <f>ROUND(E37/D37*100,1)</f>
        <v>75.5</v>
      </c>
    </row>
    <row r="38" spans="1:11" s="14" customFormat="1" ht="12.95" customHeight="1">
      <c r="B38" s="161" t="s">
        <v>111</v>
      </c>
      <c r="C38" s="490">
        <v>3321</v>
      </c>
      <c r="D38" s="490">
        <v>35527</v>
      </c>
      <c r="E38" s="490">
        <v>26801</v>
      </c>
      <c r="F38" s="491">
        <f t="shared" ref="F38:F51" si="3">ROUND(E38/D38*100,1)</f>
        <v>75.400000000000006</v>
      </c>
    </row>
    <row r="39" spans="1:11" s="14" customFormat="1" ht="12.95" customHeight="1">
      <c r="B39" s="161" t="s">
        <v>112</v>
      </c>
      <c r="C39" s="490">
        <v>4304</v>
      </c>
      <c r="D39" s="490">
        <v>44041</v>
      </c>
      <c r="E39" s="490">
        <v>33007</v>
      </c>
      <c r="F39" s="491">
        <f t="shared" si="3"/>
        <v>74.900000000000006</v>
      </c>
    </row>
    <row r="40" spans="1:11" s="14" customFormat="1" ht="12.95" customHeight="1">
      <c r="B40" s="161" t="s">
        <v>114</v>
      </c>
      <c r="C40" s="490">
        <v>3154</v>
      </c>
      <c r="D40" s="490">
        <v>33773</v>
      </c>
      <c r="E40" s="490">
        <v>24808</v>
      </c>
      <c r="F40" s="491">
        <f t="shared" si="3"/>
        <v>73.5</v>
      </c>
    </row>
    <row r="41" spans="1:11" s="14" customFormat="1" ht="12.95" customHeight="1">
      <c r="B41" s="161" t="s">
        <v>115</v>
      </c>
      <c r="C41" s="490">
        <v>1481</v>
      </c>
      <c r="D41" s="490">
        <v>15269</v>
      </c>
      <c r="E41" s="490">
        <v>12497</v>
      </c>
      <c r="F41" s="491">
        <f t="shared" si="3"/>
        <v>81.8</v>
      </c>
    </row>
    <row r="42" spans="1:11" s="170" customFormat="1" ht="14.1" customHeight="1">
      <c r="B42" s="158" t="s">
        <v>465</v>
      </c>
      <c r="C42" s="488">
        <f>SUM(C43:C46)</f>
        <v>12614</v>
      </c>
      <c r="D42" s="488">
        <f>SUM(D43:D46)</f>
        <v>128563</v>
      </c>
      <c r="E42" s="488">
        <f>SUM(E43:E46)</f>
        <v>95414</v>
      </c>
      <c r="F42" s="489">
        <f>ROUND(E42/D42*100,1)</f>
        <v>74.2</v>
      </c>
    </row>
    <row r="43" spans="1:11" s="14" customFormat="1" ht="12.95" customHeight="1">
      <c r="B43" s="161" t="s">
        <v>111</v>
      </c>
      <c r="C43" s="490">
        <v>3338</v>
      </c>
      <c r="D43" s="490">
        <v>34731</v>
      </c>
      <c r="E43" s="490">
        <v>25781</v>
      </c>
      <c r="F43" s="491">
        <f t="shared" si="3"/>
        <v>74.2</v>
      </c>
    </row>
    <row r="44" spans="1:11" s="14" customFormat="1" ht="12.95" customHeight="1">
      <c r="B44" s="161" t="s">
        <v>112</v>
      </c>
      <c r="C44" s="490">
        <v>4401</v>
      </c>
      <c r="D44" s="490">
        <v>44130</v>
      </c>
      <c r="E44" s="490">
        <v>32284</v>
      </c>
      <c r="F44" s="491">
        <f t="shared" si="3"/>
        <v>73.2</v>
      </c>
    </row>
    <row r="45" spans="1:11" s="14" customFormat="1" ht="12.95" customHeight="1">
      <c r="B45" s="161" t="s">
        <v>114</v>
      </c>
      <c r="C45" s="490">
        <v>3299</v>
      </c>
      <c r="D45" s="490">
        <v>33794</v>
      </c>
      <c r="E45" s="490">
        <v>24562</v>
      </c>
      <c r="F45" s="491">
        <f t="shared" si="3"/>
        <v>72.7</v>
      </c>
    </row>
    <row r="46" spans="1:11" s="14" customFormat="1" ht="12.95" customHeight="1">
      <c r="B46" s="161" t="s">
        <v>115</v>
      </c>
      <c r="C46" s="490">
        <v>1576</v>
      </c>
      <c r="D46" s="490">
        <v>15908</v>
      </c>
      <c r="E46" s="490">
        <v>12787</v>
      </c>
      <c r="F46" s="491">
        <f t="shared" si="3"/>
        <v>80.400000000000006</v>
      </c>
    </row>
    <row r="47" spans="1:11" s="170" customFormat="1" ht="14.1" customHeight="1">
      <c r="B47" s="158" t="s">
        <v>466</v>
      </c>
      <c r="C47" s="488">
        <f>SUM(C48:C51)</f>
        <v>12588</v>
      </c>
      <c r="D47" s="488">
        <f>SUM(D48:D51)</f>
        <v>124812</v>
      </c>
      <c r="E47" s="488">
        <f>SUM(E48:E51)</f>
        <v>93560</v>
      </c>
      <c r="F47" s="489">
        <f>ROUND(E47/D47*100,1)</f>
        <v>75</v>
      </c>
    </row>
    <row r="48" spans="1:11" s="14" customFormat="1" ht="12.95" customHeight="1">
      <c r="B48" s="161" t="s">
        <v>111</v>
      </c>
      <c r="C48" s="490">
        <v>3250</v>
      </c>
      <c r="D48" s="490">
        <v>33163</v>
      </c>
      <c r="E48" s="490">
        <v>25249</v>
      </c>
      <c r="F48" s="491">
        <f t="shared" si="3"/>
        <v>76.099999999999994</v>
      </c>
    </row>
    <row r="49" spans="2:6" s="14" customFormat="1" ht="12.95" customHeight="1">
      <c r="B49" s="161" t="s">
        <v>112</v>
      </c>
      <c r="C49" s="490">
        <v>4485</v>
      </c>
      <c r="D49" s="490">
        <v>43061</v>
      </c>
      <c r="E49" s="490">
        <v>31562</v>
      </c>
      <c r="F49" s="491">
        <f t="shared" si="3"/>
        <v>73.3</v>
      </c>
    </row>
    <row r="50" spans="2:6" s="14" customFormat="1" ht="12.95" customHeight="1">
      <c r="B50" s="161" t="s">
        <v>114</v>
      </c>
      <c r="C50" s="490">
        <v>3302</v>
      </c>
      <c r="D50" s="490">
        <v>32907</v>
      </c>
      <c r="E50" s="490">
        <v>24175</v>
      </c>
      <c r="F50" s="491">
        <f t="shared" si="3"/>
        <v>73.5</v>
      </c>
    </row>
    <row r="51" spans="2:6" s="14" customFormat="1" ht="12.95" customHeight="1">
      <c r="B51" s="161" t="s">
        <v>115</v>
      </c>
      <c r="C51" s="490">
        <v>1551</v>
      </c>
      <c r="D51" s="490">
        <v>15681</v>
      </c>
      <c r="E51" s="490">
        <v>12574</v>
      </c>
      <c r="F51" s="491">
        <f t="shared" si="3"/>
        <v>80.2</v>
      </c>
    </row>
    <row r="52" spans="2:6" s="170" customFormat="1" ht="14.1" customHeight="1">
      <c r="B52" s="171" t="s">
        <v>467</v>
      </c>
      <c r="C52" s="492">
        <v>12356</v>
      </c>
      <c r="D52" s="492">
        <v>117822</v>
      </c>
      <c r="E52" s="492">
        <v>92003</v>
      </c>
      <c r="F52" s="493">
        <v>78.099999999999994</v>
      </c>
    </row>
    <row r="53" spans="2:6" s="170" customFormat="1" ht="14.1" customHeight="1">
      <c r="B53" s="171" t="s">
        <v>422</v>
      </c>
      <c r="C53" s="492">
        <v>12067</v>
      </c>
      <c r="D53" s="492">
        <v>106207</v>
      </c>
      <c r="E53" s="492">
        <v>82213</v>
      </c>
      <c r="F53" s="493">
        <f>E53/D53*100</f>
        <v>77.408268758179773</v>
      </c>
    </row>
    <row r="54" spans="2:6" s="170" customFormat="1" ht="14.1" customHeight="1">
      <c r="B54" s="171" t="s">
        <v>423</v>
      </c>
      <c r="C54" s="492">
        <v>11620</v>
      </c>
      <c r="D54" s="492">
        <v>92538</v>
      </c>
      <c r="E54" s="492">
        <v>69869</v>
      </c>
      <c r="F54" s="493">
        <f>E54/D54*100</f>
        <v>75.503036590373682</v>
      </c>
    </row>
    <row r="55" spans="2:6" s="170" customFormat="1" ht="14.1" customHeight="1">
      <c r="B55" s="171" t="s">
        <v>424</v>
      </c>
      <c r="C55" s="492">
        <v>11303</v>
      </c>
      <c r="D55" s="492">
        <v>97264</v>
      </c>
      <c r="E55" s="492">
        <v>72368</v>
      </c>
      <c r="F55" s="493">
        <f t="shared" ref="F55:F60" si="4">ROUND(E55/D55*100,1)</f>
        <v>74.400000000000006</v>
      </c>
    </row>
    <row r="56" spans="2:6" s="170" customFormat="1" ht="14.1" customHeight="1">
      <c r="B56" s="171" t="s">
        <v>425</v>
      </c>
      <c r="C56" s="492">
        <v>11330</v>
      </c>
      <c r="D56" s="492">
        <v>104009</v>
      </c>
      <c r="E56" s="492">
        <v>75145</v>
      </c>
      <c r="F56" s="493">
        <f t="shared" si="4"/>
        <v>72.2</v>
      </c>
    </row>
    <row r="57" spans="2:6" s="170" customFormat="1" ht="14.1" customHeight="1">
      <c r="B57" s="171" t="s">
        <v>426</v>
      </c>
      <c r="C57" s="492">
        <v>10656</v>
      </c>
      <c r="D57" s="492">
        <v>98787</v>
      </c>
      <c r="E57" s="492">
        <v>70039</v>
      </c>
      <c r="F57" s="493">
        <f t="shared" si="4"/>
        <v>70.900000000000006</v>
      </c>
    </row>
    <row r="58" spans="2:6" s="170" customFormat="1" ht="14.1" customHeight="1">
      <c r="B58" s="171" t="s">
        <v>292</v>
      </c>
      <c r="C58" s="492">
        <v>10425</v>
      </c>
      <c r="D58" s="492">
        <v>92432</v>
      </c>
      <c r="E58" s="492">
        <v>65240</v>
      </c>
      <c r="F58" s="493">
        <f t="shared" si="4"/>
        <v>70.599999999999994</v>
      </c>
    </row>
    <row r="59" spans="2:6" s="170" customFormat="1" ht="14.1" customHeight="1">
      <c r="B59" s="171" t="s">
        <v>427</v>
      </c>
      <c r="C59" s="492">
        <v>10332</v>
      </c>
      <c r="D59" s="492">
        <v>87404</v>
      </c>
      <c r="E59" s="492">
        <v>62272</v>
      </c>
      <c r="F59" s="493">
        <f t="shared" si="4"/>
        <v>71.2</v>
      </c>
    </row>
    <row r="60" spans="2:6" s="170" customFormat="1" ht="14.1" customHeight="1">
      <c r="B60" s="171" t="s">
        <v>428</v>
      </c>
      <c r="C60" s="492">
        <v>9975</v>
      </c>
      <c r="D60" s="492">
        <v>82446</v>
      </c>
      <c r="E60" s="492">
        <v>60002</v>
      </c>
      <c r="F60" s="493">
        <f t="shared" si="4"/>
        <v>72.8</v>
      </c>
    </row>
    <row r="61" spans="2:6" s="170" customFormat="1" ht="14.1" customHeight="1">
      <c r="B61" s="171" t="s">
        <v>429</v>
      </c>
      <c r="C61" s="492">
        <v>9416</v>
      </c>
      <c r="D61" s="492">
        <v>76996</v>
      </c>
      <c r="E61" s="492">
        <v>57223</v>
      </c>
      <c r="F61" s="493">
        <f>ROUND(E61/D61*100,1)</f>
        <v>74.3</v>
      </c>
    </row>
    <row r="62" spans="2:6" s="170" customFormat="1" ht="14.1" customHeight="1">
      <c r="B62" s="171" t="s">
        <v>430</v>
      </c>
      <c r="C62" s="492">
        <v>9058</v>
      </c>
      <c r="D62" s="492">
        <v>73483</v>
      </c>
      <c r="E62" s="492">
        <v>54375</v>
      </c>
      <c r="F62" s="493">
        <f>ROUND(E62/D62*100,1)</f>
        <v>74</v>
      </c>
    </row>
    <row r="63" spans="2:6" s="14" customFormat="1" ht="15" customHeight="1">
      <c r="B63" s="178"/>
      <c r="C63" s="178"/>
      <c r="D63" s="178"/>
      <c r="E63" s="178"/>
      <c r="F63" s="307" t="s">
        <v>297</v>
      </c>
    </row>
  </sheetData>
  <mergeCells count="4">
    <mergeCell ref="D3:F3"/>
    <mergeCell ref="G3:G4"/>
    <mergeCell ref="H3:J3"/>
    <mergeCell ref="K3:K4"/>
  </mergeCells>
  <phoneticPr fontId="1"/>
  <pageMargins left="0.59055118110236227" right="0.59055118110236227" top="0.78740157480314965" bottom="0.5" header="0.39370078740157483" footer="0.39370078740157483"/>
  <pageSetup paperSize="9" scale="97" orientation="portrait" r:id="rId1"/>
  <headerFooter alignWithMargins="0">
    <oddHeader>&amp;R14.厚      生</oddHeader>
    <oddFooter>&amp;C-85-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workbookViewId="0">
      <selection activeCell="U21" sqref="U21"/>
    </sheetView>
  </sheetViews>
  <sheetFormatPr defaultRowHeight="13.5"/>
  <cols>
    <col min="1" max="1" width="3.625" style="5" customWidth="1"/>
    <col min="2" max="2" width="7.125" style="5" customWidth="1"/>
    <col min="3" max="4" width="4.625" style="5" customWidth="1"/>
    <col min="5" max="5" width="4.125" style="5" customWidth="1"/>
    <col min="6" max="6" width="4.625" style="5" customWidth="1"/>
    <col min="7" max="7" width="3.875" style="5" customWidth="1"/>
    <col min="8" max="9" width="4.875" style="5" customWidth="1"/>
    <col min="10" max="10" width="4.625" style="5" customWidth="1"/>
    <col min="11" max="12" width="4.125" style="5" customWidth="1"/>
    <col min="13" max="13" width="5.125" style="5" customWidth="1"/>
    <col min="14" max="15" width="4.625" style="5" customWidth="1"/>
    <col min="16" max="17" width="4.375" style="5" customWidth="1"/>
    <col min="18" max="18" width="3.625" style="5" customWidth="1"/>
    <col min="19" max="19" width="4.875" style="5" customWidth="1"/>
    <col min="20" max="20" width="5.375" style="5" customWidth="1"/>
    <col min="21" max="256" width="9" style="5"/>
    <col min="257" max="257" width="3.625" style="5" customWidth="1"/>
    <col min="258" max="258" width="7.125" style="5" customWidth="1"/>
    <col min="259" max="260" width="4.625" style="5" customWidth="1"/>
    <col min="261" max="261" width="4.125" style="5" customWidth="1"/>
    <col min="262" max="262" width="4.625" style="5" customWidth="1"/>
    <col min="263" max="263" width="3.875" style="5" customWidth="1"/>
    <col min="264" max="265" width="4.875" style="5" customWidth="1"/>
    <col min="266" max="266" width="4.625" style="5" customWidth="1"/>
    <col min="267" max="268" width="4.125" style="5" customWidth="1"/>
    <col min="269" max="269" width="5.125" style="5" customWidth="1"/>
    <col min="270" max="271" width="4.625" style="5" customWidth="1"/>
    <col min="272" max="273" width="4.375" style="5" customWidth="1"/>
    <col min="274" max="274" width="3.625" style="5" customWidth="1"/>
    <col min="275" max="275" width="4.875" style="5" customWidth="1"/>
    <col min="276" max="276" width="5.375" style="5" customWidth="1"/>
    <col min="277" max="512" width="9" style="5"/>
    <col min="513" max="513" width="3.625" style="5" customWidth="1"/>
    <col min="514" max="514" width="7.125" style="5" customWidth="1"/>
    <col min="515" max="516" width="4.625" style="5" customWidth="1"/>
    <col min="517" max="517" width="4.125" style="5" customWidth="1"/>
    <col min="518" max="518" width="4.625" style="5" customWidth="1"/>
    <col min="519" max="519" width="3.875" style="5" customWidth="1"/>
    <col min="520" max="521" width="4.875" style="5" customWidth="1"/>
    <col min="522" max="522" width="4.625" style="5" customWidth="1"/>
    <col min="523" max="524" width="4.125" style="5" customWidth="1"/>
    <col min="525" max="525" width="5.125" style="5" customWidth="1"/>
    <col min="526" max="527" width="4.625" style="5" customWidth="1"/>
    <col min="528" max="529" width="4.375" style="5" customWidth="1"/>
    <col min="530" max="530" width="3.625" style="5" customWidth="1"/>
    <col min="531" max="531" width="4.875" style="5" customWidth="1"/>
    <col min="532" max="532" width="5.375" style="5" customWidth="1"/>
    <col min="533" max="768" width="9" style="5"/>
    <col min="769" max="769" width="3.625" style="5" customWidth="1"/>
    <col min="770" max="770" width="7.125" style="5" customWidth="1"/>
    <col min="771" max="772" width="4.625" style="5" customWidth="1"/>
    <col min="773" max="773" width="4.125" style="5" customWidth="1"/>
    <col min="774" max="774" width="4.625" style="5" customWidth="1"/>
    <col min="775" max="775" width="3.875" style="5" customWidth="1"/>
    <col min="776" max="777" width="4.875" style="5" customWidth="1"/>
    <col min="778" max="778" width="4.625" style="5" customWidth="1"/>
    <col min="779" max="780" width="4.125" style="5" customWidth="1"/>
    <col min="781" max="781" width="5.125" style="5" customWidth="1"/>
    <col min="782" max="783" width="4.625" style="5" customWidth="1"/>
    <col min="784" max="785" width="4.375" style="5" customWidth="1"/>
    <col min="786" max="786" width="3.625" style="5" customWidth="1"/>
    <col min="787" max="787" width="4.875" style="5" customWidth="1"/>
    <col min="788" max="788" width="5.375" style="5" customWidth="1"/>
    <col min="789" max="1024" width="9" style="5"/>
    <col min="1025" max="1025" width="3.625" style="5" customWidth="1"/>
    <col min="1026" max="1026" width="7.125" style="5" customWidth="1"/>
    <col min="1027" max="1028" width="4.625" style="5" customWidth="1"/>
    <col min="1029" max="1029" width="4.125" style="5" customWidth="1"/>
    <col min="1030" max="1030" width="4.625" style="5" customWidth="1"/>
    <col min="1031" max="1031" width="3.875" style="5" customWidth="1"/>
    <col min="1032" max="1033" width="4.875" style="5" customWidth="1"/>
    <col min="1034" max="1034" width="4.625" style="5" customWidth="1"/>
    <col min="1035" max="1036" width="4.125" style="5" customWidth="1"/>
    <col min="1037" max="1037" width="5.125" style="5" customWidth="1"/>
    <col min="1038" max="1039" width="4.625" style="5" customWidth="1"/>
    <col min="1040" max="1041" width="4.375" style="5" customWidth="1"/>
    <col min="1042" max="1042" width="3.625" style="5" customWidth="1"/>
    <col min="1043" max="1043" width="4.875" style="5" customWidth="1"/>
    <col min="1044" max="1044" width="5.375" style="5" customWidth="1"/>
    <col min="1045" max="1280" width="9" style="5"/>
    <col min="1281" max="1281" width="3.625" style="5" customWidth="1"/>
    <col min="1282" max="1282" width="7.125" style="5" customWidth="1"/>
    <col min="1283" max="1284" width="4.625" style="5" customWidth="1"/>
    <col min="1285" max="1285" width="4.125" style="5" customWidth="1"/>
    <col min="1286" max="1286" width="4.625" style="5" customWidth="1"/>
    <col min="1287" max="1287" width="3.875" style="5" customWidth="1"/>
    <col min="1288" max="1289" width="4.875" style="5" customWidth="1"/>
    <col min="1290" max="1290" width="4.625" style="5" customWidth="1"/>
    <col min="1291" max="1292" width="4.125" style="5" customWidth="1"/>
    <col min="1293" max="1293" width="5.125" style="5" customWidth="1"/>
    <col min="1294" max="1295" width="4.625" style="5" customWidth="1"/>
    <col min="1296" max="1297" width="4.375" style="5" customWidth="1"/>
    <col min="1298" max="1298" width="3.625" style="5" customWidth="1"/>
    <col min="1299" max="1299" width="4.875" style="5" customWidth="1"/>
    <col min="1300" max="1300" width="5.375" style="5" customWidth="1"/>
    <col min="1301" max="1536" width="9" style="5"/>
    <col min="1537" max="1537" width="3.625" style="5" customWidth="1"/>
    <col min="1538" max="1538" width="7.125" style="5" customWidth="1"/>
    <col min="1539" max="1540" width="4.625" style="5" customWidth="1"/>
    <col min="1541" max="1541" width="4.125" style="5" customWidth="1"/>
    <col min="1542" max="1542" width="4.625" style="5" customWidth="1"/>
    <col min="1543" max="1543" width="3.875" style="5" customWidth="1"/>
    <col min="1544" max="1545" width="4.875" style="5" customWidth="1"/>
    <col min="1546" max="1546" width="4.625" style="5" customWidth="1"/>
    <col min="1547" max="1548" width="4.125" style="5" customWidth="1"/>
    <col min="1549" max="1549" width="5.125" style="5" customWidth="1"/>
    <col min="1550" max="1551" width="4.625" style="5" customWidth="1"/>
    <col min="1552" max="1553" width="4.375" style="5" customWidth="1"/>
    <col min="1554" max="1554" width="3.625" style="5" customWidth="1"/>
    <col min="1555" max="1555" width="4.875" style="5" customWidth="1"/>
    <col min="1556" max="1556" width="5.375" style="5" customWidth="1"/>
    <col min="1557" max="1792" width="9" style="5"/>
    <col min="1793" max="1793" width="3.625" style="5" customWidth="1"/>
    <col min="1794" max="1794" width="7.125" style="5" customWidth="1"/>
    <col min="1795" max="1796" width="4.625" style="5" customWidth="1"/>
    <col min="1797" max="1797" width="4.125" style="5" customWidth="1"/>
    <col min="1798" max="1798" width="4.625" style="5" customWidth="1"/>
    <col min="1799" max="1799" width="3.875" style="5" customWidth="1"/>
    <col min="1800" max="1801" width="4.875" style="5" customWidth="1"/>
    <col min="1802" max="1802" width="4.625" style="5" customWidth="1"/>
    <col min="1803" max="1804" width="4.125" style="5" customWidth="1"/>
    <col min="1805" max="1805" width="5.125" style="5" customWidth="1"/>
    <col min="1806" max="1807" width="4.625" style="5" customWidth="1"/>
    <col min="1808" max="1809" width="4.375" style="5" customWidth="1"/>
    <col min="1810" max="1810" width="3.625" style="5" customWidth="1"/>
    <col min="1811" max="1811" width="4.875" style="5" customWidth="1"/>
    <col min="1812" max="1812" width="5.375" style="5" customWidth="1"/>
    <col min="1813" max="2048" width="9" style="5"/>
    <col min="2049" max="2049" width="3.625" style="5" customWidth="1"/>
    <col min="2050" max="2050" width="7.125" style="5" customWidth="1"/>
    <col min="2051" max="2052" width="4.625" style="5" customWidth="1"/>
    <col min="2053" max="2053" width="4.125" style="5" customWidth="1"/>
    <col min="2054" max="2054" width="4.625" style="5" customWidth="1"/>
    <col min="2055" max="2055" width="3.875" style="5" customWidth="1"/>
    <col min="2056" max="2057" width="4.875" style="5" customWidth="1"/>
    <col min="2058" max="2058" width="4.625" style="5" customWidth="1"/>
    <col min="2059" max="2060" width="4.125" style="5" customWidth="1"/>
    <col min="2061" max="2061" width="5.125" style="5" customWidth="1"/>
    <col min="2062" max="2063" width="4.625" style="5" customWidth="1"/>
    <col min="2064" max="2065" width="4.375" style="5" customWidth="1"/>
    <col min="2066" max="2066" width="3.625" style="5" customWidth="1"/>
    <col min="2067" max="2067" width="4.875" style="5" customWidth="1"/>
    <col min="2068" max="2068" width="5.375" style="5" customWidth="1"/>
    <col min="2069" max="2304" width="9" style="5"/>
    <col min="2305" max="2305" width="3.625" style="5" customWidth="1"/>
    <col min="2306" max="2306" width="7.125" style="5" customWidth="1"/>
    <col min="2307" max="2308" width="4.625" style="5" customWidth="1"/>
    <col min="2309" max="2309" width="4.125" style="5" customWidth="1"/>
    <col min="2310" max="2310" width="4.625" style="5" customWidth="1"/>
    <col min="2311" max="2311" width="3.875" style="5" customWidth="1"/>
    <col min="2312" max="2313" width="4.875" style="5" customWidth="1"/>
    <col min="2314" max="2314" width="4.625" style="5" customWidth="1"/>
    <col min="2315" max="2316" width="4.125" style="5" customWidth="1"/>
    <col min="2317" max="2317" width="5.125" style="5" customWidth="1"/>
    <col min="2318" max="2319" width="4.625" style="5" customWidth="1"/>
    <col min="2320" max="2321" width="4.375" style="5" customWidth="1"/>
    <col min="2322" max="2322" width="3.625" style="5" customWidth="1"/>
    <col min="2323" max="2323" width="4.875" style="5" customWidth="1"/>
    <col min="2324" max="2324" width="5.375" style="5" customWidth="1"/>
    <col min="2325" max="2560" width="9" style="5"/>
    <col min="2561" max="2561" width="3.625" style="5" customWidth="1"/>
    <col min="2562" max="2562" width="7.125" style="5" customWidth="1"/>
    <col min="2563" max="2564" width="4.625" style="5" customWidth="1"/>
    <col min="2565" max="2565" width="4.125" style="5" customWidth="1"/>
    <col min="2566" max="2566" width="4.625" style="5" customWidth="1"/>
    <col min="2567" max="2567" width="3.875" style="5" customWidth="1"/>
    <col min="2568" max="2569" width="4.875" style="5" customWidth="1"/>
    <col min="2570" max="2570" width="4.625" style="5" customWidth="1"/>
    <col min="2571" max="2572" width="4.125" style="5" customWidth="1"/>
    <col min="2573" max="2573" width="5.125" style="5" customWidth="1"/>
    <col min="2574" max="2575" width="4.625" style="5" customWidth="1"/>
    <col min="2576" max="2577" width="4.375" style="5" customWidth="1"/>
    <col min="2578" max="2578" width="3.625" style="5" customWidth="1"/>
    <col min="2579" max="2579" width="4.875" style="5" customWidth="1"/>
    <col min="2580" max="2580" width="5.375" style="5" customWidth="1"/>
    <col min="2581" max="2816" width="9" style="5"/>
    <col min="2817" max="2817" width="3.625" style="5" customWidth="1"/>
    <col min="2818" max="2818" width="7.125" style="5" customWidth="1"/>
    <col min="2819" max="2820" width="4.625" style="5" customWidth="1"/>
    <col min="2821" max="2821" width="4.125" style="5" customWidth="1"/>
    <col min="2822" max="2822" width="4.625" style="5" customWidth="1"/>
    <col min="2823" max="2823" width="3.875" style="5" customWidth="1"/>
    <col min="2824" max="2825" width="4.875" style="5" customWidth="1"/>
    <col min="2826" max="2826" width="4.625" style="5" customWidth="1"/>
    <col min="2827" max="2828" width="4.125" style="5" customWidth="1"/>
    <col min="2829" max="2829" width="5.125" style="5" customWidth="1"/>
    <col min="2830" max="2831" width="4.625" style="5" customWidth="1"/>
    <col min="2832" max="2833" width="4.375" style="5" customWidth="1"/>
    <col min="2834" max="2834" width="3.625" style="5" customWidth="1"/>
    <col min="2835" max="2835" width="4.875" style="5" customWidth="1"/>
    <col min="2836" max="2836" width="5.375" style="5" customWidth="1"/>
    <col min="2837" max="3072" width="9" style="5"/>
    <col min="3073" max="3073" width="3.625" style="5" customWidth="1"/>
    <col min="3074" max="3074" width="7.125" style="5" customWidth="1"/>
    <col min="3075" max="3076" width="4.625" style="5" customWidth="1"/>
    <col min="3077" max="3077" width="4.125" style="5" customWidth="1"/>
    <col min="3078" max="3078" width="4.625" style="5" customWidth="1"/>
    <col min="3079" max="3079" width="3.875" style="5" customWidth="1"/>
    <col min="3080" max="3081" width="4.875" style="5" customWidth="1"/>
    <col min="3082" max="3082" width="4.625" style="5" customWidth="1"/>
    <col min="3083" max="3084" width="4.125" style="5" customWidth="1"/>
    <col min="3085" max="3085" width="5.125" style="5" customWidth="1"/>
    <col min="3086" max="3087" width="4.625" style="5" customWidth="1"/>
    <col min="3088" max="3089" width="4.375" style="5" customWidth="1"/>
    <col min="3090" max="3090" width="3.625" style="5" customWidth="1"/>
    <col min="3091" max="3091" width="4.875" style="5" customWidth="1"/>
    <col min="3092" max="3092" width="5.375" style="5" customWidth="1"/>
    <col min="3093" max="3328" width="9" style="5"/>
    <col min="3329" max="3329" width="3.625" style="5" customWidth="1"/>
    <col min="3330" max="3330" width="7.125" style="5" customWidth="1"/>
    <col min="3331" max="3332" width="4.625" style="5" customWidth="1"/>
    <col min="3333" max="3333" width="4.125" style="5" customWidth="1"/>
    <col min="3334" max="3334" width="4.625" style="5" customWidth="1"/>
    <col min="3335" max="3335" width="3.875" style="5" customWidth="1"/>
    <col min="3336" max="3337" width="4.875" style="5" customWidth="1"/>
    <col min="3338" max="3338" width="4.625" style="5" customWidth="1"/>
    <col min="3339" max="3340" width="4.125" style="5" customWidth="1"/>
    <col min="3341" max="3341" width="5.125" style="5" customWidth="1"/>
    <col min="3342" max="3343" width="4.625" style="5" customWidth="1"/>
    <col min="3344" max="3345" width="4.375" style="5" customWidth="1"/>
    <col min="3346" max="3346" width="3.625" style="5" customWidth="1"/>
    <col min="3347" max="3347" width="4.875" style="5" customWidth="1"/>
    <col min="3348" max="3348" width="5.375" style="5" customWidth="1"/>
    <col min="3349" max="3584" width="9" style="5"/>
    <col min="3585" max="3585" width="3.625" style="5" customWidth="1"/>
    <col min="3586" max="3586" width="7.125" style="5" customWidth="1"/>
    <col min="3587" max="3588" width="4.625" style="5" customWidth="1"/>
    <col min="3589" max="3589" width="4.125" style="5" customWidth="1"/>
    <col min="3590" max="3590" width="4.625" style="5" customWidth="1"/>
    <col min="3591" max="3591" width="3.875" style="5" customWidth="1"/>
    <col min="3592" max="3593" width="4.875" style="5" customWidth="1"/>
    <col min="3594" max="3594" width="4.625" style="5" customWidth="1"/>
    <col min="3595" max="3596" width="4.125" style="5" customWidth="1"/>
    <col min="3597" max="3597" width="5.125" style="5" customWidth="1"/>
    <col min="3598" max="3599" width="4.625" style="5" customWidth="1"/>
    <col min="3600" max="3601" width="4.375" style="5" customWidth="1"/>
    <col min="3602" max="3602" width="3.625" style="5" customWidth="1"/>
    <col min="3603" max="3603" width="4.875" style="5" customWidth="1"/>
    <col min="3604" max="3604" width="5.375" style="5" customWidth="1"/>
    <col min="3605" max="3840" width="9" style="5"/>
    <col min="3841" max="3841" width="3.625" style="5" customWidth="1"/>
    <col min="3842" max="3842" width="7.125" style="5" customWidth="1"/>
    <col min="3843" max="3844" width="4.625" style="5" customWidth="1"/>
    <col min="3845" max="3845" width="4.125" style="5" customWidth="1"/>
    <col min="3846" max="3846" width="4.625" style="5" customWidth="1"/>
    <col min="3847" max="3847" width="3.875" style="5" customWidth="1"/>
    <col min="3848" max="3849" width="4.875" style="5" customWidth="1"/>
    <col min="3850" max="3850" width="4.625" style="5" customWidth="1"/>
    <col min="3851" max="3852" width="4.125" style="5" customWidth="1"/>
    <col min="3853" max="3853" width="5.125" style="5" customWidth="1"/>
    <col min="3854" max="3855" width="4.625" style="5" customWidth="1"/>
    <col min="3856" max="3857" width="4.375" style="5" customWidth="1"/>
    <col min="3858" max="3858" width="3.625" style="5" customWidth="1"/>
    <col min="3859" max="3859" width="4.875" style="5" customWidth="1"/>
    <col min="3860" max="3860" width="5.375" style="5" customWidth="1"/>
    <col min="3861" max="4096" width="9" style="5"/>
    <col min="4097" max="4097" width="3.625" style="5" customWidth="1"/>
    <col min="4098" max="4098" width="7.125" style="5" customWidth="1"/>
    <col min="4099" max="4100" width="4.625" style="5" customWidth="1"/>
    <col min="4101" max="4101" width="4.125" style="5" customWidth="1"/>
    <col min="4102" max="4102" width="4.625" style="5" customWidth="1"/>
    <col min="4103" max="4103" width="3.875" style="5" customWidth="1"/>
    <col min="4104" max="4105" width="4.875" style="5" customWidth="1"/>
    <col min="4106" max="4106" width="4.625" style="5" customWidth="1"/>
    <col min="4107" max="4108" width="4.125" style="5" customWidth="1"/>
    <col min="4109" max="4109" width="5.125" style="5" customWidth="1"/>
    <col min="4110" max="4111" width="4.625" style="5" customWidth="1"/>
    <col min="4112" max="4113" width="4.375" style="5" customWidth="1"/>
    <col min="4114" max="4114" width="3.625" style="5" customWidth="1"/>
    <col min="4115" max="4115" width="4.875" style="5" customWidth="1"/>
    <col min="4116" max="4116" width="5.375" style="5" customWidth="1"/>
    <col min="4117" max="4352" width="9" style="5"/>
    <col min="4353" max="4353" width="3.625" style="5" customWidth="1"/>
    <col min="4354" max="4354" width="7.125" style="5" customWidth="1"/>
    <col min="4355" max="4356" width="4.625" style="5" customWidth="1"/>
    <col min="4357" max="4357" width="4.125" style="5" customWidth="1"/>
    <col min="4358" max="4358" width="4.625" style="5" customWidth="1"/>
    <col min="4359" max="4359" width="3.875" style="5" customWidth="1"/>
    <col min="4360" max="4361" width="4.875" style="5" customWidth="1"/>
    <col min="4362" max="4362" width="4.625" style="5" customWidth="1"/>
    <col min="4363" max="4364" width="4.125" style="5" customWidth="1"/>
    <col min="4365" max="4365" width="5.125" style="5" customWidth="1"/>
    <col min="4366" max="4367" width="4.625" style="5" customWidth="1"/>
    <col min="4368" max="4369" width="4.375" style="5" customWidth="1"/>
    <col min="4370" max="4370" width="3.625" style="5" customWidth="1"/>
    <col min="4371" max="4371" width="4.875" style="5" customWidth="1"/>
    <col min="4372" max="4372" width="5.375" style="5" customWidth="1"/>
    <col min="4373" max="4608" width="9" style="5"/>
    <col min="4609" max="4609" width="3.625" style="5" customWidth="1"/>
    <col min="4610" max="4610" width="7.125" style="5" customWidth="1"/>
    <col min="4611" max="4612" width="4.625" style="5" customWidth="1"/>
    <col min="4613" max="4613" width="4.125" style="5" customWidth="1"/>
    <col min="4614" max="4614" width="4.625" style="5" customWidth="1"/>
    <col min="4615" max="4615" width="3.875" style="5" customWidth="1"/>
    <col min="4616" max="4617" width="4.875" style="5" customWidth="1"/>
    <col min="4618" max="4618" width="4.625" style="5" customWidth="1"/>
    <col min="4619" max="4620" width="4.125" style="5" customWidth="1"/>
    <col min="4621" max="4621" width="5.125" style="5" customWidth="1"/>
    <col min="4622" max="4623" width="4.625" style="5" customWidth="1"/>
    <col min="4624" max="4625" width="4.375" style="5" customWidth="1"/>
    <col min="4626" max="4626" width="3.625" style="5" customWidth="1"/>
    <col min="4627" max="4627" width="4.875" style="5" customWidth="1"/>
    <col min="4628" max="4628" width="5.375" style="5" customWidth="1"/>
    <col min="4629" max="4864" width="9" style="5"/>
    <col min="4865" max="4865" width="3.625" style="5" customWidth="1"/>
    <col min="4866" max="4866" width="7.125" style="5" customWidth="1"/>
    <col min="4867" max="4868" width="4.625" style="5" customWidth="1"/>
    <col min="4869" max="4869" width="4.125" style="5" customWidth="1"/>
    <col min="4870" max="4870" width="4.625" style="5" customWidth="1"/>
    <col min="4871" max="4871" width="3.875" style="5" customWidth="1"/>
    <col min="4872" max="4873" width="4.875" style="5" customWidth="1"/>
    <col min="4874" max="4874" width="4.625" style="5" customWidth="1"/>
    <col min="4875" max="4876" width="4.125" style="5" customWidth="1"/>
    <col min="4877" max="4877" width="5.125" style="5" customWidth="1"/>
    <col min="4878" max="4879" width="4.625" style="5" customWidth="1"/>
    <col min="4880" max="4881" width="4.375" style="5" customWidth="1"/>
    <col min="4882" max="4882" width="3.625" style="5" customWidth="1"/>
    <col min="4883" max="4883" width="4.875" style="5" customWidth="1"/>
    <col min="4884" max="4884" width="5.375" style="5" customWidth="1"/>
    <col min="4885" max="5120" width="9" style="5"/>
    <col min="5121" max="5121" width="3.625" style="5" customWidth="1"/>
    <col min="5122" max="5122" width="7.125" style="5" customWidth="1"/>
    <col min="5123" max="5124" width="4.625" style="5" customWidth="1"/>
    <col min="5125" max="5125" width="4.125" style="5" customWidth="1"/>
    <col min="5126" max="5126" width="4.625" style="5" customWidth="1"/>
    <col min="5127" max="5127" width="3.875" style="5" customWidth="1"/>
    <col min="5128" max="5129" width="4.875" style="5" customWidth="1"/>
    <col min="5130" max="5130" width="4.625" style="5" customWidth="1"/>
    <col min="5131" max="5132" width="4.125" style="5" customWidth="1"/>
    <col min="5133" max="5133" width="5.125" style="5" customWidth="1"/>
    <col min="5134" max="5135" width="4.625" style="5" customWidth="1"/>
    <col min="5136" max="5137" width="4.375" style="5" customWidth="1"/>
    <col min="5138" max="5138" width="3.625" style="5" customWidth="1"/>
    <col min="5139" max="5139" width="4.875" style="5" customWidth="1"/>
    <col min="5140" max="5140" width="5.375" style="5" customWidth="1"/>
    <col min="5141" max="5376" width="9" style="5"/>
    <col min="5377" max="5377" width="3.625" style="5" customWidth="1"/>
    <col min="5378" max="5378" width="7.125" style="5" customWidth="1"/>
    <col min="5379" max="5380" width="4.625" style="5" customWidth="1"/>
    <col min="5381" max="5381" width="4.125" style="5" customWidth="1"/>
    <col min="5382" max="5382" width="4.625" style="5" customWidth="1"/>
    <col min="5383" max="5383" width="3.875" style="5" customWidth="1"/>
    <col min="5384" max="5385" width="4.875" style="5" customWidth="1"/>
    <col min="5386" max="5386" width="4.625" style="5" customWidth="1"/>
    <col min="5387" max="5388" width="4.125" style="5" customWidth="1"/>
    <col min="5389" max="5389" width="5.125" style="5" customWidth="1"/>
    <col min="5390" max="5391" width="4.625" style="5" customWidth="1"/>
    <col min="5392" max="5393" width="4.375" style="5" customWidth="1"/>
    <col min="5394" max="5394" width="3.625" style="5" customWidth="1"/>
    <col min="5395" max="5395" width="4.875" style="5" customWidth="1"/>
    <col min="5396" max="5396" width="5.375" style="5" customWidth="1"/>
    <col min="5397" max="5632" width="9" style="5"/>
    <col min="5633" max="5633" width="3.625" style="5" customWidth="1"/>
    <col min="5634" max="5634" width="7.125" style="5" customWidth="1"/>
    <col min="5635" max="5636" width="4.625" style="5" customWidth="1"/>
    <col min="5637" max="5637" width="4.125" style="5" customWidth="1"/>
    <col min="5638" max="5638" width="4.625" style="5" customWidth="1"/>
    <col min="5639" max="5639" width="3.875" style="5" customWidth="1"/>
    <col min="5640" max="5641" width="4.875" style="5" customWidth="1"/>
    <col min="5642" max="5642" width="4.625" style="5" customWidth="1"/>
    <col min="5643" max="5644" width="4.125" style="5" customWidth="1"/>
    <col min="5645" max="5645" width="5.125" style="5" customWidth="1"/>
    <col min="5646" max="5647" width="4.625" style="5" customWidth="1"/>
    <col min="5648" max="5649" width="4.375" style="5" customWidth="1"/>
    <col min="5650" max="5650" width="3.625" style="5" customWidth="1"/>
    <col min="5651" max="5651" width="4.875" style="5" customWidth="1"/>
    <col min="5652" max="5652" width="5.375" style="5" customWidth="1"/>
    <col min="5653" max="5888" width="9" style="5"/>
    <col min="5889" max="5889" width="3.625" style="5" customWidth="1"/>
    <col min="5890" max="5890" width="7.125" style="5" customWidth="1"/>
    <col min="5891" max="5892" width="4.625" style="5" customWidth="1"/>
    <col min="5893" max="5893" width="4.125" style="5" customWidth="1"/>
    <col min="5894" max="5894" width="4.625" style="5" customWidth="1"/>
    <col min="5895" max="5895" width="3.875" style="5" customWidth="1"/>
    <col min="5896" max="5897" width="4.875" style="5" customWidth="1"/>
    <col min="5898" max="5898" width="4.625" style="5" customWidth="1"/>
    <col min="5899" max="5900" width="4.125" style="5" customWidth="1"/>
    <col min="5901" max="5901" width="5.125" style="5" customWidth="1"/>
    <col min="5902" max="5903" width="4.625" style="5" customWidth="1"/>
    <col min="5904" max="5905" width="4.375" style="5" customWidth="1"/>
    <col min="5906" max="5906" width="3.625" style="5" customWidth="1"/>
    <col min="5907" max="5907" width="4.875" style="5" customWidth="1"/>
    <col min="5908" max="5908" width="5.375" style="5" customWidth="1"/>
    <col min="5909" max="6144" width="9" style="5"/>
    <col min="6145" max="6145" width="3.625" style="5" customWidth="1"/>
    <col min="6146" max="6146" width="7.125" style="5" customWidth="1"/>
    <col min="6147" max="6148" width="4.625" style="5" customWidth="1"/>
    <col min="6149" max="6149" width="4.125" style="5" customWidth="1"/>
    <col min="6150" max="6150" width="4.625" style="5" customWidth="1"/>
    <col min="6151" max="6151" width="3.875" style="5" customWidth="1"/>
    <col min="6152" max="6153" width="4.875" style="5" customWidth="1"/>
    <col min="6154" max="6154" width="4.625" style="5" customWidth="1"/>
    <col min="6155" max="6156" width="4.125" style="5" customWidth="1"/>
    <col min="6157" max="6157" width="5.125" style="5" customWidth="1"/>
    <col min="6158" max="6159" width="4.625" style="5" customWidth="1"/>
    <col min="6160" max="6161" width="4.375" style="5" customWidth="1"/>
    <col min="6162" max="6162" width="3.625" style="5" customWidth="1"/>
    <col min="6163" max="6163" width="4.875" style="5" customWidth="1"/>
    <col min="6164" max="6164" width="5.375" style="5" customWidth="1"/>
    <col min="6165" max="6400" width="9" style="5"/>
    <col min="6401" max="6401" width="3.625" style="5" customWidth="1"/>
    <col min="6402" max="6402" width="7.125" style="5" customWidth="1"/>
    <col min="6403" max="6404" width="4.625" style="5" customWidth="1"/>
    <col min="6405" max="6405" width="4.125" style="5" customWidth="1"/>
    <col min="6406" max="6406" width="4.625" style="5" customWidth="1"/>
    <col min="6407" max="6407" width="3.875" style="5" customWidth="1"/>
    <col min="6408" max="6409" width="4.875" style="5" customWidth="1"/>
    <col min="6410" max="6410" width="4.625" style="5" customWidth="1"/>
    <col min="6411" max="6412" width="4.125" style="5" customWidth="1"/>
    <col min="6413" max="6413" width="5.125" style="5" customWidth="1"/>
    <col min="6414" max="6415" width="4.625" style="5" customWidth="1"/>
    <col min="6416" max="6417" width="4.375" style="5" customWidth="1"/>
    <col min="6418" max="6418" width="3.625" style="5" customWidth="1"/>
    <col min="6419" max="6419" width="4.875" style="5" customWidth="1"/>
    <col min="6420" max="6420" width="5.375" style="5" customWidth="1"/>
    <col min="6421" max="6656" width="9" style="5"/>
    <col min="6657" max="6657" width="3.625" style="5" customWidth="1"/>
    <col min="6658" max="6658" width="7.125" style="5" customWidth="1"/>
    <col min="6659" max="6660" width="4.625" style="5" customWidth="1"/>
    <col min="6661" max="6661" width="4.125" style="5" customWidth="1"/>
    <col min="6662" max="6662" width="4.625" style="5" customWidth="1"/>
    <col min="6663" max="6663" width="3.875" style="5" customWidth="1"/>
    <col min="6664" max="6665" width="4.875" style="5" customWidth="1"/>
    <col min="6666" max="6666" width="4.625" style="5" customWidth="1"/>
    <col min="6667" max="6668" width="4.125" style="5" customWidth="1"/>
    <col min="6669" max="6669" width="5.125" style="5" customWidth="1"/>
    <col min="6670" max="6671" width="4.625" style="5" customWidth="1"/>
    <col min="6672" max="6673" width="4.375" style="5" customWidth="1"/>
    <col min="6674" max="6674" width="3.625" style="5" customWidth="1"/>
    <col min="6675" max="6675" width="4.875" style="5" customWidth="1"/>
    <col min="6676" max="6676" width="5.375" style="5" customWidth="1"/>
    <col min="6677" max="6912" width="9" style="5"/>
    <col min="6913" max="6913" width="3.625" style="5" customWidth="1"/>
    <col min="6914" max="6914" width="7.125" style="5" customWidth="1"/>
    <col min="6915" max="6916" width="4.625" style="5" customWidth="1"/>
    <col min="6917" max="6917" width="4.125" style="5" customWidth="1"/>
    <col min="6918" max="6918" width="4.625" style="5" customWidth="1"/>
    <col min="6919" max="6919" width="3.875" style="5" customWidth="1"/>
    <col min="6920" max="6921" width="4.875" style="5" customWidth="1"/>
    <col min="6922" max="6922" width="4.625" style="5" customWidth="1"/>
    <col min="6923" max="6924" width="4.125" style="5" customWidth="1"/>
    <col min="6925" max="6925" width="5.125" style="5" customWidth="1"/>
    <col min="6926" max="6927" width="4.625" style="5" customWidth="1"/>
    <col min="6928" max="6929" width="4.375" style="5" customWidth="1"/>
    <col min="6930" max="6930" width="3.625" style="5" customWidth="1"/>
    <col min="6931" max="6931" width="4.875" style="5" customWidth="1"/>
    <col min="6932" max="6932" width="5.375" style="5" customWidth="1"/>
    <col min="6933" max="7168" width="9" style="5"/>
    <col min="7169" max="7169" width="3.625" style="5" customWidth="1"/>
    <col min="7170" max="7170" width="7.125" style="5" customWidth="1"/>
    <col min="7171" max="7172" width="4.625" style="5" customWidth="1"/>
    <col min="7173" max="7173" width="4.125" style="5" customWidth="1"/>
    <col min="7174" max="7174" width="4.625" style="5" customWidth="1"/>
    <col min="7175" max="7175" width="3.875" style="5" customWidth="1"/>
    <col min="7176" max="7177" width="4.875" style="5" customWidth="1"/>
    <col min="7178" max="7178" width="4.625" style="5" customWidth="1"/>
    <col min="7179" max="7180" width="4.125" style="5" customWidth="1"/>
    <col min="7181" max="7181" width="5.125" style="5" customWidth="1"/>
    <col min="7182" max="7183" width="4.625" style="5" customWidth="1"/>
    <col min="7184" max="7185" width="4.375" style="5" customWidth="1"/>
    <col min="7186" max="7186" width="3.625" style="5" customWidth="1"/>
    <col min="7187" max="7187" width="4.875" style="5" customWidth="1"/>
    <col min="7188" max="7188" width="5.375" style="5" customWidth="1"/>
    <col min="7189" max="7424" width="9" style="5"/>
    <col min="7425" max="7425" width="3.625" style="5" customWidth="1"/>
    <col min="7426" max="7426" width="7.125" style="5" customWidth="1"/>
    <col min="7427" max="7428" width="4.625" style="5" customWidth="1"/>
    <col min="7429" max="7429" width="4.125" style="5" customWidth="1"/>
    <col min="7430" max="7430" width="4.625" style="5" customWidth="1"/>
    <col min="7431" max="7431" width="3.875" style="5" customWidth="1"/>
    <col min="7432" max="7433" width="4.875" style="5" customWidth="1"/>
    <col min="7434" max="7434" width="4.625" style="5" customWidth="1"/>
    <col min="7435" max="7436" width="4.125" style="5" customWidth="1"/>
    <col min="7437" max="7437" width="5.125" style="5" customWidth="1"/>
    <col min="7438" max="7439" width="4.625" style="5" customWidth="1"/>
    <col min="7440" max="7441" width="4.375" style="5" customWidth="1"/>
    <col min="7442" max="7442" width="3.625" style="5" customWidth="1"/>
    <col min="7443" max="7443" width="4.875" style="5" customWidth="1"/>
    <col min="7444" max="7444" width="5.375" style="5" customWidth="1"/>
    <col min="7445" max="7680" width="9" style="5"/>
    <col min="7681" max="7681" width="3.625" style="5" customWidth="1"/>
    <col min="7682" max="7682" width="7.125" style="5" customWidth="1"/>
    <col min="7683" max="7684" width="4.625" style="5" customWidth="1"/>
    <col min="7685" max="7685" width="4.125" style="5" customWidth="1"/>
    <col min="7686" max="7686" width="4.625" style="5" customWidth="1"/>
    <col min="7687" max="7687" width="3.875" style="5" customWidth="1"/>
    <col min="7688" max="7689" width="4.875" style="5" customWidth="1"/>
    <col min="7690" max="7690" width="4.625" style="5" customWidth="1"/>
    <col min="7691" max="7692" width="4.125" style="5" customWidth="1"/>
    <col min="7693" max="7693" width="5.125" style="5" customWidth="1"/>
    <col min="7694" max="7695" width="4.625" style="5" customWidth="1"/>
    <col min="7696" max="7697" width="4.375" style="5" customWidth="1"/>
    <col min="7698" max="7698" width="3.625" style="5" customWidth="1"/>
    <col min="7699" max="7699" width="4.875" style="5" customWidth="1"/>
    <col min="7700" max="7700" width="5.375" style="5" customWidth="1"/>
    <col min="7701" max="7936" width="9" style="5"/>
    <col min="7937" max="7937" width="3.625" style="5" customWidth="1"/>
    <col min="7938" max="7938" width="7.125" style="5" customWidth="1"/>
    <col min="7939" max="7940" width="4.625" style="5" customWidth="1"/>
    <col min="7941" max="7941" width="4.125" style="5" customWidth="1"/>
    <col min="7942" max="7942" width="4.625" style="5" customWidth="1"/>
    <col min="7943" max="7943" width="3.875" style="5" customWidth="1"/>
    <col min="7944" max="7945" width="4.875" style="5" customWidth="1"/>
    <col min="7946" max="7946" width="4.625" style="5" customWidth="1"/>
    <col min="7947" max="7948" width="4.125" style="5" customWidth="1"/>
    <col min="7949" max="7949" width="5.125" style="5" customWidth="1"/>
    <col min="7950" max="7951" width="4.625" style="5" customWidth="1"/>
    <col min="7952" max="7953" width="4.375" style="5" customWidth="1"/>
    <col min="7954" max="7954" width="3.625" style="5" customWidth="1"/>
    <col min="7955" max="7955" width="4.875" style="5" customWidth="1"/>
    <col min="7956" max="7956" width="5.375" style="5" customWidth="1"/>
    <col min="7957" max="8192" width="9" style="5"/>
    <col min="8193" max="8193" width="3.625" style="5" customWidth="1"/>
    <col min="8194" max="8194" width="7.125" style="5" customWidth="1"/>
    <col min="8195" max="8196" width="4.625" style="5" customWidth="1"/>
    <col min="8197" max="8197" width="4.125" style="5" customWidth="1"/>
    <col min="8198" max="8198" width="4.625" style="5" customWidth="1"/>
    <col min="8199" max="8199" width="3.875" style="5" customWidth="1"/>
    <col min="8200" max="8201" width="4.875" style="5" customWidth="1"/>
    <col min="8202" max="8202" width="4.625" style="5" customWidth="1"/>
    <col min="8203" max="8204" width="4.125" style="5" customWidth="1"/>
    <col min="8205" max="8205" width="5.125" style="5" customWidth="1"/>
    <col min="8206" max="8207" width="4.625" style="5" customWidth="1"/>
    <col min="8208" max="8209" width="4.375" style="5" customWidth="1"/>
    <col min="8210" max="8210" width="3.625" style="5" customWidth="1"/>
    <col min="8211" max="8211" width="4.875" style="5" customWidth="1"/>
    <col min="8212" max="8212" width="5.375" style="5" customWidth="1"/>
    <col min="8213" max="8448" width="9" style="5"/>
    <col min="8449" max="8449" width="3.625" style="5" customWidth="1"/>
    <col min="8450" max="8450" width="7.125" style="5" customWidth="1"/>
    <col min="8451" max="8452" width="4.625" style="5" customWidth="1"/>
    <col min="8453" max="8453" width="4.125" style="5" customWidth="1"/>
    <col min="8454" max="8454" width="4.625" style="5" customWidth="1"/>
    <col min="8455" max="8455" width="3.875" style="5" customWidth="1"/>
    <col min="8456" max="8457" width="4.875" style="5" customWidth="1"/>
    <col min="8458" max="8458" width="4.625" style="5" customWidth="1"/>
    <col min="8459" max="8460" width="4.125" style="5" customWidth="1"/>
    <col min="8461" max="8461" width="5.125" style="5" customWidth="1"/>
    <col min="8462" max="8463" width="4.625" style="5" customWidth="1"/>
    <col min="8464" max="8465" width="4.375" style="5" customWidth="1"/>
    <col min="8466" max="8466" width="3.625" style="5" customWidth="1"/>
    <col min="8467" max="8467" width="4.875" style="5" customWidth="1"/>
    <col min="8468" max="8468" width="5.375" style="5" customWidth="1"/>
    <col min="8469" max="8704" width="9" style="5"/>
    <col min="8705" max="8705" width="3.625" style="5" customWidth="1"/>
    <col min="8706" max="8706" width="7.125" style="5" customWidth="1"/>
    <col min="8707" max="8708" width="4.625" style="5" customWidth="1"/>
    <col min="8709" max="8709" width="4.125" style="5" customWidth="1"/>
    <col min="8710" max="8710" width="4.625" style="5" customWidth="1"/>
    <col min="8711" max="8711" width="3.875" style="5" customWidth="1"/>
    <col min="8712" max="8713" width="4.875" style="5" customWidth="1"/>
    <col min="8714" max="8714" width="4.625" style="5" customWidth="1"/>
    <col min="8715" max="8716" width="4.125" style="5" customWidth="1"/>
    <col min="8717" max="8717" width="5.125" style="5" customWidth="1"/>
    <col min="8718" max="8719" width="4.625" style="5" customWidth="1"/>
    <col min="8720" max="8721" width="4.375" style="5" customWidth="1"/>
    <col min="8722" max="8722" width="3.625" style="5" customWidth="1"/>
    <col min="8723" max="8723" width="4.875" style="5" customWidth="1"/>
    <col min="8724" max="8724" width="5.375" style="5" customWidth="1"/>
    <col min="8725" max="8960" width="9" style="5"/>
    <col min="8961" max="8961" width="3.625" style="5" customWidth="1"/>
    <col min="8962" max="8962" width="7.125" style="5" customWidth="1"/>
    <col min="8963" max="8964" width="4.625" style="5" customWidth="1"/>
    <col min="8965" max="8965" width="4.125" style="5" customWidth="1"/>
    <col min="8966" max="8966" width="4.625" style="5" customWidth="1"/>
    <col min="8967" max="8967" width="3.875" style="5" customWidth="1"/>
    <col min="8968" max="8969" width="4.875" style="5" customWidth="1"/>
    <col min="8970" max="8970" width="4.625" style="5" customWidth="1"/>
    <col min="8971" max="8972" width="4.125" style="5" customWidth="1"/>
    <col min="8973" max="8973" width="5.125" style="5" customWidth="1"/>
    <col min="8974" max="8975" width="4.625" style="5" customWidth="1"/>
    <col min="8976" max="8977" width="4.375" style="5" customWidth="1"/>
    <col min="8978" max="8978" width="3.625" style="5" customWidth="1"/>
    <col min="8979" max="8979" width="4.875" style="5" customWidth="1"/>
    <col min="8980" max="8980" width="5.375" style="5" customWidth="1"/>
    <col min="8981" max="9216" width="9" style="5"/>
    <col min="9217" max="9217" width="3.625" style="5" customWidth="1"/>
    <col min="9218" max="9218" width="7.125" style="5" customWidth="1"/>
    <col min="9219" max="9220" width="4.625" style="5" customWidth="1"/>
    <col min="9221" max="9221" width="4.125" style="5" customWidth="1"/>
    <col min="9222" max="9222" width="4.625" style="5" customWidth="1"/>
    <col min="9223" max="9223" width="3.875" style="5" customWidth="1"/>
    <col min="9224" max="9225" width="4.875" style="5" customWidth="1"/>
    <col min="9226" max="9226" width="4.625" style="5" customWidth="1"/>
    <col min="9227" max="9228" width="4.125" style="5" customWidth="1"/>
    <col min="9229" max="9229" width="5.125" style="5" customWidth="1"/>
    <col min="9230" max="9231" width="4.625" style="5" customWidth="1"/>
    <col min="9232" max="9233" width="4.375" style="5" customWidth="1"/>
    <col min="9234" max="9234" width="3.625" style="5" customWidth="1"/>
    <col min="9235" max="9235" width="4.875" style="5" customWidth="1"/>
    <col min="9236" max="9236" width="5.375" style="5" customWidth="1"/>
    <col min="9237" max="9472" width="9" style="5"/>
    <col min="9473" max="9473" width="3.625" style="5" customWidth="1"/>
    <col min="9474" max="9474" width="7.125" style="5" customWidth="1"/>
    <col min="9475" max="9476" width="4.625" style="5" customWidth="1"/>
    <col min="9477" max="9477" width="4.125" style="5" customWidth="1"/>
    <col min="9478" max="9478" width="4.625" style="5" customWidth="1"/>
    <col min="9479" max="9479" width="3.875" style="5" customWidth="1"/>
    <col min="9480" max="9481" width="4.875" style="5" customWidth="1"/>
    <col min="9482" max="9482" width="4.625" style="5" customWidth="1"/>
    <col min="9483" max="9484" width="4.125" style="5" customWidth="1"/>
    <col min="9485" max="9485" width="5.125" style="5" customWidth="1"/>
    <col min="9486" max="9487" width="4.625" style="5" customWidth="1"/>
    <col min="9488" max="9489" width="4.375" style="5" customWidth="1"/>
    <col min="9490" max="9490" width="3.625" style="5" customWidth="1"/>
    <col min="9491" max="9491" width="4.875" style="5" customWidth="1"/>
    <col min="9492" max="9492" width="5.375" style="5" customWidth="1"/>
    <col min="9493" max="9728" width="9" style="5"/>
    <col min="9729" max="9729" width="3.625" style="5" customWidth="1"/>
    <col min="9730" max="9730" width="7.125" style="5" customWidth="1"/>
    <col min="9731" max="9732" width="4.625" style="5" customWidth="1"/>
    <col min="9733" max="9733" width="4.125" style="5" customWidth="1"/>
    <col min="9734" max="9734" width="4.625" style="5" customWidth="1"/>
    <col min="9735" max="9735" width="3.875" style="5" customWidth="1"/>
    <col min="9736" max="9737" width="4.875" style="5" customWidth="1"/>
    <col min="9738" max="9738" width="4.625" style="5" customWidth="1"/>
    <col min="9739" max="9740" width="4.125" style="5" customWidth="1"/>
    <col min="9741" max="9741" width="5.125" style="5" customWidth="1"/>
    <col min="9742" max="9743" width="4.625" style="5" customWidth="1"/>
    <col min="9744" max="9745" width="4.375" style="5" customWidth="1"/>
    <col min="9746" max="9746" width="3.625" style="5" customWidth="1"/>
    <col min="9747" max="9747" width="4.875" style="5" customWidth="1"/>
    <col min="9748" max="9748" width="5.375" style="5" customWidth="1"/>
    <col min="9749" max="9984" width="9" style="5"/>
    <col min="9985" max="9985" width="3.625" style="5" customWidth="1"/>
    <col min="9986" max="9986" width="7.125" style="5" customWidth="1"/>
    <col min="9987" max="9988" width="4.625" style="5" customWidth="1"/>
    <col min="9989" max="9989" width="4.125" style="5" customWidth="1"/>
    <col min="9990" max="9990" width="4.625" style="5" customWidth="1"/>
    <col min="9991" max="9991" width="3.875" style="5" customWidth="1"/>
    <col min="9992" max="9993" width="4.875" style="5" customWidth="1"/>
    <col min="9994" max="9994" width="4.625" style="5" customWidth="1"/>
    <col min="9995" max="9996" width="4.125" style="5" customWidth="1"/>
    <col min="9997" max="9997" width="5.125" style="5" customWidth="1"/>
    <col min="9998" max="9999" width="4.625" style="5" customWidth="1"/>
    <col min="10000" max="10001" width="4.375" style="5" customWidth="1"/>
    <col min="10002" max="10002" width="3.625" style="5" customWidth="1"/>
    <col min="10003" max="10003" width="4.875" style="5" customWidth="1"/>
    <col min="10004" max="10004" width="5.375" style="5" customWidth="1"/>
    <col min="10005" max="10240" width="9" style="5"/>
    <col min="10241" max="10241" width="3.625" style="5" customWidth="1"/>
    <col min="10242" max="10242" width="7.125" style="5" customWidth="1"/>
    <col min="10243" max="10244" width="4.625" style="5" customWidth="1"/>
    <col min="10245" max="10245" width="4.125" style="5" customWidth="1"/>
    <col min="10246" max="10246" width="4.625" style="5" customWidth="1"/>
    <col min="10247" max="10247" width="3.875" style="5" customWidth="1"/>
    <col min="10248" max="10249" width="4.875" style="5" customWidth="1"/>
    <col min="10250" max="10250" width="4.625" style="5" customWidth="1"/>
    <col min="10251" max="10252" width="4.125" style="5" customWidth="1"/>
    <col min="10253" max="10253" width="5.125" style="5" customWidth="1"/>
    <col min="10254" max="10255" width="4.625" style="5" customWidth="1"/>
    <col min="10256" max="10257" width="4.375" style="5" customWidth="1"/>
    <col min="10258" max="10258" width="3.625" style="5" customWidth="1"/>
    <col min="10259" max="10259" width="4.875" style="5" customWidth="1"/>
    <col min="10260" max="10260" width="5.375" style="5" customWidth="1"/>
    <col min="10261" max="10496" width="9" style="5"/>
    <col min="10497" max="10497" width="3.625" style="5" customWidth="1"/>
    <col min="10498" max="10498" width="7.125" style="5" customWidth="1"/>
    <col min="10499" max="10500" width="4.625" style="5" customWidth="1"/>
    <col min="10501" max="10501" width="4.125" style="5" customWidth="1"/>
    <col min="10502" max="10502" width="4.625" style="5" customWidth="1"/>
    <col min="10503" max="10503" width="3.875" style="5" customWidth="1"/>
    <col min="10504" max="10505" width="4.875" style="5" customWidth="1"/>
    <col min="10506" max="10506" width="4.625" style="5" customWidth="1"/>
    <col min="10507" max="10508" width="4.125" style="5" customWidth="1"/>
    <col min="10509" max="10509" width="5.125" style="5" customWidth="1"/>
    <col min="10510" max="10511" width="4.625" style="5" customWidth="1"/>
    <col min="10512" max="10513" width="4.375" style="5" customWidth="1"/>
    <col min="10514" max="10514" width="3.625" style="5" customWidth="1"/>
    <col min="10515" max="10515" width="4.875" style="5" customWidth="1"/>
    <col min="10516" max="10516" width="5.375" style="5" customWidth="1"/>
    <col min="10517" max="10752" width="9" style="5"/>
    <col min="10753" max="10753" width="3.625" style="5" customWidth="1"/>
    <col min="10754" max="10754" width="7.125" style="5" customWidth="1"/>
    <col min="10755" max="10756" width="4.625" style="5" customWidth="1"/>
    <col min="10757" max="10757" width="4.125" style="5" customWidth="1"/>
    <col min="10758" max="10758" width="4.625" style="5" customWidth="1"/>
    <col min="10759" max="10759" width="3.875" style="5" customWidth="1"/>
    <col min="10760" max="10761" width="4.875" style="5" customWidth="1"/>
    <col min="10762" max="10762" width="4.625" style="5" customWidth="1"/>
    <col min="10763" max="10764" width="4.125" style="5" customWidth="1"/>
    <col min="10765" max="10765" width="5.125" style="5" customWidth="1"/>
    <col min="10766" max="10767" width="4.625" style="5" customWidth="1"/>
    <col min="10768" max="10769" width="4.375" style="5" customWidth="1"/>
    <col min="10770" max="10770" width="3.625" style="5" customWidth="1"/>
    <col min="10771" max="10771" width="4.875" style="5" customWidth="1"/>
    <col min="10772" max="10772" width="5.375" style="5" customWidth="1"/>
    <col min="10773" max="11008" width="9" style="5"/>
    <col min="11009" max="11009" width="3.625" style="5" customWidth="1"/>
    <col min="11010" max="11010" width="7.125" style="5" customWidth="1"/>
    <col min="11011" max="11012" width="4.625" style="5" customWidth="1"/>
    <col min="11013" max="11013" width="4.125" style="5" customWidth="1"/>
    <col min="11014" max="11014" width="4.625" style="5" customWidth="1"/>
    <col min="11015" max="11015" width="3.875" style="5" customWidth="1"/>
    <col min="11016" max="11017" width="4.875" style="5" customWidth="1"/>
    <col min="11018" max="11018" width="4.625" style="5" customWidth="1"/>
    <col min="11019" max="11020" width="4.125" style="5" customWidth="1"/>
    <col min="11021" max="11021" width="5.125" style="5" customWidth="1"/>
    <col min="11022" max="11023" width="4.625" style="5" customWidth="1"/>
    <col min="11024" max="11025" width="4.375" style="5" customWidth="1"/>
    <col min="11026" max="11026" width="3.625" style="5" customWidth="1"/>
    <col min="11027" max="11027" width="4.875" style="5" customWidth="1"/>
    <col min="11028" max="11028" width="5.375" style="5" customWidth="1"/>
    <col min="11029" max="11264" width="9" style="5"/>
    <col min="11265" max="11265" width="3.625" style="5" customWidth="1"/>
    <col min="11266" max="11266" width="7.125" style="5" customWidth="1"/>
    <col min="11267" max="11268" width="4.625" style="5" customWidth="1"/>
    <col min="11269" max="11269" width="4.125" style="5" customWidth="1"/>
    <col min="11270" max="11270" width="4.625" style="5" customWidth="1"/>
    <col min="11271" max="11271" width="3.875" style="5" customWidth="1"/>
    <col min="11272" max="11273" width="4.875" style="5" customWidth="1"/>
    <col min="11274" max="11274" width="4.625" style="5" customWidth="1"/>
    <col min="11275" max="11276" width="4.125" style="5" customWidth="1"/>
    <col min="11277" max="11277" width="5.125" style="5" customWidth="1"/>
    <col min="11278" max="11279" width="4.625" style="5" customWidth="1"/>
    <col min="11280" max="11281" width="4.375" style="5" customWidth="1"/>
    <col min="11282" max="11282" width="3.625" style="5" customWidth="1"/>
    <col min="11283" max="11283" width="4.875" style="5" customWidth="1"/>
    <col min="11284" max="11284" width="5.375" style="5" customWidth="1"/>
    <col min="11285" max="11520" width="9" style="5"/>
    <col min="11521" max="11521" width="3.625" style="5" customWidth="1"/>
    <col min="11522" max="11522" width="7.125" style="5" customWidth="1"/>
    <col min="11523" max="11524" width="4.625" style="5" customWidth="1"/>
    <col min="11525" max="11525" width="4.125" style="5" customWidth="1"/>
    <col min="11526" max="11526" width="4.625" style="5" customWidth="1"/>
    <col min="11527" max="11527" width="3.875" style="5" customWidth="1"/>
    <col min="11528" max="11529" width="4.875" style="5" customWidth="1"/>
    <col min="11530" max="11530" width="4.625" style="5" customWidth="1"/>
    <col min="11531" max="11532" width="4.125" style="5" customWidth="1"/>
    <col min="11533" max="11533" width="5.125" style="5" customWidth="1"/>
    <col min="11534" max="11535" width="4.625" style="5" customWidth="1"/>
    <col min="11536" max="11537" width="4.375" style="5" customWidth="1"/>
    <col min="11538" max="11538" width="3.625" style="5" customWidth="1"/>
    <col min="11539" max="11539" width="4.875" style="5" customWidth="1"/>
    <col min="11540" max="11540" width="5.375" style="5" customWidth="1"/>
    <col min="11541" max="11776" width="9" style="5"/>
    <col min="11777" max="11777" width="3.625" style="5" customWidth="1"/>
    <col min="11778" max="11778" width="7.125" style="5" customWidth="1"/>
    <col min="11779" max="11780" width="4.625" style="5" customWidth="1"/>
    <col min="11781" max="11781" width="4.125" style="5" customWidth="1"/>
    <col min="11782" max="11782" width="4.625" style="5" customWidth="1"/>
    <col min="11783" max="11783" width="3.875" style="5" customWidth="1"/>
    <col min="11784" max="11785" width="4.875" style="5" customWidth="1"/>
    <col min="11786" max="11786" width="4.625" style="5" customWidth="1"/>
    <col min="11787" max="11788" width="4.125" style="5" customWidth="1"/>
    <col min="11789" max="11789" width="5.125" style="5" customWidth="1"/>
    <col min="11790" max="11791" width="4.625" style="5" customWidth="1"/>
    <col min="11792" max="11793" width="4.375" style="5" customWidth="1"/>
    <col min="11794" max="11794" width="3.625" style="5" customWidth="1"/>
    <col min="11795" max="11795" width="4.875" style="5" customWidth="1"/>
    <col min="11796" max="11796" width="5.375" style="5" customWidth="1"/>
    <col min="11797" max="12032" width="9" style="5"/>
    <col min="12033" max="12033" width="3.625" style="5" customWidth="1"/>
    <col min="12034" max="12034" width="7.125" style="5" customWidth="1"/>
    <col min="12035" max="12036" width="4.625" style="5" customWidth="1"/>
    <col min="12037" max="12037" width="4.125" style="5" customWidth="1"/>
    <col min="12038" max="12038" width="4.625" style="5" customWidth="1"/>
    <col min="12039" max="12039" width="3.875" style="5" customWidth="1"/>
    <col min="12040" max="12041" width="4.875" style="5" customWidth="1"/>
    <col min="12042" max="12042" width="4.625" style="5" customWidth="1"/>
    <col min="12043" max="12044" width="4.125" style="5" customWidth="1"/>
    <col min="12045" max="12045" width="5.125" style="5" customWidth="1"/>
    <col min="12046" max="12047" width="4.625" style="5" customWidth="1"/>
    <col min="12048" max="12049" width="4.375" style="5" customWidth="1"/>
    <col min="12050" max="12050" width="3.625" style="5" customWidth="1"/>
    <col min="12051" max="12051" width="4.875" style="5" customWidth="1"/>
    <col min="12052" max="12052" width="5.375" style="5" customWidth="1"/>
    <col min="12053" max="12288" width="9" style="5"/>
    <col min="12289" max="12289" width="3.625" style="5" customWidth="1"/>
    <col min="12290" max="12290" width="7.125" style="5" customWidth="1"/>
    <col min="12291" max="12292" width="4.625" style="5" customWidth="1"/>
    <col min="12293" max="12293" width="4.125" style="5" customWidth="1"/>
    <col min="12294" max="12294" width="4.625" style="5" customWidth="1"/>
    <col min="12295" max="12295" width="3.875" style="5" customWidth="1"/>
    <col min="12296" max="12297" width="4.875" style="5" customWidth="1"/>
    <col min="12298" max="12298" width="4.625" style="5" customWidth="1"/>
    <col min="12299" max="12300" width="4.125" style="5" customWidth="1"/>
    <col min="12301" max="12301" width="5.125" style="5" customWidth="1"/>
    <col min="12302" max="12303" width="4.625" style="5" customWidth="1"/>
    <col min="12304" max="12305" width="4.375" style="5" customWidth="1"/>
    <col min="12306" max="12306" width="3.625" style="5" customWidth="1"/>
    <col min="12307" max="12307" width="4.875" style="5" customWidth="1"/>
    <col min="12308" max="12308" width="5.375" style="5" customWidth="1"/>
    <col min="12309" max="12544" width="9" style="5"/>
    <col min="12545" max="12545" width="3.625" style="5" customWidth="1"/>
    <col min="12546" max="12546" width="7.125" style="5" customWidth="1"/>
    <col min="12547" max="12548" width="4.625" style="5" customWidth="1"/>
    <col min="12549" max="12549" width="4.125" style="5" customWidth="1"/>
    <col min="12550" max="12550" width="4.625" style="5" customWidth="1"/>
    <col min="12551" max="12551" width="3.875" style="5" customWidth="1"/>
    <col min="12552" max="12553" width="4.875" style="5" customWidth="1"/>
    <col min="12554" max="12554" width="4.625" style="5" customWidth="1"/>
    <col min="12555" max="12556" width="4.125" style="5" customWidth="1"/>
    <col min="12557" max="12557" width="5.125" style="5" customWidth="1"/>
    <col min="12558" max="12559" width="4.625" style="5" customWidth="1"/>
    <col min="12560" max="12561" width="4.375" style="5" customWidth="1"/>
    <col min="12562" max="12562" width="3.625" style="5" customWidth="1"/>
    <col min="12563" max="12563" width="4.875" style="5" customWidth="1"/>
    <col min="12564" max="12564" width="5.375" style="5" customWidth="1"/>
    <col min="12565" max="12800" width="9" style="5"/>
    <col min="12801" max="12801" width="3.625" style="5" customWidth="1"/>
    <col min="12802" max="12802" width="7.125" style="5" customWidth="1"/>
    <col min="12803" max="12804" width="4.625" style="5" customWidth="1"/>
    <col min="12805" max="12805" width="4.125" style="5" customWidth="1"/>
    <col min="12806" max="12806" width="4.625" style="5" customWidth="1"/>
    <col min="12807" max="12807" width="3.875" style="5" customWidth="1"/>
    <col min="12808" max="12809" width="4.875" style="5" customWidth="1"/>
    <col min="12810" max="12810" width="4.625" style="5" customWidth="1"/>
    <col min="12811" max="12812" width="4.125" style="5" customWidth="1"/>
    <col min="12813" max="12813" width="5.125" style="5" customWidth="1"/>
    <col min="12814" max="12815" width="4.625" style="5" customWidth="1"/>
    <col min="12816" max="12817" width="4.375" style="5" customWidth="1"/>
    <col min="12818" max="12818" width="3.625" style="5" customWidth="1"/>
    <col min="12819" max="12819" width="4.875" style="5" customWidth="1"/>
    <col min="12820" max="12820" width="5.375" style="5" customWidth="1"/>
    <col min="12821" max="13056" width="9" style="5"/>
    <col min="13057" max="13057" width="3.625" style="5" customWidth="1"/>
    <col min="13058" max="13058" width="7.125" style="5" customWidth="1"/>
    <col min="13059" max="13060" width="4.625" style="5" customWidth="1"/>
    <col min="13061" max="13061" width="4.125" style="5" customWidth="1"/>
    <col min="13062" max="13062" width="4.625" style="5" customWidth="1"/>
    <col min="13063" max="13063" width="3.875" style="5" customWidth="1"/>
    <col min="13064" max="13065" width="4.875" style="5" customWidth="1"/>
    <col min="13066" max="13066" width="4.625" style="5" customWidth="1"/>
    <col min="13067" max="13068" width="4.125" style="5" customWidth="1"/>
    <col min="13069" max="13069" width="5.125" style="5" customWidth="1"/>
    <col min="13070" max="13071" width="4.625" style="5" customWidth="1"/>
    <col min="13072" max="13073" width="4.375" style="5" customWidth="1"/>
    <col min="13074" max="13074" width="3.625" style="5" customWidth="1"/>
    <col min="13075" max="13075" width="4.875" style="5" customWidth="1"/>
    <col min="13076" max="13076" width="5.375" style="5" customWidth="1"/>
    <col min="13077" max="13312" width="9" style="5"/>
    <col min="13313" max="13313" width="3.625" style="5" customWidth="1"/>
    <col min="13314" max="13314" width="7.125" style="5" customWidth="1"/>
    <col min="13315" max="13316" width="4.625" style="5" customWidth="1"/>
    <col min="13317" max="13317" width="4.125" style="5" customWidth="1"/>
    <col min="13318" max="13318" width="4.625" style="5" customWidth="1"/>
    <col min="13319" max="13319" width="3.875" style="5" customWidth="1"/>
    <col min="13320" max="13321" width="4.875" style="5" customWidth="1"/>
    <col min="13322" max="13322" width="4.625" style="5" customWidth="1"/>
    <col min="13323" max="13324" width="4.125" style="5" customWidth="1"/>
    <col min="13325" max="13325" width="5.125" style="5" customWidth="1"/>
    <col min="13326" max="13327" width="4.625" style="5" customWidth="1"/>
    <col min="13328" max="13329" width="4.375" style="5" customWidth="1"/>
    <col min="13330" max="13330" width="3.625" style="5" customWidth="1"/>
    <col min="13331" max="13331" width="4.875" style="5" customWidth="1"/>
    <col min="13332" max="13332" width="5.375" style="5" customWidth="1"/>
    <col min="13333" max="13568" width="9" style="5"/>
    <col min="13569" max="13569" width="3.625" style="5" customWidth="1"/>
    <col min="13570" max="13570" width="7.125" style="5" customWidth="1"/>
    <col min="13571" max="13572" width="4.625" style="5" customWidth="1"/>
    <col min="13573" max="13573" width="4.125" style="5" customWidth="1"/>
    <col min="13574" max="13574" width="4.625" style="5" customWidth="1"/>
    <col min="13575" max="13575" width="3.875" style="5" customWidth="1"/>
    <col min="13576" max="13577" width="4.875" style="5" customWidth="1"/>
    <col min="13578" max="13578" width="4.625" style="5" customWidth="1"/>
    <col min="13579" max="13580" width="4.125" style="5" customWidth="1"/>
    <col min="13581" max="13581" width="5.125" style="5" customWidth="1"/>
    <col min="13582" max="13583" width="4.625" style="5" customWidth="1"/>
    <col min="13584" max="13585" width="4.375" style="5" customWidth="1"/>
    <col min="13586" max="13586" width="3.625" style="5" customWidth="1"/>
    <col min="13587" max="13587" width="4.875" style="5" customWidth="1"/>
    <col min="13588" max="13588" width="5.375" style="5" customWidth="1"/>
    <col min="13589" max="13824" width="9" style="5"/>
    <col min="13825" max="13825" width="3.625" style="5" customWidth="1"/>
    <col min="13826" max="13826" width="7.125" style="5" customWidth="1"/>
    <col min="13827" max="13828" width="4.625" style="5" customWidth="1"/>
    <col min="13829" max="13829" width="4.125" style="5" customWidth="1"/>
    <col min="13830" max="13830" width="4.625" style="5" customWidth="1"/>
    <col min="13831" max="13831" width="3.875" style="5" customWidth="1"/>
    <col min="13832" max="13833" width="4.875" style="5" customWidth="1"/>
    <col min="13834" max="13834" width="4.625" style="5" customWidth="1"/>
    <col min="13835" max="13836" width="4.125" style="5" customWidth="1"/>
    <col min="13837" max="13837" width="5.125" style="5" customWidth="1"/>
    <col min="13838" max="13839" width="4.625" style="5" customWidth="1"/>
    <col min="13840" max="13841" width="4.375" style="5" customWidth="1"/>
    <col min="13842" max="13842" width="3.625" style="5" customWidth="1"/>
    <col min="13843" max="13843" width="4.875" style="5" customWidth="1"/>
    <col min="13844" max="13844" width="5.375" style="5" customWidth="1"/>
    <col min="13845" max="14080" width="9" style="5"/>
    <col min="14081" max="14081" width="3.625" style="5" customWidth="1"/>
    <col min="14082" max="14082" width="7.125" style="5" customWidth="1"/>
    <col min="14083" max="14084" width="4.625" style="5" customWidth="1"/>
    <col min="14085" max="14085" width="4.125" style="5" customWidth="1"/>
    <col min="14086" max="14086" width="4.625" style="5" customWidth="1"/>
    <col min="14087" max="14087" width="3.875" style="5" customWidth="1"/>
    <col min="14088" max="14089" width="4.875" style="5" customWidth="1"/>
    <col min="14090" max="14090" width="4.625" style="5" customWidth="1"/>
    <col min="14091" max="14092" width="4.125" style="5" customWidth="1"/>
    <col min="14093" max="14093" width="5.125" style="5" customWidth="1"/>
    <col min="14094" max="14095" width="4.625" style="5" customWidth="1"/>
    <col min="14096" max="14097" width="4.375" style="5" customWidth="1"/>
    <col min="14098" max="14098" width="3.625" style="5" customWidth="1"/>
    <col min="14099" max="14099" width="4.875" style="5" customWidth="1"/>
    <col min="14100" max="14100" width="5.375" style="5" customWidth="1"/>
    <col min="14101" max="14336" width="9" style="5"/>
    <col min="14337" max="14337" width="3.625" style="5" customWidth="1"/>
    <col min="14338" max="14338" width="7.125" style="5" customWidth="1"/>
    <col min="14339" max="14340" width="4.625" style="5" customWidth="1"/>
    <col min="14341" max="14341" width="4.125" style="5" customWidth="1"/>
    <col min="14342" max="14342" width="4.625" style="5" customWidth="1"/>
    <col min="14343" max="14343" width="3.875" style="5" customWidth="1"/>
    <col min="14344" max="14345" width="4.875" style="5" customWidth="1"/>
    <col min="14346" max="14346" width="4.625" style="5" customWidth="1"/>
    <col min="14347" max="14348" width="4.125" style="5" customWidth="1"/>
    <col min="14349" max="14349" width="5.125" style="5" customWidth="1"/>
    <col min="14350" max="14351" width="4.625" style="5" customWidth="1"/>
    <col min="14352" max="14353" width="4.375" style="5" customWidth="1"/>
    <col min="14354" max="14354" width="3.625" style="5" customWidth="1"/>
    <col min="14355" max="14355" width="4.875" style="5" customWidth="1"/>
    <col min="14356" max="14356" width="5.375" style="5" customWidth="1"/>
    <col min="14357" max="14592" width="9" style="5"/>
    <col min="14593" max="14593" width="3.625" style="5" customWidth="1"/>
    <col min="14594" max="14594" width="7.125" style="5" customWidth="1"/>
    <col min="14595" max="14596" width="4.625" style="5" customWidth="1"/>
    <col min="14597" max="14597" width="4.125" style="5" customWidth="1"/>
    <col min="14598" max="14598" width="4.625" style="5" customWidth="1"/>
    <col min="14599" max="14599" width="3.875" style="5" customWidth="1"/>
    <col min="14600" max="14601" width="4.875" style="5" customWidth="1"/>
    <col min="14602" max="14602" width="4.625" style="5" customWidth="1"/>
    <col min="14603" max="14604" width="4.125" style="5" customWidth="1"/>
    <col min="14605" max="14605" width="5.125" style="5" customWidth="1"/>
    <col min="14606" max="14607" width="4.625" style="5" customWidth="1"/>
    <col min="14608" max="14609" width="4.375" style="5" customWidth="1"/>
    <col min="14610" max="14610" width="3.625" style="5" customWidth="1"/>
    <col min="14611" max="14611" width="4.875" style="5" customWidth="1"/>
    <col min="14612" max="14612" width="5.375" style="5" customWidth="1"/>
    <col min="14613" max="14848" width="9" style="5"/>
    <col min="14849" max="14849" width="3.625" style="5" customWidth="1"/>
    <col min="14850" max="14850" width="7.125" style="5" customWidth="1"/>
    <col min="14851" max="14852" width="4.625" style="5" customWidth="1"/>
    <col min="14853" max="14853" width="4.125" style="5" customWidth="1"/>
    <col min="14854" max="14854" width="4.625" style="5" customWidth="1"/>
    <col min="14855" max="14855" width="3.875" style="5" customWidth="1"/>
    <col min="14856" max="14857" width="4.875" style="5" customWidth="1"/>
    <col min="14858" max="14858" width="4.625" style="5" customWidth="1"/>
    <col min="14859" max="14860" width="4.125" style="5" customWidth="1"/>
    <col min="14861" max="14861" width="5.125" style="5" customWidth="1"/>
    <col min="14862" max="14863" width="4.625" style="5" customWidth="1"/>
    <col min="14864" max="14865" width="4.375" style="5" customWidth="1"/>
    <col min="14866" max="14866" width="3.625" style="5" customWidth="1"/>
    <col min="14867" max="14867" width="4.875" style="5" customWidth="1"/>
    <col min="14868" max="14868" width="5.375" style="5" customWidth="1"/>
    <col min="14869" max="15104" width="9" style="5"/>
    <col min="15105" max="15105" width="3.625" style="5" customWidth="1"/>
    <col min="15106" max="15106" width="7.125" style="5" customWidth="1"/>
    <col min="15107" max="15108" width="4.625" style="5" customWidth="1"/>
    <col min="15109" max="15109" width="4.125" style="5" customWidth="1"/>
    <col min="15110" max="15110" width="4.625" style="5" customWidth="1"/>
    <col min="15111" max="15111" width="3.875" style="5" customWidth="1"/>
    <col min="15112" max="15113" width="4.875" style="5" customWidth="1"/>
    <col min="15114" max="15114" width="4.625" style="5" customWidth="1"/>
    <col min="15115" max="15116" width="4.125" style="5" customWidth="1"/>
    <col min="15117" max="15117" width="5.125" style="5" customWidth="1"/>
    <col min="15118" max="15119" width="4.625" style="5" customWidth="1"/>
    <col min="15120" max="15121" width="4.375" style="5" customWidth="1"/>
    <col min="15122" max="15122" width="3.625" style="5" customWidth="1"/>
    <col min="15123" max="15123" width="4.875" style="5" customWidth="1"/>
    <col min="15124" max="15124" width="5.375" style="5" customWidth="1"/>
    <col min="15125" max="15360" width="9" style="5"/>
    <col min="15361" max="15361" width="3.625" style="5" customWidth="1"/>
    <col min="15362" max="15362" width="7.125" style="5" customWidth="1"/>
    <col min="15363" max="15364" width="4.625" style="5" customWidth="1"/>
    <col min="15365" max="15365" width="4.125" style="5" customWidth="1"/>
    <col min="15366" max="15366" width="4.625" style="5" customWidth="1"/>
    <col min="15367" max="15367" width="3.875" style="5" customWidth="1"/>
    <col min="15368" max="15369" width="4.875" style="5" customWidth="1"/>
    <col min="15370" max="15370" width="4.625" style="5" customWidth="1"/>
    <col min="15371" max="15372" width="4.125" style="5" customWidth="1"/>
    <col min="15373" max="15373" width="5.125" style="5" customWidth="1"/>
    <col min="15374" max="15375" width="4.625" style="5" customWidth="1"/>
    <col min="15376" max="15377" width="4.375" style="5" customWidth="1"/>
    <col min="15378" max="15378" width="3.625" style="5" customWidth="1"/>
    <col min="15379" max="15379" width="4.875" style="5" customWidth="1"/>
    <col min="15380" max="15380" width="5.375" style="5" customWidth="1"/>
    <col min="15381" max="15616" width="9" style="5"/>
    <col min="15617" max="15617" width="3.625" style="5" customWidth="1"/>
    <col min="15618" max="15618" width="7.125" style="5" customWidth="1"/>
    <col min="15619" max="15620" width="4.625" style="5" customWidth="1"/>
    <col min="15621" max="15621" width="4.125" style="5" customWidth="1"/>
    <col min="15622" max="15622" width="4.625" style="5" customWidth="1"/>
    <col min="15623" max="15623" width="3.875" style="5" customWidth="1"/>
    <col min="15624" max="15625" width="4.875" style="5" customWidth="1"/>
    <col min="15626" max="15626" width="4.625" style="5" customWidth="1"/>
    <col min="15627" max="15628" width="4.125" style="5" customWidth="1"/>
    <col min="15629" max="15629" width="5.125" style="5" customWidth="1"/>
    <col min="15630" max="15631" width="4.625" style="5" customWidth="1"/>
    <col min="15632" max="15633" width="4.375" style="5" customWidth="1"/>
    <col min="15634" max="15634" width="3.625" style="5" customWidth="1"/>
    <col min="15635" max="15635" width="4.875" style="5" customWidth="1"/>
    <col min="15636" max="15636" width="5.375" style="5" customWidth="1"/>
    <col min="15637" max="15872" width="9" style="5"/>
    <col min="15873" max="15873" width="3.625" style="5" customWidth="1"/>
    <col min="15874" max="15874" width="7.125" style="5" customWidth="1"/>
    <col min="15875" max="15876" width="4.625" style="5" customWidth="1"/>
    <col min="15877" max="15877" width="4.125" style="5" customWidth="1"/>
    <col min="15878" max="15878" width="4.625" style="5" customWidth="1"/>
    <col min="15879" max="15879" width="3.875" style="5" customWidth="1"/>
    <col min="15880" max="15881" width="4.875" style="5" customWidth="1"/>
    <col min="15882" max="15882" width="4.625" style="5" customWidth="1"/>
    <col min="15883" max="15884" width="4.125" style="5" customWidth="1"/>
    <col min="15885" max="15885" width="5.125" style="5" customWidth="1"/>
    <col min="15886" max="15887" width="4.625" style="5" customWidth="1"/>
    <col min="15888" max="15889" width="4.375" style="5" customWidth="1"/>
    <col min="15890" max="15890" width="3.625" style="5" customWidth="1"/>
    <col min="15891" max="15891" width="4.875" style="5" customWidth="1"/>
    <col min="15892" max="15892" width="5.375" style="5" customWidth="1"/>
    <col min="15893" max="16128" width="9" style="5"/>
    <col min="16129" max="16129" width="3.625" style="5" customWidth="1"/>
    <col min="16130" max="16130" width="7.125" style="5" customWidth="1"/>
    <col min="16131" max="16132" width="4.625" style="5" customWidth="1"/>
    <col min="16133" max="16133" width="4.125" style="5" customWidth="1"/>
    <col min="16134" max="16134" width="4.625" style="5" customWidth="1"/>
    <col min="16135" max="16135" width="3.875" style="5" customWidth="1"/>
    <col min="16136" max="16137" width="4.875" style="5" customWidth="1"/>
    <col min="16138" max="16138" width="4.625" style="5" customWidth="1"/>
    <col min="16139" max="16140" width="4.125" style="5" customWidth="1"/>
    <col min="16141" max="16141" width="5.125" style="5" customWidth="1"/>
    <col min="16142" max="16143" width="4.625" style="5" customWidth="1"/>
    <col min="16144" max="16145" width="4.375" style="5" customWidth="1"/>
    <col min="16146" max="16146" width="3.625" style="5" customWidth="1"/>
    <col min="16147" max="16147" width="4.875" style="5" customWidth="1"/>
    <col min="16148" max="16148" width="5.375" style="5" customWidth="1"/>
    <col min="16149" max="16384" width="9" style="5"/>
  </cols>
  <sheetData>
    <row r="1" spans="1:20" ht="30" customHeight="1">
      <c r="A1" s="191" t="s">
        <v>169</v>
      </c>
    </row>
    <row r="2" spans="1:20" ht="18" customHeight="1">
      <c r="B2" s="5" t="s">
        <v>157</v>
      </c>
      <c r="T2" s="7" t="s">
        <v>1</v>
      </c>
    </row>
    <row r="3" spans="1:20" s="8" customFormat="1" ht="15" customHeight="1">
      <c r="B3" s="600" t="s">
        <v>162</v>
      </c>
      <c r="C3" s="600" t="s">
        <v>170</v>
      </c>
      <c r="D3" s="601" t="s">
        <v>171</v>
      </c>
      <c r="E3" s="602"/>
      <c r="F3" s="603"/>
      <c r="G3" s="604" t="s">
        <v>172</v>
      </c>
      <c r="H3" s="600" t="s">
        <v>173</v>
      </c>
      <c r="I3" s="600"/>
      <c r="J3" s="600"/>
      <c r="K3" s="600"/>
      <c r="L3" s="600"/>
      <c r="M3" s="600"/>
      <c r="N3" s="600" t="s">
        <v>174</v>
      </c>
      <c r="O3" s="600"/>
      <c r="P3" s="600"/>
      <c r="Q3" s="600"/>
      <c r="R3" s="600"/>
      <c r="S3" s="600"/>
      <c r="T3" s="594" t="s">
        <v>32</v>
      </c>
    </row>
    <row r="4" spans="1:20" s="8" customFormat="1" ht="12" customHeight="1">
      <c r="B4" s="600"/>
      <c r="C4" s="600"/>
      <c r="D4" s="595" t="s">
        <v>175</v>
      </c>
      <c r="E4" s="596" t="s">
        <v>176</v>
      </c>
      <c r="F4" s="593" t="s">
        <v>40</v>
      </c>
      <c r="G4" s="604"/>
      <c r="H4" s="595" t="s">
        <v>177</v>
      </c>
      <c r="I4" s="596" t="s">
        <v>178</v>
      </c>
      <c r="J4" s="596" t="s">
        <v>179</v>
      </c>
      <c r="K4" s="597" t="s">
        <v>180</v>
      </c>
      <c r="L4" s="597"/>
      <c r="M4" s="598" t="s">
        <v>40</v>
      </c>
      <c r="N4" s="595" t="s">
        <v>181</v>
      </c>
      <c r="O4" s="596" t="s">
        <v>182</v>
      </c>
      <c r="P4" s="596" t="s">
        <v>183</v>
      </c>
      <c r="Q4" s="605" t="s">
        <v>184</v>
      </c>
      <c r="R4" s="606" t="s">
        <v>185</v>
      </c>
      <c r="S4" s="593" t="s">
        <v>40</v>
      </c>
      <c r="T4" s="594"/>
    </row>
    <row r="5" spans="1:20" s="8" customFormat="1" ht="12" customHeight="1">
      <c r="B5" s="600"/>
      <c r="C5" s="600"/>
      <c r="D5" s="595"/>
      <c r="E5" s="596"/>
      <c r="F5" s="593"/>
      <c r="G5" s="604"/>
      <c r="H5" s="595"/>
      <c r="I5" s="596"/>
      <c r="J5" s="596"/>
      <c r="K5" s="192" t="s">
        <v>186</v>
      </c>
      <c r="L5" s="192" t="s">
        <v>187</v>
      </c>
      <c r="M5" s="599"/>
      <c r="N5" s="595"/>
      <c r="O5" s="596"/>
      <c r="P5" s="596"/>
      <c r="Q5" s="605"/>
      <c r="R5" s="607"/>
      <c r="S5" s="593"/>
      <c r="T5" s="594"/>
    </row>
    <row r="6" spans="1:20" s="193" customFormat="1" ht="30" customHeight="1">
      <c r="B6" s="194" t="s">
        <v>4</v>
      </c>
      <c r="C6" s="195">
        <v>272</v>
      </c>
      <c r="D6" s="196">
        <v>357</v>
      </c>
      <c r="E6" s="197">
        <v>2</v>
      </c>
      <c r="F6" s="198">
        <f t="shared" ref="F6:F12" si="0">SUM(D6:E6)</f>
        <v>359</v>
      </c>
      <c r="G6" s="195">
        <v>39</v>
      </c>
      <c r="H6" s="196">
        <v>919</v>
      </c>
      <c r="I6" s="197">
        <v>905</v>
      </c>
      <c r="J6" s="197">
        <v>242</v>
      </c>
      <c r="K6" s="197">
        <v>38</v>
      </c>
      <c r="L6" s="197">
        <v>4</v>
      </c>
      <c r="M6" s="198">
        <f t="shared" ref="M6:M11" si="1">SUM(H6:L6)</f>
        <v>2108</v>
      </c>
      <c r="N6" s="196">
        <v>523</v>
      </c>
      <c r="O6" s="197">
        <v>165</v>
      </c>
      <c r="P6" s="197">
        <v>88</v>
      </c>
      <c r="Q6" s="197">
        <v>86</v>
      </c>
      <c r="R6" s="197">
        <v>0</v>
      </c>
      <c r="S6" s="198">
        <f t="shared" ref="S6:S12" si="2">SUM(N6:R6)</f>
        <v>862</v>
      </c>
      <c r="T6" s="199">
        <f t="shared" ref="T6:T12" si="3">+C6+F6+G6+M6+S6</f>
        <v>3640</v>
      </c>
    </row>
    <row r="7" spans="1:20" s="193" customFormat="1" ht="30" customHeight="1">
      <c r="B7" s="194" t="s">
        <v>5</v>
      </c>
      <c r="C7" s="195">
        <v>265</v>
      </c>
      <c r="D7" s="196">
        <v>360</v>
      </c>
      <c r="E7" s="197">
        <v>2</v>
      </c>
      <c r="F7" s="198">
        <f t="shared" si="0"/>
        <v>362</v>
      </c>
      <c r="G7" s="195">
        <v>38</v>
      </c>
      <c r="H7" s="196">
        <v>924</v>
      </c>
      <c r="I7" s="197">
        <v>921</v>
      </c>
      <c r="J7" s="197">
        <v>238</v>
      </c>
      <c r="K7" s="197">
        <v>37</v>
      </c>
      <c r="L7" s="197">
        <v>3</v>
      </c>
      <c r="M7" s="198">
        <f t="shared" si="1"/>
        <v>2123</v>
      </c>
      <c r="N7" s="196">
        <v>538</v>
      </c>
      <c r="O7" s="197">
        <v>168</v>
      </c>
      <c r="P7" s="197">
        <v>94</v>
      </c>
      <c r="Q7" s="197">
        <v>87</v>
      </c>
      <c r="R7" s="197">
        <v>0</v>
      </c>
      <c r="S7" s="198">
        <f t="shared" si="2"/>
        <v>887</v>
      </c>
      <c r="T7" s="199">
        <f t="shared" si="3"/>
        <v>3675</v>
      </c>
    </row>
    <row r="8" spans="1:20" s="193" customFormat="1" ht="30" customHeight="1">
      <c r="B8" s="194" t="s">
        <v>6</v>
      </c>
      <c r="C8" s="195">
        <v>257</v>
      </c>
      <c r="D8" s="196">
        <v>362</v>
      </c>
      <c r="E8" s="197">
        <v>2</v>
      </c>
      <c r="F8" s="198">
        <f t="shared" si="0"/>
        <v>364</v>
      </c>
      <c r="G8" s="195">
        <v>43</v>
      </c>
      <c r="H8" s="196">
        <v>910</v>
      </c>
      <c r="I8" s="197">
        <v>953</v>
      </c>
      <c r="J8" s="197">
        <v>233</v>
      </c>
      <c r="K8" s="197">
        <v>37</v>
      </c>
      <c r="L8" s="197">
        <v>3</v>
      </c>
      <c r="M8" s="198">
        <f t="shared" si="1"/>
        <v>2136</v>
      </c>
      <c r="N8" s="196">
        <v>547</v>
      </c>
      <c r="O8" s="197">
        <v>172</v>
      </c>
      <c r="P8" s="197">
        <v>86</v>
      </c>
      <c r="Q8" s="197">
        <v>102</v>
      </c>
      <c r="R8" s="197">
        <v>0</v>
      </c>
      <c r="S8" s="198">
        <f t="shared" si="2"/>
        <v>907</v>
      </c>
      <c r="T8" s="199">
        <f t="shared" si="3"/>
        <v>3707</v>
      </c>
    </row>
    <row r="9" spans="1:20" s="193" customFormat="1" ht="30" customHeight="1">
      <c r="B9" s="194" t="s">
        <v>7</v>
      </c>
      <c r="C9" s="195">
        <v>257</v>
      </c>
      <c r="D9" s="196">
        <v>353</v>
      </c>
      <c r="E9" s="197">
        <v>1</v>
      </c>
      <c r="F9" s="198">
        <f t="shared" si="0"/>
        <v>354</v>
      </c>
      <c r="G9" s="195">
        <v>46</v>
      </c>
      <c r="H9" s="196">
        <v>910</v>
      </c>
      <c r="I9" s="197">
        <v>966</v>
      </c>
      <c r="J9" s="197">
        <v>227</v>
      </c>
      <c r="K9" s="197">
        <v>36</v>
      </c>
      <c r="L9" s="197">
        <v>3</v>
      </c>
      <c r="M9" s="198">
        <f t="shared" si="1"/>
        <v>2142</v>
      </c>
      <c r="N9" s="196">
        <v>574</v>
      </c>
      <c r="O9" s="197">
        <v>169</v>
      </c>
      <c r="P9" s="197">
        <v>86</v>
      </c>
      <c r="Q9" s="197">
        <v>115</v>
      </c>
      <c r="R9" s="197">
        <v>0</v>
      </c>
      <c r="S9" s="198">
        <f t="shared" si="2"/>
        <v>944</v>
      </c>
      <c r="T9" s="199">
        <f t="shared" si="3"/>
        <v>3743</v>
      </c>
    </row>
    <row r="10" spans="1:20" s="193" customFormat="1" ht="30" customHeight="1">
      <c r="B10" s="194" t="s">
        <v>8</v>
      </c>
      <c r="C10" s="195">
        <v>254</v>
      </c>
      <c r="D10" s="196">
        <v>352</v>
      </c>
      <c r="E10" s="197">
        <v>1</v>
      </c>
      <c r="F10" s="198">
        <f t="shared" si="0"/>
        <v>353</v>
      </c>
      <c r="G10" s="195">
        <v>49</v>
      </c>
      <c r="H10" s="196">
        <v>883</v>
      </c>
      <c r="I10" s="197">
        <v>1004</v>
      </c>
      <c r="J10" s="197">
        <v>227</v>
      </c>
      <c r="K10" s="197">
        <v>36</v>
      </c>
      <c r="L10" s="197">
        <v>3</v>
      </c>
      <c r="M10" s="198">
        <f t="shared" si="1"/>
        <v>2153</v>
      </c>
      <c r="N10" s="196">
        <v>577</v>
      </c>
      <c r="O10" s="197">
        <v>170</v>
      </c>
      <c r="P10" s="197">
        <v>87</v>
      </c>
      <c r="Q10" s="197">
        <v>118</v>
      </c>
      <c r="R10" s="197">
        <v>0</v>
      </c>
      <c r="S10" s="198">
        <f t="shared" si="2"/>
        <v>952</v>
      </c>
      <c r="T10" s="199">
        <f t="shared" si="3"/>
        <v>3761</v>
      </c>
    </row>
    <row r="11" spans="1:20" s="193" customFormat="1" ht="30" customHeight="1">
      <c r="B11" s="194" t="s">
        <v>9</v>
      </c>
      <c r="C11" s="195">
        <v>243</v>
      </c>
      <c r="D11" s="196">
        <v>348</v>
      </c>
      <c r="E11" s="197">
        <v>1</v>
      </c>
      <c r="F11" s="198">
        <f t="shared" si="0"/>
        <v>349</v>
      </c>
      <c r="G11" s="195">
        <v>48</v>
      </c>
      <c r="H11" s="196">
        <v>861</v>
      </c>
      <c r="I11" s="197">
        <v>1035</v>
      </c>
      <c r="J11" s="197">
        <v>225</v>
      </c>
      <c r="K11" s="197">
        <v>37</v>
      </c>
      <c r="L11" s="197">
        <v>4</v>
      </c>
      <c r="M11" s="198">
        <f t="shared" si="1"/>
        <v>2162</v>
      </c>
      <c r="N11" s="196">
        <v>578</v>
      </c>
      <c r="O11" s="197">
        <v>174</v>
      </c>
      <c r="P11" s="197">
        <v>84</v>
      </c>
      <c r="Q11" s="197">
        <v>116</v>
      </c>
      <c r="R11" s="197">
        <v>1</v>
      </c>
      <c r="S11" s="198">
        <f t="shared" si="2"/>
        <v>953</v>
      </c>
      <c r="T11" s="199">
        <f t="shared" si="3"/>
        <v>3755</v>
      </c>
    </row>
    <row r="12" spans="1:20" s="193" customFormat="1" ht="30" customHeight="1">
      <c r="B12" s="194" t="s">
        <v>10</v>
      </c>
      <c r="C12" s="195">
        <v>234</v>
      </c>
      <c r="D12" s="196">
        <v>347</v>
      </c>
      <c r="E12" s="197">
        <v>1</v>
      </c>
      <c r="F12" s="198">
        <f t="shared" si="0"/>
        <v>348</v>
      </c>
      <c r="G12" s="195">
        <v>44</v>
      </c>
      <c r="H12" s="196">
        <v>839</v>
      </c>
      <c r="I12" s="197">
        <v>1075</v>
      </c>
      <c r="J12" s="197">
        <v>216</v>
      </c>
      <c r="K12" s="197">
        <v>36</v>
      </c>
      <c r="L12" s="197">
        <v>4</v>
      </c>
      <c r="M12" s="198">
        <f>SUM(H12:L12)</f>
        <v>2170</v>
      </c>
      <c r="N12" s="196">
        <v>589</v>
      </c>
      <c r="O12" s="197">
        <v>181</v>
      </c>
      <c r="P12" s="197">
        <v>74</v>
      </c>
      <c r="Q12" s="197">
        <v>116</v>
      </c>
      <c r="R12" s="197">
        <v>1</v>
      </c>
      <c r="S12" s="198">
        <f t="shared" si="2"/>
        <v>961</v>
      </c>
      <c r="T12" s="199">
        <f t="shared" si="3"/>
        <v>3757</v>
      </c>
    </row>
    <row r="13" spans="1:20" s="193" customFormat="1" ht="30" customHeight="1">
      <c r="B13" s="194" t="s">
        <v>11</v>
      </c>
      <c r="C13" s="195">
        <v>228</v>
      </c>
      <c r="D13" s="196">
        <v>342</v>
      </c>
      <c r="E13" s="197">
        <v>1</v>
      </c>
      <c r="F13" s="198">
        <f>SUM(D13:E13)</f>
        <v>343</v>
      </c>
      <c r="G13" s="195">
        <v>41</v>
      </c>
      <c r="H13" s="196">
        <v>827</v>
      </c>
      <c r="I13" s="197">
        <v>1115</v>
      </c>
      <c r="J13" s="197">
        <v>215</v>
      </c>
      <c r="K13" s="197">
        <v>36</v>
      </c>
      <c r="L13" s="197">
        <v>4</v>
      </c>
      <c r="M13" s="198">
        <f>SUM(H13:L13)</f>
        <v>2197</v>
      </c>
      <c r="N13" s="196">
        <v>599</v>
      </c>
      <c r="O13" s="197">
        <v>180</v>
      </c>
      <c r="P13" s="197">
        <v>75</v>
      </c>
      <c r="Q13" s="197">
        <v>121</v>
      </c>
      <c r="R13" s="197">
        <v>1</v>
      </c>
      <c r="S13" s="198">
        <f>SUM(N13:R13)</f>
        <v>976</v>
      </c>
      <c r="T13" s="199">
        <f>+C13+F13+G13+M13+S13</f>
        <v>3785</v>
      </c>
    </row>
    <row r="14" spans="1:20" s="193" customFormat="1" ht="30" customHeight="1">
      <c r="B14" s="194" t="s">
        <v>12</v>
      </c>
      <c r="C14" s="195">
        <v>220</v>
      </c>
      <c r="D14" s="196">
        <v>349</v>
      </c>
      <c r="E14" s="197">
        <v>1</v>
      </c>
      <c r="F14" s="198">
        <f>SUM(D14:E14)</f>
        <v>350</v>
      </c>
      <c r="G14" s="195">
        <v>46</v>
      </c>
      <c r="H14" s="196">
        <v>814</v>
      </c>
      <c r="I14" s="197">
        <v>1170</v>
      </c>
      <c r="J14" s="197">
        <v>209</v>
      </c>
      <c r="K14" s="197">
        <v>34</v>
      </c>
      <c r="L14" s="197">
        <v>3</v>
      </c>
      <c r="M14" s="198">
        <f>SUM(H14:L14)</f>
        <v>2230</v>
      </c>
      <c r="N14" s="196">
        <v>616</v>
      </c>
      <c r="O14" s="197">
        <v>189</v>
      </c>
      <c r="P14" s="197">
        <v>74</v>
      </c>
      <c r="Q14" s="197">
        <v>122</v>
      </c>
      <c r="R14" s="197">
        <v>3</v>
      </c>
      <c r="S14" s="198">
        <f>SUM(N14:R14)</f>
        <v>1004</v>
      </c>
      <c r="T14" s="199">
        <f>+C14+F14+G14+M14+S14</f>
        <v>3850</v>
      </c>
    </row>
    <row r="15" spans="1:20" s="193" customFormat="1" ht="30" customHeight="1">
      <c r="B15" s="194" t="s">
        <v>13</v>
      </c>
      <c r="C15" s="195">
        <v>213</v>
      </c>
      <c r="D15" s="196">
        <v>343</v>
      </c>
      <c r="E15" s="197">
        <v>1</v>
      </c>
      <c r="F15" s="198">
        <f>SUM(D15:E15)</f>
        <v>344</v>
      </c>
      <c r="G15" s="195">
        <v>41</v>
      </c>
      <c r="H15" s="196">
        <v>804</v>
      </c>
      <c r="I15" s="197">
        <v>1161</v>
      </c>
      <c r="J15" s="197">
        <v>210</v>
      </c>
      <c r="K15" s="197">
        <v>35</v>
      </c>
      <c r="L15" s="197">
        <v>3</v>
      </c>
      <c r="M15" s="198">
        <f>SUM(H15:L15)</f>
        <v>2213</v>
      </c>
      <c r="N15" s="196">
        <v>625</v>
      </c>
      <c r="O15" s="197">
        <v>190</v>
      </c>
      <c r="P15" s="197">
        <v>64</v>
      </c>
      <c r="Q15" s="197">
        <v>127</v>
      </c>
      <c r="R15" s="197">
        <v>3</v>
      </c>
      <c r="S15" s="198">
        <f>SUM(N15:R15)</f>
        <v>1009</v>
      </c>
      <c r="T15" s="199">
        <f>+C15+F15+G15+M15+S15</f>
        <v>3820</v>
      </c>
    </row>
    <row r="16" spans="1:20" s="193" customFormat="1" ht="30" customHeight="1">
      <c r="B16" s="194" t="s">
        <v>14</v>
      </c>
      <c r="C16" s="195">
        <v>210</v>
      </c>
      <c r="D16" s="196">
        <v>341</v>
      </c>
      <c r="E16" s="197">
        <v>1</v>
      </c>
      <c r="F16" s="198">
        <f>SUM(D16:E16)</f>
        <v>342</v>
      </c>
      <c r="G16" s="195">
        <v>42</v>
      </c>
      <c r="H16" s="196">
        <v>783</v>
      </c>
      <c r="I16" s="197">
        <v>1160</v>
      </c>
      <c r="J16" s="197">
        <v>212</v>
      </c>
      <c r="K16" s="197">
        <v>35</v>
      </c>
      <c r="L16" s="197">
        <v>3</v>
      </c>
      <c r="M16" s="198">
        <f>SUM(H16:L16)</f>
        <v>2193</v>
      </c>
      <c r="N16" s="196">
        <v>629</v>
      </c>
      <c r="O16" s="197">
        <v>191</v>
      </c>
      <c r="P16" s="197">
        <v>62</v>
      </c>
      <c r="Q16" s="197">
        <v>127</v>
      </c>
      <c r="R16" s="197">
        <v>3</v>
      </c>
      <c r="S16" s="198">
        <f>SUM(N16:R16)</f>
        <v>1012</v>
      </c>
      <c r="T16" s="199">
        <f>+C16+F16+G16+M16+S16</f>
        <v>3799</v>
      </c>
    </row>
    <row r="17" spans="2:20" s="8" customFormat="1" ht="15" customHeight="1">
      <c r="T17" s="35" t="s">
        <v>188</v>
      </c>
    </row>
    <row r="18" spans="2:20" s="8" customFormat="1" ht="11.25">
      <c r="T18" s="35"/>
    </row>
    <row r="19" spans="2:20" s="8" customFormat="1" ht="11.25">
      <c r="B19" s="200"/>
    </row>
    <row r="20" spans="2:20" s="8" customFormat="1" ht="11.25">
      <c r="B20" s="200"/>
    </row>
    <row r="21" spans="2:20" s="8" customFormat="1" ht="11.25">
      <c r="B21" s="200"/>
    </row>
    <row r="22" spans="2:20" s="8" customFormat="1" ht="11.25">
      <c r="B22" s="200"/>
    </row>
    <row r="23" spans="2:20" s="8" customFormat="1" ht="11.25"/>
    <row r="24" spans="2:20" s="8" customFormat="1" ht="11.25"/>
    <row r="25" spans="2:20" s="8" customFormat="1" ht="11.25"/>
    <row r="26" spans="2:20" s="8" customFormat="1" ht="11.25"/>
    <row r="27" spans="2:20" s="8" customFormat="1" ht="11.25"/>
    <row r="28" spans="2:20" s="8" customFormat="1" ht="11.25"/>
    <row r="29" spans="2:20" s="8" customFormat="1" ht="11.25"/>
    <row r="30" spans="2:20" s="8" customFormat="1" ht="11.25"/>
    <row r="31" spans="2:20" s="8" customFormat="1" ht="11.25"/>
    <row r="32" spans="2:20" s="8" customFormat="1" ht="11.25"/>
  </sheetData>
  <mergeCells count="21">
    <mergeCell ref="B3:B5"/>
    <mergeCell ref="C3:C5"/>
    <mergeCell ref="D3:F3"/>
    <mergeCell ref="G3:G5"/>
    <mergeCell ref="H3:M3"/>
    <mergeCell ref="S4:S5"/>
    <mergeCell ref="T3:T5"/>
    <mergeCell ref="D4:D5"/>
    <mergeCell ref="E4:E5"/>
    <mergeCell ref="F4:F5"/>
    <mergeCell ref="H4:H5"/>
    <mergeCell ref="I4:I5"/>
    <mergeCell ref="J4:J5"/>
    <mergeCell ref="K4:L4"/>
    <mergeCell ref="M4:M5"/>
    <mergeCell ref="N4:N5"/>
    <mergeCell ref="N3:S3"/>
    <mergeCell ref="O4:O5"/>
    <mergeCell ref="P4:P5"/>
    <mergeCell ref="Q4:Q5"/>
    <mergeCell ref="R4:R5"/>
  </mergeCells>
  <phoneticPr fontId="1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I25" sqref="I25"/>
    </sheetView>
  </sheetViews>
  <sheetFormatPr defaultRowHeight="11.25"/>
  <cols>
    <col min="1" max="1" width="3.625" style="8" customWidth="1"/>
    <col min="2" max="2" width="10.625" style="8" customWidth="1"/>
    <col min="3" max="10" width="9.5" style="8" customWidth="1"/>
    <col min="11" max="256" width="9" style="8"/>
    <col min="257" max="257" width="3.625" style="8" customWidth="1"/>
    <col min="258" max="258" width="10.625" style="8" customWidth="1"/>
    <col min="259" max="266" width="9.5" style="8" customWidth="1"/>
    <col min="267" max="512" width="9" style="8"/>
    <col min="513" max="513" width="3.625" style="8" customWidth="1"/>
    <col min="514" max="514" width="10.625" style="8" customWidth="1"/>
    <col min="515" max="522" width="9.5" style="8" customWidth="1"/>
    <col min="523" max="768" width="9" style="8"/>
    <col min="769" max="769" width="3.625" style="8" customWidth="1"/>
    <col min="770" max="770" width="10.625" style="8" customWidth="1"/>
    <col min="771" max="778" width="9.5" style="8" customWidth="1"/>
    <col min="779" max="1024" width="9" style="8"/>
    <col min="1025" max="1025" width="3.625" style="8" customWidth="1"/>
    <col min="1026" max="1026" width="10.625" style="8" customWidth="1"/>
    <col min="1027" max="1034" width="9.5" style="8" customWidth="1"/>
    <col min="1035" max="1280" width="9" style="8"/>
    <col min="1281" max="1281" width="3.625" style="8" customWidth="1"/>
    <col min="1282" max="1282" width="10.625" style="8" customWidth="1"/>
    <col min="1283" max="1290" width="9.5" style="8" customWidth="1"/>
    <col min="1291" max="1536" width="9" style="8"/>
    <col min="1537" max="1537" width="3.625" style="8" customWidth="1"/>
    <col min="1538" max="1538" width="10.625" style="8" customWidth="1"/>
    <col min="1539" max="1546" width="9.5" style="8" customWidth="1"/>
    <col min="1547" max="1792" width="9" style="8"/>
    <col min="1793" max="1793" width="3.625" style="8" customWidth="1"/>
    <col min="1794" max="1794" width="10.625" style="8" customWidth="1"/>
    <col min="1795" max="1802" width="9.5" style="8" customWidth="1"/>
    <col min="1803" max="2048" width="9" style="8"/>
    <col min="2049" max="2049" width="3.625" style="8" customWidth="1"/>
    <col min="2050" max="2050" width="10.625" style="8" customWidth="1"/>
    <col min="2051" max="2058" width="9.5" style="8" customWidth="1"/>
    <col min="2059" max="2304" width="9" style="8"/>
    <col min="2305" max="2305" width="3.625" style="8" customWidth="1"/>
    <col min="2306" max="2306" width="10.625" style="8" customWidth="1"/>
    <col min="2307" max="2314" width="9.5" style="8" customWidth="1"/>
    <col min="2315" max="2560" width="9" style="8"/>
    <col min="2561" max="2561" width="3.625" style="8" customWidth="1"/>
    <col min="2562" max="2562" width="10.625" style="8" customWidth="1"/>
    <col min="2563" max="2570" width="9.5" style="8" customWidth="1"/>
    <col min="2571" max="2816" width="9" style="8"/>
    <col min="2817" max="2817" width="3.625" style="8" customWidth="1"/>
    <col min="2818" max="2818" width="10.625" style="8" customWidth="1"/>
    <col min="2819" max="2826" width="9.5" style="8" customWidth="1"/>
    <col min="2827" max="3072" width="9" style="8"/>
    <col min="3073" max="3073" width="3.625" style="8" customWidth="1"/>
    <col min="3074" max="3074" width="10.625" style="8" customWidth="1"/>
    <col min="3075" max="3082" width="9.5" style="8" customWidth="1"/>
    <col min="3083" max="3328" width="9" style="8"/>
    <col min="3329" max="3329" width="3.625" style="8" customWidth="1"/>
    <col min="3330" max="3330" width="10.625" style="8" customWidth="1"/>
    <col min="3331" max="3338" width="9.5" style="8" customWidth="1"/>
    <col min="3339" max="3584" width="9" style="8"/>
    <col min="3585" max="3585" width="3.625" style="8" customWidth="1"/>
    <col min="3586" max="3586" width="10.625" style="8" customWidth="1"/>
    <col min="3587" max="3594" width="9.5" style="8" customWidth="1"/>
    <col min="3595" max="3840" width="9" style="8"/>
    <col min="3841" max="3841" width="3.625" style="8" customWidth="1"/>
    <col min="3842" max="3842" width="10.625" style="8" customWidth="1"/>
    <col min="3843" max="3850" width="9.5" style="8" customWidth="1"/>
    <col min="3851" max="4096" width="9" style="8"/>
    <col min="4097" max="4097" width="3.625" style="8" customWidth="1"/>
    <col min="4098" max="4098" width="10.625" style="8" customWidth="1"/>
    <col min="4099" max="4106" width="9.5" style="8" customWidth="1"/>
    <col min="4107" max="4352" width="9" style="8"/>
    <col min="4353" max="4353" width="3.625" style="8" customWidth="1"/>
    <col min="4354" max="4354" width="10.625" style="8" customWidth="1"/>
    <col min="4355" max="4362" width="9.5" style="8" customWidth="1"/>
    <col min="4363" max="4608" width="9" style="8"/>
    <col min="4609" max="4609" width="3.625" style="8" customWidth="1"/>
    <col min="4610" max="4610" width="10.625" style="8" customWidth="1"/>
    <col min="4611" max="4618" width="9.5" style="8" customWidth="1"/>
    <col min="4619" max="4864" width="9" style="8"/>
    <col min="4865" max="4865" width="3.625" style="8" customWidth="1"/>
    <col min="4866" max="4866" width="10.625" style="8" customWidth="1"/>
    <col min="4867" max="4874" width="9.5" style="8" customWidth="1"/>
    <col min="4875" max="5120" width="9" style="8"/>
    <col min="5121" max="5121" width="3.625" style="8" customWidth="1"/>
    <col min="5122" max="5122" width="10.625" style="8" customWidth="1"/>
    <col min="5123" max="5130" width="9.5" style="8" customWidth="1"/>
    <col min="5131" max="5376" width="9" style="8"/>
    <col min="5377" max="5377" width="3.625" style="8" customWidth="1"/>
    <col min="5378" max="5378" width="10.625" style="8" customWidth="1"/>
    <col min="5379" max="5386" width="9.5" style="8" customWidth="1"/>
    <col min="5387" max="5632" width="9" style="8"/>
    <col min="5633" max="5633" width="3.625" style="8" customWidth="1"/>
    <col min="5634" max="5634" width="10.625" style="8" customWidth="1"/>
    <col min="5635" max="5642" width="9.5" style="8" customWidth="1"/>
    <col min="5643" max="5888" width="9" style="8"/>
    <col min="5889" max="5889" width="3.625" style="8" customWidth="1"/>
    <col min="5890" max="5890" width="10.625" style="8" customWidth="1"/>
    <col min="5891" max="5898" width="9.5" style="8" customWidth="1"/>
    <col min="5899" max="6144" width="9" style="8"/>
    <col min="6145" max="6145" width="3.625" style="8" customWidth="1"/>
    <col min="6146" max="6146" width="10.625" style="8" customWidth="1"/>
    <col min="6147" max="6154" width="9.5" style="8" customWidth="1"/>
    <col min="6155" max="6400" width="9" style="8"/>
    <col min="6401" max="6401" width="3.625" style="8" customWidth="1"/>
    <col min="6402" max="6402" width="10.625" style="8" customWidth="1"/>
    <col min="6403" max="6410" width="9.5" style="8" customWidth="1"/>
    <col min="6411" max="6656" width="9" style="8"/>
    <col min="6657" max="6657" width="3.625" style="8" customWidth="1"/>
    <col min="6658" max="6658" width="10.625" style="8" customWidth="1"/>
    <col min="6659" max="6666" width="9.5" style="8" customWidth="1"/>
    <col min="6667" max="6912" width="9" style="8"/>
    <col min="6913" max="6913" width="3.625" style="8" customWidth="1"/>
    <col min="6914" max="6914" width="10.625" style="8" customWidth="1"/>
    <col min="6915" max="6922" width="9.5" style="8" customWidth="1"/>
    <col min="6923" max="7168" width="9" style="8"/>
    <col min="7169" max="7169" width="3.625" style="8" customWidth="1"/>
    <col min="7170" max="7170" width="10.625" style="8" customWidth="1"/>
    <col min="7171" max="7178" width="9.5" style="8" customWidth="1"/>
    <col min="7179" max="7424" width="9" style="8"/>
    <col min="7425" max="7425" width="3.625" style="8" customWidth="1"/>
    <col min="7426" max="7426" width="10.625" style="8" customWidth="1"/>
    <col min="7427" max="7434" width="9.5" style="8" customWidth="1"/>
    <col min="7435" max="7680" width="9" style="8"/>
    <col min="7681" max="7681" width="3.625" style="8" customWidth="1"/>
    <col min="7682" max="7682" width="10.625" style="8" customWidth="1"/>
    <col min="7683" max="7690" width="9.5" style="8" customWidth="1"/>
    <col min="7691" max="7936" width="9" style="8"/>
    <col min="7937" max="7937" width="3.625" style="8" customWidth="1"/>
    <col min="7938" max="7938" width="10.625" style="8" customWidth="1"/>
    <col min="7939" max="7946" width="9.5" style="8" customWidth="1"/>
    <col min="7947" max="8192" width="9" style="8"/>
    <col min="8193" max="8193" width="3.625" style="8" customWidth="1"/>
    <col min="8194" max="8194" width="10.625" style="8" customWidth="1"/>
    <col min="8195" max="8202" width="9.5" style="8" customWidth="1"/>
    <col min="8203" max="8448" width="9" style="8"/>
    <col min="8449" max="8449" width="3.625" style="8" customWidth="1"/>
    <col min="8450" max="8450" width="10.625" style="8" customWidth="1"/>
    <col min="8451" max="8458" width="9.5" style="8" customWidth="1"/>
    <col min="8459" max="8704" width="9" style="8"/>
    <col min="8705" max="8705" width="3.625" style="8" customWidth="1"/>
    <col min="8706" max="8706" width="10.625" style="8" customWidth="1"/>
    <col min="8707" max="8714" width="9.5" style="8" customWidth="1"/>
    <col min="8715" max="8960" width="9" style="8"/>
    <col min="8961" max="8961" width="3.625" style="8" customWidth="1"/>
    <col min="8962" max="8962" width="10.625" style="8" customWidth="1"/>
    <col min="8963" max="8970" width="9.5" style="8" customWidth="1"/>
    <col min="8971" max="9216" width="9" style="8"/>
    <col min="9217" max="9217" width="3.625" style="8" customWidth="1"/>
    <col min="9218" max="9218" width="10.625" style="8" customWidth="1"/>
    <col min="9219" max="9226" width="9.5" style="8" customWidth="1"/>
    <col min="9227" max="9472" width="9" style="8"/>
    <col min="9473" max="9473" width="3.625" style="8" customWidth="1"/>
    <col min="9474" max="9474" width="10.625" style="8" customWidth="1"/>
    <col min="9475" max="9482" width="9.5" style="8" customWidth="1"/>
    <col min="9483" max="9728" width="9" style="8"/>
    <col min="9729" max="9729" width="3.625" style="8" customWidth="1"/>
    <col min="9730" max="9730" width="10.625" style="8" customWidth="1"/>
    <col min="9731" max="9738" width="9.5" style="8" customWidth="1"/>
    <col min="9739" max="9984" width="9" style="8"/>
    <col min="9985" max="9985" width="3.625" style="8" customWidth="1"/>
    <col min="9986" max="9986" width="10.625" style="8" customWidth="1"/>
    <col min="9987" max="9994" width="9.5" style="8" customWidth="1"/>
    <col min="9995" max="10240" width="9" style="8"/>
    <col min="10241" max="10241" width="3.625" style="8" customWidth="1"/>
    <col min="10242" max="10242" width="10.625" style="8" customWidth="1"/>
    <col min="10243" max="10250" width="9.5" style="8" customWidth="1"/>
    <col min="10251" max="10496" width="9" style="8"/>
    <col min="10497" max="10497" width="3.625" style="8" customWidth="1"/>
    <col min="10498" max="10498" width="10.625" style="8" customWidth="1"/>
    <col min="10499" max="10506" width="9.5" style="8" customWidth="1"/>
    <col min="10507" max="10752" width="9" style="8"/>
    <col min="10753" max="10753" width="3.625" style="8" customWidth="1"/>
    <col min="10754" max="10754" width="10.625" style="8" customWidth="1"/>
    <col min="10755" max="10762" width="9.5" style="8" customWidth="1"/>
    <col min="10763" max="11008" width="9" style="8"/>
    <col min="11009" max="11009" width="3.625" style="8" customWidth="1"/>
    <col min="11010" max="11010" width="10.625" style="8" customWidth="1"/>
    <col min="11011" max="11018" width="9.5" style="8" customWidth="1"/>
    <col min="11019" max="11264" width="9" style="8"/>
    <col min="11265" max="11265" width="3.625" style="8" customWidth="1"/>
    <col min="11266" max="11266" width="10.625" style="8" customWidth="1"/>
    <col min="11267" max="11274" width="9.5" style="8" customWidth="1"/>
    <col min="11275" max="11520" width="9" style="8"/>
    <col min="11521" max="11521" width="3.625" style="8" customWidth="1"/>
    <col min="11522" max="11522" width="10.625" style="8" customWidth="1"/>
    <col min="11523" max="11530" width="9.5" style="8" customWidth="1"/>
    <col min="11531" max="11776" width="9" style="8"/>
    <col min="11777" max="11777" width="3.625" style="8" customWidth="1"/>
    <col min="11778" max="11778" width="10.625" style="8" customWidth="1"/>
    <col min="11779" max="11786" width="9.5" style="8" customWidth="1"/>
    <col min="11787" max="12032" width="9" style="8"/>
    <col min="12033" max="12033" width="3.625" style="8" customWidth="1"/>
    <col min="12034" max="12034" width="10.625" style="8" customWidth="1"/>
    <col min="12035" max="12042" width="9.5" style="8" customWidth="1"/>
    <col min="12043" max="12288" width="9" style="8"/>
    <col min="12289" max="12289" width="3.625" style="8" customWidth="1"/>
    <col min="12290" max="12290" width="10.625" style="8" customWidth="1"/>
    <col min="12291" max="12298" width="9.5" style="8" customWidth="1"/>
    <col min="12299" max="12544" width="9" style="8"/>
    <col min="12545" max="12545" width="3.625" style="8" customWidth="1"/>
    <col min="12546" max="12546" width="10.625" style="8" customWidth="1"/>
    <col min="12547" max="12554" width="9.5" style="8" customWidth="1"/>
    <col min="12555" max="12800" width="9" style="8"/>
    <col min="12801" max="12801" width="3.625" style="8" customWidth="1"/>
    <col min="12802" max="12802" width="10.625" style="8" customWidth="1"/>
    <col min="12803" max="12810" width="9.5" style="8" customWidth="1"/>
    <col min="12811" max="13056" width="9" style="8"/>
    <col min="13057" max="13057" width="3.625" style="8" customWidth="1"/>
    <col min="13058" max="13058" width="10.625" style="8" customWidth="1"/>
    <col min="13059" max="13066" width="9.5" style="8" customWidth="1"/>
    <col min="13067" max="13312" width="9" style="8"/>
    <col min="13313" max="13313" width="3.625" style="8" customWidth="1"/>
    <col min="13314" max="13314" width="10.625" style="8" customWidth="1"/>
    <col min="13315" max="13322" width="9.5" style="8" customWidth="1"/>
    <col min="13323" max="13568" width="9" style="8"/>
    <col min="13569" max="13569" width="3.625" style="8" customWidth="1"/>
    <col min="13570" max="13570" width="10.625" style="8" customWidth="1"/>
    <col min="13571" max="13578" width="9.5" style="8" customWidth="1"/>
    <col min="13579" max="13824" width="9" style="8"/>
    <col min="13825" max="13825" width="3.625" style="8" customWidth="1"/>
    <col min="13826" max="13826" width="10.625" style="8" customWidth="1"/>
    <col min="13827" max="13834" width="9.5" style="8" customWidth="1"/>
    <col min="13835" max="14080" width="9" style="8"/>
    <col min="14081" max="14081" width="3.625" style="8" customWidth="1"/>
    <col min="14082" max="14082" width="10.625" style="8" customWidth="1"/>
    <col min="14083" max="14090" width="9.5" style="8" customWidth="1"/>
    <col min="14091" max="14336" width="9" style="8"/>
    <col min="14337" max="14337" width="3.625" style="8" customWidth="1"/>
    <col min="14338" max="14338" width="10.625" style="8" customWidth="1"/>
    <col min="14339" max="14346" width="9.5" style="8" customWidth="1"/>
    <col min="14347" max="14592" width="9" style="8"/>
    <col min="14593" max="14593" width="3.625" style="8" customWidth="1"/>
    <col min="14594" max="14594" width="10.625" style="8" customWidth="1"/>
    <col min="14595" max="14602" width="9.5" style="8" customWidth="1"/>
    <col min="14603" max="14848" width="9" style="8"/>
    <col min="14849" max="14849" width="3.625" style="8" customWidth="1"/>
    <col min="14850" max="14850" width="10.625" style="8" customWidth="1"/>
    <col min="14851" max="14858" width="9.5" style="8" customWidth="1"/>
    <col min="14859" max="15104" width="9" style="8"/>
    <col min="15105" max="15105" width="3.625" style="8" customWidth="1"/>
    <col min="15106" max="15106" width="10.625" style="8" customWidth="1"/>
    <col min="15107" max="15114" width="9.5" style="8" customWidth="1"/>
    <col min="15115" max="15360" width="9" style="8"/>
    <col min="15361" max="15361" width="3.625" style="8" customWidth="1"/>
    <col min="15362" max="15362" width="10.625" style="8" customWidth="1"/>
    <col min="15363" max="15370" width="9.5" style="8" customWidth="1"/>
    <col min="15371" max="15616" width="9" style="8"/>
    <col min="15617" max="15617" width="3.625" style="8" customWidth="1"/>
    <col min="15618" max="15618" width="10.625" style="8" customWidth="1"/>
    <col min="15619" max="15626" width="9.5" style="8" customWidth="1"/>
    <col min="15627" max="15872" width="9" style="8"/>
    <col min="15873" max="15873" width="3.625" style="8" customWidth="1"/>
    <col min="15874" max="15874" width="10.625" style="8" customWidth="1"/>
    <col min="15875" max="15882" width="9.5" style="8" customWidth="1"/>
    <col min="15883" max="16128" width="9" style="8"/>
    <col min="16129" max="16129" width="3.625" style="8" customWidth="1"/>
    <col min="16130" max="16130" width="10.625" style="8" customWidth="1"/>
    <col min="16131" max="16138" width="9.5" style="8" customWidth="1"/>
    <col min="16139" max="16384" width="9" style="8"/>
  </cols>
  <sheetData>
    <row r="1" spans="1:10" s="14" customFormat="1" ht="30" customHeight="1">
      <c r="A1" s="148" t="s">
        <v>156</v>
      </c>
      <c r="C1" s="178"/>
      <c r="D1" s="178"/>
      <c r="E1" s="178"/>
      <c r="F1" s="178"/>
      <c r="G1" s="178"/>
      <c r="H1" s="178"/>
      <c r="I1" s="178"/>
      <c r="J1" s="178"/>
    </row>
    <row r="2" spans="1:10" ht="18" customHeight="1">
      <c r="B2" s="152" t="s">
        <v>157</v>
      </c>
      <c r="C2" s="179"/>
      <c r="D2" s="179"/>
      <c r="E2" s="179"/>
      <c r="F2" s="179"/>
      <c r="G2" s="174"/>
      <c r="H2" s="174"/>
      <c r="I2" s="174"/>
      <c r="J2" s="180" t="s">
        <v>1</v>
      </c>
    </row>
    <row r="3" spans="1:10" ht="15" customHeight="1">
      <c r="B3" s="181"/>
      <c r="C3" s="589" t="s">
        <v>158</v>
      </c>
      <c r="D3" s="608"/>
      <c r="E3" s="589" t="s">
        <v>159</v>
      </c>
      <c r="F3" s="608"/>
      <c r="G3" s="589" t="s">
        <v>160</v>
      </c>
      <c r="H3" s="608"/>
      <c r="I3" s="589" t="s">
        <v>161</v>
      </c>
      <c r="J3" s="608"/>
    </row>
    <row r="4" spans="1:10" ht="15" customHeight="1">
      <c r="B4" s="182" t="s">
        <v>162</v>
      </c>
      <c r="C4" s="609" t="s">
        <v>163</v>
      </c>
      <c r="D4" s="610"/>
      <c r="E4" s="609" t="s">
        <v>164</v>
      </c>
      <c r="F4" s="610"/>
      <c r="G4" s="609" t="s">
        <v>165</v>
      </c>
      <c r="H4" s="610"/>
      <c r="I4" s="609" t="s">
        <v>166</v>
      </c>
      <c r="J4" s="610"/>
    </row>
    <row r="5" spans="1:10" ht="17.25" customHeight="1">
      <c r="B5" s="183"/>
      <c r="C5" s="184" t="s">
        <v>167</v>
      </c>
      <c r="D5" s="185" t="s">
        <v>168</v>
      </c>
      <c r="E5" s="184" t="s">
        <v>167</v>
      </c>
      <c r="F5" s="185" t="s">
        <v>168</v>
      </c>
      <c r="G5" s="184" t="s">
        <v>167</v>
      </c>
      <c r="H5" s="186" t="s">
        <v>168</v>
      </c>
      <c r="I5" s="184" t="s">
        <v>167</v>
      </c>
      <c r="J5" s="185" t="s">
        <v>168</v>
      </c>
    </row>
    <row r="6" spans="1:10" s="187" customFormat="1" ht="30" customHeight="1">
      <c r="B6" s="171" t="s">
        <v>4</v>
      </c>
      <c r="C6" s="188">
        <v>54</v>
      </c>
      <c r="D6" s="189">
        <v>121</v>
      </c>
      <c r="E6" s="188">
        <v>1</v>
      </c>
      <c r="F6" s="189">
        <v>17</v>
      </c>
      <c r="G6" s="188">
        <v>50</v>
      </c>
      <c r="H6" s="190">
        <v>133</v>
      </c>
      <c r="I6" s="188">
        <v>18</v>
      </c>
      <c r="J6" s="189">
        <v>61</v>
      </c>
    </row>
    <row r="7" spans="1:10" s="187" customFormat="1" ht="30" customHeight="1">
      <c r="B7" s="171" t="s">
        <v>5</v>
      </c>
      <c r="C7" s="188">
        <v>58</v>
      </c>
      <c r="D7" s="189">
        <v>120</v>
      </c>
      <c r="E7" s="188">
        <v>1</v>
      </c>
      <c r="F7" s="189">
        <v>18</v>
      </c>
      <c r="G7" s="188">
        <v>57</v>
      </c>
      <c r="H7" s="190">
        <v>131</v>
      </c>
      <c r="I7" s="188">
        <v>18</v>
      </c>
      <c r="J7" s="189">
        <v>60</v>
      </c>
    </row>
    <row r="8" spans="1:10" s="187" customFormat="1" ht="30" customHeight="1">
      <c r="B8" s="171" t="s">
        <v>6</v>
      </c>
      <c r="C8" s="188">
        <v>63</v>
      </c>
      <c r="D8" s="189">
        <v>125</v>
      </c>
      <c r="E8" s="188">
        <v>1</v>
      </c>
      <c r="F8" s="189">
        <v>17</v>
      </c>
      <c r="G8" s="188">
        <v>56</v>
      </c>
      <c r="H8" s="190">
        <v>134</v>
      </c>
      <c r="I8" s="188">
        <v>28</v>
      </c>
      <c r="J8" s="189">
        <v>62</v>
      </c>
    </row>
    <row r="9" spans="1:10" s="187" customFormat="1" ht="30" customHeight="1">
      <c r="B9" s="171" t="s">
        <v>7</v>
      </c>
      <c r="C9" s="188">
        <v>46</v>
      </c>
      <c r="D9" s="189">
        <v>151</v>
      </c>
      <c r="E9" s="188">
        <v>4</v>
      </c>
      <c r="F9" s="189">
        <v>16</v>
      </c>
      <c r="G9" s="188">
        <v>45</v>
      </c>
      <c r="H9" s="190">
        <v>148</v>
      </c>
      <c r="I9" s="188">
        <v>34</v>
      </c>
      <c r="J9" s="189">
        <v>76</v>
      </c>
    </row>
    <row r="10" spans="1:10" s="187" customFormat="1" ht="30" customHeight="1">
      <c r="B10" s="171" t="s">
        <v>8</v>
      </c>
      <c r="C10" s="188">
        <v>39</v>
      </c>
      <c r="D10" s="189">
        <v>164</v>
      </c>
      <c r="E10" s="188">
        <v>4</v>
      </c>
      <c r="F10" s="189">
        <v>16</v>
      </c>
      <c r="G10" s="188">
        <v>45</v>
      </c>
      <c r="H10" s="190">
        <v>150</v>
      </c>
      <c r="I10" s="188">
        <v>40</v>
      </c>
      <c r="J10" s="189">
        <v>81</v>
      </c>
    </row>
    <row r="11" spans="1:10" s="187" customFormat="1" ht="30" customHeight="1">
      <c r="B11" s="171" t="s">
        <v>9</v>
      </c>
      <c r="C11" s="188">
        <v>53</v>
      </c>
      <c r="D11" s="189">
        <v>154</v>
      </c>
      <c r="E11" s="188">
        <v>3</v>
      </c>
      <c r="F11" s="189">
        <v>16</v>
      </c>
      <c r="G11" s="188">
        <v>55</v>
      </c>
      <c r="H11" s="190">
        <v>146</v>
      </c>
      <c r="I11" s="188">
        <v>58</v>
      </c>
      <c r="J11" s="189">
        <v>72</v>
      </c>
    </row>
    <row r="12" spans="1:10" s="187" customFormat="1" ht="30" customHeight="1">
      <c r="B12" s="171" t="s">
        <v>10</v>
      </c>
      <c r="C12" s="188">
        <v>45</v>
      </c>
      <c r="D12" s="189">
        <v>188</v>
      </c>
      <c r="E12" s="188">
        <v>2</v>
      </c>
      <c r="F12" s="189">
        <v>14</v>
      </c>
      <c r="G12" s="188">
        <v>49</v>
      </c>
      <c r="H12" s="190">
        <v>160</v>
      </c>
      <c r="I12" s="188">
        <v>55</v>
      </c>
      <c r="J12" s="189">
        <v>96</v>
      </c>
    </row>
    <row r="13" spans="1:10" s="187" customFormat="1" ht="30" customHeight="1">
      <c r="B13" s="171" t="s">
        <v>11</v>
      </c>
      <c r="C13" s="188">
        <v>46</v>
      </c>
      <c r="D13" s="189">
        <v>191</v>
      </c>
      <c r="E13" s="188">
        <v>2</v>
      </c>
      <c r="F13" s="189">
        <v>14</v>
      </c>
      <c r="G13" s="188">
        <v>48</v>
      </c>
      <c r="H13" s="190">
        <v>167</v>
      </c>
      <c r="I13" s="188">
        <v>56</v>
      </c>
      <c r="J13" s="189">
        <v>97</v>
      </c>
    </row>
    <row r="14" spans="1:10" s="187" customFormat="1" ht="30" customHeight="1">
      <c r="B14" s="171" t="s">
        <v>12</v>
      </c>
      <c r="C14" s="188">
        <v>49</v>
      </c>
      <c r="D14" s="189">
        <v>194</v>
      </c>
      <c r="E14" s="188">
        <v>1</v>
      </c>
      <c r="F14" s="189">
        <v>16</v>
      </c>
      <c r="G14" s="188">
        <v>43</v>
      </c>
      <c r="H14" s="190">
        <v>174</v>
      </c>
      <c r="I14" s="188">
        <v>56</v>
      </c>
      <c r="J14" s="189">
        <v>104</v>
      </c>
    </row>
    <row r="15" spans="1:10" s="187" customFormat="1" ht="30" customHeight="1">
      <c r="B15" s="171" t="s">
        <v>13</v>
      </c>
      <c r="C15" s="188">
        <v>47</v>
      </c>
      <c r="D15" s="189">
        <v>220</v>
      </c>
      <c r="E15" s="188">
        <v>0</v>
      </c>
      <c r="F15" s="189">
        <v>15</v>
      </c>
      <c r="G15" s="188">
        <v>35</v>
      </c>
      <c r="H15" s="190">
        <v>178</v>
      </c>
      <c r="I15" s="188">
        <v>53</v>
      </c>
      <c r="J15" s="189">
        <v>123</v>
      </c>
    </row>
    <row r="16" spans="1:10" s="187" customFormat="1" ht="30" customHeight="1">
      <c r="B16" s="171" t="s">
        <v>14</v>
      </c>
      <c r="C16" s="188">
        <v>46</v>
      </c>
      <c r="D16" s="189">
        <v>221</v>
      </c>
      <c r="E16" s="188">
        <v>0</v>
      </c>
      <c r="F16" s="189">
        <v>15</v>
      </c>
      <c r="G16" s="188">
        <v>33</v>
      </c>
      <c r="H16" s="190">
        <v>179</v>
      </c>
      <c r="I16" s="188">
        <v>58</v>
      </c>
      <c r="J16" s="189">
        <v>126</v>
      </c>
    </row>
    <row r="17" spans="2:10" ht="15" customHeight="1">
      <c r="B17" s="174"/>
      <c r="C17" s="174"/>
      <c r="D17" s="174"/>
      <c r="E17" s="174"/>
      <c r="F17" s="174"/>
      <c r="H17" s="174"/>
      <c r="I17" s="174"/>
      <c r="J17" s="176" t="s">
        <v>155</v>
      </c>
    </row>
  </sheetData>
  <mergeCells count="8">
    <mergeCell ref="C3:D3"/>
    <mergeCell ref="E3:F3"/>
    <mergeCell ref="G3:H3"/>
    <mergeCell ref="I3:J3"/>
    <mergeCell ref="C4:D4"/>
    <mergeCell ref="E4:F4"/>
    <mergeCell ref="G4:H4"/>
    <mergeCell ref="I4:J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&amp;C-95-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Normal="100" workbookViewId="0">
      <selection activeCell="I19" sqref="I19"/>
    </sheetView>
  </sheetViews>
  <sheetFormatPr defaultRowHeight="13.5"/>
  <cols>
    <col min="1" max="1" width="3.625" style="5" customWidth="1"/>
    <col min="2" max="2" width="12.625" style="5" customWidth="1"/>
    <col min="3" max="3" width="18.625" style="177" customWidth="1"/>
    <col min="4" max="6" width="15.625" style="5" customWidth="1"/>
    <col min="7" max="256" width="9" style="5"/>
    <col min="257" max="257" width="3.625" style="5" customWidth="1"/>
    <col min="258" max="258" width="12.625" style="5" customWidth="1"/>
    <col min="259" max="259" width="18.625" style="5" customWidth="1"/>
    <col min="260" max="262" width="15.625" style="5" customWidth="1"/>
    <col min="263" max="512" width="9" style="5"/>
    <col min="513" max="513" width="3.625" style="5" customWidth="1"/>
    <col min="514" max="514" width="12.625" style="5" customWidth="1"/>
    <col min="515" max="515" width="18.625" style="5" customWidth="1"/>
    <col min="516" max="518" width="15.625" style="5" customWidth="1"/>
    <col min="519" max="768" width="9" style="5"/>
    <col min="769" max="769" width="3.625" style="5" customWidth="1"/>
    <col min="770" max="770" width="12.625" style="5" customWidth="1"/>
    <col min="771" max="771" width="18.625" style="5" customWidth="1"/>
    <col min="772" max="774" width="15.625" style="5" customWidth="1"/>
    <col min="775" max="1024" width="9" style="5"/>
    <col min="1025" max="1025" width="3.625" style="5" customWidth="1"/>
    <col min="1026" max="1026" width="12.625" style="5" customWidth="1"/>
    <col min="1027" max="1027" width="18.625" style="5" customWidth="1"/>
    <col min="1028" max="1030" width="15.625" style="5" customWidth="1"/>
    <col min="1031" max="1280" width="9" style="5"/>
    <col min="1281" max="1281" width="3.625" style="5" customWidth="1"/>
    <col min="1282" max="1282" width="12.625" style="5" customWidth="1"/>
    <col min="1283" max="1283" width="18.625" style="5" customWidth="1"/>
    <col min="1284" max="1286" width="15.625" style="5" customWidth="1"/>
    <col min="1287" max="1536" width="9" style="5"/>
    <col min="1537" max="1537" width="3.625" style="5" customWidth="1"/>
    <col min="1538" max="1538" width="12.625" style="5" customWidth="1"/>
    <col min="1539" max="1539" width="18.625" style="5" customWidth="1"/>
    <col min="1540" max="1542" width="15.625" style="5" customWidth="1"/>
    <col min="1543" max="1792" width="9" style="5"/>
    <col min="1793" max="1793" width="3.625" style="5" customWidth="1"/>
    <col min="1794" max="1794" width="12.625" style="5" customWidth="1"/>
    <col min="1795" max="1795" width="18.625" style="5" customWidth="1"/>
    <col min="1796" max="1798" width="15.625" style="5" customWidth="1"/>
    <col min="1799" max="2048" width="9" style="5"/>
    <col min="2049" max="2049" width="3.625" style="5" customWidth="1"/>
    <col min="2050" max="2050" width="12.625" style="5" customWidth="1"/>
    <col min="2051" max="2051" width="18.625" style="5" customWidth="1"/>
    <col min="2052" max="2054" width="15.625" style="5" customWidth="1"/>
    <col min="2055" max="2304" width="9" style="5"/>
    <col min="2305" max="2305" width="3.625" style="5" customWidth="1"/>
    <col min="2306" max="2306" width="12.625" style="5" customWidth="1"/>
    <col min="2307" max="2307" width="18.625" style="5" customWidth="1"/>
    <col min="2308" max="2310" width="15.625" style="5" customWidth="1"/>
    <col min="2311" max="2560" width="9" style="5"/>
    <col min="2561" max="2561" width="3.625" style="5" customWidth="1"/>
    <col min="2562" max="2562" width="12.625" style="5" customWidth="1"/>
    <col min="2563" max="2563" width="18.625" style="5" customWidth="1"/>
    <col min="2564" max="2566" width="15.625" style="5" customWidth="1"/>
    <col min="2567" max="2816" width="9" style="5"/>
    <col min="2817" max="2817" width="3.625" style="5" customWidth="1"/>
    <col min="2818" max="2818" width="12.625" style="5" customWidth="1"/>
    <col min="2819" max="2819" width="18.625" style="5" customWidth="1"/>
    <col min="2820" max="2822" width="15.625" style="5" customWidth="1"/>
    <col min="2823" max="3072" width="9" style="5"/>
    <col min="3073" max="3073" width="3.625" style="5" customWidth="1"/>
    <col min="3074" max="3074" width="12.625" style="5" customWidth="1"/>
    <col min="3075" max="3075" width="18.625" style="5" customWidth="1"/>
    <col min="3076" max="3078" width="15.625" style="5" customWidth="1"/>
    <col min="3079" max="3328" width="9" style="5"/>
    <col min="3329" max="3329" width="3.625" style="5" customWidth="1"/>
    <col min="3330" max="3330" width="12.625" style="5" customWidth="1"/>
    <col min="3331" max="3331" width="18.625" style="5" customWidth="1"/>
    <col min="3332" max="3334" width="15.625" style="5" customWidth="1"/>
    <col min="3335" max="3584" width="9" style="5"/>
    <col min="3585" max="3585" width="3.625" style="5" customWidth="1"/>
    <col min="3586" max="3586" width="12.625" style="5" customWidth="1"/>
    <col min="3587" max="3587" width="18.625" style="5" customWidth="1"/>
    <col min="3588" max="3590" width="15.625" style="5" customWidth="1"/>
    <col min="3591" max="3840" width="9" style="5"/>
    <col min="3841" max="3841" width="3.625" style="5" customWidth="1"/>
    <col min="3842" max="3842" width="12.625" style="5" customWidth="1"/>
    <col min="3843" max="3843" width="18.625" style="5" customWidth="1"/>
    <col min="3844" max="3846" width="15.625" style="5" customWidth="1"/>
    <col min="3847" max="4096" width="9" style="5"/>
    <col min="4097" max="4097" width="3.625" style="5" customWidth="1"/>
    <col min="4098" max="4098" width="12.625" style="5" customWidth="1"/>
    <col min="4099" max="4099" width="18.625" style="5" customWidth="1"/>
    <col min="4100" max="4102" width="15.625" style="5" customWidth="1"/>
    <col min="4103" max="4352" width="9" style="5"/>
    <col min="4353" max="4353" width="3.625" style="5" customWidth="1"/>
    <col min="4354" max="4354" width="12.625" style="5" customWidth="1"/>
    <col min="4355" max="4355" width="18.625" style="5" customWidth="1"/>
    <col min="4356" max="4358" width="15.625" style="5" customWidth="1"/>
    <col min="4359" max="4608" width="9" style="5"/>
    <col min="4609" max="4609" width="3.625" style="5" customWidth="1"/>
    <col min="4610" max="4610" width="12.625" style="5" customWidth="1"/>
    <col min="4611" max="4611" width="18.625" style="5" customWidth="1"/>
    <col min="4612" max="4614" width="15.625" style="5" customWidth="1"/>
    <col min="4615" max="4864" width="9" style="5"/>
    <col min="4865" max="4865" width="3.625" style="5" customWidth="1"/>
    <col min="4866" max="4866" width="12.625" style="5" customWidth="1"/>
    <col min="4867" max="4867" width="18.625" style="5" customWidth="1"/>
    <col min="4868" max="4870" width="15.625" style="5" customWidth="1"/>
    <col min="4871" max="5120" width="9" style="5"/>
    <col min="5121" max="5121" width="3.625" style="5" customWidth="1"/>
    <col min="5122" max="5122" width="12.625" style="5" customWidth="1"/>
    <col min="5123" max="5123" width="18.625" style="5" customWidth="1"/>
    <col min="5124" max="5126" width="15.625" style="5" customWidth="1"/>
    <col min="5127" max="5376" width="9" style="5"/>
    <col min="5377" max="5377" width="3.625" style="5" customWidth="1"/>
    <col min="5378" max="5378" width="12.625" style="5" customWidth="1"/>
    <col min="5379" max="5379" width="18.625" style="5" customWidth="1"/>
    <col min="5380" max="5382" width="15.625" style="5" customWidth="1"/>
    <col min="5383" max="5632" width="9" style="5"/>
    <col min="5633" max="5633" width="3.625" style="5" customWidth="1"/>
    <col min="5634" max="5634" width="12.625" style="5" customWidth="1"/>
    <col min="5635" max="5635" width="18.625" style="5" customWidth="1"/>
    <col min="5636" max="5638" width="15.625" style="5" customWidth="1"/>
    <col min="5639" max="5888" width="9" style="5"/>
    <col min="5889" max="5889" width="3.625" style="5" customWidth="1"/>
    <col min="5890" max="5890" width="12.625" style="5" customWidth="1"/>
    <col min="5891" max="5891" width="18.625" style="5" customWidth="1"/>
    <col min="5892" max="5894" width="15.625" style="5" customWidth="1"/>
    <col min="5895" max="6144" width="9" style="5"/>
    <col min="6145" max="6145" width="3.625" style="5" customWidth="1"/>
    <col min="6146" max="6146" width="12.625" style="5" customWidth="1"/>
    <col min="6147" max="6147" width="18.625" style="5" customWidth="1"/>
    <col min="6148" max="6150" width="15.625" style="5" customWidth="1"/>
    <col min="6151" max="6400" width="9" style="5"/>
    <col min="6401" max="6401" width="3.625" style="5" customWidth="1"/>
    <col min="6402" max="6402" width="12.625" style="5" customWidth="1"/>
    <col min="6403" max="6403" width="18.625" style="5" customWidth="1"/>
    <col min="6404" max="6406" width="15.625" style="5" customWidth="1"/>
    <col min="6407" max="6656" width="9" style="5"/>
    <col min="6657" max="6657" width="3.625" style="5" customWidth="1"/>
    <col min="6658" max="6658" width="12.625" style="5" customWidth="1"/>
    <col min="6659" max="6659" width="18.625" style="5" customWidth="1"/>
    <col min="6660" max="6662" width="15.625" style="5" customWidth="1"/>
    <col min="6663" max="6912" width="9" style="5"/>
    <col min="6913" max="6913" width="3.625" style="5" customWidth="1"/>
    <col min="6914" max="6914" width="12.625" style="5" customWidth="1"/>
    <col min="6915" max="6915" width="18.625" style="5" customWidth="1"/>
    <col min="6916" max="6918" width="15.625" style="5" customWidth="1"/>
    <col min="6919" max="7168" width="9" style="5"/>
    <col min="7169" max="7169" width="3.625" style="5" customWidth="1"/>
    <col min="7170" max="7170" width="12.625" style="5" customWidth="1"/>
    <col min="7171" max="7171" width="18.625" style="5" customWidth="1"/>
    <col min="7172" max="7174" width="15.625" style="5" customWidth="1"/>
    <col min="7175" max="7424" width="9" style="5"/>
    <col min="7425" max="7425" width="3.625" style="5" customWidth="1"/>
    <col min="7426" max="7426" width="12.625" style="5" customWidth="1"/>
    <col min="7427" max="7427" width="18.625" style="5" customWidth="1"/>
    <col min="7428" max="7430" width="15.625" style="5" customWidth="1"/>
    <col min="7431" max="7680" width="9" style="5"/>
    <col min="7681" max="7681" width="3.625" style="5" customWidth="1"/>
    <col min="7682" max="7682" width="12.625" style="5" customWidth="1"/>
    <col min="7683" max="7683" width="18.625" style="5" customWidth="1"/>
    <col min="7684" max="7686" width="15.625" style="5" customWidth="1"/>
    <col min="7687" max="7936" width="9" style="5"/>
    <col min="7937" max="7937" width="3.625" style="5" customWidth="1"/>
    <col min="7938" max="7938" width="12.625" style="5" customWidth="1"/>
    <col min="7939" max="7939" width="18.625" style="5" customWidth="1"/>
    <col min="7940" max="7942" width="15.625" style="5" customWidth="1"/>
    <col min="7943" max="8192" width="9" style="5"/>
    <col min="8193" max="8193" width="3.625" style="5" customWidth="1"/>
    <col min="8194" max="8194" width="12.625" style="5" customWidth="1"/>
    <col min="8195" max="8195" width="18.625" style="5" customWidth="1"/>
    <col min="8196" max="8198" width="15.625" style="5" customWidth="1"/>
    <col min="8199" max="8448" width="9" style="5"/>
    <col min="8449" max="8449" width="3.625" style="5" customWidth="1"/>
    <col min="8450" max="8450" width="12.625" style="5" customWidth="1"/>
    <col min="8451" max="8451" width="18.625" style="5" customWidth="1"/>
    <col min="8452" max="8454" width="15.625" style="5" customWidth="1"/>
    <col min="8455" max="8704" width="9" style="5"/>
    <col min="8705" max="8705" width="3.625" style="5" customWidth="1"/>
    <col min="8706" max="8706" width="12.625" style="5" customWidth="1"/>
    <col min="8707" max="8707" width="18.625" style="5" customWidth="1"/>
    <col min="8708" max="8710" width="15.625" style="5" customWidth="1"/>
    <col min="8711" max="8960" width="9" style="5"/>
    <col min="8961" max="8961" width="3.625" style="5" customWidth="1"/>
    <col min="8962" max="8962" width="12.625" style="5" customWidth="1"/>
    <col min="8963" max="8963" width="18.625" style="5" customWidth="1"/>
    <col min="8964" max="8966" width="15.625" style="5" customWidth="1"/>
    <col min="8967" max="9216" width="9" style="5"/>
    <col min="9217" max="9217" width="3.625" style="5" customWidth="1"/>
    <col min="9218" max="9218" width="12.625" style="5" customWidth="1"/>
    <col min="9219" max="9219" width="18.625" style="5" customWidth="1"/>
    <col min="9220" max="9222" width="15.625" style="5" customWidth="1"/>
    <col min="9223" max="9472" width="9" style="5"/>
    <col min="9473" max="9473" width="3.625" style="5" customWidth="1"/>
    <col min="9474" max="9474" width="12.625" style="5" customWidth="1"/>
    <col min="9475" max="9475" width="18.625" style="5" customWidth="1"/>
    <col min="9476" max="9478" width="15.625" style="5" customWidth="1"/>
    <col min="9479" max="9728" width="9" style="5"/>
    <col min="9729" max="9729" width="3.625" style="5" customWidth="1"/>
    <col min="9730" max="9730" width="12.625" style="5" customWidth="1"/>
    <col min="9731" max="9731" width="18.625" style="5" customWidth="1"/>
    <col min="9732" max="9734" width="15.625" style="5" customWidth="1"/>
    <col min="9735" max="9984" width="9" style="5"/>
    <col min="9985" max="9985" width="3.625" style="5" customWidth="1"/>
    <col min="9986" max="9986" width="12.625" style="5" customWidth="1"/>
    <col min="9987" max="9987" width="18.625" style="5" customWidth="1"/>
    <col min="9988" max="9990" width="15.625" style="5" customWidth="1"/>
    <col min="9991" max="10240" width="9" style="5"/>
    <col min="10241" max="10241" width="3.625" style="5" customWidth="1"/>
    <col min="10242" max="10242" width="12.625" style="5" customWidth="1"/>
    <col min="10243" max="10243" width="18.625" style="5" customWidth="1"/>
    <col min="10244" max="10246" width="15.625" style="5" customWidth="1"/>
    <col min="10247" max="10496" width="9" style="5"/>
    <col min="10497" max="10497" width="3.625" style="5" customWidth="1"/>
    <col min="10498" max="10498" width="12.625" style="5" customWidth="1"/>
    <col min="10499" max="10499" width="18.625" style="5" customWidth="1"/>
    <col min="10500" max="10502" width="15.625" style="5" customWidth="1"/>
    <col min="10503" max="10752" width="9" style="5"/>
    <col min="10753" max="10753" width="3.625" style="5" customWidth="1"/>
    <col min="10754" max="10754" width="12.625" style="5" customWidth="1"/>
    <col min="10755" max="10755" width="18.625" style="5" customWidth="1"/>
    <col min="10756" max="10758" width="15.625" style="5" customWidth="1"/>
    <col min="10759" max="11008" width="9" style="5"/>
    <col min="11009" max="11009" width="3.625" style="5" customWidth="1"/>
    <col min="11010" max="11010" width="12.625" style="5" customWidth="1"/>
    <col min="11011" max="11011" width="18.625" style="5" customWidth="1"/>
    <col min="11012" max="11014" width="15.625" style="5" customWidth="1"/>
    <col min="11015" max="11264" width="9" style="5"/>
    <col min="11265" max="11265" width="3.625" style="5" customWidth="1"/>
    <col min="11266" max="11266" width="12.625" style="5" customWidth="1"/>
    <col min="11267" max="11267" width="18.625" style="5" customWidth="1"/>
    <col min="11268" max="11270" width="15.625" style="5" customWidth="1"/>
    <col min="11271" max="11520" width="9" style="5"/>
    <col min="11521" max="11521" width="3.625" style="5" customWidth="1"/>
    <col min="11522" max="11522" width="12.625" style="5" customWidth="1"/>
    <col min="11523" max="11523" width="18.625" style="5" customWidth="1"/>
    <col min="11524" max="11526" width="15.625" style="5" customWidth="1"/>
    <col min="11527" max="11776" width="9" style="5"/>
    <col min="11777" max="11777" width="3.625" style="5" customWidth="1"/>
    <col min="11778" max="11778" width="12.625" style="5" customWidth="1"/>
    <col min="11779" max="11779" width="18.625" style="5" customWidth="1"/>
    <col min="11780" max="11782" width="15.625" style="5" customWidth="1"/>
    <col min="11783" max="12032" width="9" style="5"/>
    <col min="12033" max="12033" width="3.625" style="5" customWidth="1"/>
    <col min="12034" max="12034" width="12.625" style="5" customWidth="1"/>
    <col min="12035" max="12035" width="18.625" style="5" customWidth="1"/>
    <col min="12036" max="12038" width="15.625" style="5" customWidth="1"/>
    <col min="12039" max="12288" width="9" style="5"/>
    <col min="12289" max="12289" width="3.625" style="5" customWidth="1"/>
    <col min="12290" max="12290" width="12.625" style="5" customWidth="1"/>
    <col min="12291" max="12291" width="18.625" style="5" customWidth="1"/>
    <col min="12292" max="12294" width="15.625" style="5" customWidth="1"/>
    <col min="12295" max="12544" width="9" style="5"/>
    <col min="12545" max="12545" width="3.625" style="5" customWidth="1"/>
    <col min="12546" max="12546" width="12.625" style="5" customWidth="1"/>
    <col min="12547" max="12547" width="18.625" style="5" customWidth="1"/>
    <col min="12548" max="12550" width="15.625" style="5" customWidth="1"/>
    <col min="12551" max="12800" width="9" style="5"/>
    <col min="12801" max="12801" width="3.625" style="5" customWidth="1"/>
    <col min="12802" max="12802" width="12.625" style="5" customWidth="1"/>
    <col min="12803" max="12803" width="18.625" style="5" customWidth="1"/>
    <col min="12804" max="12806" width="15.625" style="5" customWidth="1"/>
    <col min="12807" max="13056" width="9" style="5"/>
    <col min="13057" max="13057" width="3.625" style="5" customWidth="1"/>
    <col min="13058" max="13058" width="12.625" style="5" customWidth="1"/>
    <col min="13059" max="13059" width="18.625" style="5" customWidth="1"/>
    <col min="13060" max="13062" width="15.625" style="5" customWidth="1"/>
    <col min="13063" max="13312" width="9" style="5"/>
    <col min="13313" max="13313" width="3.625" style="5" customWidth="1"/>
    <col min="13314" max="13314" width="12.625" style="5" customWidth="1"/>
    <col min="13315" max="13315" width="18.625" style="5" customWidth="1"/>
    <col min="13316" max="13318" width="15.625" style="5" customWidth="1"/>
    <col min="13319" max="13568" width="9" style="5"/>
    <col min="13569" max="13569" width="3.625" style="5" customWidth="1"/>
    <col min="13570" max="13570" width="12.625" style="5" customWidth="1"/>
    <col min="13571" max="13571" width="18.625" style="5" customWidth="1"/>
    <col min="13572" max="13574" width="15.625" style="5" customWidth="1"/>
    <col min="13575" max="13824" width="9" style="5"/>
    <col min="13825" max="13825" width="3.625" style="5" customWidth="1"/>
    <col min="13826" max="13826" width="12.625" style="5" customWidth="1"/>
    <col min="13827" max="13827" width="18.625" style="5" customWidth="1"/>
    <col min="13828" max="13830" width="15.625" style="5" customWidth="1"/>
    <col min="13831" max="14080" width="9" style="5"/>
    <col min="14081" max="14081" width="3.625" style="5" customWidth="1"/>
    <col min="14082" max="14082" width="12.625" style="5" customWidth="1"/>
    <col min="14083" max="14083" width="18.625" style="5" customWidth="1"/>
    <col min="14084" max="14086" width="15.625" style="5" customWidth="1"/>
    <col min="14087" max="14336" width="9" style="5"/>
    <col min="14337" max="14337" width="3.625" style="5" customWidth="1"/>
    <col min="14338" max="14338" width="12.625" style="5" customWidth="1"/>
    <col min="14339" max="14339" width="18.625" style="5" customWidth="1"/>
    <col min="14340" max="14342" width="15.625" style="5" customWidth="1"/>
    <col min="14343" max="14592" width="9" style="5"/>
    <col min="14593" max="14593" width="3.625" style="5" customWidth="1"/>
    <col min="14594" max="14594" width="12.625" style="5" customWidth="1"/>
    <col min="14595" max="14595" width="18.625" style="5" customWidth="1"/>
    <col min="14596" max="14598" width="15.625" style="5" customWidth="1"/>
    <col min="14599" max="14848" width="9" style="5"/>
    <col min="14849" max="14849" width="3.625" style="5" customWidth="1"/>
    <col min="14850" max="14850" width="12.625" style="5" customWidth="1"/>
    <col min="14851" max="14851" width="18.625" style="5" customWidth="1"/>
    <col min="14852" max="14854" width="15.625" style="5" customWidth="1"/>
    <col min="14855" max="15104" width="9" style="5"/>
    <col min="15105" max="15105" width="3.625" style="5" customWidth="1"/>
    <col min="15106" max="15106" width="12.625" style="5" customWidth="1"/>
    <col min="15107" max="15107" width="18.625" style="5" customWidth="1"/>
    <col min="15108" max="15110" width="15.625" style="5" customWidth="1"/>
    <col min="15111" max="15360" width="9" style="5"/>
    <col min="15361" max="15361" width="3.625" style="5" customWidth="1"/>
    <col min="15362" max="15362" width="12.625" style="5" customWidth="1"/>
    <col min="15363" max="15363" width="18.625" style="5" customWidth="1"/>
    <col min="15364" max="15366" width="15.625" style="5" customWidth="1"/>
    <col min="15367" max="15616" width="9" style="5"/>
    <col min="15617" max="15617" width="3.625" style="5" customWidth="1"/>
    <col min="15618" max="15618" width="12.625" style="5" customWidth="1"/>
    <col min="15619" max="15619" width="18.625" style="5" customWidth="1"/>
    <col min="15620" max="15622" width="15.625" style="5" customWidth="1"/>
    <col min="15623" max="15872" width="9" style="5"/>
    <col min="15873" max="15873" width="3.625" style="5" customWidth="1"/>
    <col min="15874" max="15874" width="12.625" style="5" customWidth="1"/>
    <col min="15875" max="15875" width="18.625" style="5" customWidth="1"/>
    <col min="15876" max="15878" width="15.625" style="5" customWidth="1"/>
    <col min="15879" max="16128" width="9" style="5"/>
    <col min="16129" max="16129" width="3.625" style="5" customWidth="1"/>
    <col min="16130" max="16130" width="12.625" style="5" customWidth="1"/>
    <col min="16131" max="16131" width="18.625" style="5" customWidth="1"/>
    <col min="16132" max="16134" width="15.625" style="5" customWidth="1"/>
    <col min="16135" max="16384" width="9" style="5"/>
  </cols>
  <sheetData>
    <row r="1" spans="1:6" ht="30" customHeight="1">
      <c r="A1" s="148" t="s">
        <v>137</v>
      </c>
      <c r="B1" s="149"/>
      <c r="C1" s="150"/>
      <c r="D1" s="151"/>
      <c r="E1" s="151"/>
      <c r="F1" s="151"/>
    </row>
    <row r="2" spans="1:6" ht="18" customHeight="1">
      <c r="B2" s="152" t="s">
        <v>138</v>
      </c>
      <c r="C2" s="153"/>
      <c r="D2" s="154"/>
      <c r="E2" s="154"/>
      <c r="F2" s="155" t="s">
        <v>139</v>
      </c>
    </row>
    <row r="3" spans="1:6" s="8" customFormat="1" ht="12.75" customHeight="1">
      <c r="B3" s="499" t="s">
        <v>140</v>
      </c>
      <c r="C3" s="611" t="s">
        <v>141</v>
      </c>
      <c r="D3" s="156" t="s">
        <v>142</v>
      </c>
      <c r="E3" s="156" t="s">
        <v>143</v>
      </c>
      <c r="F3" s="156" t="s">
        <v>144</v>
      </c>
    </row>
    <row r="4" spans="1:6" s="8" customFormat="1" ht="12.75" customHeight="1">
      <c r="B4" s="501"/>
      <c r="C4" s="612"/>
      <c r="D4" s="157" t="s">
        <v>145</v>
      </c>
      <c r="E4" s="157" t="s">
        <v>146</v>
      </c>
      <c r="F4" s="157" t="s">
        <v>146</v>
      </c>
    </row>
    <row r="5" spans="1:6" s="14" customFormat="1" ht="15" customHeight="1">
      <c r="B5" s="158" t="s">
        <v>147</v>
      </c>
      <c r="C5" s="159">
        <f>SUM(D5:F5)</f>
        <v>114</v>
      </c>
      <c r="D5" s="160">
        <f>SUM(D6:D9)</f>
        <v>44</v>
      </c>
      <c r="E5" s="160">
        <f>SUM(E6:E9)</f>
        <v>40</v>
      </c>
      <c r="F5" s="160">
        <f>SUM(F6:F9)</f>
        <v>30</v>
      </c>
    </row>
    <row r="6" spans="1:6" s="14" customFormat="1" ht="14.1" customHeight="1">
      <c r="B6" s="161" t="s">
        <v>111</v>
      </c>
      <c r="C6" s="162">
        <f t="shared" ref="C6:C46" si="0">SUM(D6:F6)</f>
        <v>18</v>
      </c>
      <c r="D6" s="163">
        <v>8</v>
      </c>
      <c r="E6" s="163">
        <v>5</v>
      </c>
      <c r="F6" s="163">
        <v>5</v>
      </c>
    </row>
    <row r="7" spans="1:6" s="14" customFormat="1" ht="14.1" customHeight="1">
      <c r="B7" s="161" t="s">
        <v>112</v>
      </c>
      <c r="C7" s="162">
        <f t="shared" si="0"/>
        <v>52</v>
      </c>
      <c r="D7" s="163">
        <v>16</v>
      </c>
      <c r="E7" s="163">
        <v>20</v>
      </c>
      <c r="F7" s="163">
        <v>16</v>
      </c>
    </row>
    <row r="8" spans="1:6" s="14" customFormat="1" ht="14.1" customHeight="1">
      <c r="B8" s="161" t="s">
        <v>114</v>
      </c>
      <c r="C8" s="162">
        <f t="shared" si="0"/>
        <v>30</v>
      </c>
      <c r="D8" s="163">
        <v>14</v>
      </c>
      <c r="E8" s="163">
        <v>8</v>
      </c>
      <c r="F8" s="163">
        <v>8</v>
      </c>
    </row>
    <row r="9" spans="1:6" s="14" customFormat="1" ht="14.1" customHeight="1">
      <c r="B9" s="164" t="s">
        <v>115</v>
      </c>
      <c r="C9" s="165">
        <f t="shared" si="0"/>
        <v>14</v>
      </c>
      <c r="D9" s="166">
        <v>6</v>
      </c>
      <c r="E9" s="166">
        <v>7</v>
      </c>
      <c r="F9" s="166">
        <v>1</v>
      </c>
    </row>
    <row r="10" spans="1:6" s="14" customFormat="1" ht="15" customHeight="1">
      <c r="B10" s="167" t="s">
        <v>148</v>
      </c>
      <c r="C10" s="168">
        <f t="shared" si="0"/>
        <v>114</v>
      </c>
      <c r="D10" s="169">
        <f>SUM(D11:D14)</f>
        <v>47</v>
      </c>
      <c r="E10" s="169">
        <f>SUM(E11:E14)</f>
        <v>40</v>
      </c>
      <c r="F10" s="169">
        <f>SUM(F11:F14)</f>
        <v>27</v>
      </c>
    </row>
    <row r="11" spans="1:6" s="14" customFormat="1" ht="14.1" customHeight="1">
      <c r="B11" s="161" t="s">
        <v>111</v>
      </c>
      <c r="C11" s="162">
        <f t="shared" si="0"/>
        <v>18</v>
      </c>
      <c r="D11" s="163">
        <v>8</v>
      </c>
      <c r="E11" s="163">
        <v>5</v>
      </c>
      <c r="F11" s="163">
        <v>5</v>
      </c>
    </row>
    <row r="12" spans="1:6" s="14" customFormat="1" ht="14.1" customHeight="1">
      <c r="B12" s="161" t="s">
        <v>112</v>
      </c>
      <c r="C12" s="162">
        <f t="shared" si="0"/>
        <v>52</v>
      </c>
      <c r="D12" s="163">
        <v>18</v>
      </c>
      <c r="E12" s="163">
        <v>20</v>
      </c>
      <c r="F12" s="163">
        <v>14</v>
      </c>
    </row>
    <row r="13" spans="1:6" s="14" customFormat="1" ht="14.1" customHeight="1">
      <c r="B13" s="161" t="s">
        <v>114</v>
      </c>
      <c r="C13" s="162">
        <f t="shared" si="0"/>
        <v>27</v>
      </c>
      <c r="D13" s="163">
        <v>14</v>
      </c>
      <c r="E13" s="163">
        <v>6</v>
      </c>
      <c r="F13" s="163">
        <v>7</v>
      </c>
    </row>
    <row r="14" spans="1:6" s="14" customFormat="1" ht="14.1" customHeight="1">
      <c r="B14" s="161" t="s">
        <v>115</v>
      </c>
      <c r="C14" s="162">
        <f t="shared" si="0"/>
        <v>17</v>
      </c>
      <c r="D14" s="163">
        <v>7</v>
      </c>
      <c r="E14" s="163">
        <v>9</v>
      </c>
      <c r="F14" s="163">
        <v>1</v>
      </c>
    </row>
    <row r="15" spans="1:6" s="14" customFormat="1" ht="15" customHeight="1">
      <c r="B15" s="158" t="s">
        <v>149</v>
      </c>
      <c r="C15" s="159">
        <f t="shared" si="0"/>
        <v>109</v>
      </c>
      <c r="D15" s="160">
        <f>SUM(D16:D19)</f>
        <v>45</v>
      </c>
      <c r="E15" s="160">
        <f>SUM(E16:E19)</f>
        <v>38</v>
      </c>
      <c r="F15" s="160">
        <f>SUM(F16:F19)</f>
        <v>26</v>
      </c>
    </row>
    <row r="16" spans="1:6" s="14" customFormat="1" ht="14.1" customHeight="1">
      <c r="B16" s="161" t="s">
        <v>111</v>
      </c>
      <c r="C16" s="162">
        <f t="shared" si="0"/>
        <v>20</v>
      </c>
      <c r="D16" s="163">
        <v>8</v>
      </c>
      <c r="E16" s="163">
        <v>7</v>
      </c>
      <c r="F16" s="163">
        <v>5</v>
      </c>
    </row>
    <row r="17" spans="2:6" s="14" customFormat="1" ht="14.1" customHeight="1">
      <c r="B17" s="161" t="s">
        <v>112</v>
      </c>
      <c r="C17" s="162">
        <f t="shared" si="0"/>
        <v>49</v>
      </c>
      <c r="D17" s="163">
        <v>16</v>
      </c>
      <c r="E17" s="163">
        <v>19</v>
      </c>
      <c r="F17" s="163">
        <v>14</v>
      </c>
    </row>
    <row r="18" spans="2:6" s="14" customFormat="1" ht="14.1" customHeight="1">
      <c r="B18" s="161" t="s">
        <v>114</v>
      </c>
      <c r="C18" s="162">
        <f t="shared" si="0"/>
        <v>28</v>
      </c>
      <c r="D18" s="163">
        <v>15</v>
      </c>
      <c r="E18" s="163">
        <v>6</v>
      </c>
      <c r="F18" s="163">
        <v>7</v>
      </c>
    </row>
    <row r="19" spans="2:6" s="14" customFormat="1" ht="14.1" customHeight="1">
      <c r="B19" s="164" t="s">
        <v>115</v>
      </c>
      <c r="C19" s="165">
        <f t="shared" si="0"/>
        <v>12</v>
      </c>
      <c r="D19" s="166">
        <v>6</v>
      </c>
      <c r="E19" s="166">
        <v>6</v>
      </c>
      <c r="F19" s="166">
        <v>0</v>
      </c>
    </row>
    <row r="20" spans="2:6" s="14" customFormat="1" ht="15" customHeight="1">
      <c r="B20" s="167" t="s">
        <v>150</v>
      </c>
      <c r="C20" s="168">
        <f t="shared" si="0"/>
        <v>109</v>
      </c>
      <c r="D20" s="169">
        <f>SUM(D21:D24)</f>
        <v>46</v>
      </c>
      <c r="E20" s="169">
        <f>SUM(E21:E24)</f>
        <v>39</v>
      </c>
      <c r="F20" s="169">
        <f>SUM(F21:F24)</f>
        <v>24</v>
      </c>
    </row>
    <row r="21" spans="2:6" s="14" customFormat="1" ht="14.1" customHeight="1">
      <c r="B21" s="161" t="s">
        <v>111</v>
      </c>
      <c r="C21" s="162">
        <f t="shared" si="0"/>
        <v>24</v>
      </c>
      <c r="D21" s="163">
        <v>11</v>
      </c>
      <c r="E21" s="163">
        <v>8</v>
      </c>
      <c r="F21" s="163">
        <v>5</v>
      </c>
    </row>
    <row r="22" spans="2:6" s="14" customFormat="1" ht="14.1" customHeight="1">
      <c r="B22" s="161" t="s">
        <v>112</v>
      </c>
      <c r="C22" s="162">
        <f t="shared" si="0"/>
        <v>44</v>
      </c>
      <c r="D22" s="163">
        <v>12</v>
      </c>
      <c r="E22" s="163">
        <v>18</v>
      </c>
      <c r="F22" s="163">
        <v>14</v>
      </c>
    </row>
    <row r="23" spans="2:6" s="14" customFormat="1" ht="14.1" customHeight="1">
      <c r="B23" s="161" t="s">
        <v>114</v>
      </c>
      <c r="C23" s="162">
        <f t="shared" si="0"/>
        <v>29</v>
      </c>
      <c r="D23" s="163">
        <v>19</v>
      </c>
      <c r="E23" s="163">
        <v>5</v>
      </c>
      <c r="F23" s="163">
        <v>5</v>
      </c>
    </row>
    <row r="24" spans="2:6" s="14" customFormat="1" ht="14.1" customHeight="1">
      <c r="B24" s="161" t="s">
        <v>115</v>
      </c>
      <c r="C24" s="162">
        <f t="shared" si="0"/>
        <v>12</v>
      </c>
      <c r="D24" s="163">
        <v>4</v>
      </c>
      <c r="E24" s="163">
        <v>8</v>
      </c>
      <c r="F24" s="163">
        <v>0</v>
      </c>
    </row>
    <row r="25" spans="2:6" s="14" customFormat="1" ht="15" customHeight="1">
      <c r="B25" s="158" t="s">
        <v>151</v>
      </c>
      <c r="C25" s="159">
        <f t="shared" si="0"/>
        <v>113</v>
      </c>
      <c r="D25" s="160">
        <f>SUM(D26:D29)</f>
        <v>55</v>
      </c>
      <c r="E25" s="160">
        <f>SUM(E26:E29)</f>
        <v>39</v>
      </c>
      <c r="F25" s="160">
        <f>SUM(F26:F29)</f>
        <v>19</v>
      </c>
    </row>
    <row r="26" spans="2:6" s="14" customFormat="1" ht="14.1" customHeight="1">
      <c r="B26" s="161" t="s">
        <v>111</v>
      </c>
      <c r="C26" s="162">
        <f t="shared" si="0"/>
        <v>27</v>
      </c>
      <c r="D26" s="163">
        <v>15</v>
      </c>
      <c r="E26" s="163">
        <v>7</v>
      </c>
      <c r="F26" s="163">
        <v>5</v>
      </c>
    </row>
    <row r="27" spans="2:6" s="14" customFormat="1" ht="14.1" customHeight="1">
      <c r="B27" s="161" t="s">
        <v>112</v>
      </c>
      <c r="C27" s="162">
        <f t="shared" si="0"/>
        <v>40</v>
      </c>
      <c r="D27" s="163">
        <v>12</v>
      </c>
      <c r="E27" s="163">
        <v>19</v>
      </c>
      <c r="F27" s="163">
        <v>9</v>
      </c>
    </row>
    <row r="28" spans="2:6" s="14" customFormat="1" ht="14.1" customHeight="1">
      <c r="B28" s="161" t="s">
        <v>114</v>
      </c>
      <c r="C28" s="162">
        <f t="shared" si="0"/>
        <v>35</v>
      </c>
      <c r="D28" s="163">
        <v>24</v>
      </c>
      <c r="E28" s="163">
        <v>6</v>
      </c>
      <c r="F28" s="163">
        <v>5</v>
      </c>
    </row>
    <row r="29" spans="2:6" s="14" customFormat="1" ht="14.1" customHeight="1">
      <c r="B29" s="164" t="s">
        <v>115</v>
      </c>
      <c r="C29" s="165">
        <f t="shared" si="0"/>
        <v>11</v>
      </c>
      <c r="D29" s="166">
        <v>4</v>
      </c>
      <c r="E29" s="166">
        <v>7</v>
      </c>
      <c r="F29" s="166">
        <v>0</v>
      </c>
    </row>
    <row r="30" spans="2:6" s="14" customFormat="1" ht="15" customHeight="1">
      <c r="B30" s="167" t="s">
        <v>152</v>
      </c>
      <c r="C30" s="168">
        <f t="shared" si="0"/>
        <v>108</v>
      </c>
      <c r="D30" s="169">
        <f>SUM(D31:D34)</f>
        <v>54</v>
      </c>
      <c r="E30" s="169">
        <f>SUM(E31:E34)</f>
        <v>38</v>
      </c>
      <c r="F30" s="169">
        <f>SUM(F31:F34)</f>
        <v>16</v>
      </c>
    </row>
    <row r="31" spans="2:6" s="14" customFormat="1" ht="14.1" customHeight="1">
      <c r="B31" s="161" t="s">
        <v>111</v>
      </c>
      <c r="C31" s="162">
        <f t="shared" si="0"/>
        <v>25</v>
      </c>
      <c r="D31" s="163">
        <v>15</v>
      </c>
      <c r="E31" s="163">
        <v>7</v>
      </c>
      <c r="F31" s="163">
        <v>3</v>
      </c>
    </row>
    <row r="32" spans="2:6" s="14" customFormat="1" ht="14.1" customHeight="1">
      <c r="B32" s="161" t="s">
        <v>112</v>
      </c>
      <c r="C32" s="162">
        <f t="shared" si="0"/>
        <v>37</v>
      </c>
      <c r="D32" s="163">
        <v>12</v>
      </c>
      <c r="E32" s="163">
        <v>17</v>
      </c>
      <c r="F32" s="163">
        <v>8</v>
      </c>
    </row>
    <row r="33" spans="2:6" s="14" customFormat="1" ht="14.1" customHeight="1">
      <c r="B33" s="161" t="s">
        <v>114</v>
      </c>
      <c r="C33" s="162">
        <f t="shared" si="0"/>
        <v>35</v>
      </c>
      <c r="D33" s="163">
        <v>23</v>
      </c>
      <c r="E33" s="163">
        <v>7</v>
      </c>
      <c r="F33" s="163">
        <v>5</v>
      </c>
    </row>
    <row r="34" spans="2:6" s="14" customFormat="1" ht="14.1" customHeight="1">
      <c r="B34" s="161" t="s">
        <v>115</v>
      </c>
      <c r="C34" s="162">
        <f t="shared" si="0"/>
        <v>11</v>
      </c>
      <c r="D34" s="163">
        <v>4</v>
      </c>
      <c r="E34" s="163">
        <v>7</v>
      </c>
      <c r="F34" s="163">
        <v>0</v>
      </c>
    </row>
    <row r="35" spans="2:6" s="14" customFormat="1" ht="15" customHeight="1">
      <c r="B35" s="158" t="s">
        <v>153</v>
      </c>
      <c r="C35" s="159">
        <f t="shared" si="0"/>
        <v>122</v>
      </c>
      <c r="D35" s="160">
        <f>SUM(D36:D39)</f>
        <v>68</v>
      </c>
      <c r="E35" s="160">
        <f>SUM(E36:E39)</f>
        <v>41</v>
      </c>
      <c r="F35" s="160">
        <f>SUM(F36:F39)</f>
        <v>13</v>
      </c>
    </row>
    <row r="36" spans="2:6" s="14" customFormat="1" ht="14.1" customHeight="1">
      <c r="B36" s="161" t="s">
        <v>111</v>
      </c>
      <c r="C36" s="162">
        <f t="shared" si="0"/>
        <v>25</v>
      </c>
      <c r="D36" s="163">
        <v>15</v>
      </c>
      <c r="E36" s="163">
        <v>8</v>
      </c>
      <c r="F36" s="163">
        <v>2</v>
      </c>
    </row>
    <row r="37" spans="2:6" s="14" customFormat="1" ht="14.1" customHeight="1">
      <c r="B37" s="161" t="s">
        <v>112</v>
      </c>
      <c r="C37" s="162">
        <f t="shared" si="0"/>
        <v>39</v>
      </c>
      <c r="D37" s="163">
        <v>14</v>
      </c>
      <c r="E37" s="163">
        <v>18</v>
      </c>
      <c r="F37" s="163">
        <v>7</v>
      </c>
    </row>
    <row r="38" spans="2:6" s="14" customFormat="1" ht="14.1" customHeight="1">
      <c r="B38" s="161" t="s">
        <v>114</v>
      </c>
      <c r="C38" s="162">
        <f t="shared" si="0"/>
        <v>47</v>
      </c>
      <c r="D38" s="163">
        <v>34</v>
      </c>
      <c r="E38" s="163">
        <v>9</v>
      </c>
      <c r="F38" s="163">
        <v>4</v>
      </c>
    </row>
    <row r="39" spans="2:6" s="14" customFormat="1" ht="14.1" customHeight="1">
      <c r="B39" s="164" t="s">
        <v>115</v>
      </c>
      <c r="C39" s="165">
        <f t="shared" si="0"/>
        <v>11</v>
      </c>
      <c r="D39" s="166">
        <v>5</v>
      </c>
      <c r="E39" s="166">
        <v>6</v>
      </c>
      <c r="F39" s="166">
        <v>0</v>
      </c>
    </row>
    <row r="40" spans="2:6" s="170" customFormat="1" ht="15" customHeight="1">
      <c r="B40" s="167" t="s">
        <v>154</v>
      </c>
      <c r="C40" s="168">
        <f t="shared" si="0"/>
        <v>119</v>
      </c>
      <c r="D40" s="169">
        <f>SUM(D41:D44)</f>
        <v>66</v>
      </c>
      <c r="E40" s="169">
        <f>SUM(E41:E44)</f>
        <v>44</v>
      </c>
      <c r="F40" s="169">
        <f>SUM(F41:F44)</f>
        <v>9</v>
      </c>
    </row>
    <row r="41" spans="2:6" s="14" customFormat="1" ht="14.1" customHeight="1">
      <c r="B41" s="161" t="s">
        <v>111</v>
      </c>
      <c r="C41" s="162">
        <f t="shared" si="0"/>
        <v>26</v>
      </c>
      <c r="D41" s="163">
        <v>14</v>
      </c>
      <c r="E41" s="163">
        <v>10</v>
      </c>
      <c r="F41" s="163">
        <v>2</v>
      </c>
    </row>
    <row r="42" spans="2:6" s="14" customFormat="1" ht="14.1" customHeight="1">
      <c r="B42" s="161" t="s">
        <v>112</v>
      </c>
      <c r="C42" s="162">
        <f t="shared" si="0"/>
        <v>37</v>
      </c>
      <c r="D42" s="163">
        <v>16</v>
      </c>
      <c r="E42" s="163">
        <v>15</v>
      </c>
      <c r="F42" s="163">
        <v>6</v>
      </c>
    </row>
    <row r="43" spans="2:6" s="14" customFormat="1" ht="14.1" customHeight="1">
      <c r="B43" s="161" t="s">
        <v>114</v>
      </c>
      <c r="C43" s="162">
        <f t="shared" si="0"/>
        <v>42</v>
      </c>
      <c r="D43" s="163">
        <v>31</v>
      </c>
      <c r="E43" s="163">
        <v>10</v>
      </c>
      <c r="F43" s="163">
        <v>1</v>
      </c>
    </row>
    <row r="44" spans="2:6" s="14" customFormat="1" ht="14.1" customHeight="1">
      <c r="B44" s="164" t="s">
        <v>115</v>
      </c>
      <c r="C44" s="165">
        <f t="shared" si="0"/>
        <v>14</v>
      </c>
      <c r="D44" s="166">
        <v>5</v>
      </c>
      <c r="E44" s="166">
        <v>9</v>
      </c>
      <c r="F44" s="166">
        <v>0</v>
      </c>
    </row>
    <row r="45" spans="2:6" s="170" customFormat="1" ht="15" customHeight="1">
      <c r="B45" s="171" t="s">
        <v>4</v>
      </c>
      <c r="C45" s="172">
        <f t="shared" si="0"/>
        <v>126</v>
      </c>
      <c r="D45" s="173">
        <v>68</v>
      </c>
      <c r="E45" s="173">
        <v>50</v>
      </c>
      <c r="F45" s="173">
        <v>8</v>
      </c>
    </row>
    <row r="46" spans="2:6" s="170" customFormat="1" ht="15" customHeight="1">
      <c r="B46" s="171" t="s">
        <v>5</v>
      </c>
      <c r="C46" s="172">
        <f t="shared" si="0"/>
        <v>131</v>
      </c>
      <c r="D46" s="173">
        <v>67</v>
      </c>
      <c r="E46" s="173">
        <v>58</v>
      </c>
      <c r="F46" s="173">
        <v>6</v>
      </c>
    </row>
    <row r="47" spans="2:6" s="170" customFormat="1" ht="15" customHeight="1">
      <c r="B47" s="171" t="s">
        <v>6</v>
      </c>
      <c r="C47" s="172">
        <f>SUM(D47:F47)</f>
        <v>139</v>
      </c>
      <c r="D47" s="173">
        <v>68</v>
      </c>
      <c r="E47" s="173">
        <v>65</v>
      </c>
      <c r="F47" s="173">
        <v>6</v>
      </c>
    </row>
    <row r="48" spans="2:6" s="170" customFormat="1" ht="15" customHeight="1">
      <c r="B48" s="171" t="s">
        <v>7</v>
      </c>
      <c r="C48" s="172">
        <f>SUM(D48:F48)</f>
        <v>139</v>
      </c>
      <c r="D48" s="173">
        <v>66</v>
      </c>
      <c r="E48" s="173">
        <v>68</v>
      </c>
      <c r="F48" s="173">
        <v>5</v>
      </c>
    </row>
    <row r="49" spans="2:6" s="170" customFormat="1" ht="15" customHeight="1">
      <c r="B49" s="171" t="s">
        <v>8</v>
      </c>
      <c r="C49" s="172">
        <f>SUM(D49:F49)</f>
        <v>130</v>
      </c>
      <c r="D49" s="173">
        <v>59</v>
      </c>
      <c r="E49" s="173">
        <v>67</v>
      </c>
      <c r="F49" s="173">
        <v>4</v>
      </c>
    </row>
    <row r="50" spans="2:6" s="170" customFormat="1" ht="15" customHeight="1">
      <c r="B50" s="171" t="s">
        <v>9</v>
      </c>
      <c r="C50" s="172">
        <f>SUM(D50:F50)</f>
        <v>141</v>
      </c>
      <c r="D50" s="173">
        <v>57</v>
      </c>
      <c r="E50" s="173">
        <v>80</v>
      </c>
      <c r="F50" s="173">
        <v>4</v>
      </c>
    </row>
    <row r="51" spans="2:6" s="170" customFormat="1" ht="15" customHeight="1">
      <c r="B51" s="171" t="s">
        <v>10</v>
      </c>
      <c r="C51" s="172">
        <f>+SUM(D51:F51)</f>
        <v>136</v>
      </c>
      <c r="D51" s="173">
        <v>55</v>
      </c>
      <c r="E51" s="173">
        <v>78</v>
      </c>
      <c r="F51" s="173">
        <v>3</v>
      </c>
    </row>
    <row r="52" spans="2:6" s="170" customFormat="1" ht="15" customHeight="1">
      <c r="B52" s="171" t="s">
        <v>11</v>
      </c>
      <c r="C52" s="172">
        <f>+SUM(D52:F52)</f>
        <v>140</v>
      </c>
      <c r="D52" s="173">
        <v>53</v>
      </c>
      <c r="E52" s="173">
        <v>85</v>
      </c>
      <c r="F52" s="173">
        <v>2</v>
      </c>
    </row>
    <row r="53" spans="2:6" s="170" customFormat="1" ht="15" customHeight="1">
      <c r="B53" s="171" t="s">
        <v>12</v>
      </c>
      <c r="C53" s="172">
        <f>+SUM(D53:F53)</f>
        <v>139</v>
      </c>
      <c r="D53" s="173">
        <v>51</v>
      </c>
      <c r="E53" s="173">
        <v>86</v>
      </c>
      <c r="F53" s="173">
        <v>2</v>
      </c>
    </row>
    <row r="54" spans="2:6" s="170" customFormat="1" ht="15" customHeight="1">
      <c r="B54" s="171" t="s">
        <v>13</v>
      </c>
      <c r="C54" s="172">
        <f>+SUM(D54:F54)</f>
        <v>145</v>
      </c>
      <c r="D54" s="173">
        <v>52</v>
      </c>
      <c r="E54" s="173">
        <v>91</v>
      </c>
      <c r="F54" s="173">
        <v>2</v>
      </c>
    </row>
    <row r="55" spans="2:6" s="170" customFormat="1" ht="15" customHeight="1">
      <c r="B55" s="171" t="s">
        <v>14</v>
      </c>
      <c r="C55" s="172">
        <f>+SUM(D55:F55)</f>
        <v>140</v>
      </c>
      <c r="D55" s="173">
        <v>46</v>
      </c>
      <c r="E55" s="173">
        <v>93</v>
      </c>
      <c r="F55" s="173">
        <v>1</v>
      </c>
    </row>
    <row r="56" spans="2:6" s="8" customFormat="1" ht="15" customHeight="1">
      <c r="B56" s="174"/>
      <c r="C56" s="175"/>
      <c r="E56" s="174"/>
      <c r="F56" s="176" t="s">
        <v>155</v>
      </c>
    </row>
  </sheetData>
  <mergeCells count="2">
    <mergeCell ref="B3:B4"/>
    <mergeCell ref="C3:C4"/>
  </mergeCells>
  <phoneticPr fontId="1"/>
  <pageMargins left="0.59055118110236227" right="0.59055118110236227" top="0.78740157480314965" bottom="0.21" header="0.39370078740157483" footer="0.34"/>
  <pageSetup paperSize="9" orientation="portrait" r:id="rId1"/>
  <headerFooter alignWithMargins="0">
    <oddHeader>&amp;R14.厚      生</oddHeader>
    <oddFooter>&amp;C-96-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workbookViewId="0">
      <selection activeCell="O53" sqref="O53"/>
    </sheetView>
  </sheetViews>
  <sheetFormatPr defaultRowHeight="13.5"/>
  <cols>
    <col min="1" max="1" width="3.625" style="5" customWidth="1"/>
    <col min="2" max="2" width="7.5" style="36" customWidth="1"/>
    <col min="3" max="5" width="8" style="5" bestFit="1" customWidth="1"/>
    <col min="6" max="6" width="7.5" style="5" bestFit="1" customWidth="1"/>
    <col min="7" max="7" width="7.25" style="5" bestFit="1" customWidth="1"/>
    <col min="8" max="8" width="4.375" style="5" customWidth="1"/>
    <col min="9" max="9" width="7.25" style="5" bestFit="1" customWidth="1"/>
    <col min="10" max="10" width="8" style="5" bestFit="1" customWidth="1"/>
    <col min="11" max="12" width="7.5" style="5" bestFit="1" customWidth="1"/>
    <col min="13" max="13" width="7.25" style="5" bestFit="1" customWidth="1"/>
    <col min="14" max="14" width="4.375" style="5" customWidth="1"/>
    <col min="15" max="256" width="9" style="5"/>
    <col min="257" max="257" width="3.625" style="5" customWidth="1"/>
    <col min="258" max="258" width="7.5" style="5" customWidth="1"/>
    <col min="259" max="261" width="8" style="5" bestFit="1" customWidth="1"/>
    <col min="262" max="262" width="7.5" style="5" bestFit="1" customWidth="1"/>
    <col min="263" max="263" width="7.25" style="5" bestFit="1" customWidth="1"/>
    <col min="264" max="264" width="4.375" style="5" customWidth="1"/>
    <col min="265" max="265" width="7.25" style="5" bestFit="1" customWidth="1"/>
    <col min="266" max="266" width="8" style="5" bestFit="1" customWidth="1"/>
    <col min="267" max="268" width="7.5" style="5" bestFit="1" customWidth="1"/>
    <col min="269" max="269" width="7.25" style="5" bestFit="1" customWidth="1"/>
    <col min="270" max="270" width="4.375" style="5" customWidth="1"/>
    <col min="271" max="512" width="9" style="5"/>
    <col min="513" max="513" width="3.625" style="5" customWidth="1"/>
    <col min="514" max="514" width="7.5" style="5" customWidth="1"/>
    <col min="515" max="517" width="8" style="5" bestFit="1" customWidth="1"/>
    <col min="518" max="518" width="7.5" style="5" bestFit="1" customWidth="1"/>
    <col min="519" max="519" width="7.25" style="5" bestFit="1" customWidth="1"/>
    <col min="520" max="520" width="4.375" style="5" customWidth="1"/>
    <col min="521" max="521" width="7.25" style="5" bestFit="1" customWidth="1"/>
    <col min="522" max="522" width="8" style="5" bestFit="1" customWidth="1"/>
    <col min="523" max="524" width="7.5" style="5" bestFit="1" customWidth="1"/>
    <col min="525" max="525" width="7.25" style="5" bestFit="1" customWidth="1"/>
    <col min="526" max="526" width="4.375" style="5" customWidth="1"/>
    <col min="527" max="768" width="9" style="5"/>
    <col min="769" max="769" width="3.625" style="5" customWidth="1"/>
    <col min="770" max="770" width="7.5" style="5" customWidth="1"/>
    <col min="771" max="773" width="8" style="5" bestFit="1" customWidth="1"/>
    <col min="774" max="774" width="7.5" style="5" bestFit="1" customWidth="1"/>
    <col min="775" max="775" width="7.25" style="5" bestFit="1" customWidth="1"/>
    <col min="776" max="776" width="4.375" style="5" customWidth="1"/>
    <col min="777" max="777" width="7.25" style="5" bestFit="1" customWidth="1"/>
    <col min="778" max="778" width="8" style="5" bestFit="1" customWidth="1"/>
    <col min="779" max="780" width="7.5" style="5" bestFit="1" customWidth="1"/>
    <col min="781" max="781" width="7.25" style="5" bestFit="1" customWidth="1"/>
    <col min="782" max="782" width="4.375" style="5" customWidth="1"/>
    <col min="783" max="1024" width="9" style="5"/>
    <col min="1025" max="1025" width="3.625" style="5" customWidth="1"/>
    <col min="1026" max="1026" width="7.5" style="5" customWidth="1"/>
    <col min="1027" max="1029" width="8" style="5" bestFit="1" customWidth="1"/>
    <col min="1030" max="1030" width="7.5" style="5" bestFit="1" customWidth="1"/>
    <col min="1031" max="1031" width="7.25" style="5" bestFit="1" customWidth="1"/>
    <col min="1032" max="1032" width="4.375" style="5" customWidth="1"/>
    <col min="1033" max="1033" width="7.25" style="5" bestFit="1" customWidth="1"/>
    <col min="1034" max="1034" width="8" style="5" bestFit="1" customWidth="1"/>
    <col min="1035" max="1036" width="7.5" style="5" bestFit="1" customWidth="1"/>
    <col min="1037" max="1037" width="7.25" style="5" bestFit="1" customWidth="1"/>
    <col min="1038" max="1038" width="4.375" style="5" customWidth="1"/>
    <col min="1039" max="1280" width="9" style="5"/>
    <col min="1281" max="1281" width="3.625" style="5" customWidth="1"/>
    <col min="1282" max="1282" width="7.5" style="5" customWidth="1"/>
    <col min="1283" max="1285" width="8" style="5" bestFit="1" customWidth="1"/>
    <col min="1286" max="1286" width="7.5" style="5" bestFit="1" customWidth="1"/>
    <col min="1287" max="1287" width="7.25" style="5" bestFit="1" customWidth="1"/>
    <col min="1288" max="1288" width="4.375" style="5" customWidth="1"/>
    <col min="1289" max="1289" width="7.25" style="5" bestFit="1" customWidth="1"/>
    <col min="1290" max="1290" width="8" style="5" bestFit="1" customWidth="1"/>
    <col min="1291" max="1292" width="7.5" style="5" bestFit="1" customWidth="1"/>
    <col min="1293" max="1293" width="7.25" style="5" bestFit="1" customWidth="1"/>
    <col min="1294" max="1294" width="4.375" style="5" customWidth="1"/>
    <col min="1295" max="1536" width="9" style="5"/>
    <col min="1537" max="1537" width="3.625" style="5" customWidth="1"/>
    <col min="1538" max="1538" width="7.5" style="5" customWidth="1"/>
    <col min="1539" max="1541" width="8" style="5" bestFit="1" customWidth="1"/>
    <col min="1542" max="1542" width="7.5" style="5" bestFit="1" customWidth="1"/>
    <col min="1543" max="1543" width="7.25" style="5" bestFit="1" customWidth="1"/>
    <col min="1544" max="1544" width="4.375" style="5" customWidth="1"/>
    <col min="1545" max="1545" width="7.25" style="5" bestFit="1" customWidth="1"/>
    <col min="1546" max="1546" width="8" style="5" bestFit="1" customWidth="1"/>
    <col min="1547" max="1548" width="7.5" style="5" bestFit="1" customWidth="1"/>
    <col min="1549" max="1549" width="7.25" style="5" bestFit="1" customWidth="1"/>
    <col min="1550" max="1550" width="4.375" style="5" customWidth="1"/>
    <col min="1551" max="1792" width="9" style="5"/>
    <col min="1793" max="1793" width="3.625" style="5" customWidth="1"/>
    <col min="1794" max="1794" width="7.5" style="5" customWidth="1"/>
    <col min="1795" max="1797" width="8" style="5" bestFit="1" customWidth="1"/>
    <col min="1798" max="1798" width="7.5" style="5" bestFit="1" customWidth="1"/>
    <col min="1799" max="1799" width="7.25" style="5" bestFit="1" customWidth="1"/>
    <col min="1800" max="1800" width="4.375" style="5" customWidth="1"/>
    <col min="1801" max="1801" width="7.25" style="5" bestFit="1" customWidth="1"/>
    <col min="1802" max="1802" width="8" style="5" bestFit="1" customWidth="1"/>
    <col min="1803" max="1804" width="7.5" style="5" bestFit="1" customWidth="1"/>
    <col min="1805" max="1805" width="7.25" style="5" bestFit="1" customWidth="1"/>
    <col min="1806" max="1806" width="4.375" style="5" customWidth="1"/>
    <col min="1807" max="2048" width="9" style="5"/>
    <col min="2049" max="2049" width="3.625" style="5" customWidth="1"/>
    <col min="2050" max="2050" width="7.5" style="5" customWidth="1"/>
    <col min="2051" max="2053" width="8" style="5" bestFit="1" customWidth="1"/>
    <col min="2054" max="2054" width="7.5" style="5" bestFit="1" customWidth="1"/>
    <col min="2055" max="2055" width="7.25" style="5" bestFit="1" customWidth="1"/>
    <col min="2056" max="2056" width="4.375" style="5" customWidth="1"/>
    <col min="2057" max="2057" width="7.25" style="5" bestFit="1" customWidth="1"/>
    <col min="2058" max="2058" width="8" style="5" bestFit="1" customWidth="1"/>
    <col min="2059" max="2060" width="7.5" style="5" bestFit="1" customWidth="1"/>
    <col min="2061" max="2061" width="7.25" style="5" bestFit="1" customWidth="1"/>
    <col min="2062" max="2062" width="4.375" style="5" customWidth="1"/>
    <col min="2063" max="2304" width="9" style="5"/>
    <col min="2305" max="2305" width="3.625" style="5" customWidth="1"/>
    <col min="2306" max="2306" width="7.5" style="5" customWidth="1"/>
    <col min="2307" max="2309" width="8" style="5" bestFit="1" customWidth="1"/>
    <col min="2310" max="2310" width="7.5" style="5" bestFit="1" customWidth="1"/>
    <col min="2311" max="2311" width="7.25" style="5" bestFit="1" customWidth="1"/>
    <col min="2312" max="2312" width="4.375" style="5" customWidth="1"/>
    <col min="2313" max="2313" width="7.25" style="5" bestFit="1" customWidth="1"/>
    <col min="2314" max="2314" width="8" style="5" bestFit="1" customWidth="1"/>
    <col min="2315" max="2316" width="7.5" style="5" bestFit="1" customWidth="1"/>
    <col min="2317" max="2317" width="7.25" style="5" bestFit="1" customWidth="1"/>
    <col min="2318" max="2318" width="4.375" style="5" customWidth="1"/>
    <col min="2319" max="2560" width="9" style="5"/>
    <col min="2561" max="2561" width="3.625" style="5" customWidth="1"/>
    <col min="2562" max="2562" width="7.5" style="5" customWidth="1"/>
    <col min="2563" max="2565" width="8" style="5" bestFit="1" customWidth="1"/>
    <col min="2566" max="2566" width="7.5" style="5" bestFit="1" customWidth="1"/>
    <col min="2567" max="2567" width="7.25" style="5" bestFit="1" customWidth="1"/>
    <col min="2568" max="2568" width="4.375" style="5" customWidth="1"/>
    <col min="2569" max="2569" width="7.25" style="5" bestFit="1" customWidth="1"/>
    <col min="2570" max="2570" width="8" style="5" bestFit="1" customWidth="1"/>
    <col min="2571" max="2572" width="7.5" style="5" bestFit="1" customWidth="1"/>
    <col min="2573" max="2573" width="7.25" style="5" bestFit="1" customWidth="1"/>
    <col min="2574" max="2574" width="4.375" style="5" customWidth="1"/>
    <col min="2575" max="2816" width="9" style="5"/>
    <col min="2817" max="2817" width="3.625" style="5" customWidth="1"/>
    <col min="2818" max="2818" width="7.5" style="5" customWidth="1"/>
    <col min="2819" max="2821" width="8" style="5" bestFit="1" customWidth="1"/>
    <col min="2822" max="2822" width="7.5" style="5" bestFit="1" customWidth="1"/>
    <col min="2823" max="2823" width="7.25" style="5" bestFit="1" customWidth="1"/>
    <col min="2824" max="2824" width="4.375" style="5" customWidth="1"/>
    <col min="2825" max="2825" width="7.25" style="5" bestFit="1" customWidth="1"/>
    <col min="2826" max="2826" width="8" style="5" bestFit="1" customWidth="1"/>
    <col min="2827" max="2828" width="7.5" style="5" bestFit="1" customWidth="1"/>
    <col min="2829" max="2829" width="7.25" style="5" bestFit="1" customWidth="1"/>
    <col min="2830" max="2830" width="4.375" style="5" customWidth="1"/>
    <col min="2831" max="3072" width="9" style="5"/>
    <col min="3073" max="3073" width="3.625" style="5" customWidth="1"/>
    <col min="3074" max="3074" width="7.5" style="5" customWidth="1"/>
    <col min="3075" max="3077" width="8" style="5" bestFit="1" customWidth="1"/>
    <col min="3078" max="3078" width="7.5" style="5" bestFit="1" customWidth="1"/>
    <col min="3079" max="3079" width="7.25" style="5" bestFit="1" customWidth="1"/>
    <col min="3080" max="3080" width="4.375" style="5" customWidth="1"/>
    <col min="3081" max="3081" width="7.25" style="5" bestFit="1" customWidth="1"/>
    <col min="3082" max="3082" width="8" style="5" bestFit="1" customWidth="1"/>
    <col min="3083" max="3084" width="7.5" style="5" bestFit="1" customWidth="1"/>
    <col min="3085" max="3085" width="7.25" style="5" bestFit="1" customWidth="1"/>
    <col min="3086" max="3086" width="4.375" style="5" customWidth="1"/>
    <col min="3087" max="3328" width="9" style="5"/>
    <col min="3329" max="3329" width="3.625" style="5" customWidth="1"/>
    <col min="3330" max="3330" width="7.5" style="5" customWidth="1"/>
    <col min="3331" max="3333" width="8" style="5" bestFit="1" customWidth="1"/>
    <col min="3334" max="3334" width="7.5" style="5" bestFit="1" customWidth="1"/>
    <col min="3335" max="3335" width="7.25" style="5" bestFit="1" customWidth="1"/>
    <col min="3336" max="3336" width="4.375" style="5" customWidth="1"/>
    <col min="3337" max="3337" width="7.25" style="5" bestFit="1" customWidth="1"/>
    <col min="3338" max="3338" width="8" style="5" bestFit="1" customWidth="1"/>
    <col min="3339" max="3340" width="7.5" style="5" bestFit="1" customWidth="1"/>
    <col min="3341" max="3341" width="7.25" style="5" bestFit="1" customWidth="1"/>
    <col min="3342" max="3342" width="4.375" style="5" customWidth="1"/>
    <col min="3343" max="3584" width="9" style="5"/>
    <col min="3585" max="3585" width="3.625" style="5" customWidth="1"/>
    <col min="3586" max="3586" width="7.5" style="5" customWidth="1"/>
    <col min="3587" max="3589" width="8" style="5" bestFit="1" customWidth="1"/>
    <col min="3590" max="3590" width="7.5" style="5" bestFit="1" customWidth="1"/>
    <col min="3591" max="3591" width="7.25" style="5" bestFit="1" customWidth="1"/>
    <col min="3592" max="3592" width="4.375" style="5" customWidth="1"/>
    <col min="3593" max="3593" width="7.25" style="5" bestFit="1" customWidth="1"/>
    <col min="3594" max="3594" width="8" style="5" bestFit="1" customWidth="1"/>
    <col min="3595" max="3596" width="7.5" style="5" bestFit="1" customWidth="1"/>
    <col min="3597" max="3597" width="7.25" style="5" bestFit="1" customWidth="1"/>
    <col min="3598" max="3598" width="4.375" style="5" customWidth="1"/>
    <col min="3599" max="3840" width="9" style="5"/>
    <col min="3841" max="3841" width="3.625" style="5" customWidth="1"/>
    <col min="3842" max="3842" width="7.5" style="5" customWidth="1"/>
    <col min="3843" max="3845" width="8" style="5" bestFit="1" customWidth="1"/>
    <col min="3846" max="3846" width="7.5" style="5" bestFit="1" customWidth="1"/>
    <col min="3847" max="3847" width="7.25" style="5" bestFit="1" customWidth="1"/>
    <col min="3848" max="3848" width="4.375" style="5" customWidth="1"/>
    <col min="3849" max="3849" width="7.25" style="5" bestFit="1" customWidth="1"/>
    <col min="3850" max="3850" width="8" style="5" bestFit="1" customWidth="1"/>
    <col min="3851" max="3852" width="7.5" style="5" bestFit="1" customWidth="1"/>
    <col min="3853" max="3853" width="7.25" style="5" bestFit="1" customWidth="1"/>
    <col min="3854" max="3854" width="4.375" style="5" customWidth="1"/>
    <col min="3855" max="4096" width="9" style="5"/>
    <col min="4097" max="4097" width="3.625" style="5" customWidth="1"/>
    <col min="4098" max="4098" width="7.5" style="5" customWidth="1"/>
    <col min="4099" max="4101" width="8" style="5" bestFit="1" customWidth="1"/>
    <col min="4102" max="4102" width="7.5" style="5" bestFit="1" customWidth="1"/>
    <col min="4103" max="4103" width="7.25" style="5" bestFit="1" customWidth="1"/>
    <col min="4104" max="4104" width="4.375" style="5" customWidth="1"/>
    <col min="4105" max="4105" width="7.25" style="5" bestFit="1" customWidth="1"/>
    <col min="4106" max="4106" width="8" style="5" bestFit="1" customWidth="1"/>
    <col min="4107" max="4108" width="7.5" style="5" bestFit="1" customWidth="1"/>
    <col min="4109" max="4109" width="7.25" style="5" bestFit="1" customWidth="1"/>
    <col min="4110" max="4110" width="4.375" style="5" customWidth="1"/>
    <col min="4111" max="4352" width="9" style="5"/>
    <col min="4353" max="4353" width="3.625" style="5" customWidth="1"/>
    <col min="4354" max="4354" width="7.5" style="5" customWidth="1"/>
    <col min="4355" max="4357" width="8" style="5" bestFit="1" customWidth="1"/>
    <col min="4358" max="4358" width="7.5" style="5" bestFit="1" customWidth="1"/>
    <col min="4359" max="4359" width="7.25" style="5" bestFit="1" customWidth="1"/>
    <col min="4360" max="4360" width="4.375" style="5" customWidth="1"/>
    <col min="4361" max="4361" width="7.25" style="5" bestFit="1" customWidth="1"/>
    <col min="4362" max="4362" width="8" style="5" bestFit="1" customWidth="1"/>
    <col min="4363" max="4364" width="7.5" style="5" bestFit="1" customWidth="1"/>
    <col min="4365" max="4365" width="7.25" style="5" bestFit="1" customWidth="1"/>
    <col min="4366" max="4366" width="4.375" style="5" customWidth="1"/>
    <col min="4367" max="4608" width="9" style="5"/>
    <col min="4609" max="4609" width="3.625" style="5" customWidth="1"/>
    <col min="4610" max="4610" width="7.5" style="5" customWidth="1"/>
    <col min="4611" max="4613" width="8" style="5" bestFit="1" customWidth="1"/>
    <col min="4614" max="4614" width="7.5" style="5" bestFit="1" customWidth="1"/>
    <col min="4615" max="4615" width="7.25" style="5" bestFit="1" customWidth="1"/>
    <col min="4616" max="4616" width="4.375" style="5" customWidth="1"/>
    <col min="4617" max="4617" width="7.25" style="5" bestFit="1" customWidth="1"/>
    <col min="4618" max="4618" width="8" style="5" bestFit="1" customWidth="1"/>
    <col min="4619" max="4620" width="7.5" style="5" bestFit="1" customWidth="1"/>
    <col min="4621" max="4621" width="7.25" style="5" bestFit="1" customWidth="1"/>
    <col min="4622" max="4622" width="4.375" style="5" customWidth="1"/>
    <col min="4623" max="4864" width="9" style="5"/>
    <col min="4865" max="4865" width="3.625" style="5" customWidth="1"/>
    <col min="4866" max="4866" width="7.5" style="5" customWidth="1"/>
    <col min="4867" max="4869" width="8" style="5" bestFit="1" customWidth="1"/>
    <col min="4870" max="4870" width="7.5" style="5" bestFit="1" customWidth="1"/>
    <col min="4871" max="4871" width="7.25" style="5" bestFit="1" customWidth="1"/>
    <col min="4872" max="4872" width="4.375" style="5" customWidth="1"/>
    <col min="4873" max="4873" width="7.25" style="5" bestFit="1" customWidth="1"/>
    <col min="4874" max="4874" width="8" style="5" bestFit="1" customWidth="1"/>
    <col min="4875" max="4876" width="7.5" style="5" bestFit="1" customWidth="1"/>
    <col min="4877" max="4877" width="7.25" style="5" bestFit="1" customWidth="1"/>
    <col min="4878" max="4878" width="4.375" style="5" customWidth="1"/>
    <col min="4879" max="5120" width="9" style="5"/>
    <col min="5121" max="5121" width="3.625" style="5" customWidth="1"/>
    <col min="5122" max="5122" width="7.5" style="5" customWidth="1"/>
    <col min="5123" max="5125" width="8" style="5" bestFit="1" customWidth="1"/>
    <col min="5126" max="5126" width="7.5" style="5" bestFit="1" customWidth="1"/>
    <col min="5127" max="5127" width="7.25" style="5" bestFit="1" customWidth="1"/>
    <col min="5128" max="5128" width="4.375" style="5" customWidth="1"/>
    <col min="5129" max="5129" width="7.25" style="5" bestFit="1" customWidth="1"/>
    <col min="5130" max="5130" width="8" style="5" bestFit="1" customWidth="1"/>
    <col min="5131" max="5132" width="7.5" style="5" bestFit="1" customWidth="1"/>
    <col min="5133" max="5133" width="7.25" style="5" bestFit="1" customWidth="1"/>
    <col min="5134" max="5134" width="4.375" style="5" customWidth="1"/>
    <col min="5135" max="5376" width="9" style="5"/>
    <col min="5377" max="5377" width="3.625" style="5" customWidth="1"/>
    <col min="5378" max="5378" width="7.5" style="5" customWidth="1"/>
    <col min="5379" max="5381" width="8" style="5" bestFit="1" customWidth="1"/>
    <col min="5382" max="5382" width="7.5" style="5" bestFit="1" customWidth="1"/>
    <col min="5383" max="5383" width="7.25" style="5" bestFit="1" customWidth="1"/>
    <col min="5384" max="5384" width="4.375" style="5" customWidth="1"/>
    <col min="5385" max="5385" width="7.25" style="5" bestFit="1" customWidth="1"/>
    <col min="5386" max="5386" width="8" style="5" bestFit="1" customWidth="1"/>
    <col min="5387" max="5388" width="7.5" style="5" bestFit="1" customWidth="1"/>
    <col min="5389" max="5389" width="7.25" style="5" bestFit="1" customWidth="1"/>
    <col min="5390" max="5390" width="4.375" style="5" customWidth="1"/>
    <col min="5391" max="5632" width="9" style="5"/>
    <col min="5633" max="5633" width="3.625" style="5" customWidth="1"/>
    <col min="5634" max="5634" width="7.5" style="5" customWidth="1"/>
    <col min="5635" max="5637" width="8" style="5" bestFit="1" customWidth="1"/>
    <col min="5638" max="5638" width="7.5" style="5" bestFit="1" customWidth="1"/>
    <col min="5639" max="5639" width="7.25" style="5" bestFit="1" customWidth="1"/>
    <col min="5640" max="5640" width="4.375" style="5" customWidth="1"/>
    <col min="5641" max="5641" width="7.25" style="5" bestFit="1" customWidth="1"/>
    <col min="5642" max="5642" width="8" style="5" bestFit="1" customWidth="1"/>
    <col min="5643" max="5644" width="7.5" style="5" bestFit="1" customWidth="1"/>
    <col min="5645" max="5645" width="7.25" style="5" bestFit="1" customWidth="1"/>
    <col min="5646" max="5646" width="4.375" style="5" customWidth="1"/>
    <col min="5647" max="5888" width="9" style="5"/>
    <col min="5889" max="5889" width="3.625" style="5" customWidth="1"/>
    <col min="5890" max="5890" width="7.5" style="5" customWidth="1"/>
    <col min="5891" max="5893" width="8" style="5" bestFit="1" customWidth="1"/>
    <col min="5894" max="5894" width="7.5" style="5" bestFit="1" customWidth="1"/>
    <col min="5895" max="5895" width="7.25" style="5" bestFit="1" customWidth="1"/>
    <col min="5896" max="5896" width="4.375" style="5" customWidth="1"/>
    <col min="5897" max="5897" width="7.25" style="5" bestFit="1" customWidth="1"/>
    <col min="5898" max="5898" width="8" style="5" bestFit="1" customWidth="1"/>
    <col min="5899" max="5900" width="7.5" style="5" bestFit="1" customWidth="1"/>
    <col min="5901" max="5901" width="7.25" style="5" bestFit="1" customWidth="1"/>
    <col min="5902" max="5902" width="4.375" style="5" customWidth="1"/>
    <col min="5903" max="6144" width="9" style="5"/>
    <col min="6145" max="6145" width="3.625" style="5" customWidth="1"/>
    <col min="6146" max="6146" width="7.5" style="5" customWidth="1"/>
    <col min="6147" max="6149" width="8" style="5" bestFit="1" customWidth="1"/>
    <col min="6150" max="6150" width="7.5" style="5" bestFit="1" customWidth="1"/>
    <col min="6151" max="6151" width="7.25" style="5" bestFit="1" customWidth="1"/>
    <col min="6152" max="6152" width="4.375" style="5" customWidth="1"/>
    <col min="6153" max="6153" width="7.25" style="5" bestFit="1" customWidth="1"/>
    <col min="6154" max="6154" width="8" style="5" bestFit="1" customWidth="1"/>
    <col min="6155" max="6156" width="7.5" style="5" bestFit="1" customWidth="1"/>
    <col min="6157" max="6157" width="7.25" style="5" bestFit="1" customWidth="1"/>
    <col min="6158" max="6158" width="4.375" style="5" customWidth="1"/>
    <col min="6159" max="6400" width="9" style="5"/>
    <col min="6401" max="6401" width="3.625" style="5" customWidth="1"/>
    <col min="6402" max="6402" width="7.5" style="5" customWidth="1"/>
    <col min="6403" max="6405" width="8" style="5" bestFit="1" customWidth="1"/>
    <col min="6406" max="6406" width="7.5" style="5" bestFit="1" customWidth="1"/>
    <col min="6407" max="6407" width="7.25" style="5" bestFit="1" customWidth="1"/>
    <col min="6408" max="6408" width="4.375" style="5" customWidth="1"/>
    <col min="6409" max="6409" width="7.25" style="5" bestFit="1" customWidth="1"/>
    <col min="6410" max="6410" width="8" style="5" bestFit="1" customWidth="1"/>
    <col min="6411" max="6412" width="7.5" style="5" bestFit="1" customWidth="1"/>
    <col min="6413" max="6413" width="7.25" style="5" bestFit="1" customWidth="1"/>
    <col min="6414" max="6414" width="4.375" style="5" customWidth="1"/>
    <col min="6415" max="6656" width="9" style="5"/>
    <col min="6657" max="6657" width="3.625" style="5" customWidth="1"/>
    <col min="6658" max="6658" width="7.5" style="5" customWidth="1"/>
    <col min="6659" max="6661" width="8" style="5" bestFit="1" customWidth="1"/>
    <col min="6662" max="6662" width="7.5" style="5" bestFit="1" customWidth="1"/>
    <col min="6663" max="6663" width="7.25" style="5" bestFit="1" customWidth="1"/>
    <col min="6664" max="6664" width="4.375" style="5" customWidth="1"/>
    <col min="6665" max="6665" width="7.25" style="5" bestFit="1" customWidth="1"/>
    <col min="6666" max="6666" width="8" style="5" bestFit="1" customWidth="1"/>
    <col min="6667" max="6668" width="7.5" style="5" bestFit="1" customWidth="1"/>
    <col min="6669" max="6669" width="7.25" style="5" bestFit="1" customWidth="1"/>
    <col min="6670" max="6670" width="4.375" style="5" customWidth="1"/>
    <col min="6671" max="6912" width="9" style="5"/>
    <col min="6913" max="6913" width="3.625" style="5" customWidth="1"/>
    <col min="6914" max="6914" width="7.5" style="5" customWidth="1"/>
    <col min="6915" max="6917" width="8" style="5" bestFit="1" customWidth="1"/>
    <col min="6918" max="6918" width="7.5" style="5" bestFit="1" customWidth="1"/>
    <col min="6919" max="6919" width="7.25" style="5" bestFit="1" customWidth="1"/>
    <col min="6920" max="6920" width="4.375" style="5" customWidth="1"/>
    <col min="6921" max="6921" width="7.25" style="5" bestFit="1" customWidth="1"/>
    <col min="6922" max="6922" width="8" style="5" bestFit="1" customWidth="1"/>
    <col min="6923" max="6924" width="7.5" style="5" bestFit="1" customWidth="1"/>
    <col min="6925" max="6925" width="7.25" style="5" bestFit="1" customWidth="1"/>
    <col min="6926" max="6926" width="4.375" style="5" customWidth="1"/>
    <col min="6927" max="7168" width="9" style="5"/>
    <col min="7169" max="7169" width="3.625" style="5" customWidth="1"/>
    <col min="7170" max="7170" width="7.5" style="5" customWidth="1"/>
    <col min="7171" max="7173" width="8" style="5" bestFit="1" customWidth="1"/>
    <col min="7174" max="7174" width="7.5" style="5" bestFit="1" customWidth="1"/>
    <col min="7175" max="7175" width="7.25" style="5" bestFit="1" customWidth="1"/>
    <col min="7176" max="7176" width="4.375" style="5" customWidth="1"/>
    <col min="7177" max="7177" width="7.25" style="5" bestFit="1" customWidth="1"/>
    <col min="7178" max="7178" width="8" style="5" bestFit="1" customWidth="1"/>
    <col min="7179" max="7180" width="7.5" style="5" bestFit="1" customWidth="1"/>
    <col min="7181" max="7181" width="7.25" style="5" bestFit="1" customWidth="1"/>
    <col min="7182" max="7182" width="4.375" style="5" customWidth="1"/>
    <col min="7183" max="7424" width="9" style="5"/>
    <col min="7425" max="7425" width="3.625" style="5" customWidth="1"/>
    <col min="7426" max="7426" width="7.5" style="5" customWidth="1"/>
    <col min="7427" max="7429" width="8" style="5" bestFit="1" customWidth="1"/>
    <col min="7430" max="7430" width="7.5" style="5" bestFit="1" customWidth="1"/>
    <col min="7431" max="7431" width="7.25" style="5" bestFit="1" customWidth="1"/>
    <col min="7432" max="7432" width="4.375" style="5" customWidth="1"/>
    <col min="7433" max="7433" width="7.25" style="5" bestFit="1" customWidth="1"/>
    <col min="7434" max="7434" width="8" style="5" bestFit="1" customWidth="1"/>
    <col min="7435" max="7436" width="7.5" style="5" bestFit="1" customWidth="1"/>
    <col min="7437" max="7437" width="7.25" style="5" bestFit="1" customWidth="1"/>
    <col min="7438" max="7438" width="4.375" style="5" customWidth="1"/>
    <col min="7439" max="7680" width="9" style="5"/>
    <col min="7681" max="7681" width="3.625" style="5" customWidth="1"/>
    <col min="7682" max="7682" width="7.5" style="5" customWidth="1"/>
    <col min="7683" max="7685" width="8" style="5" bestFit="1" customWidth="1"/>
    <col min="7686" max="7686" width="7.5" style="5" bestFit="1" customWidth="1"/>
    <col min="7687" max="7687" width="7.25" style="5" bestFit="1" customWidth="1"/>
    <col min="7688" max="7688" width="4.375" style="5" customWidth="1"/>
    <col min="7689" max="7689" width="7.25" style="5" bestFit="1" customWidth="1"/>
    <col min="7690" max="7690" width="8" style="5" bestFit="1" customWidth="1"/>
    <col min="7691" max="7692" width="7.5" style="5" bestFit="1" customWidth="1"/>
    <col min="7693" max="7693" width="7.25" style="5" bestFit="1" customWidth="1"/>
    <col min="7694" max="7694" width="4.375" style="5" customWidth="1"/>
    <col min="7695" max="7936" width="9" style="5"/>
    <col min="7937" max="7937" width="3.625" style="5" customWidth="1"/>
    <col min="7938" max="7938" width="7.5" style="5" customWidth="1"/>
    <col min="7939" max="7941" width="8" style="5" bestFit="1" customWidth="1"/>
    <col min="7942" max="7942" width="7.5" style="5" bestFit="1" customWidth="1"/>
    <col min="7943" max="7943" width="7.25" style="5" bestFit="1" customWidth="1"/>
    <col min="7944" max="7944" width="4.375" style="5" customWidth="1"/>
    <col min="7945" max="7945" width="7.25" style="5" bestFit="1" customWidth="1"/>
    <col min="7946" max="7946" width="8" style="5" bestFit="1" customWidth="1"/>
    <col min="7947" max="7948" width="7.5" style="5" bestFit="1" customWidth="1"/>
    <col min="7949" max="7949" width="7.25" style="5" bestFit="1" customWidth="1"/>
    <col min="7950" max="7950" width="4.375" style="5" customWidth="1"/>
    <col min="7951" max="8192" width="9" style="5"/>
    <col min="8193" max="8193" width="3.625" style="5" customWidth="1"/>
    <col min="8194" max="8194" width="7.5" style="5" customWidth="1"/>
    <col min="8195" max="8197" width="8" style="5" bestFit="1" customWidth="1"/>
    <col min="8198" max="8198" width="7.5" style="5" bestFit="1" customWidth="1"/>
    <col min="8199" max="8199" width="7.25" style="5" bestFit="1" customWidth="1"/>
    <col min="8200" max="8200" width="4.375" style="5" customWidth="1"/>
    <col min="8201" max="8201" width="7.25" style="5" bestFit="1" customWidth="1"/>
    <col min="8202" max="8202" width="8" style="5" bestFit="1" customWidth="1"/>
    <col min="8203" max="8204" width="7.5" style="5" bestFit="1" customWidth="1"/>
    <col min="8205" max="8205" width="7.25" style="5" bestFit="1" customWidth="1"/>
    <col min="8206" max="8206" width="4.375" style="5" customWidth="1"/>
    <col min="8207" max="8448" width="9" style="5"/>
    <col min="8449" max="8449" width="3.625" style="5" customWidth="1"/>
    <col min="8450" max="8450" width="7.5" style="5" customWidth="1"/>
    <col min="8451" max="8453" width="8" style="5" bestFit="1" customWidth="1"/>
    <col min="8454" max="8454" width="7.5" style="5" bestFit="1" customWidth="1"/>
    <col min="8455" max="8455" width="7.25" style="5" bestFit="1" customWidth="1"/>
    <col min="8456" max="8456" width="4.375" style="5" customWidth="1"/>
    <col min="8457" max="8457" width="7.25" style="5" bestFit="1" customWidth="1"/>
    <col min="8458" max="8458" width="8" style="5" bestFit="1" customWidth="1"/>
    <col min="8459" max="8460" width="7.5" style="5" bestFit="1" customWidth="1"/>
    <col min="8461" max="8461" width="7.25" style="5" bestFit="1" customWidth="1"/>
    <col min="8462" max="8462" width="4.375" style="5" customWidth="1"/>
    <col min="8463" max="8704" width="9" style="5"/>
    <col min="8705" max="8705" width="3.625" style="5" customWidth="1"/>
    <col min="8706" max="8706" width="7.5" style="5" customWidth="1"/>
    <col min="8707" max="8709" width="8" style="5" bestFit="1" customWidth="1"/>
    <col min="8710" max="8710" width="7.5" style="5" bestFit="1" customWidth="1"/>
    <col min="8711" max="8711" width="7.25" style="5" bestFit="1" customWidth="1"/>
    <col min="8712" max="8712" width="4.375" style="5" customWidth="1"/>
    <col min="8713" max="8713" width="7.25" style="5" bestFit="1" customWidth="1"/>
    <col min="8714" max="8714" width="8" style="5" bestFit="1" customWidth="1"/>
    <col min="8715" max="8716" width="7.5" style="5" bestFit="1" customWidth="1"/>
    <col min="8717" max="8717" width="7.25" style="5" bestFit="1" customWidth="1"/>
    <col min="8718" max="8718" width="4.375" style="5" customWidth="1"/>
    <col min="8719" max="8960" width="9" style="5"/>
    <col min="8961" max="8961" width="3.625" style="5" customWidth="1"/>
    <col min="8962" max="8962" width="7.5" style="5" customWidth="1"/>
    <col min="8963" max="8965" width="8" style="5" bestFit="1" customWidth="1"/>
    <col min="8966" max="8966" width="7.5" style="5" bestFit="1" customWidth="1"/>
    <col min="8967" max="8967" width="7.25" style="5" bestFit="1" customWidth="1"/>
    <col min="8968" max="8968" width="4.375" style="5" customWidth="1"/>
    <col min="8969" max="8969" width="7.25" style="5" bestFit="1" customWidth="1"/>
    <col min="8970" max="8970" width="8" style="5" bestFit="1" customWidth="1"/>
    <col min="8971" max="8972" width="7.5" style="5" bestFit="1" customWidth="1"/>
    <col min="8973" max="8973" width="7.25" style="5" bestFit="1" customWidth="1"/>
    <col min="8974" max="8974" width="4.375" style="5" customWidth="1"/>
    <col min="8975" max="9216" width="9" style="5"/>
    <col min="9217" max="9217" width="3.625" style="5" customWidth="1"/>
    <col min="9218" max="9218" width="7.5" style="5" customWidth="1"/>
    <col min="9219" max="9221" width="8" style="5" bestFit="1" customWidth="1"/>
    <col min="9222" max="9222" width="7.5" style="5" bestFit="1" customWidth="1"/>
    <col min="9223" max="9223" width="7.25" style="5" bestFit="1" customWidth="1"/>
    <col min="9224" max="9224" width="4.375" style="5" customWidth="1"/>
    <col min="9225" max="9225" width="7.25" style="5" bestFit="1" customWidth="1"/>
    <col min="9226" max="9226" width="8" style="5" bestFit="1" customWidth="1"/>
    <col min="9227" max="9228" width="7.5" style="5" bestFit="1" customWidth="1"/>
    <col min="9229" max="9229" width="7.25" style="5" bestFit="1" customWidth="1"/>
    <col min="9230" max="9230" width="4.375" style="5" customWidth="1"/>
    <col min="9231" max="9472" width="9" style="5"/>
    <col min="9473" max="9473" width="3.625" style="5" customWidth="1"/>
    <col min="9474" max="9474" width="7.5" style="5" customWidth="1"/>
    <col min="9475" max="9477" width="8" style="5" bestFit="1" customWidth="1"/>
    <col min="9478" max="9478" width="7.5" style="5" bestFit="1" customWidth="1"/>
    <col min="9479" max="9479" width="7.25" style="5" bestFit="1" customWidth="1"/>
    <col min="9480" max="9480" width="4.375" style="5" customWidth="1"/>
    <col min="9481" max="9481" width="7.25" style="5" bestFit="1" customWidth="1"/>
    <col min="9482" max="9482" width="8" style="5" bestFit="1" customWidth="1"/>
    <col min="9483" max="9484" width="7.5" style="5" bestFit="1" customWidth="1"/>
    <col min="9485" max="9485" width="7.25" style="5" bestFit="1" customWidth="1"/>
    <col min="9486" max="9486" width="4.375" style="5" customWidth="1"/>
    <col min="9487" max="9728" width="9" style="5"/>
    <col min="9729" max="9729" width="3.625" style="5" customWidth="1"/>
    <col min="9730" max="9730" width="7.5" style="5" customWidth="1"/>
    <col min="9731" max="9733" width="8" style="5" bestFit="1" customWidth="1"/>
    <col min="9734" max="9734" width="7.5" style="5" bestFit="1" customWidth="1"/>
    <col min="9735" max="9735" width="7.25" style="5" bestFit="1" customWidth="1"/>
    <col min="9736" max="9736" width="4.375" style="5" customWidth="1"/>
    <col min="9737" max="9737" width="7.25" style="5" bestFit="1" customWidth="1"/>
    <col min="9738" max="9738" width="8" style="5" bestFit="1" customWidth="1"/>
    <col min="9739" max="9740" width="7.5" style="5" bestFit="1" customWidth="1"/>
    <col min="9741" max="9741" width="7.25" style="5" bestFit="1" customWidth="1"/>
    <col min="9742" max="9742" width="4.375" style="5" customWidth="1"/>
    <col min="9743" max="9984" width="9" style="5"/>
    <col min="9985" max="9985" width="3.625" style="5" customWidth="1"/>
    <col min="9986" max="9986" width="7.5" style="5" customWidth="1"/>
    <col min="9987" max="9989" width="8" style="5" bestFit="1" customWidth="1"/>
    <col min="9990" max="9990" width="7.5" style="5" bestFit="1" customWidth="1"/>
    <col min="9991" max="9991" width="7.25" style="5" bestFit="1" customWidth="1"/>
    <col min="9992" max="9992" width="4.375" style="5" customWidth="1"/>
    <col min="9993" max="9993" width="7.25" style="5" bestFit="1" customWidth="1"/>
    <col min="9994" max="9994" width="8" style="5" bestFit="1" customWidth="1"/>
    <col min="9995" max="9996" width="7.5" style="5" bestFit="1" customWidth="1"/>
    <col min="9997" max="9997" width="7.25" style="5" bestFit="1" customWidth="1"/>
    <col min="9998" max="9998" width="4.375" style="5" customWidth="1"/>
    <col min="9999" max="10240" width="9" style="5"/>
    <col min="10241" max="10241" width="3.625" style="5" customWidth="1"/>
    <col min="10242" max="10242" width="7.5" style="5" customWidth="1"/>
    <col min="10243" max="10245" width="8" style="5" bestFit="1" customWidth="1"/>
    <col min="10246" max="10246" width="7.5" style="5" bestFit="1" customWidth="1"/>
    <col min="10247" max="10247" width="7.25" style="5" bestFit="1" customWidth="1"/>
    <col min="10248" max="10248" width="4.375" style="5" customWidth="1"/>
    <col min="10249" max="10249" width="7.25" style="5" bestFit="1" customWidth="1"/>
    <col min="10250" max="10250" width="8" style="5" bestFit="1" customWidth="1"/>
    <col min="10251" max="10252" width="7.5" style="5" bestFit="1" customWidth="1"/>
    <col min="10253" max="10253" width="7.25" style="5" bestFit="1" customWidth="1"/>
    <col min="10254" max="10254" width="4.375" style="5" customWidth="1"/>
    <col min="10255" max="10496" width="9" style="5"/>
    <col min="10497" max="10497" width="3.625" style="5" customWidth="1"/>
    <col min="10498" max="10498" width="7.5" style="5" customWidth="1"/>
    <col min="10499" max="10501" width="8" style="5" bestFit="1" customWidth="1"/>
    <col min="10502" max="10502" width="7.5" style="5" bestFit="1" customWidth="1"/>
    <col min="10503" max="10503" width="7.25" style="5" bestFit="1" customWidth="1"/>
    <col min="10504" max="10504" width="4.375" style="5" customWidth="1"/>
    <col min="10505" max="10505" width="7.25" style="5" bestFit="1" customWidth="1"/>
    <col min="10506" max="10506" width="8" style="5" bestFit="1" customWidth="1"/>
    <col min="10507" max="10508" width="7.5" style="5" bestFit="1" customWidth="1"/>
    <col min="10509" max="10509" width="7.25" style="5" bestFit="1" customWidth="1"/>
    <col min="10510" max="10510" width="4.375" style="5" customWidth="1"/>
    <col min="10511" max="10752" width="9" style="5"/>
    <col min="10753" max="10753" width="3.625" style="5" customWidth="1"/>
    <col min="10754" max="10754" width="7.5" style="5" customWidth="1"/>
    <col min="10755" max="10757" width="8" style="5" bestFit="1" customWidth="1"/>
    <col min="10758" max="10758" width="7.5" style="5" bestFit="1" customWidth="1"/>
    <col min="10759" max="10759" width="7.25" style="5" bestFit="1" customWidth="1"/>
    <col min="10760" max="10760" width="4.375" style="5" customWidth="1"/>
    <col min="10761" max="10761" width="7.25" style="5" bestFit="1" customWidth="1"/>
    <col min="10762" max="10762" width="8" style="5" bestFit="1" customWidth="1"/>
    <col min="10763" max="10764" width="7.5" style="5" bestFit="1" customWidth="1"/>
    <col min="10765" max="10765" width="7.25" style="5" bestFit="1" customWidth="1"/>
    <col min="10766" max="10766" width="4.375" style="5" customWidth="1"/>
    <col min="10767" max="11008" width="9" style="5"/>
    <col min="11009" max="11009" width="3.625" style="5" customWidth="1"/>
    <col min="11010" max="11010" width="7.5" style="5" customWidth="1"/>
    <col min="11011" max="11013" width="8" style="5" bestFit="1" customWidth="1"/>
    <col min="11014" max="11014" width="7.5" style="5" bestFit="1" customWidth="1"/>
    <col min="11015" max="11015" width="7.25" style="5" bestFit="1" customWidth="1"/>
    <col min="11016" max="11016" width="4.375" style="5" customWidth="1"/>
    <col min="11017" max="11017" width="7.25" style="5" bestFit="1" customWidth="1"/>
    <col min="11018" max="11018" width="8" style="5" bestFit="1" customWidth="1"/>
    <col min="11019" max="11020" width="7.5" style="5" bestFit="1" customWidth="1"/>
    <col min="11021" max="11021" width="7.25" style="5" bestFit="1" customWidth="1"/>
    <col min="11022" max="11022" width="4.375" style="5" customWidth="1"/>
    <col min="11023" max="11264" width="9" style="5"/>
    <col min="11265" max="11265" width="3.625" style="5" customWidth="1"/>
    <col min="11266" max="11266" width="7.5" style="5" customWidth="1"/>
    <col min="11267" max="11269" width="8" style="5" bestFit="1" customWidth="1"/>
    <col min="11270" max="11270" width="7.5" style="5" bestFit="1" customWidth="1"/>
    <col min="11271" max="11271" width="7.25" style="5" bestFit="1" customWidth="1"/>
    <col min="11272" max="11272" width="4.375" style="5" customWidth="1"/>
    <col min="11273" max="11273" width="7.25" style="5" bestFit="1" customWidth="1"/>
    <col min="11274" max="11274" width="8" style="5" bestFit="1" customWidth="1"/>
    <col min="11275" max="11276" width="7.5" style="5" bestFit="1" customWidth="1"/>
    <col min="11277" max="11277" width="7.25" style="5" bestFit="1" customWidth="1"/>
    <col min="11278" max="11278" width="4.375" style="5" customWidth="1"/>
    <col min="11279" max="11520" width="9" style="5"/>
    <col min="11521" max="11521" width="3.625" style="5" customWidth="1"/>
    <col min="11522" max="11522" width="7.5" style="5" customWidth="1"/>
    <col min="11523" max="11525" width="8" style="5" bestFit="1" customWidth="1"/>
    <col min="11526" max="11526" width="7.5" style="5" bestFit="1" customWidth="1"/>
    <col min="11527" max="11527" width="7.25" style="5" bestFit="1" customWidth="1"/>
    <col min="11528" max="11528" width="4.375" style="5" customWidth="1"/>
    <col min="11529" max="11529" width="7.25" style="5" bestFit="1" customWidth="1"/>
    <col min="11530" max="11530" width="8" style="5" bestFit="1" customWidth="1"/>
    <col min="11531" max="11532" width="7.5" style="5" bestFit="1" customWidth="1"/>
    <col min="11533" max="11533" width="7.25" style="5" bestFit="1" customWidth="1"/>
    <col min="11534" max="11534" width="4.375" style="5" customWidth="1"/>
    <col min="11535" max="11776" width="9" style="5"/>
    <col min="11777" max="11777" width="3.625" style="5" customWidth="1"/>
    <col min="11778" max="11778" width="7.5" style="5" customWidth="1"/>
    <col min="11779" max="11781" width="8" style="5" bestFit="1" customWidth="1"/>
    <col min="11782" max="11782" width="7.5" style="5" bestFit="1" customWidth="1"/>
    <col min="11783" max="11783" width="7.25" style="5" bestFit="1" customWidth="1"/>
    <col min="11784" max="11784" width="4.375" style="5" customWidth="1"/>
    <col min="11785" max="11785" width="7.25" style="5" bestFit="1" customWidth="1"/>
    <col min="11786" max="11786" width="8" style="5" bestFit="1" customWidth="1"/>
    <col min="11787" max="11788" width="7.5" style="5" bestFit="1" customWidth="1"/>
    <col min="11789" max="11789" width="7.25" style="5" bestFit="1" customWidth="1"/>
    <col min="11790" max="11790" width="4.375" style="5" customWidth="1"/>
    <col min="11791" max="12032" width="9" style="5"/>
    <col min="12033" max="12033" width="3.625" style="5" customWidth="1"/>
    <col min="12034" max="12034" width="7.5" style="5" customWidth="1"/>
    <col min="12035" max="12037" width="8" style="5" bestFit="1" customWidth="1"/>
    <col min="12038" max="12038" width="7.5" style="5" bestFit="1" customWidth="1"/>
    <col min="12039" max="12039" width="7.25" style="5" bestFit="1" customWidth="1"/>
    <col min="12040" max="12040" width="4.375" style="5" customWidth="1"/>
    <col min="12041" max="12041" width="7.25" style="5" bestFit="1" customWidth="1"/>
    <col min="12042" max="12042" width="8" style="5" bestFit="1" customWidth="1"/>
    <col min="12043" max="12044" width="7.5" style="5" bestFit="1" customWidth="1"/>
    <col min="12045" max="12045" width="7.25" style="5" bestFit="1" customWidth="1"/>
    <col min="12046" max="12046" width="4.375" style="5" customWidth="1"/>
    <col min="12047" max="12288" width="9" style="5"/>
    <col min="12289" max="12289" width="3.625" style="5" customWidth="1"/>
    <col min="12290" max="12290" width="7.5" style="5" customWidth="1"/>
    <col min="12291" max="12293" width="8" style="5" bestFit="1" customWidth="1"/>
    <col min="12294" max="12294" width="7.5" style="5" bestFit="1" customWidth="1"/>
    <col min="12295" max="12295" width="7.25" style="5" bestFit="1" customWidth="1"/>
    <col min="12296" max="12296" width="4.375" style="5" customWidth="1"/>
    <col min="12297" max="12297" width="7.25" style="5" bestFit="1" customWidth="1"/>
    <col min="12298" max="12298" width="8" style="5" bestFit="1" customWidth="1"/>
    <col min="12299" max="12300" width="7.5" style="5" bestFit="1" customWidth="1"/>
    <col min="12301" max="12301" width="7.25" style="5" bestFit="1" customWidth="1"/>
    <col min="12302" max="12302" width="4.375" style="5" customWidth="1"/>
    <col min="12303" max="12544" width="9" style="5"/>
    <col min="12545" max="12545" width="3.625" style="5" customWidth="1"/>
    <col min="12546" max="12546" width="7.5" style="5" customWidth="1"/>
    <col min="12547" max="12549" width="8" style="5" bestFit="1" customWidth="1"/>
    <col min="12550" max="12550" width="7.5" style="5" bestFit="1" customWidth="1"/>
    <col min="12551" max="12551" width="7.25" style="5" bestFit="1" customWidth="1"/>
    <col min="12552" max="12552" width="4.375" style="5" customWidth="1"/>
    <col min="12553" max="12553" width="7.25" style="5" bestFit="1" customWidth="1"/>
    <col min="12554" max="12554" width="8" style="5" bestFit="1" customWidth="1"/>
    <col min="12555" max="12556" width="7.5" style="5" bestFit="1" customWidth="1"/>
    <col min="12557" max="12557" width="7.25" style="5" bestFit="1" customWidth="1"/>
    <col min="12558" max="12558" width="4.375" style="5" customWidth="1"/>
    <col min="12559" max="12800" width="9" style="5"/>
    <col min="12801" max="12801" width="3.625" style="5" customWidth="1"/>
    <col min="12802" max="12802" width="7.5" style="5" customWidth="1"/>
    <col min="12803" max="12805" width="8" style="5" bestFit="1" customWidth="1"/>
    <col min="12806" max="12806" width="7.5" style="5" bestFit="1" customWidth="1"/>
    <col min="12807" max="12807" width="7.25" style="5" bestFit="1" customWidth="1"/>
    <col min="12808" max="12808" width="4.375" style="5" customWidth="1"/>
    <col min="12809" max="12809" width="7.25" style="5" bestFit="1" customWidth="1"/>
    <col min="12810" max="12810" width="8" style="5" bestFit="1" customWidth="1"/>
    <col min="12811" max="12812" width="7.5" style="5" bestFit="1" customWidth="1"/>
    <col min="12813" max="12813" width="7.25" style="5" bestFit="1" customWidth="1"/>
    <col min="12814" max="12814" width="4.375" style="5" customWidth="1"/>
    <col min="12815" max="13056" width="9" style="5"/>
    <col min="13057" max="13057" width="3.625" style="5" customWidth="1"/>
    <col min="13058" max="13058" width="7.5" style="5" customWidth="1"/>
    <col min="13059" max="13061" width="8" style="5" bestFit="1" customWidth="1"/>
    <col min="13062" max="13062" width="7.5" style="5" bestFit="1" customWidth="1"/>
    <col min="13063" max="13063" width="7.25" style="5" bestFit="1" customWidth="1"/>
    <col min="13064" max="13064" width="4.375" style="5" customWidth="1"/>
    <col min="13065" max="13065" width="7.25" style="5" bestFit="1" customWidth="1"/>
    <col min="13066" max="13066" width="8" style="5" bestFit="1" customWidth="1"/>
    <col min="13067" max="13068" width="7.5" style="5" bestFit="1" customWidth="1"/>
    <col min="13069" max="13069" width="7.25" style="5" bestFit="1" customWidth="1"/>
    <col min="13070" max="13070" width="4.375" style="5" customWidth="1"/>
    <col min="13071" max="13312" width="9" style="5"/>
    <col min="13313" max="13313" width="3.625" style="5" customWidth="1"/>
    <col min="13314" max="13314" width="7.5" style="5" customWidth="1"/>
    <col min="13315" max="13317" width="8" style="5" bestFit="1" customWidth="1"/>
    <col min="13318" max="13318" width="7.5" style="5" bestFit="1" customWidth="1"/>
    <col min="13319" max="13319" width="7.25" style="5" bestFit="1" customWidth="1"/>
    <col min="13320" max="13320" width="4.375" style="5" customWidth="1"/>
    <col min="13321" max="13321" width="7.25" style="5" bestFit="1" customWidth="1"/>
    <col min="13322" max="13322" width="8" style="5" bestFit="1" customWidth="1"/>
    <col min="13323" max="13324" width="7.5" style="5" bestFit="1" customWidth="1"/>
    <col min="13325" max="13325" width="7.25" style="5" bestFit="1" customWidth="1"/>
    <col min="13326" max="13326" width="4.375" style="5" customWidth="1"/>
    <col min="13327" max="13568" width="9" style="5"/>
    <col min="13569" max="13569" width="3.625" style="5" customWidth="1"/>
    <col min="13570" max="13570" width="7.5" style="5" customWidth="1"/>
    <col min="13571" max="13573" width="8" style="5" bestFit="1" customWidth="1"/>
    <col min="13574" max="13574" width="7.5" style="5" bestFit="1" customWidth="1"/>
    <col min="13575" max="13575" width="7.25" style="5" bestFit="1" customWidth="1"/>
    <col min="13576" max="13576" width="4.375" style="5" customWidth="1"/>
    <col min="13577" max="13577" width="7.25" style="5" bestFit="1" customWidth="1"/>
    <col min="13578" max="13578" width="8" style="5" bestFit="1" customWidth="1"/>
    <col min="13579" max="13580" width="7.5" style="5" bestFit="1" customWidth="1"/>
    <col min="13581" max="13581" width="7.25" style="5" bestFit="1" customWidth="1"/>
    <col min="13582" max="13582" width="4.375" style="5" customWidth="1"/>
    <col min="13583" max="13824" width="9" style="5"/>
    <col min="13825" max="13825" width="3.625" style="5" customWidth="1"/>
    <col min="13826" max="13826" width="7.5" style="5" customWidth="1"/>
    <col min="13827" max="13829" width="8" style="5" bestFit="1" customWidth="1"/>
    <col min="13830" max="13830" width="7.5" style="5" bestFit="1" customWidth="1"/>
    <col min="13831" max="13831" width="7.25" style="5" bestFit="1" customWidth="1"/>
    <col min="13832" max="13832" width="4.375" style="5" customWidth="1"/>
    <col min="13833" max="13833" width="7.25" style="5" bestFit="1" customWidth="1"/>
    <col min="13834" max="13834" width="8" style="5" bestFit="1" customWidth="1"/>
    <col min="13835" max="13836" width="7.5" style="5" bestFit="1" customWidth="1"/>
    <col min="13837" max="13837" width="7.25" style="5" bestFit="1" customWidth="1"/>
    <col min="13838" max="13838" width="4.375" style="5" customWidth="1"/>
    <col min="13839" max="14080" width="9" style="5"/>
    <col min="14081" max="14081" width="3.625" style="5" customWidth="1"/>
    <col min="14082" max="14082" width="7.5" style="5" customWidth="1"/>
    <col min="14083" max="14085" width="8" style="5" bestFit="1" customWidth="1"/>
    <col min="14086" max="14086" width="7.5" style="5" bestFit="1" customWidth="1"/>
    <col min="14087" max="14087" width="7.25" style="5" bestFit="1" customWidth="1"/>
    <col min="14088" max="14088" width="4.375" style="5" customWidth="1"/>
    <col min="14089" max="14089" width="7.25" style="5" bestFit="1" customWidth="1"/>
    <col min="14090" max="14090" width="8" style="5" bestFit="1" customWidth="1"/>
    <col min="14091" max="14092" width="7.5" style="5" bestFit="1" customWidth="1"/>
    <col min="14093" max="14093" width="7.25" style="5" bestFit="1" customWidth="1"/>
    <col min="14094" max="14094" width="4.375" style="5" customWidth="1"/>
    <col min="14095" max="14336" width="9" style="5"/>
    <col min="14337" max="14337" width="3.625" style="5" customWidth="1"/>
    <col min="14338" max="14338" width="7.5" style="5" customWidth="1"/>
    <col min="14339" max="14341" width="8" style="5" bestFit="1" customWidth="1"/>
    <col min="14342" max="14342" width="7.5" style="5" bestFit="1" customWidth="1"/>
    <col min="14343" max="14343" width="7.25" style="5" bestFit="1" customWidth="1"/>
    <col min="14344" max="14344" width="4.375" style="5" customWidth="1"/>
    <col min="14345" max="14345" width="7.25" style="5" bestFit="1" customWidth="1"/>
    <col min="14346" max="14346" width="8" style="5" bestFit="1" customWidth="1"/>
    <col min="14347" max="14348" width="7.5" style="5" bestFit="1" customWidth="1"/>
    <col min="14349" max="14349" width="7.25" style="5" bestFit="1" customWidth="1"/>
    <col min="14350" max="14350" width="4.375" style="5" customWidth="1"/>
    <col min="14351" max="14592" width="9" style="5"/>
    <col min="14593" max="14593" width="3.625" style="5" customWidth="1"/>
    <col min="14594" max="14594" width="7.5" style="5" customWidth="1"/>
    <col min="14595" max="14597" width="8" style="5" bestFit="1" customWidth="1"/>
    <col min="14598" max="14598" width="7.5" style="5" bestFit="1" customWidth="1"/>
    <col min="14599" max="14599" width="7.25" style="5" bestFit="1" customWidth="1"/>
    <col min="14600" max="14600" width="4.375" style="5" customWidth="1"/>
    <col min="14601" max="14601" width="7.25" style="5" bestFit="1" customWidth="1"/>
    <col min="14602" max="14602" width="8" style="5" bestFit="1" customWidth="1"/>
    <col min="14603" max="14604" width="7.5" style="5" bestFit="1" customWidth="1"/>
    <col min="14605" max="14605" width="7.25" style="5" bestFit="1" customWidth="1"/>
    <col min="14606" max="14606" width="4.375" style="5" customWidth="1"/>
    <col min="14607" max="14848" width="9" style="5"/>
    <col min="14849" max="14849" width="3.625" style="5" customWidth="1"/>
    <col min="14850" max="14850" width="7.5" style="5" customWidth="1"/>
    <col min="14851" max="14853" width="8" style="5" bestFit="1" customWidth="1"/>
    <col min="14854" max="14854" width="7.5" style="5" bestFit="1" customWidth="1"/>
    <col min="14855" max="14855" width="7.25" style="5" bestFit="1" customWidth="1"/>
    <col min="14856" max="14856" width="4.375" style="5" customWidth="1"/>
    <col min="14857" max="14857" width="7.25" style="5" bestFit="1" customWidth="1"/>
    <col min="14858" max="14858" width="8" style="5" bestFit="1" customWidth="1"/>
    <col min="14859" max="14860" width="7.5" style="5" bestFit="1" customWidth="1"/>
    <col min="14861" max="14861" width="7.25" style="5" bestFit="1" customWidth="1"/>
    <col min="14862" max="14862" width="4.375" style="5" customWidth="1"/>
    <col min="14863" max="15104" width="9" style="5"/>
    <col min="15105" max="15105" width="3.625" style="5" customWidth="1"/>
    <col min="15106" max="15106" width="7.5" style="5" customWidth="1"/>
    <col min="15107" max="15109" width="8" style="5" bestFit="1" customWidth="1"/>
    <col min="15110" max="15110" width="7.5" style="5" bestFit="1" customWidth="1"/>
    <col min="15111" max="15111" width="7.25" style="5" bestFit="1" customWidth="1"/>
    <col min="15112" max="15112" width="4.375" style="5" customWidth="1"/>
    <col min="15113" max="15113" width="7.25" style="5" bestFit="1" customWidth="1"/>
    <col min="15114" max="15114" width="8" style="5" bestFit="1" customWidth="1"/>
    <col min="15115" max="15116" width="7.5" style="5" bestFit="1" customWidth="1"/>
    <col min="15117" max="15117" width="7.25" style="5" bestFit="1" customWidth="1"/>
    <col min="15118" max="15118" width="4.375" style="5" customWidth="1"/>
    <col min="15119" max="15360" width="9" style="5"/>
    <col min="15361" max="15361" width="3.625" style="5" customWidth="1"/>
    <col min="15362" max="15362" width="7.5" style="5" customWidth="1"/>
    <col min="15363" max="15365" width="8" style="5" bestFit="1" customWidth="1"/>
    <col min="15366" max="15366" width="7.5" style="5" bestFit="1" customWidth="1"/>
    <col min="15367" max="15367" width="7.25" style="5" bestFit="1" customWidth="1"/>
    <col min="15368" max="15368" width="4.375" style="5" customWidth="1"/>
    <col min="15369" max="15369" width="7.25" style="5" bestFit="1" customWidth="1"/>
    <col min="15370" max="15370" width="8" style="5" bestFit="1" customWidth="1"/>
    <col min="15371" max="15372" width="7.5" style="5" bestFit="1" customWidth="1"/>
    <col min="15373" max="15373" width="7.25" style="5" bestFit="1" customWidth="1"/>
    <col min="15374" max="15374" width="4.375" style="5" customWidth="1"/>
    <col min="15375" max="15616" width="9" style="5"/>
    <col min="15617" max="15617" width="3.625" style="5" customWidth="1"/>
    <col min="15618" max="15618" width="7.5" style="5" customWidth="1"/>
    <col min="15619" max="15621" width="8" style="5" bestFit="1" customWidth="1"/>
    <col min="15622" max="15622" width="7.5" style="5" bestFit="1" customWidth="1"/>
    <col min="15623" max="15623" width="7.25" style="5" bestFit="1" customWidth="1"/>
    <col min="15624" max="15624" width="4.375" style="5" customWidth="1"/>
    <col min="15625" max="15625" width="7.25" style="5" bestFit="1" customWidth="1"/>
    <col min="15626" max="15626" width="8" style="5" bestFit="1" customWidth="1"/>
    <col min="15627" max="15628" width="7.5" style="5" bestFit="1" customWidth="1"/>
    <col min="15629" max="15629" width="7.25" style="5" bestFit="1" customWidth="1"/>
    <col min="15630" max="15630" width="4.375" style="5" customWidth="1"/>
    <col min="15631" max="15872" width="9" style="5"/>
    <col min="15873" max="15873" width="3.625" style="5" customWidth="1"/>
    <col min="15874" max="15874" width="7.5" style="5" customWidth="1"/>
    <col min="15875" max="15877" width="8" style="5" bestFit="1" customWidth="1"/>
    <col min="15878" max="15878" width="7.5" style="5" bestFit="1" customWidth="1"/>
    <col min="15879" max="15879" width="7.25" style="5" bestFit="1" customWidth="1"/>
    <col min="15880" max="15880" width="4.375" style="5" customWidth="1"/>
    <col min="15881" max="15881" width="7.25" style="5" bestFit="1" customWidth="1"/>
    <col min="15882" max="15882" width="8" style="5" bestFit="1" customWidth="1"/>
    <col min="15883" max="15884" width="7.5" style="5" bestFit="1" customWidth="1"/>
    <col min="15885" max="15885" width="7.25" style="5" bestFit="1" customWidth="1"/>
    <col min="15886" max="15886" width="4.375" style="5" customWidth="1"/>
    <col min="15887" max="16128" width="9" style="5"/>
    <col min="16129" max="16129" width="3.625" style="5" customWidth="1"/>
    <col min="16130" max="16130" width="7.5" style="5" customWidth="1"/>
    <col min="16131" max="16133" width="8" style="5" bestFit="1" customWidth="1"/>
    <col min="16134" max="16134" width="7.5" style="5" bestFit="1" customWidth="1"/>
    <col min="16135" max="16135" width="7.25" style="5" bestFit="1" customWidth="1"/>
    <col min="16136" max="16136" width="4.375" style="5" customWidth="1"/>
    <col min="16137" max="16137" width="7.25" style="5" bestFit="1" customWidth="1"/>
    <col min="16138" max="16138" width="8" style="5" bestFit="1" customWidth="1"/>
    <col min="16139" max="16140" width="7.5" style="5" bestFit="1" customWidth="1"/>
    <col min="16141" max="16141" width="7.25" style="5" bestFit="1" customWidth="1"/>
    <col min="16142" max="16142" width="4.375" style="5" customWidth="1"/>
    <col min="16143" max="16384" width="9" style="5"/>
  </cols>
  <sheetData>
    <row r="1" spans="1:14" ht="30" customHeight="1">
      <c r="A1" s="1" t="s">
        <v>96</v>
      </c>
      <c r="C1" s="3"/>
      <c r="D1" s="3"/>
      <c r="E1" s="3"/>
      <c r="F1" s="3"/>
      <c r="G1" s="3"/>
      <c r="H1" s="3"/>
    </row>
    <row r="2" spans="1:14" ht="13.5" customHeight="1">
      <c r="A2" s="1"/>
      <c r="C2" s="3"/>
      <c r="D2" s="3"/>
      <c r="E2" s="3"/>
      <c r="F2" s="3"/>
      <c r="G2" s="3"/>
      <c r="H2" s="3"/>
      <c r="N2" s="35" t="s">
        <v>97</v>
      </c>
    </row>
    <row r="3" spans="1:14" s="10" customFormat="1" ht="13.5" customHeight="1">
      <c r="B3" s="85"/>
      <c r="C3" s="613" t="s">
        <v>98</v>
      </c>
      <c r="D3" s="613"/>
      <c r="E3" s="613"/>
      <c r="F3" s="613"/>
      <c r="G3" s="613"/>
      <c r="H3" s="613"/>
      <c r="I3" s="613" t="s">
        <v>99</v>
      </c>
      <c r="J3" s="613"/>
      <c r="K3" s="613"/>
      <c r="L3" s="613"/>
      <c r="M3" s="613"/>
      <c r="N3" s="613"/>
    </row>
    <row r="4" spans="1:14" s="10" customFormat="1" ht="15" customHeight="1">
      <c r="B4" s="86" t="s">
        <v>100</v>
      </c>
      <c r="C4" s="87" t="s">
        <v>101</v>
      </c>
      <c r="D4" s="614" t="s">
        <v>102</v>
      </c>
      <c r="E4" s="614"/>
      <c r="F4" s="614"/>
      <c r="G4" s="614"/>
      <c r="H4" s="88" t="s">
        <v>103</v>
      </c>
      <c r="I4" s="89" t="s">
        <v>101</v>
      </c>
      <c r="J4" s="614" t="s">
        <v>102</v>
      </c>
      <c r="K4" s="614"/>
      <c r="L4" s="614"/>
      <c r="M4" s="614"/>
      <c r="N4" s="88" t="s">
        <v>103</v>
      </c>
    </row>
    <row r="5" spans="1:14" s="10" customFormat="1" ht="15" customHeight="1">
      <c r="B5" s="90"/>
      <c r="C5" s="91"/>
      <c r="D5" s="92" t="s">
        <v>104</v>
      </c>
      <c r="E5" s="92" t="s">
        <v>105</v>
      </c>
      <c r="F5" s="93" t="s">
        <v>106</v>
      </c>
      <c r="G5" s="92" t="s">
        <v>107</v>
      </c>
      <c r="H5" s="94" t="s">
        <v>108</v>
      </c>
      <c r="I5" s="91"/>
      <c r="J5" s="92" t="s">
        <v>109</v>
      </c>
      <c r="K5" s="92" t="s">
        <v>105</v>
      </c>
      <c r="L5" s="93" t="s">
        <v>106</v>
      </c>
      <c r="M5" s="92" t="s">
        <v>107</v>
      </c>
      <c r="N5" s="94" t="s">
        <v>108</v>
      </c>
    </row>
    <row r="6" spans="1:14" s="95" customFormat="1" ht="15" customHeight="1">
      <c r="B6" s="96" t="s">
        <v>110</v>
      </c>
      <c r="C6" s="97">
        <f>SUM(C7:C10)</f>
        <v>11078000</v>
      </c>
      <c r="D6" s="98">
        <f>SUM(D7:D10)</f>
        <v>17987427</v>
      </c>
      <c r="E6" s="98">
        <f>SUM(E7:E10)</f>
        <v>9069621</v>
      </c>
      <c r="F6" s="98">
        <f>SUM(F7:F10)</f>
        <v>2142250</v>
      </c>
      <c r="G6" s="98">
        <f>SUM(G7:G10)</f>
        <v>6775556</v>
      </c>
      <c r="H6" s="99">
        <f>ROUND(D6/C6*100,1)</f>
        <v>162.4</v>
      </c>
      <c r="I6" s="97">
        <f>SUM(I7:I10)</f>
        <v>8900000</v>
      </c>
      <c r="J6" s="98">
        <f>SUM(J7:J10)</f>
        <v>10102951</v>
      </c>
      <c r="K6" s="98">
        <f>SUM(K7:K10)</f>
        <v>4935272</v>
      </c>
      <c r="L6" s="98">
        <f>SUM(L7:L10)</f>
        <v>788000</v>
      </c>
      <c r="M6" s="98">
        <f>SUM(M7:M10)</f>
        <v>4379679</v>
      </c>
      <c r="N6" s="100">
        <f>ROUND(J6/I6*100,1)</f>
        <v>113.5</v>
      </c>
    </row>
    <row r="7" spans="1:14" s="95" customFormat="1" ht="15" hidden="1" customHeight="1">
      <c r="B7" s="101" t="s">
        <v>111</v>
      </c>
      <c r="C7" s="102">
        <v>3030000</v>
      </c>
      <c r="D7" s="103">
        <f>SUM(E7:G7)</f>
        <v>4390134</v>
      </c>
      <c r="E7" s="104">
        <v>2479100</v>
      </c>
      <c r="F7" s="105">
        <v>682000</v>
      </c>
      <c r="G7" s="104">
        <v>1229034</v>
      </c>
      <c r="H7" s="106">
        <f t="shared" ref="H7:H25" si="0">ROUND(D7/C7*100,1)</f>
        <v>144.9</v>
      </c>
      <c r="I7" s="102">
        <v>2400000</v>
      </c>
      <c r="J7" s="103">
        <f>SUM(K7:M7)</f>
        <v>2805100</v>
      </c>
      <c r="K7" s="104">
        <v>619700</v>
      </c>
      <c r="L7" s="105">
        <v>788000</v>
      </c>
      <c r="M7" s="104">
        <v>1397400</v>
      </c>
      <c r="N7" s="107">
        <f t="shared" ref="N7:N25" si="1">ROUND(J7/I7*100,1)</f>
        <v>116.9</v>
      </c>
    </row>
    <row r="8" spans="1:14" s="95" customFormat="1" ht="15" hidden="1" customHeight="1">
      <c r="B8" s="101" t="s">
        <v>112</v>
      </c>
      <c r="C8" s="102">
        <v>3763000</v>
      </c>
      <c r="D8" s="103">
        <f>SUM(E8:G8)</f>
        <v>5692712</v>
      </c>
      <c r="E8" s="104">
        <v>3612220</v>
      </c>
      <c r="F8" s="105">
        <v>240000</v>
      </c>
      <c r="G8" s="104">
        <v>1840492</v>
      </c>
      <c r="H8" s="106">
        <f t="shared" si="0"/>
        <v>151.30000000000001</v>
      </c>
      <c r="I8" s="102">
        <v>2600000</v>
      </c>
      <c r="J8" s="103">
        <f>SUM(K8:M8)</f>
        <v>2637609</v>
      </c>
      <c r="K8" s="104">
        <v>2183880</v>
      </c>
      <c r="L8" s="105" t="s">
        <v>113</v>
      </c>
      <c r="M8" s="104">
        <v>453729</v>
      </c>
      <c r="N8" s="107">
        <f t="shared" si="1"/>
        <v>101.4</v>
      </c>
    </row>
    <row r="9" spans="1:14" s="95" customFormat="1" ht="15" hidden="1" customHeight="1">
      <c r="B9" s="101" t="s">
        <v>114</v>
      </c>
      <c r="C9" s="102">
        <v>2790000</v>
      </c>
      <c r="D9" s="103">
        <f>SUM(E9:G9)</f>
        <v>6215458</v>
      </c>
      <c r="E9" s="104">
        <v>1566094</v>
      </c>
      <c r="F9" s="105">
        <v>1220250</v>
      </c>
      <c r="G9" s="104">
        <v>3429114</v>
      </c>
      <c r="H9" s="106">
        <f t="shared" si="0"/>
        <v>222.8</v>
      </c>
      <c r="I9" s="102">
        <v>1900000</v>
      </c>
      <c r="J9" s="103">
        <f>SUM(K9:M9)</f>
        <v>1900000</v>
      </c>
      <c r="K9" s="104">
        <v>1044000</v>
      </c>
      <c r="L9" s="105" t="s">
        <v>113</v>
      </c>
      <c r="M9" s="104">
        <v>856000</v>
      </c>
      <c r="N9" s="107">
        <f t="shared" si="1"/>
        <v>100</v>
      </c>
    </row>
    <row r="10" spans="1:14" s="95" customFormat="1" ht="15" hidden="1" customHeight="1">
      <c r="B10" s="108" t="s">
        <v>115</v>
      </c>
      <c r="C10" s="102">
        <v>1495000</v>
      </c>
      <c r="D10" s="103">
        <f>SUM(E10:G10)</f>
        <v>1689123</v>
      </c>
      <c r="E10" s="104">
        <v>1412207</v>
      </c>
      <c r="F10" s="109" t="s">
        <v>116</v>
      </c>
      <c r="G10" s="104">
        <v>276916</v>
      </c>
      <c r="H10" s="106">
        <f t="shared" si="0"/>
        <v>113</v>
      </c>
      <c r="I10" s="102">
        <v>2000000</v>
      </c>
      <c r="J10" s="103">
        <f>SUM(K10:M10)</f>
        <v>2760242</v>
      </c>
      <c r="K10" s="104">
        <v>1087692</v>
      </c>
      <c r="L10" s="105" t="s">
        <v>116</v>
      </c>
      <c r="M10" s="104">
        <v>1672550</v>
      </c>
      <c r="N10" s="107">
        <f t="shared" si="1"/>
        <v>138</v>
      </c>
    </row>
    <row r="11" spans="1:14" s="95" customFormat="1" ht="15" customHeight="1">
      <c r="B11" s="96" t="s">
        <v>117</v>
      </c>
      <c r="C11" s="97">
        <f>SUM(C12:C15)</f>
        <v>11149000</v>
      </c>
      <c r="D11" s="98">
        <f>SUM(D12:D15)</f>
        <v>18646903</v>
      </c>
      <c r="E11" s="98">
        <f>SUM(E12:E15)</f>
        <v>9159766</v>
      </c>
      <c r="F11" s="98">
        <f>SUM(F12:F15)</f>
        <v>5000</v>
      </c>
      <c r="G11" s="98">
        <f>SUM(G12:G15)</f>
        <v>9482137</v>
      </c>
      <c r="H11" s="99">
        <f>ROUND(D11/C11*100,1)</f>
        <v>167.3</v>
      </c>
      <c r="I11" s="97">
        <f>SUM(I12:I15)</f>
        <v>8400000</v>
      </c>
      <c r="J11" s="98">
        <f>SUM(J12:J15)</f>
        <v>9733791</v>
      </c>
      <c r="K11" s="98">
        <f>SUM(K12:K15)</f>
        <v>4940682</v>
      </c>
      <c r="L11" s="98">
        <f>SUM(L12:L15)</f>
        <v>1870497</v>
      </c>
      <c r="M11" s="98">
        <f>SUM(M12:M15)</f>
        <v>2922612</v>
      </c>
      <c r="N11" s="100">
        <f>ROUND(J11/I11*100,1)</f>
        <v>115.9</v>
      </c>
    </row>
    <row r="12" spans="1:14" s="95" customFormat="1" ht="15" customHeight="1">
      <c r="B12" s="101" t="s">
        <v>111</v>
      </c>
      <c r="C12" s="102">
        <v>3010000</v>
      </c>
      <c r="D12" s="103">
        <f>SUM(E12:G12)</f>
        <v>4275706</v>
      </c>
      <c r="E12" s="104">
        <v>2488800</v>
      </c>
      <c r="F12" s="105">
        <v>5000</v>
      </c>
      <c r="G12" s="104">
        <v>1781906</v>
      </c>
      <c r="H12" s="106">
        <f t="shared" si="0"/>
        <v>142.1</v>
      </c>
      <c r="I12" s="102">
        <v>2400000</v>
      </c>
      <c r="J12" s="103">
        <f>SUM(K12:M12)</f>
        <v>2900962</v>
      </c>
      <c r="K12" s="104">
        <v>623600</v>
      </c>
      <c r="L12" s="105">
        <v>324997</v>
      </c>
      <c r="M12" s="104">
        <v>1952365</v>
      </c>
      <c r="N12" s="107">
        <f t="shared" si="1"/>
        <v>120.9</v>
      </c>
    </row>
    <row r="13" spans="1:14" s="95" customFormat="1" ht="15" customHeight="1">
      <c r="B13" s="101" t="s">
        <v>112</v>
      </c>
      <c r="C13" s="102">
        <v>3813000</v>
      </c>
      <c r="D13" s="103">
        <f>SUM(E13:G13)</f>
        <v>5670878</v>
      </c>
      <c r="E13" s="104">
        <v>3609900</v>
      </c>
      <c r="F13" s="109" t="s">
        <v>113</v>
      </c>
      <c r="G13" s="104">
        <v>2060978</v>
      </c>
      <c r="H13" s="106">
        <f t="shared" si="0"/>
        <v>148.69999999999999</v>
      </c>
      <c r="I13" s="102">
        <v>2500000</v>
      </c>
      <c r="J13" s="103">
        <f>SUM(K13:M13)</f>
        <v>2542555</v>
      </c>
      <c r="K13" s="104">
        <v>2200600</v>
      </c>
      <c r="L13" s="105" t="s">
        <v>113</v>
      </c>
      <c r="M13" s="104">
        <v>341955</v>
      </c>
      <c r="N13" s="107">
        <f t="shared" si="1"/>
        <v>101.7</v>
      </c>
    </row>
    <row r="14" spans="1:14" s="95" customFormat="1" ht="15" customHeight="1">
      <c r="B14" s="101" t="s">
        <v>114</v>
      </c>
      <c r="C14" s="102">
        <v>2815000</v>
      </c>
      <c r="D14" s="103">
        <f>SUM(E14:G14)</f>
        <v>6999679</v>
      </c>
      <c r="E14" s="104">
        <v>1602566</v>
      </c>
      <c r="F14" s="109" t="s">
        <v>116</v>
      </c>
      <c r="G14" s="104">
        <v>5397113</v>
      </c>
      <c r="H14" s="106">
        <f t="shared" si="0"/>
        <v>248.7</v>
      </c>
      <c r="I14" s="102">
        <v>1500000</v>
      </c>
      <c r="J14" s="103">
        <f>SUM(K14:M14)</f>
        <v>1500000</v>
      </c>
      <c r="K14" s="104">
        <v>1040800</v>
      </c>
      <c r="L14" s="105" t="s">
        <v>113</v>
      </c>
      <c r="M14" s="104">
        <v>459200</v>
      </c>
      <c r="N14" s="107">
        <f t="shared" si="1"/>
        <v>100</v>
      </c>
    </row>
    <row r="15" spans="1:14" s="95" customFormat="1" ht="15" customHeight="1">
      <c r="B15" s="108" t="s">
        <v>115</v>
      </c>
      <c r="C15" s="102">
        <v>1511000</v>
      </c>
      <c r="D15" s="103">
        <f>SUM(E15:G15)</f>
        <v>1700640</v>
      </c>
      <c r="E15" s="104">
        <v>1458500</v>
      </c>
      <c r="F15" s="109" t="s">
        <v>116</v>
      </c>
      <c r="G15" s="104">
        <v>242140</v>
      </c>
      <c r="H15" s="106">
        <f t="shared" si="0"/>
        <v>112.6</v>
      </c>
      <c r="I15" s="102">
        <v>2000000</v>
      </c>
      <c r="J15" s="103">
        <f>SUM(K15:M15)</f>
        <v>2790274</v>
      </c>
      <c r="K15" s="104">
        <v>1075682</v>
      </c>
      <c r="L15" s="105">
        <v>1545500</v>
      </c>
      <c r="M15" s="104">
        <v>169092</v>
      </c>
      <c r="N15" s="107">
        <f t="shared" si="1"/>
        <v>139.5</v>
      </c>
    </row>
    <row r="16" spans="1:14" s="95" customFormat="1" ht="15" customHeight="1">
      <c r="B16" s="96" t="s">
        <v>118</v>
      </c>
      <c r="C16" s="97">
        <f>SUM(C17:C20)</f>
        <v>11238000</v>
      </c>
      <c r="D16" s="98">
        <f>SUM(D17:D20)</f>
        <v>19566663</v>
      </c>
      <c r="E16" s="98">
        <f>SUM(E17:E20)</f>
        <v>9688126</v>
      </c>
      <c r="F16" s="98">
        <f>SUM(F17:F20)</f>
        <v>1003008</v>
      </c>
      <c r="G16" s="98">
        <f>SUM(G17:G20)</f>
        <v>8875529</v>
      </c>
      <c r="H16" s="99">
        <f>ROUND(D16/C16*100,1)</f>
        <v>174.1</v>
      </c>
      <c r="I16" s="97">
        <f>SUM(I17:I20)</f>
        <v>8500000</v>
      </c>
      <c r="J16" s="98">
        <f>SUM(J17:J20)</f>
        <v>9040639</v>
      </c>
      <c r="K16" s="98">
        <f>SUM(K17:K20)</f>
        <v>4558775</v>
      </c>
      <c r="L16" s="98">
        <f>SUM(L17:L20)</f>
        <v>1796942</v>
      </c>
      <c r="M16" s="98">
        <f>SUM(M17:M20)</f>
        <v>2684922</v>
      </c>
      <c r="N16" s="100">
        <f>ROUND(J16/I16*100,1)</f>
        <v>106.4</v>
      </c>
    </row>
    <row r="17" spans="2:14" s="95" customFormat="1" ht="15" customHeight="1">
      <c r="B17" s="101" t="s">
        <v>111</v>
      </c>
      <c r="C17" s="102">
        <v>3002000</v>
      </c>
      <c r="D17" s="103">
        <f>SUM(E17:G17)</f>
        <v>4279267</v>
      </c>
      <c r="E17" s="104">
        <v>2479755</v>
      </c>
      <c r="F17" s="109" t="s">
        <v>113</v>
      </c>
      <c r="G17" s="104">
        <v>1799512</v>
      </c>
      <c r="H17" s="106">
        <f t="shared" si="0"/>
        <v>142.5</v>
      </c>
      <c r="I17" s="102">
        <v>2400000</v>
      </c>
      <c r="J17" s="103">
        <f>SUM(K17:M17)</f>
        <v>2450950</v>
      </c>
      <c r="K17" s="104">
        <v>621240</v>
      </c>
      <c r="L17" s="105">
        <v>219742</v>
      </c>
      <c r="M17" s="104">
        <v>1609968</v>
      </c>
      <c r="N17" s="107">
        <f t="shared" si="1"/>
        <v>102.1</v>
      </c>
    </row>
    <row r="18" spans="2:14" s="95" customFormat="1" ht="15" customHeight="1">
      <c r="B18" s="101" t="s">
        <v>112</v>
      </c>
      <c r="C18" s="102">
        <v>3858000</v>
      </c>
      <c r="D18" s="103">
        <f>SUM(E18:G18)</f>
        <v>6095925</v>
      </c>
      <c r="E18" s="104">
        <v>3612150</v>
      </c>
      <c r="F18" s="105">
        <v>1003008</v>
      </c>
      <c r="G18" s="104">
        <v>1480767</v>
      </c>
      <c r="H18" s="106">
        <f t="shared" si="0"/>
        <v>158</v>
      </c>
      <c r="I18" s="102">
        <v>2500000</v>
      </c>
      <c r="J18" s="103">
        <f>SUM(K18:M18)</f>
        <v>2502277</v>
      </c>
      <c r="K18" s="104">
        <v>2371505</v>
      </c>
      <c r="L18" s="105" t="s">
        <v>113</v>
      </c>
      <c r="M18" s="104">
        <v>130772</v>
      </c>
      <c r="N18" s="107">
        <f t="shared" si="1"/>
        <v>100.1</v>
      </c>
    </row>
    <row r="19" spans="2:14" s="95" customFormat="1" ht="15" customHeight="1">
      <c r="B19" s="101" t="s">
        <v>114</v>
      </c>
      <c r="C19" s="102">
        <v>2853000</v>
      </c>
      <c r="D19" s="103">
        <f>SUM(E19:G19)</f>
        <v>7496639</v>
      </c>
      <c r="E19" s="104">
        <v>2135921</v>
      </c>
      <c r="F19" s="109" t="s">
        <v>113</v>
      </c>
      <c r="G19" s="104">
        <v>5360718</v>
      </c>
      <c r="H19" s="106">
        <f t="shared" si="0"/>
        <v>262.8</v>
      </c>
      <c r="I19" s="102">
        <v>1400000</v>
      </c>
      <c r="J19" s="103">
        <f>SUM(K19:M19)</f>
        <v>1400000</v>
      </c>
      <c r="K19" s="104">
        <v>533980</v>
      </c>
      <c r="L19" s="105" t="s">
        <v>113</v>
      </c>
      <c r="M19" s="104">
        <v>866020</v>
      </c>
      <c r="N19" s="107">
        <f t="shared" si="1"/>
        <v>100</v>
      </c>
    </row>
    <row r="20" spans="2:14" s="95" customFormat="1" ht="15" customHeight="1">
      <c r="B20" s="108" t="s">
        <v>115</v>
      </c>
      <c r="C20" s="102">
        <v>1525000</v>
      </c>
      <c r="D20" s="103">
        <f>SUM(E20:G20)</f>
        <v>1694832</v>
      </c>
      <c r="E20" s="104">
        <v>1460300</v>
      </c>
      <c r="F20" s="109" t="s">
        <v>116</v>
      </c>
      <c r="G20" s="104">
        <v>234532</v>
      </c>
      <c r="H20" s="106">
        <f t="shared" si="0"/>
        <v>111.1</v>
      </c>
      <c r="I20" s="102">
        <v>2200000</v>
      </c>
      <c r="J20" s="103">
        <f>SUM(K20:M20)</f>
        <v>2687412</v>
      </c>
      <c r="K20" s="104">
        <v>1032050</v>
      </c>
      <c r="L20" s="105">
        <v>1577200</v>
      </c>
      <c r="M20" s="104">
        <v>78162</v>
      </c>
      <c r="N20" s="107">
        <f t="shared" si="1"/>
        <v>122.2</v>
      </c>
    </row>
    <row r="21" spans="2:14" s="95" customFormat="1" ht="15" customHeight="1">
      <c r="B21" s="96" t="s">
        <v>119</v>
      </c>
      <c r="C21" s="97">
        <f>SUM(C22:C25)</f>
        <v>11373000</v>
      </c>
      <c r="D21" s="98">
        <f>SUM(D22:D25)</f>
        <v>18945846</v>
      </c>
      <c r="E21" s="98">
        <f>SUM(E22:E25)</f>
        <v>10396746</v>
      </c>
      <c r="F21" s="98">
        <f>SUM(F22:F25)</f>
        <v>1838305</v>
      </c>
      <c r="G21" s="98">
        <f>SUM(G22:G25)</f>
        <v>6710795</v>
      </c>
      <c r="H21" s="99">
        <f>ROUND(D21/C21*100,1)</f>
        <v>166.6</v>
      </c>
      <c r="I21" s="97">
        <f>SUM(I22:I25)</f>
        <v>8800000</v>
      </c>
      <c r="J21" s="98">
        <f>SUM(J22:J25)</f>
        <v>9592967</v>
      </c>
      <c r="K21" s="98">
        <f>SUM(K22:K25)</f>
        <v>4301498</v>
      </c>
      <c r="L21" s="98">
        <f>SUM(L22:L25)</f>
        <v>2014758</v>
      </c>
      <c r="M21" s="98">
        <f>SUM(M22:M25)</f>
        <v>3276711</v>
      </c>
      <c r="N21" s="100">
        <f>ROUND(J21/I21*100,1)</f>
        <v>109</v>
      </c>
    </row>
    <row r="22" spans="2:14" s="95" customFormat="1" ht="15" customHeight="1">
      <c r="B22" s="101" t="s">
        <v>111</v>
      </c>
      <c r="C22" s="102">
        <v>3006000</v>
      </c>
      <c r="D22" s="103">
        <f>SUM(E22:G22)</f>
        <v>4127732</v>
      </c>
      <c r="E22" s="104">
        <v>2471200</v>
      </c>
      <c r="F22" s="105">
        <v>193380</v>
      </c>
      <c r="G22" s="104">
        <v>1463152</v>
      </c>
      <c r="H22" s="106">
        <f t="shared" si="0"/>
        <v>137.30000000000001</v>
      </c>
      <c r="I22" s="102">
        <v>2400000</v>
      </c>
      <c r="J22" s="103">
        <f>SUM(K22:M22)</f>
        <v>2832955</v>
      </c>
      <c r="K22" s="104">
        <v>623000</v>
      </c>
      <c r="L22" s="105">
        <v>407718</v>
      </c>
      <c r="M22" s="104">
        <v>1802237</v>
      </c>
      <c r="N22" s="107">
        <f t="shared" si="1"/>
        <v>118</v>
      </c>
    </row>
    <row r="23" spans="2:14" s="95" customFormat="1" ht="15" customHeight="1">
      <c r="B23" s="101" t="s">
        <v>112</v>
      </c>
      <c r="C23" s="102">
        <v>3930000</v>
      </c>
      <c r="D23" s="103">
        <f>SUM(E23:G23)</f>
        <v>5920761</v>
      </c>
      <c r="E23" s="104">
        <v>4435333</v>
      </c>
      <c r="F23" s="105">
        <v>763500</v>
      </c>
      <c r="G23" s="104">
        <v>721928</v>
      </c>
      <c r="H23" s="106">
        <f t="shared" si="0"/>
        <v>150.69999999999999</v>
      </c>
      <c r="I23" s="102">
        <v>2500000</v>
      </c>
      <c r="J23" s="103">
        <f>SUM(K23:M23)</f>
        <v>2625221</v>
      </c>
      <c r="K23" s="104">
        <v>2197800</v>
      </c>
      <c r="L23" s="105">
        <v>31500</v>
      </c>
      <c r="M23" s="104">
        <v>395921</v>
      </c>
      <c r="N23" s="107">
        <f t="shared" si="1"/>
        <v>105</v>
      </c>
    </row>
    <row r="24" spans="2:14" s="95" customFormat="1" ht="15" customHeight="1">
      <c r="B24" s="101" t="s">
        <v>114</v>
      </c>
      <c r="C24" s="102">
        <v>2907000</v>
      </c>
      <c r="D24" s="103">
        <f>SUM(E24:G24)</f>
        <v>7266026</v>
      </c>
      <c r="E24" s="104">
        <v>2091213</v>
      </c>
      <c r="F24" s="105">
        <v>881425</v>
      </c>
      <c r="G24" s="104">
        <v>4293388</v>
      </c>
      <c r="H24" s="106">
        <f t="shared" si="0"/>
        <v>249.9</v>
      </c>
      <c r="I24" s="102">
        <v>1500000</v>
      </c>
      <c r="J24" s="103">
        <f>SUM(K24:M24)</f>
        <v>1500000</v>
      </c>
      <c r="K24" s="104">
        <v>520000</v>
      </c>
      <c r="L24" s="105" t="s">
        <v>113</v>
      </c>
      <c r="M24" s="104">
        <v>980000</v>
      </c>
      <c r="N24" s="107">
        <f t="shared" si="1"/>
        <v>100</v>
      </c>
    </row>
    <row r="25" spans="2:14" s="95" customFormat="1" ht="15" customHeight="1">
      <c r="B25" s="108" t="s">
        <v>115</v>
      </c>
      <c r="C25" s="102">
        <v>1530000</v>
      </c>
      <c r="D25" s="103">
        <f>SUM(E25:G25)</f>
        <v>1631327</v>
      </c>
      <c r="E25" s="104">
        <v>1399000</v>
      </c>
      <c r="F25" s="109" t="s">
        <v>116</v>
      </c>
      <c r="G25" s="104">
        <v>232327</v>
      </c>
      <c r="H25" s="106">
        <f t="shared" si="0"/>
        <v>106.6</v>
      </c>
      <c r="I25" s="102">
        <v>2400000</v>
      </c>
      <c r="J25" s="103">
        <f>SUM(K25:M25)</f>
        <v>2634791</v>
      </c>
      <c r="K25" s="104">
        <v>960698</v>
      </c>
      <c r="L25" s="105">
        <v>1575540</v>
      </c>
      <c r="M25" s="104">
        <v>98553</v>
      </c>
      <c r="N25" s="107">
        <f t="shared" si="1"/>
        <v>109.8</v>
      </c>
    </row>
    <row r="26" spans="2:14" s="95" customFormat="1" ht="15" customHeight="1">
      <c r="B26" s="96" t="s">
        <v>120</v>
      </c>
      <c r="C26" s="97">
        <f>SUM(C27:C30)</f>
        <v>11427000</v>
      </c>
      <c r="D26" s="98">
        <f>SUM(D27:D30)</f>
        <v>18892006</v>
      </c>
      <c r="E26" s="98">
        <f>SUM(E27:E30)</f>
        <v>10460213</v>
      </c>
      <c r="F26" s="98">
        <f>SUM(F27:F30)</f>
        <v>2672186</v>
      </c>
      <c r="G26" s="98">
        <f>SUM(G27:G30)</f>
        <v>5759607</v>
      </c>
      <c r="H26" s="99">
        <f>ROUND(D26/C26*100,1)</f>
        <v>165.3</v>
      </c>
      <c r="I26" s="97">
        <f>SUM(I27:I30)</f>
        <v>8946000</v>
      </c>
      <c r="J26" s="98">
        <f>SUM(J27:J30)</f>
        <v>9101778</v>
      </c>
      <c r="K26" s="98">
        <f>SUM(K27:K30)</f>
        <v>4137251</v>
      </c>
      <c r="L26" s="98">
        <f>SUM(L27:L30)</f>
        <v>2541832</v>
      </c>
      <c r="M26" s="98">
        <f>SUM(M27:M30)</f>
        <v>2422695</v>
      </c>
      <c r="N26" s="100">
        <f>ROUND(J26/I26*100,1)</f>
        <v>101.7</v>
      </c>
    </row>
    <row r="27" spans="2:14" s="95" customFormat="1" ht="15" customHeight="1">
      <c r="B27" s="101" t="s">
        <v>111</v>
      </c>
      <c r="C27" s="102">
        <v>2998000</v>
      </c>
      <c r="D27" s="103">
        <f>SUM(E27:G27)</f>
        <v>4158704</v>
      </c>
      <c r="E27" s="104">
        <v>2416927</v>
      </c>
      <c r="F27" s="105">
        <v>817586</v>
      </c>
      <c r="G27" s="104">
        <v>924191</v>
      </c>
      <c r="H27" s="106">
        <f t="shared" ref="H27:H45" si="2">ROUND(D27/C27*100,1)</f>
        <v>138.69999999999999</v>
      </c>
      <c r="I27" s="102">
        <v>2400000</v>
      </c>
      <c r="J27" s="103">
        <f>SUM(K27:M27)</f>
        <v>2556477</v>
      </c>
      <c r="K27" s="104">
        <v>609528</v>
      </c>
      <c r="L27" s="105">
        <v>904686</v>
      </c>
      <c r="M27" s="104">
        <v>1042263</v>
      </c>
      <c r="N27" s="107">
        <f t="shared" ref="N27:N45" si="3">ROUND(J27/I27*100,1)</f>
        <v>106.5</v>
      </c>
    </row>
    <row r="28" spans="2:14" s="95" customFormat="1" ht="15" customHeight="1">
      <c r="B28" s="101" t="s">
        <v>112</v>
      </c>
      <c r="C28" s="102">
        <v>3946000</v>
      </c>
      <c r="D28" s="103">
        <f>SUM(E28:G28)</f>
        <v>5832114</v>
      </c>
      <c r="E28" s="104">
        <v>4407275</v>
      </c>
      <c r="F28" s="105">
        <v>747600</v>
      </c>
      <c r="G28" s="104">
        <v>677239</v>
      </c>
      <c r="H28" s="106">
        <f t="shared" si="2"/>
        <v>147.80000000000001</v>
      </c>
      <c r="I28" s="102">
        <v>2626000</v>
      </c>
      <c r="J28" s="103">
        <f>SUM(K28:M28)</f>
        <v>2604167</v>
      </c>
      <c r="K28" s="104">
        <v>2240865</v>
      </c>
      <c r="L28" s="105">
        <v>50000</v>
      </c>
      <c r="M28" s="104">
        <v>313302</v>
      </c>
      <c r="N28" s="107">
        <f t="shared" si="3"/>
        <v>99.2</v>
      </c>
    </row>
    <row r="29" spans="2:14" s="95" customFormat="1" ht="15" customHeight="1">
      <c r="B29" s="101" t="s">
        <v>114</v>
      </c>
      <c r="C29" s="102">
        <v>2940000</v>
      </c>
      <c r="D29" s="103">
        <f>SUM(E29:G29)</f>
        <v>7313297</v>
      </c>
      <c r="E29" s="104">
        <v>2244211</v>
      </c>
      <c r="F29" s="105">
        <v>1107000</v>
      </c>
      <c r="G29" s="104">
        <v>3962086</v>
      </c>
      <c r="H29" s="106">
        <f t="shared" si="2"/>
        <v>248.8</v>
      </c>
      <c r="I29" s="102">
        <v>1620000</v>
      </c>
      <c r="J29" s="103">
        <f>SUM(K29:M29)</f>
        <v>1509000</v>
      </c>
      <c r="K29" s="104">
        <v>356493</v>
      </c>
      <c r="L29" s="105">
        <v>212000</v>
      </c>
      <c r="M29" s="104">
        <v>940507</v>
      </c>
      <c r="N29" s="107">
        <f t="shared" si="3"/>
        <v>93.1</v>
      </c>
    </row>
    <row r="30" spans="2:14" s="95" customFormat="1" ht="15" customHeight="1">
      <c r="B30" s="108" t="s">
        <v>115</v>
      </c>
      <c r="C30" s="102">
        <v>1543000</v>
      </c>
      <c r="D30" s="103">
        <f>SUM(E30:G30)</f>
        <v>1587891</v>
      </c>
      <c r="E30" s="104">
        <v>1391800</v>
      </c>
      <c r="F30" s="109" t="s">
        <v>116</v>
      </c>
      <c r="G30" s="104">
        <v>196091</v>
      </c>
      <c r="H30" s="106">
        <f t="shared" si="2"/>
        <v>102.9</v>
      </c>
      <c r="I30" s="102">
        <v>2300000</v>
      </c>
      <c r="J30" s="103">
        <f>SUM(K30:M30)</f>
        <v>2432134</v>
      </c>
      <c r="K30" s="104">
        <v>930365</v>
      </c>
      <c r="L30" s="105">
        <v>1375146</v>
      </c>
      <c r="M30" s="104">
        <v>126623</v>
      </c>
      <c r="N30" s="107">
        <f t="shared" si="3"/>
        <v>105.7</v>
      </c>
    </row>
    <row r="31" spans="2:14" s="95" customFormat="1" ht="15" customHeight="1">
      <c r="B31" s="96" t="s">
        <v>121</v>
      </c>
      <c r="C31" s="97">
        <f>SUM(C32:C35)</f>
        <v>11489000</v>
      </c>
      <c r="D31" s="98">
        <f>SUM(D32:D35)</f>
        <v>18392759</v>
      </c>
      <c r="E31" s="98">
        <f>SUM(E32:E35)</f>
        <v>10697988</v>
      </c>
      <c r="F31" s="98">
        <f>SUM(F32:F35)</f>
        <v>2477373</v>
      </c>
      <c r="G31" s="98">
        <f>SUM(G32:G35)</f>
        <v>5217398</v>
      </c>
      <c r="H31" s="99">
        <f>ROUND(D31/C31*100,1)</f>
        <v>160.1</v>
      </c>
      <c r="I31" s="97">
        <f>SUM(I32:I35)</f>
        <v>9078000</v>
      </c>
      <c r="J31" s="98">
        <f>SUM(J32:J35)</f>
        <v>8910544</v>
      </c>
      <c r="K31" s="98">
        <f>SUM(K32:K35)</f>
        <v>4101966</v>
      </c>
      <c r="L31" s="98">
        <f>SUM(L32:L35)</f>
        <v>2323459</v>
      </c>
      <c r="M31" s="98">
        <f>SUM(M32:M35)</f>
        <v>2485119</v>
      </c>
      <c r="N31" s="100">
        <f>ROUND(J31/I31*100,1)</f>
        <v>98.2</v>
      </c>
    </row>
    <row r="32" spans="2:14" s="95" customFormat="1" ht="15" customHeight="1">
      <c r="B32" s="101" t="s">
        <v>111</v>
      </c>
      <c r="C32" s="102">
        <v>2987000</v>
      </c>
      <c r="D32" s="103">
        <f>SUM(E32:G32)</f>
        <v>4181114</v>
      </c>
      <c r="E32" s="104">
        <v>2837523</v>
      </c>
      <c r="F32" s="105">
        <v>923373</v>
      </c>
      <c r="G32" s="104">
        <v>420218</v>
      </c>
      <c r="H32" s="106">
        <f t="shared" si="2"/>
        <v>140</v>
      </c>
      <c r="I32" s="102">
        <v>2400000</v>
      </c>
      <c r="J32" s="103">
        <f>SUM(K32:M32)</f>
        <v>2563579</v>
      </c>
      <c r="K32" s="104">
        <v>605000</v>
      </c>
      <c r="L32" s="105">
        <v>819782</v>
      </c>
      <c r="M32" s="104">
        <v>1138797</v>
      </c>
      <c r="N32" s="107">
        <f t="shared" si="3"/>
        <v>106.8</v>
      </c>
    </row>
    <row r="33" spans="2:14" s="95" customFormat="1" ht="15" customHeight="1">
      <c r="B33" s="101" t="s">
        <v>112</v>
      </c>
      <c r="C33" s="102">
        <v>3972000</v>
      </c>
      <c r="D33" s="103">
        <f>SUM(E33:G33)</f>
        <v>5638644</v>
      </c>
      <c r="E33" s="104">
        <v>4328151</v>
      </c>
      <c r="F33" s="105">
        <v>714000</v>
      </c>
      <c r="G33" s="104">
        <v>596493</v>
      </c>
      <c r="H33" s="106">
        <f t="shared" si="2"/>
        <v>142</v>
      </c>
      <c r="I33" s="102">
        <v>2215000</v>
      </c>
      <c r="J33" s="103">
        <f>SUM(K33:M33)</f>
        <v>2511253</v>
      </c>
      <c r="K33" s="104">
        <v>2269529</v>
      </c>
      <c r="L33" s="105">
        <v>10177</v>
      </c>
      <c r="M33" s="104">
        <v>231547</v>
      </c>
      <c r="N33" s="107">
        <f t="shared" si="3"/>
        <v>113.4</v>
      </c>
    </row>
    <row r="34" spans="2:14" s="95" customFormat="1" ht="15" customHeight="1">
      <c r="B34" s="101" t="s">
        <v>114</v>
      </c>
      <c r="C34" s="102">
        <v>2976000</v>
      </c>
      <c r="D34" s="103">
        <f>SUM(E34:G34)</f>
        <v>7111248</v>
      </c>
      <c r="E34" s="104">
        <v>2179474</v>
      </c>
      <c r="F34" s="105">
        <v>840000</v>
      </c>
      <c r="G34" s="104">
        <v>4091774</v>
      </c>
      <c r="H34" s="106">
        <f t="shared" si="2"/>
        <v>239</v>
      </c>
      <c r="I34" s="102">
        <v>1620000</v>
      </c>
      <c r="J34" s="103">
        <f>SUM(K34:M34)</f>
        <v>1551000</v>
      </c>
      <c r="K34" s="104">
        <v>448000</v>
      </c>
      <c r="L34" s="105">
        <v>198000</v>
      </c>
      <c r="M34" s="104">
        <v>905000</v>
      </c>
      <c r="N34" s="107">
        <f t="shared" si="3"/>
        <v>95.7</v>
      </c>
    </row>
    <row r="35" spans="2:14" s="95" customFormat="1" ht="15" customHeight="1">
      <c r="B35" s="108" t="s">
        <v>115</v>
      </c>
      <c r="C35" s="102">
        <v>1554000</v>
      </c>
      <c r="D35" s="103">
        <f>SUM(E35:G35)</f>
        <v>1461753</v>
      </c>
      <c r="E35" s="104">
        <v>1352840</v>
      </c>
      <c r="F35" s="105" t="s">
        <v>116</v>
      </c>
      <c r="G35" s="104">
        <v>108913</v>
      </c>
      <c r="H35" s="106">
        <f t="shared" si="2"/>
        <v>94.1</v>
      </c>
      <c r="I35" s="102">
        <v>2843000</v>
      </c>
      <c r="J35" s="103">
        <f>SUM(K35:M35)</f>
        <v>2284712</v>
      </c>
      <c r="K35" s="104">
        <v>779437</v>
      </c>
      <c r="L35" s="105">
        <v>1295500</v>
      </c>
      <c r="M35" s="104">
        <v>209775</v>
      </c>
      <c r="N35" s="107">
        <f t="shared" si="3"/>
        <v>80.400000000000006</v>
      </c>
    </row>
    <row r="36" spans="2:14" s="95" customFormat="1" ht="15" customHeight="1">
      <c r="B36" s="96" t="s">
        <v>122</v>
      </c>
      <c r="C36" s="97">
        <f>SUM(C37:C40)</f>
        <v>11565000</v>
      </c>
      <c r="D36" s="98">
        <f>SUM(D37:D40)</f>
        <v>18248706</v>
      </c>
      <c r="E36" s="98">
        <f>SUM(E37:E40)</f>
        <v>10359652</v>
      </c>
      <c r="F36" s="98">
        <f>SUM(F37:F40)</f>
        <v>2524002</v>
      </c>
      <c r="G36" s="98">
        <f>SUM(G37:G40)</f>
        <v>5365052</v>
      </c>
      <c r="H36" s="99">
        <f>ROUND(D36/C36*100,1)</f>
        <v>157.80000000000001</v>
      </c>
      <c r="I36" s="97">
        <f>SUM(I37:I40)</f>
        <v>7510000</v>
      </c>
      <c r="J36" s="98">
        <f>SUM(J37:J40)</f>
        <v>9098514</v>
      </c>
      <c r="K36" s="98">
        <f>SUM(K37:K40)</f>
        <v>4091134</v>
      </c>
      <c r="L36" s="98">
        <f>SUM(L37:L40)</f>
        <v>2415089</v>
      </c>
      <c r="M36" s="98">
        <f>SUM(M37:M40)</f>
        <v>2592291</v>
      </c>
      <c r="N36" s="100">
        <f>ROUND(J36/I36*100,1)</f>
        <v>121.2</v>
      </c>
    </row>
    <row r="37" spans="2:14" s="95" customFormat="1" ht="15" customHeight="1">
      <c r="B37" s="101" t="s">
        <v>111</v>
      </c>
      <c r="C37" s="110">
        <v>2969000</v>
      </c>
      <c r="D37" s="103">
        <f>SUM(E37:G37)</f>
        <v>4000828</v>
      </c>
      <c r="E37" s="104">
        <v>2370800</v>
      </c>
      <c r="F37" s="105">
        <v>1032002</v>
      </c>
      <c r="G37" s="104">
        <v>598026</v>
      </c>
      <c r="H37" s="106">
        <f t="shared" si="2"/>
        <v>134.80000000000001</v>
      </c>
      <c r="I37" s="110">
        <v>2400000</v>
      </c>
      <c r="J37" s="103">
        <f>SUM(K37:M37)</f>
        <v>2650332</v>
      </c>
      <c r="K37" s="104">
        <v>608100</v>
      </c>
      <c r="L37" s="105">
        <v>822511</v>
      </c>
      <c r="M37" s="104">
        <v>1219721</v>
      </c>
      <c r="N37" s="107">
        <f t="shared" si="3"/>
        <v>110.4</v>
      </c>
    </row>
    <row r="38" spans="2:14" s="95" customFormat="1" ht="15" customHeight="1">
      <c r="B38" s="101" t="s">
        <v>112</v>
      </c>
      <c r="C38" s="110">
        <v>4037000</v>
      </c>
      <c r="D38" s="103">
        <f>SUM(E38:G38)</f>
        <v>5772601</v>
      </c>
      <c r="E38" s="104">
        <v>4471175</v>
      </c>
      <c r="F38" s="105">
        <v>691000</v>
      </c>
      <c r="G38" s="104">
        <v>610426</v>
      </c>
      <c r="H38" s="106">
        <f t="shared" si="2"/>
        <v>143</v>
      </c>
      <c r="I38" s="110">
        <v>2600000</v>
      </c>
      <c r="J38" s="103">
        <f>SUM(K38:M38)</f>
        <v>2522535</v>
      </c>
      <c r="K38" s="104">
        <v>2318965</v>
      </c>
      <c r="L38" s="105" t="s">
        <v>113</v>
      </c>
      <c r="M38" s="104">
        <v>203570</v>
      </c>
      <c r="N38" s="107">
        <f t="shared" si="3"/>
        <v>97</v>
      </c>
    </row>
    <row r="39" spans="2:14" s="95" customFormat="1" ht="15" customHeight="1">
      <c r="B39" s="101" t="s">
        <v>114</v>
      </c>
      <c r="C39" s="110">
        <v>2998000</v>
      </c>
      <c r="D39" s="103">
        <f>SUM(E39:G39)</f>
        <v>6981472</v>
      </c>
      <c r="E39" s="104">
        <v>2273027</v>
      </c>
      <c r="F39" s="105">
        <v>801000</v>
      </c>
      <c r="G39" s="104">
        <v>3907445</v>
      </c>
      <c r="H39" s="106">
        <f t="shared" si="2"/>
        <v>232.9</v>
      </c>
      <c r="I39" s="110">
        <v>1620000</v>
      </c>
      <c r="J39" s="103">
        <f>SUM(K39:M39)</f>
        <v>1620000</v>
      </c>
      <c r="K39" s="104">
        <v>245000</v>
      </c>
      <c r="L39" s="105">
        <v>228000</v>
      </c>
      <c r="M39" s="104">
        <v>1147000</v>
      </c>
      <c r="N39" s="107">
        <f t="shared" si="3"/>
        <v>100</v>
      </c>
    </row>
    <row r="40" spans="2:14" s="95" customFormat="1" ht="15" customHeight="1">
      <c r="B40" s="108" t="s">
        <v>115</v>
      </c>
      <c r="C40" s="102">
        <v>1561000</v>
      </c>
      <c r="D40" s="103">
        <f>SUM(E40:G40)</f>
        <v>1493805</v>
      </c>
      <c r="E40" s="104">
        <v>1244650</v>
      </c>
      <c r="F40" s="109" t="s">
        <v>123</v>
      </c>
      <c r="G40" s="104">
        <v>249155</v>
      </c>
      <c r="H40" s="106">
        <f t="shared" si="2"/>
        <v>95.7</v>
      </c>
      <c r="I40" s="102">
        <v>890000</v>
      </c>
      <c r="J40" s="103">
        <f>SUM(K40:M40)</f>
        <v>2305647</v>
      </c>
      <c r="K40" s="104">
        <v>919069</v>
      </c>
      <c r="L40" s="105">
        <v>1364578</v>
      </c>
      <c r="M40" s="104">
        <v>22000</v>
      </c>
      <c r="N40" s="107">
        <f t="shared" si="3"/>
        <v>259.10000000000002</v>
      </c>
    </row>
    <row r="41" spans="2:14" s="95" customFormat="1" ht="15" customHeight="1">
      <c r="B41" s="96" t="s">
        <v>124</v>
      </c>
      <c r="C41" s="97">
        <f>SUM(C42:C45)</f>
        <v>11664000</v>
      </c>
      <c r="D41" s="98">
        <f>SUM(D42:D45)</f>
        <v>18488070</v>
      </c>
      <c r="E41" s="98">
        <f>SUM(E42:E45)</f>
        <v>11312574</v>
      </c>
      <c r="F41" s="98">
        <f>SUM(F42:F45)</f>
        <v>2398670</v>
      </c>
      <c r="G41" s="98">
        <f>SUM(G42:G45)</f>
        <v>4776826</v>
      </c>
      <c r="H41" s="99">
        <f>ROUND(D41/C41*100,1)</f>
        <v>158.5</v>
      </c>
      <c r="I41" s="97">
        <f>SUM(I42:I45)</f>
        <v>8370000</v>
      </c>
      <c r="J41" s="98">
        <f>SUM(J42:J45)</f>
        <v>8530958</v>
      </c>
      <c r="K41" s="98">
        <f>SUM(K42:K45)</f>
        <v>3755673</v>
      </c>
      <c r="L41" s="98">
        <f>SUM(L42:L45)</f>
        <v>1131476</v>
      </c>
      <c r="M41" s="98">
        <f>SUM(M42:M45)</f>
        <v>3643809</v>
      </c>
      <c r="N41" s="100">
        <f>ROUND(J41/I41*100,1)</f>
        <v>101.9</v>
      </c>
    </row>
    <row r="42" spans="2:14" s="95" customFormat="1" ht="15" customHeight="1">
      <c r="B42" s="101" t="s">
        <v>111</v>
      </c>
      <c r="C42" s="110">
        <v>2953000</v>
      </c>
      <c r="D42" s="103">
        <f>SUM(E42:G42)</f>
        <v>4000231</v>
      </c>
      <c r="E42" s="104">
        <v>2372616</v>
      </c>
      <c r="F42" s="105">
        <v>812170</v>
      </c>
      <c r="G42" s="104">
        <v>815445</v>
      </c>
      <c r="H42" s="106">
        <f t="shared" si="2"/>
        <v>135.5</v>
      </c>
      <c r="I42" s="110">
        <v>2400000</v>
      </c>
      <c r="J42" s="103">
        <f>SUM(K42:M42)</f>
        <v>2407695</v>
      </c>
      <c r="K42" s="104">
        <v>596001</v>
      </c>
      <c r="L42" s="105">
        <v>789476</v>
      </c>
      <c r="M42" s="104">
        <v>1022218</v>
      </c>
      <c r="N42" s="107">
        <f t="shared" si="3"/>
        <v>100.3</v>
      </c>
    </row>
    <row r="43" spans="2:14" s="95" customFormat="1" ht="15" customHeight="1">
      <c r="B43" s="101" t="s">
        <v>112</v>
      </c>
      <c r="C43" s="110">
        <v>4097000</v>
      </c>
      <c r="D43" s="103">
        <f>SUM(E43:G43)</f>
        <v>5652514</v>
      </c>
      <c r="E43" s="104">
        <v>4356708</v>
      </c>
      <c r="F43" s="105">
        <v>704000</v>
      </c>
      <c r="G43" s="104">
        <v>591806</v>
      </c>
      <c r="H43" s="106">
        <f t="shared" si="2"/>
        <v>138</v>
      </c>
      <c r="I43" s="110">
        <v>2500000</v>
      </c>
      <c r="J43" s="103">
        <f>SUM(K43:M43)</f>
        <v>2367091</v>
      </c>
      <c r="K43" s="104">
        <v>2195100</v>
      </c>
      <c r="L43" s="105" t="s">
        <v>113</v>
      </c>
      <c r="M43" s="104">
        <v>171991</v>
      </c>
      <c r="N43" s="107">
        <f t="shared" si="3"/>
        <v>94.7</v>
      </c>
    </row>
    <row r="44" spans="2:14" s="95" customFormat="1" ht="15" customHeight="1">
      <c r="B44" s="101" t="s">
        <v>114</v>
      </c>
      <c r="C44" s="110">
        <v>3038000</v>
      </c>
      <c r="D44" s="103">
        <f>SUM(E44:G44)</f>
        <v>7184450</v>
      </c>
      <c r="E44" s="104">
        <v>3136650</v>
      </c>
      <c r="F44" s="105">
        <v>882500</v>
      </c>
      <c r="G44" s="104">
        <v>3165300</v>
      </c>
      <c r="H44" s="106">
        <f t="shared" si="2"/>
        <v>236.5</v>
      </c>
      <c r="I44" s="110">
        <v>1620000</v>
      </c>
      <c r="J44" s="103">
        <f>SUM(K44:M44)</f>
        <v>1620000</v>
      </c>
      <c r="K44" s="104">
        <v>142000</v>
      </c>
      <c r="L44" s="105">
        <v>342000</v>
      </c>
      <c r="M44" s="104">
        <v>1136000</v>
      </c>
      <c r="N44" s="107">
        <f t="shared" si="3"/>
        <v>100</v>
      </c>
    </row>
    <row r="45" spans="2:14" s="95" customFormat="1" ht="15" customHeight="1">
      <c r="B45" s="108" t="s">
        <v>115</v>
      </c>
      <c r="C45" s="111">
        <v>1576000</v>
      </c>
      <c r="D45" s="112">
        <f>SUM(E45:G45)</f>
        <v>1650875</v>
      </c>
      <c r="E45" s="113">
        <v>1446600</v>
      </c>
      <c r="F45" s="114" t="s">
        <v>113</v>
      </c>
      <c r="G45" s="113">
        <v>204275</v>
      </c>
      <c r="H45" s="115">
        <f t="shared" si="2"/>
        <v>104.8</v>
      </c>
      <c r="I45" s="111">
        <v>1850000</v>
      </c>
      <c r="J45" s="112">
        <f>SUM(K45:M45)</f>
        <v>2136172</v>
      </c>
      <c r="K45" s="113">
        <v>822572</v>
      </c>
      <c r="L45" s="116" t="s">
        <v>113</v>
      </c>
      <c r="M45" s="113">
        <v>1313600</v>
      </c>
      <c r="N45" s="117">
        <f t="shared" si="3"/>
        <v>115.5</v>
      </c>
    </row>
    <row r="46" spans="2:14" s="95" customFormat="1" ht="15" customHeight="1">
      <c r="B46" s="118" t="s">
        <v>125</v>
      </c>
      <c r="C46" s="119">
        <v>20523000</v>
      </c>
      <c r="D46" s="120">
        <v>20521129</v>
      </c>
      <c r="E46" s="121">
        <v>9988063</v>
      </c>
      <c r="F46" s="122">
        <v>3490601</v>
      </c>
      <c r="G46" s="121">
        <v>7042465</v>
      </c>
      <c r="H46" s="123">
        <v>100</v>
      </c>
      <c r="I46" s="119">
        <v>5556000</v>
      </c>
      <c r="J46" s="120">
        <v>5552304</v>
      </c>
      <c r="K46" s="121">
        <v>3640088</v>
      </c>
      <c r="L46" s="124">
        <v>1260500</v>
      </c>
      <c r="M46" s="121">
        <v>651716</v>
      </c>
      <c r="N46" s="125">
        <v>99.9</v>
      </c>
    </row>
    <row r="47" spans="2:14" s="95" customFormat="1" ht="15" customHeight="1">
      <c r="B47" s="126" t="s">
        <v>126</v>
      </c>
      <c r="C47" s="127">
        <v>20518000</v>
      </c>
      <c r="D47" s="128">
        <v>20055260</v>
      </c>
      <c r="E47" s="129">
        <v>10129108</v>
      </c>
      <c r="F47" s="130">
        <v>3247715</v>
      </c>
      <c r="G47" s="129">
        <v>6678437</v>
      </c>
      <c r="H47" s="131">
        <v>97.7</v>
      </c>
      <c r="I47" s="127">
        <v>5552000</v>
      </c>
      <c r="J47" s="128">
        <v>5558594</v>
      </c>
      <c r="K47" s="129">
        <v>3905723</v>
      </c>
      <c r="L47" s="132">
        <v>1047950</v>
      </c>
      <c r="M47" s="129">
        <v>604921</v>
      </c>
      <c r="N47" s="133">
        <v>100.1</v>
      </c>
    </row>
    <row r="48" spans="2:14" s="95" customFormat="1" ht="15" customHeight="1">
      <c r="B48" s="126" t="s">
        <v>127</v>
      </c>
      <c r="C48" s="134">
        <v>11647000</v>
      </c>
      <c r="D48" s="135">
        <v>19618040</v>
      </c>
      <c r="E48" s="135">
        <v>9774341</v>
      </c>
      <c r="F48" s="135">
        <v>3247576</v>
      </c>
      <c r="G48" s="135">
        <v>6596123</v>
      </c>
      <c r="H48" s="131">
        <f>ROUND(D48/C48*100,1)</f>
        <v>168.4</v>
      </c>
      <c r="I48" s="134">
        <v>4964000</v>
      </c>
      <c r="J48" s="135">
        <v>5106348</v>
      </c>
      <c r="K48" s="135">
        <v>3711751</v>
      </c>
      <c r="L48" s="135">
        <v>984700</v>
      </c>
      <c r="M48" s="135">
        <v>409897</v>
      </c>
      <c r="N48" s="133">
        <f>ROUND(J48/I48*100,1)</f>
        <v>102.9</v>
      </c>
    </row>
    <row r="49" spans="2:14" s="95" customFormat="1" ht="15" customHeight="1">
      <c r="B49" s="126" t="s">
        <v>128</v>
      </c>
      <c r="C49" s="134">
        <v>25262000</v>
      </c>
      <c r="D49" s="135">
        <v>20154007</v>
      </c>
      <c r="E49" s="135">
        <v>9676016</v>
      </c>
      <c r="F49" s="135">
        <v>4005966</v>
      </c>
      <c r="G49" s="135">
        <v>6472025</v>
      </c>
      <c r="H49" s="131">
        <f>ROUND(D49/C49*100,1)</f>
        <v>79.8</v>
      </c>
      <c r="I49" s="134">
        <v>1688000</v>
      </c>
      <c r="J49" s="135">
        <v>3927532</v>
      </c>
      <c r="K49" s="135">
        <v>3799969</v>
      </c>
      <c r="L49" s="135">
        <v>0</v>
      </c>
      <c r="M49" s="135">
        <v>127563</v>
      </c>
      <c r="N49" s="133">
        <f>ROUND(J49/I49*100,1)</f>
        <v>232.7</v>
      </c>
    </row>
    <row r="50" spans="2:14" s="95" customFormat="1" ht="15" customHeight="1">
      <c r="B50" s="126" t="s">
        <v>129</v>
      </c>
      <c r="C50" s="134">
        <v>23755000</v>
      </c>
      <c r="D50" s="135">
        <v>21742108</v>
      </c>
      <c r="E50" s="135">
        <v>12571529</v>
      </c>
      <c r="F50" s="135">
        <v>3933653</v>
      </c>
      <c r="G50" s="135">
        <v>5236926</v>
      </c>
      <c r="H50" s="131">
        <v>91.5</v>
      </c>
      <c r="I50" s="134">
        <v>825000</v>
      </c>
      <c r="J50" s="135">
        <v>1435345</v>
      </c>
      <c r="K50" s="135">
        <v>1023087</v>
      </c>
      <c r="L50" s="135">
        <v>0</v>
      </c>
      <c r="M50" s="135">
        <v>412258</v>
      </c>
      <c r="N50" s="133">
        <v>173.9</v>
      </c>
    </row>
    <row r="51" spans="2:14" s="95" customFormat="1" ht="15" customHeight="1">
      <c r="B51" s="126" t="s">
        <v>130</v>
      </c>
      <c r="C51" s="134">
        <v>20702000</v>
      </c>
      <c r="D51" s="135">
        <v>21209183</v>
      </c>
      <c r="E51" s="135">
        <v>12256661</v>
      </c>
      <c r="F51" s="135">
        <v>3608872</v>
      </c>
      <c r="G51" s="135">
        <v>5343650</v>
      </c>
      <c r="H51" s="131">
        <v>102.4</v>
      </c>
      <c r="I51" s="134">
        <v>535000</v>
      </c>
      <c r="J51" s="135">
        <v>1238344</v>
      </c>
      <c r="K51" s="135">
        <v>1058644</v>
      </c>
      <c r="L51" s="135">
        <v>0</v>
      </c>
      <c r="M51" s="135">
        <v>179700</v>
      </c>
      <c r="N51" s="133">
        <v>231.5</v>
      </c>
    </row>
    <row r="52" spans="2:14" s="141" customFormat="1" ht="15" customHeight="1">
      <c r="B52" s="136" t="s">
        <v>131</v>
      </c>
      <c r="C52" s="137">
        <v>22053000</v>
      </c>
      <c r="D52" s="138">
        <v>20845757</v>
      </c>
      <c r="E52" s="138">
        <v>12309741</v>
      </c>
      <c r="F52" s="138">
        <v>3285460</v>
      </c>
      <c r="G52" s="138">
        <v>5250556</v>
      </c>
      <c r="H52" s="139">
        <v>94.5</v>
      </c>
      <c r="I52" s="137">
        <v>418000</v>
      </c>
      <c r="J52" s="138">
        <v>1280964</v>
      </c>
      <c r="K52" s="138">
        <v>1052464</v>
      </c>
      <c r="L52" s="138">
        <v>0</v>
      </c>
      <c r="M52" s="138">
        <v>228500</v>
      </c>
      <c r="N52" s="140">
        <v>306.5</v>
      </c>
    </row>
    <row r="53" spans="2:14" s="141" customFormat="1" ht="15" customHeight="1">
      <c r="B53" s="136" t="s">
        <v>132</v>
      </c>
      <c r="C53" s="137">
        <v>21896000</v>
      </c>
      <c r="D53" s="138">
        <v>20918608</v>
      </c>
      <c r="E53" s="138">
        <v>13075328</v>
      </c>
      <c r="F53" s="138">
        <v>3063062</v>
      </c>
      <c r="G53" s="138">
        <v>4780218</v>
      </c>
      <c r="H53" s="139">
        <v>95.5</v>
      </c>
      <c r="I53" s="137">
        <v>342000</v>
      </c>
      <c r="J53" s="138">
        <v>410865</v>
      </c>
      <c r="K53" s="138">
        <v>131400</v>
      </c>
      <c r="L53" s="138">
        <v>0</v>
      </c>
      <c r="M53" s="138">
        <v>279465</v>
      </c>
      <c r="N53" s="140">
        <v>120.1</v>
      </c>
    </row>
    <row r="54" spans="2:14" s="141" customFormat="1" ht="15" customHeight="1">
      <c r="B54" s="142" t="s">
        <v>133</v>
      </c>
      <c r="C54" s="143">
        <v>21915000</v>
      </c>
      <c r="D54" s="144">
        <v>20653027</v>
      </c>
      <c r="E54" s="144">
        <v>13041757</v>
      </c>
      <c r="F54" s="144">
        <v>3019034</v>
      </c>
      <c r="G54" s="144">
        <v>4592236</v>
      </c>
      <c r="H54" s="145">
        <v>94.2</v>
      </c>
      <c r="I54" s="143">
        <v>325000</v>
      </c>
      <c r="J54" s="144">
        <v>302411</v>
      </c>
      <c r="K54" s="144">
        <v>80234</v>
      </c>
      <c r="L54" s="144">
        <v>10000</v>
      </c>
      <c r="M54" s="144">
        <v>212177</v>
      </c>
      <c r="N54" s="146">
        <v>93</v>
      </c>
    </row>
    <row r="55" spans="2:14" s="141" customFormat="1" ht="15" customHeight="1">
      <c r="B55" s="142" t="s">
        <v>134</v>
      </c>
      <c r="C55" s="143">
        <v>20591000</v>
      </c>
      <c r="D55" s="144">
        <v>19701478</v>
      </c>
      <c r="E55" s="144">
        <v>12353925</v>
      </c>
      <c r="F55" s="144">
        <v>2968091</v>
      </c>
      <c r="G55" s="144">
        <v>4379462</v>
      </c>
      <c r="H55" s="145">
        <v>95.7</v>
      </c>
      <c r="I55" s="143">
        <v>396000</v>
      </c>
      <c r="J55" s="144">
        <v>624242</v>
      </c>
      <c r="K55" s="144">
        <v>393350</v>
      </c>
      <c r="L55" s="144">
        <v>0</v>
      </c>
      <c r="M55" s="144">
        <v>230892</v>
      </c>
      <c r="N55" s="146">
        <v>157.6</v>
      </c>
    </row>
    <row r="56" spans="2:14" s="141" customFormat="1" ht="15" customHeight="1">
      <c r="B56" s="142" t="s">
        <v>135</v>
      </c>
      <c r="C56" s="143">
        <v>19860000</v>
      </c>
      <c r="D56" s="144">
        <v>19363836</v>
      </c>
      <c r="E56" s="144">
        <v>12196315</v>
      </c>
      <c r="F56" s="144">
        <v>3010772</v>
      </c>
      <c r="G56" s="144">
        <v>4156749</v>
      </c>
      <c r="H56" s="145">
        <v>97.5</v>
      </c>
      <c r="I56" s="143">
        <v>491000</v>
      </c>
      <c r="J56" s="144">
        <v>579966</v>
      </c>
      <c r="K56" s="144">
        <v>394000</v>
      </c>
      <c r="L56" s="144">
        <v>0</v>
      </c>
      <c r="M56" s="144">
        <v>185966</v>
      </c>
      <c r="N56" s="146">
        <v>118.1</v>
      </c>
    </row>
    <row r="57" spans="2:14" ht="15" customHeight="1">
      <c r="N57" s="147" t="s">
        <v>136</v>
      </c>
    </row>
  </sheetData>
  <mergeCells count="4">
    <mergeCell ref="C3:H3"/>
    <mergeCell ref="I3:N3"/>
    <mergeCell ref="D4:G4"/>
    <mergeCell ref="J4:M4"/>
  </mergeCells>
  <phoneticPr fontId="1"/>
  <pageMargins left="0.59055118110236227" right="7.874015748031496E-2" top="0.78740157480314965" bottom="0.78740157480314965" header="0.39370078740157483" footer="0.39370078740157483"/>
  <pageSetup paperSize="9" scale="99" orientation="portrait" r:id="rId1"/>
  <headerFooter alignWithMargins="0">
    <oddHeader>&amp;R14.厚      生</oddHeader>
    <oddFooter>&amp;C-97-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50"/>
  <sheetViews>
    <sheetView showGridLines="0" workbookViewId="0">
      <selection activeCell="BE1" sqref="BE1"/>
    </sheetView>
  </sheetViews>
  <sheetFormatPr defaultRowHeight="12"/>
  <cols>
    <col min="1" max="1" width="3.625" style="38" customWidth="1"/>
    <col min="2" max="2" width="4.625" style="37" customWidth="1"/>
    <col min="3" max="3" width="14.625" style="45" customWidth="1"/>
    <col min="4" max="7" width="6.375" style="38" hidden="1" customWidth="1"/>
    <col min="8" max="8" width="5.375" style="45" hidden="1" customWidth="1"/>
    <col min="9" max="9" width="6" style="38" hidden="1" customWidth="1"/>
    <col min="10" max="15" width="5.125" style="38" hidden="1" customWidth="1"/>
    <col min="16" max="16" width="5.375" style="45" hidden="1" customWidth="1"/>
    <col min="17" max="17" width="5.375" style="38" hidden="1" customWidth="1"/>
    <col min="18" max="23" width="5.125" style="38" hidden="1" customWidth="1"/>
    <col min="24" max="24" width="5.375" style="45" hidden="1" customWidth="1"/>
    <col min="25" max="25" width="5.375" style="38" hidden="1" customWidth="1"/>
    <col min="26" max="31" width="5.125" style="38" hidden="1" customWidth="1"/>
    <col min="32" max="32" width="5.375" style="45" hidden="1" customWidth="1"/>
    <col min="33" max="33" width="5.375" style="38" hidden="1" customWidth="1"/>
    <col min="34" max="39" width="3.625" style="38" hidden="1" customWidth="1"/>
    <col min="40" max="40" width="5.375" style="45" hidden="1" customWidth="1"/>
    <col min="41" max="41" width="5.375" style="38" hidden="1" customWidth="1"/>
    <col min="42" max="47" width="3.625" style="38" hidden="1" customWidth="1"/>
    <col min="48" max="48" width="5.375" style="45" bestFit="1" customWidth="1"/>
    <col min="49" max="49" width="5.375" style="38" bestFit="1" customWidth="1"/>
    <col min="50" max="55" width="3.625" style="38" hidden="1" customWidth="1"/>
    <col min="56" max="56" width="5.375" style="45" bestFit="1" customWidth="1"/>
    <col min="57" max="57" width="5.375" style="38" bestFit="1" customWidth="1"/>
    <col min="58" max="63" width="3.625" style="38" hidden="1" customWidth="1"/>
    <col min="64" max="64" width="5.375" style="38" bestFit="1" customWidth="1"/>
    <col min="65" max="65" width="5.375" style="38" customWidth="1"/>
    <col min="66" max="71" width="3.625" style="38" customWidth="1"/>
    <col min="72" max="73" width="5.375" style="38" customWidth="1"/>
    <col min="74" max="79" width="3.625" style="38" customWidth="1"/>
    <col min="80" max="256" width="9" style="38"/>
    <col min="257" max="257" width="3.625" style="38" customWidth="1"/>
    <col min="258" max="258" width="4.625" style="38" customWidth="1"/>
    <col min="259" max="259" width="14.625" style="38" customWidth="1"/>
    <col min="260" max="303" width="0" style="38" hidden="1" customWidth="1"/>
    <col min="304" max="305" width="5.375" style="38" bestFit="1" customWidth="1"/>
    <col min="306" max="311" width="0" style="38" hidden="1" customWidth="1"/>
    <col min="312" max="313" width="5.375" style="38" bestFit="1" customWidth="1"/>
    <col min="314" max="319" width="0" style="38" hidden="1" customWidth="1"/>
    <col min="320" max="320" width="5.375" style="38" bestFit="1" customWidth="1"/>
    <col min="321" max="321" width="5.375" style="38" customWidth="1"/>
    <col min="322" max="327" width="3.625" style="38" customWidth="1"/>
    <col min="328" max="329" width="5.375" style="38" customWidth="1"/>
    <col min="330" max="335" width="3.625" style="38" customWidth="1"/>
    <col min="336" max="512" width="9" style="38"/>
    <col min="513" max="513" width="3.625" style="38" customWidth="1"/>
    <col min="514" max="514" width="4.625" style="38" customWidth="1"/>
    <col min="515" max="515" width="14.625" style="38" customWidth="1"/>
    <col min="516" max="559" width="0" style="38" hidden="1" customWidth="1"/>
    <col min="560" max="561" width="5.375" style="38" bestFit="1" customWidth="1"/>
    <col min="562" max="567" width="0" style="38" hidden="1" customWidth="1"/>
    <col min="568" max="569" width="5.375" style="38" bestFit="1" customWidth="1"/>
    <col min="570" max="575" width="0" style="38" hidden="1" customWidth="1"/>
    <col min="576" max="576" width="5.375" style="38" bestFit="1" customWidth="1"/>
    <col min="577" max="577" width="5.375" style="38" customWidth="1"/>
    <col min="578" max="583" width="3.625" style="38" customWidth="1"/>
    <col min="584" max="585" width="5.375" style="38" customWidth="1"/>
    <col min="586" max="591" width="3.625" style="38" customWidth="1"/>
    <col min="592" max="768" width="9" style="38"/>
    <col min="769" max="769" width="3.625" style="38" customWidth="1"/>
    <col min="770" max="770" width="4.625" style="38" customWidth="1"/>
    <col min="771" max="771" width="14.625" style="38" customWidth="1"/>
    <col min="772" max="815" width="0" style="38" hidden="1" customWidth="1"/>
    <col min="816" max="817" width="5.375" style="38" bestFit="1" customWidth="1"/>
    <col min="818" max="823" width="0" style="38" hidden="1" customWidth="1"/>
    <col min="824" max="825" width="5.375" style="38" bestFit="1" customWidth="1"/>
    <col min="826" max="831" width="0" style="38" hidden="1" customWidth="1"/>
    <col min="832" max="832" width="5.375" style="38" bestFit="1" customWidth="1"/>
    <col min="833" max="833" width="5.375" style="38" customWidth="1"/>
    <col min="834" max="839" width="3.625" style="38" customWidth="1"/>
    <col min="840" max="841" width="5.375" style="38" customWidth="1"/>
    <col min="842" max="847" width="3.625" style="38" customWidth="1"/>
    <col min="848" max="1024" width="9" style="38"/>
    <col min="1025" max="1025" width="3.625" style="38" customWidth="1"/>
    <col min="1026" max="1026" width="4.625" style="38" customWidth="1"/>
    <col min="1027" max="1027" width="14.625" style="38" customWidth="1"/>
    <col min="1028" max="1071" width="0" style="38" hidden="1" customWidth="1"/>
    <col min="1072" max="1073" width="5.375" style="38" bestFit="1" customWidth="1"/>
    <col min="1074" max="1079" width="0" style="38" hidden="1" customWidth="1"/>
    <col min="1080" max="1081" width="5.375" style="38" bestFit="1" customWidth="1"/>
    <col min="1082" max="1087" width="0" style="38" hidden="1" customWidth="1"/>
    <col min="1088" max="1088" width="5.375" style="38" bestFit="1" customWidth="1"/>
    <col min="1089" max="1089" width="5.375" style="38" customWidth="1"/>
    <col min="1090" max="1095" width="3.625" style="38" customWidth="1"/>
    <col min="1096" max="1097" width="5.375" style="38" customWidth="1"/>
    <col min="1098" max="1103" width="3.625" style="38" customWidth="1"/>
    <col min="1104" max="1280" width="9" style="38"/>
    <col min="1281" max="1281" width="3.625" style="38" customWidth="1"/>
    <col min="1282" max="1282" width="4.625" style="38" customWidth="1"/>
    <col min="1283" max="1283" width="14.625" style="38" customWidth="1"/>
    <col min="1284" max="1327" width="0" style="38" hidden="1" customWidth="1"/>
    <col min="1328" max="1329" width="5.375" style="38" bestFit="1" customWidth="1"/>
    <col min="1330" max="1335" width="0" style="38" hidden="1" customWidth="1"/>
    <col min="1336" max="1337" width="5.375" style="38" bestFit="1" customWidth="1"/>
    <col min="1338" max="1343" width="0" style="38" hidden="1" customWidth="1"/>
    <col min="1344" max="1344" width="5.375" style="38" bestFit="1" customWidth="1"/>
    <col min="1345" max="1345" width="5.375" style="38" customWidth="1"/>
    <col min="1346" max="1351" width="3.625" style="38" customWidth="1"/>
    <col min="1352" max="1353" width="5.375" style="38" customWidth="1"/>
    <col min="1354" max="1359" width="3.625" style="38" customWidth="1"/>
    <col min="1360" max="1536" width="9" style="38"/>
    <col min="1537" max="1537" width="3.625" style="38" customWidth="1"/>
    <col min="1538" max="1538" width="4.625" style="38" customWidth="1"/>
    <col min="1539" max="1539" width="14.625" style="38" customWidth="1"/>
    <col min="1540" max="1583" width="0" style="38" hidden="1" customWidth="1"/>
    <col min="1584" max="1585" width="5.375" style="38" bestFit="1" customWidth="1"/>
    <col min="1586" max="1591" width="0" style="38" hidden="1" customWidth="1"/>
    <col min="1592" max="1593" width="5.375" style="38" bestFit="1" customWidth="1"/>
    <col min="1594" max="1599" width="0" style="38" hidden="1" customWidth="1"/>
    <col min="1600" max="1600" width="5.375" style="38" bestFit="1" customWidth="1"/>
    <col min="1601" max="1601" width="5.375" style="38" customWidth="1"/>
    <col min="1602" max="1607" width="3.625" style="38" customWidth="1"/>
    <col min="1608" max="1609" width="5.375" style="38" customWidth="1"/>
    <col min="1610" max="1615" width="3.625" style="38" customWidth="1"/>
    <col min="1616" max="1792" width="9" style="38"/>
    <col min="1793" max="1793" width="3.625" style="38" customWidth="1"/>
    <col min="1794" max="1794" width="4.625" style="38" customWidth="1"/>
    <col min="1795" max="1795" width="14.625" style="38" customWidth="1"/>
    <col min="1796" max="1839" width="0" style="38" hidden="1" customWidth="1"/>
    <col min="1840" max="1841" width="5.375" style="38" bestFit="1" customWidth="1"/>
    <col min="1842" max="1847" width="0" style="38" hidden="1" customWidth="1"/>
    <col min="1848" max="1849" width="5.375" style="38" bestFit="1" customWidth="1"/>
    <col min="1850" max="1855" width="0" style="38" hidden="1" customWidth="1"/>
    <col min="1856" max="1856" width="5.375" style="38" bestFit="1" customWidth="1"/>
    <col min="1857" max="1857" width="5.375" style="38" customWidth="1"/>
    <col min="1858" max="1863" width="3.625" style="38" customWidth="1"/>
    <col min="1864" max="1865" width="5.375" style="38" customWidth="1"/>
    <col min="1866" max="1871" width="3.625" style="38" customWidth="1"/>
    <col min="1872" max="2048" width="9" style="38"/>
    <col min="2049" max="2049" width="3.625" style="38" customWidth="1"/>
    <col min="2050" max="2050" width="4.625" style="38" customWidth="1"/>
    <col min="2051" max="2051" width="14.625" style="38" customWidth="1"/>
    <col min="2052" max="2095" width="0" style="38" hidden="1" customWidth="1"/>
    <col min="2096" max="2097" width="5.375" style="38" bestFit="1" customWidth="1"/>
    <col min="2098" max="2103" width="0" style="38" hidden="1" customWidth="1"/>
    <col min="2104" max="2105" width="5.375" style="38" bestFit="1" customWidth="1"/>
    <col min="2106" max="2111" width="0" style="38" hidden="1" customWidth="1"/>
    <col min="2112" max="2112" width="5.375" style="38" bestFit="1" customWidth="1"/>
    <col min="2113" max="2113" width="5.375" style="38" customWidth="1"/>
    <col min="2114" max="2119" width="3.625" style="38" customWidth="1"/>
    <col min="2120" max="2121" width="5.375" style="38" customWidth="1"/>
    <col min="2122" max="2127" width="3.625" style="38" customWidth="1"/>
    <col min="2128" max="2304" width="9" style="38"/>
    <col min="2305" max="2305" width="3.625" style="38" customWidth="1"/>
    <col min="2306" max="2306" width="4.625" style="38" customWidth="1"/>
    <col min="2307" max="2307" width="14.625" style="38" customWidth="1"/>
    <col min="2308" max="2351" width="0" style="38" hidden="1" customWidth="1"/>
    <col min="2352" max="2353" width="5.375" style="38" bestFit="1" customWidth="1"/>
    <col min="2354" max="2359" width="0" style="38" hidden="1" customWidth="1"/>
    <col min="2360" max="2361" width="5.375" style="38" bestFit="1" customWidth="1"/>
    <col min="2362" max="2367" width="0" style="38" hidden="1" customWidth="1"/>
    <col min="2368" max="2368" width="5.375" style="38" bestFit="1" customWidth="1"/>
    <col min="2369" max="2369" width="5.375" style="38" customWidth="1"/>
    <col min="2370" max="2375" width="3.625" style="38" customWidth="1"/>
    <col min="2376" max="2377" width="5.375" style="38" customWidth="1"/>
    <col min="2378" max="2383" width="3.625" style="38" customWidth="1"/>
    <col min="2384" max="2560" width="9" style="38"/>
    <col min="2561" max="2561" width="3.625" style="38" customWidth="1"/>
    <col min="2562" max="2562" width="4.625" style="38" customWidth="1"/>
    <col min="2563" max="2563" width="14.625" style="38" customWidth="1"/>
    <col min="2564" max="2607" width="0" style="38" hidden="1" customWidth="1"/>
    <col min="2608" max="2609" width="5.375" style="38" bestFit="1" customWidth="1"/>
    <col min="2610" max="2615" width="0" style="38" hidden="1" customWidth="1"/>
    <col min="2616" max="2617" width="5.375" style="38" bestFit="1" customWidth="1"/>
    <col min="2618" max="2623" width="0" style="38" hidden="1" customWidth="1"/>
    <col min="2624" max="2624" width="5.375" style="38" bestFit="1" customWidth="1"/>
    <col min="2625" max="2625" width="5.375" style="38" customWidth="1"/>
    <col min="2626" max="2631" width="3.625" style="38" customWidth="1"/>
    <col min="2632" max="2633" width="5.375" style="38" customWidth="1"/>
    <col min="2634" max="2639" width="3.625" style="38" customWidth="1"/>
    <col min="2640" max="2816" width="9" style="38"/>
    <col min="2817" max="2817" width="3.625" style="38" customWidth="1"/>
    <col min="2818" max="2818" width="4.625" style="38" customWidth="1"/>
    <col min="2819" max="2819" width="14.625" style="38" customWidth="1"/>
    <col min="2820" max="2863" width="0" style="38" hidden="1" customWidth="1"/>
    <col min="2864" max="2865" width="5.375" style="38" bestFit="1" customWidth="1"/>
    <col min="2866" max="2871" width="0" style="38" hidden="1" customWidth="1"/>
    <col min="2872" max="2873" width="5.375" style="38" bestFit="1" customWidth="1"/>
    <col min="2874" max="2879" width="0" style="38" hidden="1" customWidth="1"/>
    <col min="2880" max="2880" width="5.375" style="38" bestFit="1" customWidth="1"/>
    <col min="2881" max="2881" width="5.375" style="38" customWidth="1"/>
    <col min="2882" max="2887" width="3.625" style="38" customWidth="1"/>
    <col min="2888" max="2889" width="5.375" style="38" customWidth="1"/>
    <col min="2890" max="2895" width="3.625" style="38" customWidth="1"/>
    <col min="2896" max="3072" width="9" style="38"/>
    <col min="3073" max="3073" width="3.625" style="38" customWidth="1"/>
    <col min="3074" max="3074" width="4.625" style="38" customWidth="1"/>
    <col min="3075" max="3075" width="14.625" style="38" customWidth="1"/>
    <col min="3076" max="3119" width="0" style="38" hidden="1" customWidth="1"/>
    <col min="3120" max="3121" width="5.375" style="38" bestFit="1" customWidth="1"/>
    <col min="3122" max="3127" width="0" style="38" hidden="1" customWidth="1"/>
    <col min="3128" max="3129" width="5.375" style="38" bestFit="1" customWidth="1"/>
    <col min="3130" max="3135" width="0" style="38" hidden="1" customWidth="1"/>
    <col min="3136" max="3136" width="5.375" style="38" bestFit="1" customWidth="1"/>
    <col min="3137" max="3137" width="5.375" style="38" customWidth="1"/>
    <col min="3138" max="3143" width="3.625" style="38" customWidth="1"/>
    <col min="3144" max="3145" width="5.375" style="38" customWidth="1"/>
    <col min="3146" max="3151" width="3.625" style="38" customWidth="1"/>
    <col min="3152" max="3328" width="9" style="38"/>
    <col min="3329" max="3329" width="3.625" style="38" customWidth="1"/>
    <col min="3330" max="3330" width="4.625" style="38" customWidth="1"/>
    <col min="3331" max="3331" width="14.625" style="38" customWidth="1"/>
    <col min="3332" max="3375" width="0" style="38" hidden="1" customWidth="1"/>
    <col min="3376" max="3377" width="5.375" style="38" bestFit="1" customWidth="1"/>
    <col min="3378" max="3383" width="0" style="38" hidden="1" customWidth="1"/>
    <col min="3384" max="3385" width="5.375" style="38" bestFit="1" customWidth="1"/>
    <col min="3386" max="3391" width="0" style="38" hidden="1" customWidth="1"/>
    <col min="3392" max="3392" width="5.375" style="38" bestFit="1" customWidth="1"/>
    <col min="3393" max="3393" width="5.375" style="38" customWidth="1"/>
    <col min="3394" max="3399" width="3.625" style="38" customWidth="1"/>
    <col min="3400" max="3401" width="5.375" style="38" customWidth="1"/>
    <col min="3402" max="3407" width="3.625" style="38" customWidth="1"/>
    <col min="3408" max="3584" width="9" style="38"/>
    <col min="3585" max="3585" width="3.625" style="38" customWidth="1"/>
    <col min="3586" max="3586" width="4.625" style="38" customWidth="1"/>
    <col min="3587" max="3587" width="14.625" style="38" customWidth="1"/>
    <col min="3588" max="3631" width="0" style="38" hidden="1" customWidth="1"/>
    <col min="3632" max="3633" width="5.375" style="38" bestFit="1" customWidth="1"/>
    <col min="3634" max="3639" width="0" style="38" hidden="1" customWidth="1"/>
    <col min="3640" max="3641" width="5.375" style="38" bestFit="1" customWidth="1"/>
    <col min="3642" max="3647" width="0" style="38" hidden="1" customWidth="1"/>
    <col min="3648" max="3648" width="5.375" style="38" bestFit="1" customWidth="1"/>
    <col min="3649" max="3649" width="5.375" style="38" customWidth="1"/>
    <col min="3650" max="3655" width="3.625" style="38" customWidth="1"/>
    <col min="3656" max="3657" width="5.375" style="38" customWidth="1"/>
    <col min="3658" max="3663" width="3.625" style="38" customWidth="1"/>
    <col min="3664" max="3840" width="9" style="38"/>
    <col min="3841" max="3841" width="3.625" style="38" customWidth="1"/>
    <col min="3842" max="3842" width="4.625" style="38" customWidth="1"/>
    <col min="3843" max="3843" width="14.625" style="38" customWidth="1"/>
    <col min="3844" max="3887" width="0" style="38" hidden="1" customWidth="1"/>
    <col min="3888" max="3889" width="5.375" style="38" bestFit="1" customWidth="1"/>
    <col min="3890" max="3895" width="0" style="38" hidden="1" customWidth="1"/>
    <col min="3896" max="3897" width="5.375" style="38" bestFit="1" customWidth="1"/>
    <col min="3898" max="3903" width="0" style="38" hidden="1" customWidth="1"/>
    <col min="3904" max="3904" width="5.375" style="38" bestFit="1" customWidth="1"/>
    <col min="3905" max="3905" width="5.375" style="38" customWidth="1"/>
    <col min="3906" max="3911" width="3.625" style="38" customWidth="1"/>
    <col min="3912" max="3913" width="5.375" style="38" customWidth="1"/>
    <col min="3914" max="3919" width="3.625" style="38" customWidth="1"/>
    <col min="3920" max="4096" width="9" style="38"/>
    <col min="4097" max="4097" width="3.625" style="38" customWidth="1"/>
    <col min="4098" max="4098" width="4.625" style="38" customWidth="1"/>
    <col min="4099" max="4099" width="14.625" style="38" customWidth="1"/>
    <col min="4100" max="4143" width="0" style="38" hidden="1" customWidth="1"/>
    <col min="4144" max="4145" width="5.375" style="38" bestFit="1" customWidth="1"/>
    <col min="4146" max="4151" width="0" style="38" hidden="1" customWidth="1"/>
    <col min="4152" max="4153" width="5.375" style="38" bestFit="1" customWidth="1"/>
    <col min="4154" max="4159" width="0" style="38" hidden="1" customWidth="1"/>
    <col min="4160" max="4160" width="5.375" style="38" bestFit="1" customWidth="1"/>
    <col min="4161" max="4161" width="5.375" style="38" customWidth="1"/>
    <col min="4162" max="4167" width="3.625" style="38" customWidth="1"/>
    <col min="4168" max="4169" width="5.375" style="38" customWidth="1"/>
    <col min="4170" max="4175" width="3.625" style="38" customWidth="1"/>
    <col min="4176" max="4352" width="9" style="38"/>
    <col min="4353" max="4353" width="3.625" style="38" customWidth="1"/>
    <col min="4354" max="4354" width="4.625" style="38" customWidth="1"/>
    <col min="4355" max="4355" width="14.625" style="38" customWidth="1"/>
    <col min="4356" max="4399" width="0" style="38" hidden="1" customWidth="1"/>
    <col min="4400" max="4401" width="5.375" style="38" bestFit="1" customWidth="1"/>
    <col min="4402" max="4407" width="0" style="38" hidden="1" customWidth="1"/>
    <col min="4408" max="4409" width="5.375" style="38" bestFit="1" customWidth="1"/>
    <col min="4410" max="4415" width="0" style="38" hidden="1" customWidth="1"/>
    <col min="4416" max="4416" width="5.375" style="38" bestFit="1" customWidth="1"/>
    <col min="4417" max="4417" width="5.375" style="38" customWidth="1"/>
    <col min="4418" max="4423" width="3.625" style="38" customWidth="1"/>
    <col min="4424" max="4425" width="5.375" style="38" customWidth="1"/>
    <col min="4426" max="4431" width="3.625" style="38" customWidth="1"/>
    <col min="4432" max="4608" width="9" style="38"/>
    <col min="4609" max="4609" width="3.625" style="38" customWidth="1"/>
    <col min="4610" max="4610" width="4.625" style="38" customWidth="1"/>
    <col min="4611" max="4611" width="14.625" style="38" customWidth="1"/>
    <col min="4612" max="4655" width="0" style="38" hidden="1" customWidth="1"/>
    <col min="4656" max="4657" width="5.375" style="38" bestFit="1" customWidth="1"/>
    <col min="4658" max="4663" width="0" style="38" hidden="1" customWidth="1"/>
    <col min="4664" max="4665" width="5.375" style="38" bestFit="1" customWidth="1"/>
    <col min="4666" max="4671" width="0" style="38" hidden="1" customWidth="1"/>
    <col min="4672" max="4672" width="5.375" style="38" bestFit="1" customWidth="1"/>
    <col min="4673" max="4673" width="5.375" style="38" customWidth="1"/>
    <col min="4674" max="4679" width="3.625" style="38" customWidth="1"/>
    <col min="4680" max="4681" width="5.375" style="38" customWidth="1"/>
    <col min="4682" max="4687" width="3.625" style="38" customWidth="1"/>
    <col min="4688" max="4864" width="9" style="38"/>
    <col min="4865" max="4865" width="3.625" style="38" customWidth="1"/>
    <col min="4866" max="4866" width="4.625" style="38" customWidth="1"/>
    <col min="4867" max="4867" width="14.625" style="38" customWidth="1"/>
    <col min="4868" max="4911" width="0" style="38" hidden="1" customWidth="1"/>
    <col min="4912" max="4913" width="5.375" style="38" bestFit="1" customWidth="1"/>
    <col min="4914" max="4919" width="0" style="38" hidden="1" customWidth="1"/>
    <col min="4920" max="4921" width="5.375" style="38" bestFit="1" customWidth="1"/>
    <col min="4922" max="4927" width="0" style="38" hidden="1" customWidth="1"/>
    <col min="4928" max="4928" width="5.375" style="38" bestFit="1" customWidth="1"/>
    <col min="4929" max="4929" width="5.375" style="38" customWidth="1"/>
    <col min="4930" max="4935" width="3.625" style="38" customWidth="1"/>
    <col min="4936" max="4937" width="5.375" style="38" customWidth="1"/>
    <col min="4938" max="4943" width="3.625" style="38" customWidth="1"/>
    <col min="4944" max="5120" width="9" style="38"/>
    <col min="5121" max="5121" width="3.625" style="38" customWidth="1"/>
    <col min="5122" max="5122" width="4.625" style="38" customWidth="1"/>
    <col min="5123" max="5123" width="14.625" style="38" customWidth="1"/>
    <col min="5124" max="5167" width="0" style="38" hidden="1" customWidth="1"/>
    <col min="5168" max="5169" width="5.375" style="38" bestFit="1" customWidth="1"/>
    <col min="5170" max="5175" width="0" style="38" hidden="1" customWidth="1"/>
    <col min="5176" max="5177" width="5.375" style="38" bestFit="1" customWidth="1"/>
    <col min="5178" max="5183" width="0" style="38" hidden="1" customWidth="1"/>
    <col min="5184" max="5184" width="5.375" style="38" bestFit="1" customWidth="1"/>
    <col min="5185" max="5185" width="5.375" style="38" customWidth="1"/>
    <col min="5186" max="5191" width="3.625" style="38" customWidth="1"/>
    <col min="5192" max="5193" width="5.375" style="38" customWidth="1"/>
    <col min="5194" max="5199" width="3.625" style="38" customWidth="1"/>
    <col min="5200" max="5376" width="9" style="38"/>
    <col min="5377" max="5377" width="3.625" style="38" customWidth="1"/>
    <col min="5378" max="5378" width="4.625" style="38" customWidth="1"/>
    <col min="5379" max="5379" width="14.625" style="38" customWidth="1"/>
    <col min="5380" max="5423" width="0" style="38" hidden="1" customWidth="1"/>
    <col min="5424" max="5425" width="5.375" style="38" bestFit="1" customWidth="1"/>
    <col min="5426" max="5431" width="0" style="38" hidden="1" customWidth="1"/>
    <col min="5432" max="5433" width="5.375" style="38" bestFit="1" customWidth="1"/>
    <col min="5434" max="5439" width="0" style="38" hidden="1" customWidth="1"/>
    <col min="5440" max="5440" width="5.375" style="38" bestFit="1" customWidth="1"/>
    <col min="5441" max="5441" width="5.375" style="38" customWidth="1"/>
    <col min="5442" max="5447" width="3.625" style="38" customWidth="1"/>
    <col min="5448" max="5449" width="5.375" style="38" customWidth="1"/>
    <col min="5450" max="5455" width="3.625" style="38" customWidth="1"/>
    <col min="5456" max="5632" width="9" style="38"/>
    <col min="5633" max="5633" width="3.625" style="38" customWidth="1"/>
    <col min="5634" max="5634" width="4.625" style="38" customWidth="1"/>
    <col min="5635" max="5635" width="14.625" style="38" customWidth="1"/>
    <col min="5636" max="5679" width="0" style="38" hidden="1" customWidth="1"/>
    <col min="5680" max="5681" width="5.375" style="38" bestFit="1" customWidth="1"/>
    <col min="5682" max="5687" width="0" style="38" hidden="1" customWidth="1"/>
    <col min="5688" max="5689" width="5.375" style="38" bestFit="1" customWidth="1"/>
    <col min="5690" max="5695" width="0" style="38" hidden="1" customWidth="1"/>
    <col min="5696" max="5696" width="5.375" style="38" bestFit="1" customWidth="1"/>
    <col min="5697" max="5697" width="5.375" style="38" customWidth="1"/>
    <col min="5698" max="5703" width="3.625" style="38" customWidth="1"/>
    <col min="5704" max="5705" width="5.375" style="38" customWidth="1"/>
    <col min="5706" max="5711" width="3.625" style="38" customWidth="1"/>
    <col min="5712" max="5888" width="9" style="38"/>
    <col min="5889" max="5889" width="3.625" style="38" customWidth="1"/>
    <col min="5890" max="5890" width="4.625" style="38" customWidth="1"/>
    <col min="5891" max="5891" width="14.625" style="38" customWidth="1"/>
    <col min="5892" max="5935" width="0" style="38" hidden="1" customWidth="1"/>
    <col min="5936" max="5937" width="5.375" style="38" bestFit="1" customWidth="1"/>
    <col min="5938" max="5943" width="0" style="38" hidden="1" customWidth="1"/>
    <col min="5944" max="5945" width="5.375" style="38" bestFit="1" customWidth="1"/>
    <col min="5946" max="5951" width="0" style="38" hidden="1" customWidth="1"/>
    <col min="5952" max="5952" width="5.375" style="38" bestFit="1" customWidth="1"/>
    <col min="5953" max="5953" width="5.375" style="38" customWidth="1"/>
    <col min="5954" max="5959" width="3.625" style="38" customWidth="1"/>
    <col min="5960" max="5961" width="5.375" style="38" customWidth="1"/>
    <col min="5962" max="5967" width="3.625" style="38" customWidth="1"/>
    <col min="5968" max="6144" width="9" style="38"/>
    <col min="6145" max="6145" width="3.625" style="38" customWidth="1"/>
    <col min="6146" max="6146" width="4.625" style="38" customWidth="1"/>
    <col min="6147" max="6147" width="14.625" style="38" customWidth="1"/>
    <col min="6148" max="6191" width="0" style="38" hidden="1" customWidth="1"/>
    <col min="6192" max="6193" width="5.375" style="38" bestFit="1" customWidth="1"/>
    <col min="6194" max="6199" width="0" style="38" hidden="1" customWidth="1"/>
    <col min="6200" max="6201" width="5.375" style="38" bestFit="1" customWidth="1"/>
    <col min="6202" max="6207" width="0" style="38" hidden="1" customWidth="1"/>
    <col min="6208" max="6208" width="5.375" style="38" bestFit="1" customWidth="1"/>
    <col min="6209" max="6209" width="5.375" style="38" customWidth="1"/>
    <col min="6210" max="6215" width="3.625" style="38" customWidth="1"/>
    <col min="6216" max="6217" width="5.375" style="38" customWidth="1"/>
    <col min="6218" max="6223" width="3.625" style="38" customWidth="1"/>
    <col min="6224" max="6400" width="9" style="38"/>
    <col min="6401" max="6401" width="3.625" style="38" customWidth="1"/>
    <col min="6402" max="6402" width="4.625" style="38" customWidth="1"/>
    <col min="6403" max="6403" width="14.625" style="38" customWidth="1"/>
    <col min="6404" max="6447" width="0" style="38" hidden="1" customWidth="1"/>
    <col min="6448" max="6449" width="5.375" style="38" bestFit="1" customWidth="1"/>
    <col min="6450" max="6455" width="0" style="38" hidden="1" customWidth="1"/>
    <col min="6456" max="6457" width="5.375" style="38" bestFit="1" customWidth="1"/>
    <col min="6458" max="6463" width="0" style="38" hidden="1" customWidth="1"/>
    <col min="6464" max="6464" width="5.375" style="38" bestFit="1" customWidth="1"/>
    <col min="6465" max="6465" width="5.375" style="38" customWidth="1"/>
    <col min="6466" max="6471" width="3.625" style="38" customWidth="1"/>
    <col min="6472" max="6473" width="5.375" style="38" customWidth="1"/>
    <col min="6474" max="6479" width="3.625" style="38" customWidth="1"/>
    <col min="6480" max="6656" width="9" style="38"/>
    <col min="6657" max="6657" width="3.625" style="38" customWidth="1"/>
    <col min="6658" max="6658" width="4.625" style="38" customWidth="1"/>
    <col min="6659" max="6659" width="14.625" style="38" customWidth="1"/>
    <col min="6660" max="6703" width="0" style="38" hidden="1" customWidth="1"/>
    <col min="6704" max="6705" width="5.375" style="38" bestFit="1" customWidth="1"/>
    <col min="6706" max="6711" width="0" style="38" hidden="1" customWidth="1"/>
    <col min="6712" max="6713" width="5.375" style="38" bestFit="1" customWidth="1"/>
    <col min="6714" max="6719" width="0" style="38" hidden="1" customWidth="1"/>
    <col min="6720" max="6720" width="5.375" style="38" bestFit="1" customWidth="1"/>
    <col min="6721" max="6721" width="5.375" style="38" customWidth="1"/>
    <col min="6722" max="6727" width="3.625" style="38" customWidth="1"/>
    <col min="6728" max="6729" width="5.375" style="38" customWidth="1"/>
    <col min="6730" max="6735" width="3.625" style="38" customWidth="1"/>
    <col min="6736" max="6912" width="9" style="38"/>
    <col min="6913" max="6913" width="3.625" style="38" customWidth="1"/>
    <col min="6914" max="6914" width="4.625" style="38" customWidth="1"/>
    <col min="6915" max="6915" width="14.625" style="38" customWidth="1"/>
    <col min="6916" max="6959" width="0" style="38" hidden="1" customWidth="1"/>
    <col min="6960" max="6961" width="5.375" style="38" bestFit="1" customWidth="1"/>
    <col min="6962" max="6967" width="0" style="38" hidden="1" customWidth="1"/>
    <col min="6968" max="6969" width="5.375" style="38" bestFit="1" customWidth="1"/>
    <col min="6970" max="6975" width="0" style="38" hidden="1" customWidth="1"/>
    <col min="6976" max="6976" width="5.375" style="38" bestFit="1" customWidth="1"/>
    <col min="6977" max="6977" width="5.375" style="38" customWidth="1"/>
    <col min="6978" max="6983" width="3.625" style="38" customWidth="1"/>
    <col min="6984" max="6985" width="5.375" style="38" customWidth="1"/>
    <col min="6986" max="6991" width="3.625" style="38" customWidth="1"/>
    <col min="6992" max="7168" width="9" style="38"/>
    <col min="7169" max="7169" width="3.625" style="38" customWidth="1"/>
    <col min="7170" max="7170" width="4.625" style="38" customWidth="1"/>
    <col min="7171" max="7171" width="14.625" style="38" customWidth="1"/>
    <col min="7172" max="7215" width="0" style="38" hidden="1" customWidth="1"/>
    <col min="7216" max="7217" width="5.375" style="38" bestFit="1" customWidth="1"/>
    <col min="7218" max="7223" width="0" style="38" hidden="1" customWidth="1"/>
    <col min="7224" max="7225" width="5.375" style="38" bestFit="1" customWidth="1"/>
    <col min="7226" max="7231" width="0" style="38" hidden="1" customWidth="1"/>
    <col min="7232" max="7232" width="5.375" style="38" bestFit="1" customWidth="1"/>
    <col min="7233" max="7233" width="5.375" style="38" customWidth="1"/>
    <col min="7234" max="7239" width="3.625" style="38" customWidth="1"/>
    <col min="7240" max="7241" width="5.375" style="38" customWidth="1"/>
    <col min="7242" max="7247" width="3.625" style="38" customWidth="1"/>
    <col min="7248" max="7424" width="9" style="38"/>
    <col min="7425" max="7425" width="3.625" style="38" customWidth="1"/>
    <col min="7426" max="7426" width="4.625" style="38" customWidth="1"/>
    <col min="7427" max="7427" width="14.625" style="38" customWidth="1"/>
    <col min="7428" max="7471" width="0" style="38" hidden="1" customWidth="1"/>
    <col min="7472" max="7473" width="5.375" style="38" bestFit="1" customWidth="1"/>
    <col min="7474" max="7479" width="0" style="38" hidden="1" customWidth="1"/>
    <col min="7480" max="7481" width="5.375" style="38" bestFit="1" customWidth="1"/>
    <col min="7482" max="7487" width="0" style="38" hidden="1" customWidth="1"/>
    <col min="7488" max="7488" width="5.375" style="38" bestFit="1" customWidth="1"/>
    <col min="7489" max="7489" width="5.375" style="38" customWidth="1"/>
    <col min="7490" max="7495" width="3.625" style="38" customWidth="1"/>
    <col min="7496" max="7497" width="5.375" style="38" customWidth="1"/>
    <col min="7498" max="7503" width="3.625" style="38" customWidth="1"/>
    <col min="7504" max="7680" width="9" style="38"/>
    <col min="7681" max="7681" width="3.625" style="38" customWidth="1"/>
    <col min="7682" max="7682" width="4.625" style="38" customWidth="1"/>
    <col min="7683" max="7683" width="14.625" style="38" customWidth="1"/>
    <col min="7684" max="7727" width="0" style="38" hidden="1" customWidth="1"/>
    <col min="7728" max="7729" width="5.375" style="38" bestFit="1" customWidth="1"/>
    <col min="7730" max="7735" width="0" style="38" hidden="1" customWidth="1"/>
    <col min="7736" max="7737" width="5.375" style="38" bestFit="1" customWidth="1"/>
    <col min="7738" max="7743" width="0" style="38" hidden="1" customWidth="1"/>
    <col min="7744" max="7744" width="5.375" style="38" bestFit="1" customWidth="1"/>
    <col min="7745" max="7745" width="5.375" style="38" customWidth="1"/>
    <col min="7746" max="7751" width="3.625" style="38" customWidth="1"/>
    <col min="7752" max="7753" width="5.375" style="38" customWidth="1"/>
    <col min="7754" max="7759" width="3.625" style="38" customWidth="1"/>
    <col min="7760" max="7936" width="9" style="38"/>
    <col min="7937" max="7937" width="3.625" style="38" customWidth="1"/>
    <col min="7938" max="7938" width="4.625" style="38" customWidth="1"/>
    <col min="7939" max="7939" width="14.625" style="38" customWidth="1"/>
    <col min="7940" max="7983" width="0" style="38" hidden="1" customWidth="1"/>
    <col min="7984" max="7985" width="5.375" style="38" bestFit="1" customWidth="1"/>
    <col min="7986" max="7991" width="0" style="38" hidden="1" customWidth="1"/>
    <col min="7992" max="7993" width="5.375" style="38" bestFit="1" customWidth="1"/>
    <col min="7994" max="7999" width="0" style="38" hidden="1" customWidth="1"/>
    <col min="8000" max="8000" width="5.375" style="38" bestFit="1" customWidth="1"/>
    <col min="8001" max="8001" width="5.375" style="38" customWidth="1"/>
    <col min="8002" max="8007" width="3.625" style="38" customWidth="1"/>
    <col min="8008" max="8009" width="5.375" style="38" customWidth="1"/>
    <col min="8010" max="8015" width="3.625" style="38" customWidth="1"/>
    <col min="8016" max="8192" width="9" style="38"/>
    <col min="8193" max="8193" width="3.625" style="38" customWidth="1"/>
    <col min="8194" max="8194" width="4.625" style="38" customWidth="1"/>
    <col min="8195" max="8195" width="14.625" style="38" customWidth="1"/>
    <col min="8196" max="8239" width="0" style="38" hidden="1" customWidth="1"/>
    <col min="8240" max="8241" width="5.375" style="38" bestFit="1" customWidth="1"/>
    <col min="8242" max="8247" width="0" style="38" hidden="1" customWidth="1"/>
    <col min="8248" max="8249" width="5.375" style="38" bestFit="1" customWidth="1"/>
    <col min="8250" max="8255" width="0" style="38" hidden="1" customWidth="1"/>
    <col min="8256" max="8256" width="5.375" style="38" bestFit="1" customWidth="1"/>
    <col min="8257" max="8257" width="5.375" style="38" customWidth="1"/>
    <col min="8258" max="8263" width="3.625" style="38" customWidth="1"/>
    <col min="8264" max="8265" width="5.375" style="38" customWidth="1"/>
    <col min="8266" max="8271" width="3.625" style="38" customWidth="1"/>
    <col min="8272" max="8448" width="9" style="38"/>
    <col min="8449" max="8449" width="3.625" style="38" customWidth="1"/>
    <col min="8450" max="8450" width="4.625" style="38" customWidth="1"/>
    <col min="8451" max="8451" width="14.625" style="38" customWidth="1"/>
    <col min="8452" max="8495" width="0" style="38" hidden="1" customWidth="1"/>
    <col min="8496" max="8497" width="5.375" style="38" bestFit="1" customWidth="1"/>
    <col min="8498" max="8503" width="0" style="38" hidden="1" customWidth="1"/>
    <col min="8504" max="8505" width="5.375" style="38" bestFit="1" customWidth="1"/>
    <col min="8506" max="8511" width="0" style="38" hidden="1" customWidth="1"/>
    <col min="8512" max="8512" width="5.375" style="38" bestFit="1" customWidth="1"/>
    <col min="8513" max="8513" width="5.375" style="38" customWidth="1"/>
    <col min="8514" max="8519" width="3.625" style="38" customWidth="1"/>
    <col min="8520" max="8521" width="5.375" style="38" customWidth="1"/>
    <col min="8522" max="8527" width="3.625" style="38" customWidth="1"/>
    <col min="8528" max="8704" width="9" style="38"/>
    <col min="8705" max="8705" width="3.625" style="38" customWidth="1"/>
    <col min="8706" max="8706" width="4.625" style="38" customWidth="1"/>
    <col min="8707" max="8707" width="14.625" style="38" customWidth="1"/>
    <col min="8708" max="8751" width="0" style="38" hidden="1" customWidth="1"/>
    <col min="8752" max="8753" width="5.375" style="38" bestFit="1" customWidth="1"/>
    <col min="8754" max="8759" width="0" style="38" hidden="1" customWidth="1"/>
    <col min="8760" max="8761" width="5.375" style="38" bestFit="1" customWidth="1"/>
    <col min="8762" max="8767" width="0" style="38" hidden="1" customWidth="1"/>
    <col min="8768" max="8768" width="5.375" style="38" bestFit="1" customWidth="1"/>
    <col min="8769" max="8769" width="5.375" style="38" customWidth="1"/>
    <col min="8770" max="8775" width="3.625" style="38" customWidth="1"/>
    <col min="8776" max="8777" width="5.375" style="38" customWidth="1"/>
    <col min="8778" max="8783" width="3.625" style="38" customWidth="1"/>
    <col min="8784" max="8960" width="9" style="38"/>
    <col min="8961" max="8961" width="3.625" style="38" customWidth="1"/>
    <col min="8962" max="8962" width="4.625" style="38" customWidth="1"/>
    <col min="8963" max="8963" width="14.625" style="38" customWidth="1"/>
    <col min="8964" max="9007" width="0" style="38" hidden="1" customWidth="1"/>
    <col min="9008" max="9009" width="5.375" style="38" bestFit="1" customWidth="1"/>
    <col min="9010" max="9015" width="0" style="38" hidden="1" customWidth="1"/>
    <col min="9016" max="9017" width="5.375" style="38" bestFit="1" customWidth="1"/>
    <col min="9018" max="9023" width="0" style="38" hidden="1" customWidth="1"/>
    <col min="9024" max="9024" width="5.375" style="38" bestFit="1" customWidth="1"/>
    <col min="9025" max="9025" width="5.375" style="38" customWidth="1"/>
    <col min="9026" max="9031" width="3.625" style="38" customWidth="1"/>
    <col min="9032" max="9033" width="5.375" style="38" customWidth="1"/>
    <col min="9034" max="9039" width="3.625" style="38" customWidth="1"/>
    <col min="9040" max="9216" width="9" style="38"/>
    <col min="9217" max="9217" width="3.625" style="38" customWidth="1"/>
    <col min="9218" max="9218" width="4.625" style="38" customWidth="1"/>
    <col min="9219" max="9219" width="14.625" style="38" customWidth="1"/>
    <col min="9220" max="9263" width="0" style="38" hidden="1" customWidth="1"/>
    <col min="9264" max="9265" width="5.375" style="38" bestFit="1" customWidth="1"/>
    <col min="9266" max="9271" width="0" style="38" hidden="1" customWidth="1"/>
    <col min="9272" max="9273" width="5.375" style="38" bestFit="1" customWidth="1"/>
    <col min="9274" max="9279" width="0" style="38" hidden="1" customWidth="1"/>
    <col min="9280" max="9280" width="5.375" style="38" bestFit="1" customWidth="1"/>
    <col min="9281" max="9281" width="5.375" style="38" customWidth="1"/>
    <col min="9282" max="9287" width="3.625" style="38" customWidth="1"/>
    <col min="9288" max="9289" width="5.375" style="38" customWidth="1"/>
    <col min="9290" max="9295" width="3.625" style="38" customWidth="1"/>
    <col min="9296" max="9472" width="9" style="38"/>
    <col min="9473" max="9473" width="3.625" style="38" customWidth="1"/>
    <col min="9474" max="9474" width="4.625" style="38" customWidth="1"/>
    <col min="9475" max="9475" width="14.625" style="38" customWidth="1"/>
    <col min="9476" max="9519" width="0" style="38" hidden="1" customWidth="1"/>
    <col min="9520" max="9521" width="5.375" style="38" bestFit="1" customWidth="1"/>
    <col min="9522" max="9527" width="0" style="38" hidden="1" customWidth="1"/>
    <col min="9528" max="9529" width="5.375" style="38" bestFit="1" customWidth="1"/>
    <col min="9530" max="9535" width="0" style="38" hidden="1" customWidth="1"/>
    <col min="9536" max="9536" width="5.375" style="38" bestFit="1" customWidth="1"/>
    <col min="9537" max="9537" width="5.375" style="38" customWidth="1"/>
    <col min="9538" max="9543" width="3.625" style="38" customWidth="1"/>
    <col min="9544" max="9545" width="5.375" style="38" customWidth="1"/>
    <col min="9546" max="9551" width="3.625" style="38" customWidth="1"/>
    <col min="9552" max="9728" width="9" style="38"/>
    <col min="9729" max="9729" width="3.625" style="38" customWidth="1"/>
    <col min="9730" max="9730" width="4.625" style="38" customWidth="1"/>
    <col min="9731" max="9731" width="14.625" style="38" customWidth="1"/>
    <col min="9732" max="9775" width="0" style="38" hidden="1" customWidth="1"/>
    <col min="9776" max="9777" width="5.375" style="38" bestFit="1" customWidth="1"/>
    <col min="9778" max="9783" width="0" style="38" hidden="1" customWidth="1"/>
    <col min="9784" max="9785" width="5.375" style="38" bestFit="1" customWidth="1"/>
    <col min="9786" max="9791" width="0" style="38" hidden="1" customWidth="1"/>
    <col min="9792" max="9792" width="5.375" style="38" bestFit="1" customWidth="1"/>
    <col min="9793" max="9793" width="5.375" style="38" customWidth="1"/>
    <col min="9794" max="9799" width="3.625" style="38" customWidth="1"/>
    <col min="9800" max="9801" width="5.375" style="38" customWidth="1"/>
    <col min="9802" max="9807" width="3.625" style="38" customWidth="1"/>
    <col min="9808" max="9984" width="9" style="38"/>
    <col min="9985" max="9985" width="3.625" style="38" customWidth="1"/>
    <col min="9986" max="9986" width="4.625" style="38" customWidth="1"/>
    <col min="9987" max="9987" width="14.625" style="38" customWidth="1"/>
    <col min="9988" max="10031" width="0" style="38" hidden="1" customWidth="1"/>
    <col min="10032" max="10033" width="5.375" style="38" bestFit="1" customWidth="1"/>
    <col min="10034" max="10039" width="0" style="38" hidden="1" customWidth="1"/>
    <col min="10040" max="10041" width="5.375" style="38" bestFit="1" customWidth="1"/>
    <col min="10042" max="10047" width="0" style="38" hidden="1" customWidth="1"/>
    <col min="10048" max="10048" width="5.375" style="38" bestFit="1" customWidth="1"/>
    <col min="10049" max="10049" width="5.375" style="38" customWidth="1"/>
    <col min="10050" max="10055" width="3.625" style="38" customWidth="1"/>
    <col min="10056" max="10057" width="5.375" style="38" customWidth="1"/>
    <col min="10058" max="10063" width="3.625" style="38" customWidth="1"/>
    <col min="10064" max="10240" width="9" style="38"/>
    <col min="10241" max="10241" width="3.625" style="38" customWidth="1"/>
    <col min="10242" max="10242" width="4.625" style="38" customWidth="1"/>
    <col min="10243" max="10243" width="14.625" style="38" customWidth="1"/>
    <col min="10244" max="10287" width="0" style="38" hidden="1" customWidth="1"/>
    <col min="10288" max="10289" width="5.375" style="38" bestFit="1" customWidth="1"/>
    <col min="10290" max="10295" width="0" style="38" hidden="1" customWidth="1"/>
    <col min="10296" max="10297" width="5.375" style="38" bestFit="1" customWidth="1"/>
    <col min="10298" max="10303" width="0" style="38" hidden="1" customWidth="1"/>
    <col min="10304" max="10304" width="5.375" style="38" bestFit="1" customWidth="1"/>
    <col min="10305" max="10305" width="5.375" style="38" customWidth="1"/>
    <col min="10306" max="10311" width="3.625" style="38" customWidth="1"/>
    <col min="10312" max="10313" width="5.375" style="38" customWidth="1"/>
    <col min="10314" max="10319" width="3.625" style="38" customWidth="1"/>
    <col min="10320" max="10496" width="9" style="38"/>
    <col min="10497" max="10497" width="3.625" style="38" customWidth="1"/>
    <col min="10498" max="10498" width="4.625" style="38" customWidth="1"/>
    <col min="10499" max="10499" width="14.625" style="38" customWidth="1"/>
    <col min="10500" max="10543" width="0" style="38" hidden="1" customWidth="1"/>
    <col min="10544" max="10545" width="5.375" style="38" bestFit="1" customWidth="1"/>
    <col min="10546" max="10551" width="0" style="38" hidden="1" customWidth="1"/>
    <col min="10552" max="10553" width="5.375" style="38" bestFit="1" customWidth="1"/>
    <col min="10554" max="10559" width="0" style="38" hidden="1" customWidth="1"/>
    <col min="10560" max="10560" width="5.375" style="38" bestFit="1" customWidth="1"/>
    <col min="10561" max="10561" width="5.375" style="38" customWidth="1"/>
    <col min="10562" max="10567" width="3.625" style="38" customWidth="1"/>
    <col min="10568" max="10569" width="5.375" style="38" customWidth="1"/>
    <col min="10570" max="10575" width="3.625" style="38" customWidth="1"/>
    <col min="10576" max="10752" width="9" style="38"/>
    <col min="10753" max="10753" width="3.625" style="38" customWidth="1"/>
    <col min="10754" max="10754" width="4.625" style="38" customWidth="1"/>
    <col min="10755" max="10755" width="14.625" style="38" customWidth="1"/>
    <col min="10756" max="10799" width="0" style="38" hidden="1" customWidth="1"/>
    <col min="10800" max="10801" width="5.375" style="38" bestFit="1" customWidth="1"/>
    <col min="10802" max="10807" width="0" style="38" hidden="1" customWidth="1"/>
    <col min="10808" max="10809" width="5.375" style="38" bestFit="1" customWidth="1"/>
    <col min="10810" max="10815" width="0" style="38" hidden="1" customWidth="1"/>
    <col min="10816" max="10816" width="5.375" style="38" bestFit="1" customWidth="1"/>
    <col min="10817" max="10817" width="5.375" style="38" customWidth="1"/>
    <col min="10818" max="10823" width="3.625" style="38" customWidth="1"/>
    <col min="10824" max="10825" width="5.375" style="38" customWidth="1"/>
    <col min="10826" max="10831" width="3.625" style="38" customWidth="1"/>
    <col min="10832" max="11008" width="9" style="38"/>
    <col min="11009" max="11009" width="3.625" style="38" customWidth="1"/>
    <col min="11010" max="11010" width="4.625" style="38" customWidth="1"/>
    <col min="11011" max="11011" width="14.625" style="38" customWidth="1"/>
    <col min="11012" max="11055" width="0" style="38" hidden="1" customWidth="1"/>
    <col min="11056" max="11057" width="5.375" style="38" bestFit="1" customWidth="1"/>
    <col min="11058" max="11063" width="0" style="38" hidden="1" customWidth="1"/>
    <col min="11064" max="11065" width="5.375" style="38" bestFit="1" customWidth="1"/>
    <col min="11066" max="11071" width="0" style="38" hidden="1" customWidth="1"/>
    <col min="11072" max="11072" width="5.375" style="38" bestFit="1" customWidth="1"/>
    <col min="11073" max="11073" width="5.375" style="38" customWidth="1"/>
    <col min="11074" max="11079" width="3.625" style="38" customWidth="1"/>
    <col min="11080" max="11081" width="5.375" style="38" customWidth="1"/>
    <col min="11082" max="11087" width="3.625" style="38" customWidth="1"/>
    <col min="11088" max="11264" width="9" style="38"/>
    <col min="11265" max="11265" width="3.625" style="38" customWidth="1"/>
    <col min="11266" max="11266" width="4.625" style="38" customWidth="1"/>
    <col min="11267" max="11267" width="14.625" style="38" customWidth="1"/>
    <col min="11268" max="11311" width="0" style="38" hidden="1" customWidth="1"/>
    <col min="11312" max="11313" width="5.375" style="38" bestFit="1" customWidth="1"/>
    <col min="11314" max="11319" width="0" style="38" hidden="1" customWidth="1"/>
    <col min="11320" max="11321" width="5.375" style="38" bestFit="1" customWidth="1"/>
    <col min="11322" max="11327" width="0" style="38" hidden="1" customWidth="1"/>
    <col min="11328" max="11328" width="5.375" style="38" bestFit="1" customWidth="1"/>
    <col min="11329" max="11329" width="5.375" style="38" customWidth="1"/>
    <col min="11330" max="11335" width="3.625" style="38" customWidth="1"/>
    <col min="11336" max="11337" width="5.375" style="38" customWidth="1"/>
    <col min="11338" max="11343" width="3.625" style="38" customWidth="1"/>
    <col min="11344" max="11520" width="9" style="38"/>
    <col min="11521" max="11521" width="3.625" style="38" customWidth="1"/>
    <col min="11522" max="11522" width="4.625" style="38" customWidth="1"/>
    <col min="11523" max="11523" width="14.625" style="38" customWidth="1"/>
    <col min="11524" max="11567" width="0" style="38" hidden="1" customWidth="1"/>
    <col min="11568" max="11569" width="5.375" style="38" bestFit="1" customWidth="1"/>
    <col min="11570" max="11575" width="0" style="38" hidden="1" customWidth="1"/>
    <col min="11576" max="11577" width="5.375" style="38" bestFit="1" customWidth="1"/>
    <col min="11578" max="11583" width="0" style="38" hidden="1" customWidth="1"/>
    <col min="11584" max="11584" width="5.375" style="38" bestFit="1" customWidth="1"/>
    <col min="11585" max="11585" width="5.375" style="38" customWidth="1"/>
    <col min="11586" max="11591" width="3.625" style="38" customWidth="1"/>
    <col min="11592" max="11593" width="5.375" style="38" customWidth="1"/>
    <col min="11594" max="11599" width="3.625" style="38" customWidth="1"/>
    <col min="11600" max="11776" width="9" style="38"/>
    <col min="11777" max="11777" width="3.625" style="38" customWidth="1"/>
    <col min="11778" max="11778" width="4.625" style="38" customWidth="1"/>
    <col min="11779" max="11779" width="14.625" style="38" customWidth="1"/>
    <col min="11780" max="11823" width="0" style="38" hidden="1" customWidth="1"/>
    <col min="11824" max="11825" width="5.375" style="38" bestFit="1" customWidth="1"/>
    <col min="11826" max="11831" width="0" style="38" hidden="1" customWidth="1"/>
    <col min="11832" max="11833" width="5.375" style="38" bestFit="1" customWidth="1"/>
    <col min="11834" max="11839" width="0" style="38" hidden="1" customWidth="1"/>
    <col min="11840" max="11840" width="5.375" style="38" bestFit="1" customWidth="1"/>
    <col min="11841" max="11841" width="5.375" style="38" customWidth="1"/>
    <col min="11842" max="11847" width="3.625" style="38" customWidth="1"/>
    <col min="11848" max="11849" width="5.375" style="38" customWidth="1"/>
    <col min="11850" max="11855" width="3.625" style="38" customWidth="1"/>
    <col min="11856" max="12032" width="9" style="38"/>
    <col min="12033" max="12033" width="3.625" style="38" customWidth="1"/>
    <col min="12034" max="12034" width="4.625" style="38" customWidth="1"/>
    <col min="12035" max="12035" width="14.625" style="38" customWidth="1"/>
    <col min="12036" max="12079" width="0" style="38" hidden="1" customWidth="1"/>
    <col min="12080" max="12081" width="5.375" style="38" bestFit="1" customWidth="1"/>
    <col min="12082" max="12087" width="0" style="38" hidden="1" customWidth="1"/>
    <col min="12088" max="12089" width="5.375" style="38" bestFit="1" customWidth="1"/>
    <col min="12090" max="12095" width="0" style="38" hidden="1" customWidth="1"/>
    <col min="12096" max="12096" width="5.375" style="38" bestFit="1" customWidth="1"/>
    <col min="12097" max="12097" width="5.375" style="38" customWidth="1"/>
    <col min="12098" max="12103" width="3.625" style="38" customWidth="1"/>
    <col min="12104" max="12105" width="5.375" style="38" customWidth="1"/>
    <col min="12106" max="12111" width="3.625" style="38" customWidth="1"/>
    <col min="12112" max="12288" width="9" style="38"/>
    <col min="12289" max="12289" width="3.625" style="38" customWidth="1"/>
    <col min="12290" max="12290" width="4.625" style="38" customWidth="1"/>
    <col min="12291" max="12291" width="14.625" style="38" customWidth="1"/>
    <col min="12292" max="12335" width="0" style="38" hidden="1" customWidth="1"/>
    <col min="12336" max="12337" width="5.375" style="38" bestFit="1" customWidth="1"/>
    <col min="12338" max="12343" width="0" style="38" hidden="1" customWidth="1"/>
    <col min="12344" max="12345" width="5.375" style="38" bestFit="1" customWidth="1"/>
    <col min="12346" max="12351" width="0" style="38" hidden="1" customWidth="1"/>
    <col min="12352" max="12352" width="5.375" style="38" bestFit="1" customWidth="1"/>
    <col min="12353" max="12353" width="5.375" style="38" customWidth="1"/>
    <col min="12354" max="12359" width="3.625" style="38" customWidth="1"/>
    <col min="12360" max="12361" width="5.375" style="38" customWidth="1"/>
    <col min="12362" max="12367" width="3.625" style="38" customWidth="1"/>
    <col min="12368" max="12544" width="9" style="38"/>
    <col min="12545" max="12545" width="3.625" style="38" customWidth="1"/>
    <col min="12546" max="12546" width="4.625" style="38" customWidth="1"/>
    <col min="12547" max="12547" width="14.625" style="38" customWidth="1"/>
    <col min="12548" max="12591" width="0" style="38" hidden="1" customWidth="1"/>
    <col min="12592" max="12593" width="5.375" style="38" bestFit="1" customWidth="1"/>
    <col min="12594" max="12599" width="0" style="38" hidden="1" customWidth="1"/>
    <col min="12600" max="12601" width="5.375" style="38" bestFit="1" customWidth="1"/>
    <col min="12602" max="12607" width="0" style="38" hidden="1" customWidth="1"/>
    <col min="12608" max="12608" width="5.375" style="38" bestFit="1" customWidth="1"/>
    <col min="12609" max="12609" width="5.375" style="38" customWidth="1"/>
    <col min="12610" max="12615" width="3.625" style="38" customWidth="1"/>
    <col min="12616" max="12617" width="5.375" style="38" customWidth="1"/>
    <col min="12618" max="12623" width="3.625" style="38" customWidth="1"/>
    <col min="12624" max="12800" width="9" style="38"/>
    <col min="12801" max="12801" width="3.625" style="38" customWidth="1"/>
    <col min="12802" max="12802" width="4.625" style="38" customWidth="1"/>
    <col min="12803" max="12803" width="14.625" style="38" customWidth="1"/>
    <col min="12804" max="12847" width="0" style="38" hidden="1" customWidth="1"/>
    <col min="12848" max="12849" width="5.375" style="38" bestFit="1" customWidth="1"/>
    <col min="12850" max="12855" width="0" style="38" hidden="1" customWidth="1"/>
    <col min="12856" max="12857" width="5.375" style="38" bestFit="1" customWidth="1"/>
    <col min="12858" max="12863" width="0" style="38" hidden="1" customWidth="1"/>
    <col min="12864" max="12864" width="5.375" style="38" bestFit="1" customWidth="1"/>
    <col min="12865" max="12865" width="5.375" style="38" customWidth="1"/>
    <col min="12866" max="12871" width="3.625" style="38" customWidth="1"/>
    <col min="12872" max="12873" width="5.375" style="38" customWidth="1"/>
    <col min="12874" max="12879" width="3.625" style="38" customWidth="1"/>
    <col min="12880" max="13056" width="9" style="38"/>
    <col min="13057" max="13057" width="3.625" style="38" customWidth="1"/>
    <col min="13058" max="13058" width="4.625" style="38" customWidth="1"/>
    <col min="13059" max="13059" width="14.625" style="38" customWidth="1"/>
    <col min="13060" max="13103" width="0" style="38" hidden="1" customWidth="1"/>
    <col min="13104" max="13105" width="5.375" style="38" bestFit="1" customWidth="1"/>
    <col min="13106" max="13111" width="0" style="38" hidden="1" customWidth="1"/>
    <col min="13112" max="13113" width="5.375" style="38" bestFit="1" customWidth="1"/>
    <col min="13114" max="13119" width="0" style="38" hidden="1" customWidth="1"/>
    <col min="13120" max="13120" width="5.375" style="38" bestFit="1" customWidth="1"/>
    <col min="13121" max="13121" width="5.375" style="38" customWidth="1"/>
    <col min="13122" max="13127" width="3.625" style="38" customWidth="1"/>
    <col min="13128" max="13129" width="5.375" style="38" customWidth="1"/>
    <col min="13130" max="13135" width="3.625" style="38" customWidth="1"/>
    <col min="13136" max="13312" width="9" style="38"/>
    <col min="13313" max="13313" width="3.625" style="38" customWidth="1"/>
    <col min="13314" max="13314" width="4.625" style="38" customWidth="1"/>
    <col min="13315" max="13315" width="14.625" style="38" customWidth="1"/>
    <col min="13316" max="13359" width="0" style="38" hidden="1" customWidth="1"/>
    <col min="13360" max="13361" width="5.375" style="38" bestFit="1" customWidth="1"/>
    <col min="13362" max="13367" width="0" style="38" hidden="1" customWidth="1"/>
    <col min="13368" max="13369" width="5.375" style="38" bestFit="1" customWidth="1"/>
    <col min="13370" max="13375" width="0" style="38" hidden="1" customWidth="1"/>
    <col min="13376" max="13376" width="5.375" style="38" bestFit="1" customWidth="1"/>
    <col min="13377" max="13377" width="5.375" style="38" customWidth="1"/>
    <col min="13378" max="13383" width="3.625" style="38" customWidth="1"/>
    <col min="13384" max="13385" width="5.375" style="38" customWidth="1"/>
    <col min="13386" max="13391" width="3.625" style="38" customWidth="1"/>
    <col min="13392" max="13568" width="9" style="38"/>
    <col min="13569" max="13569" width="3.625" style="38" customWidth="1"/>
    <col min="13570" max="13570" width="4.625" style="38" customWidth="1"/>
    <col min="13571" max="13571" width="14.625" style="38" customWidth="1"/>
    <col min="13572" max="13615" width="0" style="38" hidden="1" customWidth="1"/>
    <col min="13616" max="13617" width="5.375" style="38" bestFit="1" customWidth="1"/>
    <col min="13618" max="13623" width="0" style="38" hidden="1" customWidth="1"/>
    <col min="13624" max="13625" width="5.375" style="38" bestFit="1" customWidth="1"/>
    <col min="13626" max="13631" width="0" style="38" hidden="1" customWidth="1"/>
    <col min="13632" max="13632" width="5.375" style="38" bestFit="1" customWidth="1"/>
    <col min="13633" max="13633" width="5.375" style="38" customWidth="1"/>
    <col min="13634" max="13639" width="3.625" style="38" customWidth="1"/>
    <col min="13640" max="13641" width="5.375" style="38" customWidth="1"/>
    <col min="13642" max="13647" width="3.625" style="38" customWidth="1"/>
    <col min="13648" max="13824" width="9" style="38"/>
    <col min="13825" max="13825" width="3.625" style="38" customWidth="1"/>
    <col min="13826" max="13826" width="4.625" style="38" customWidth="1"/>
    <col min="13827" max="13827" width="14.625" style="38" customWidth="1"/>
    <col min="13828" max="13871" width="0" style="38" hidden="1" customWidth="1"/>
    <col min="13872" max="13873" width="5.375" style="38" bestFit="1" customWidth="1"/>
    <col min="13874" max="13879" width="0" style="38" hidden="1" customWidth="1"/>
    <col min="13880" max="13881" width="5.375" style="38" bestFit="1" customWidth="1"/>
    <col min="13882" max="13887" width="0" style="38" hidden="1" customWidth="1"/>
    <col min="13888" max="13888" width="5.375" style="38" bestFit="1" customWidth="1"/>
    <col min="13889" max="13889" width="5.375" style="38" customWidth="1"/>
    <col min="13890" max="13895" width="3.625" style="38" customWidth="1"/>
    <col min="13896" max="13897" width="5.375" style="38" customWidth="1"/>
    <col min="13898" max="13903" width="3.625" style="38" customWidth="1"/>
    <col min="13904" max="14080" width="9" style="38"/>
    <col min="14081" max="14081" width="3.625" style="38" customWidth="1"/>
    <col min="14082" max="14082" width="4.625" style="38" customWidth="1"/>
    <col min="14083" max="14083" width="14.625" style="38" customWidth="1"/>
    <col min="14084" max="14127" width="0" style="38" hidden="1" customWidth="1"/>
    <col min="14128" max="14129" width="5.375" style="38" bestFit="1" customWidth="1"/>
    <col min="14130" max="14135" width="0" style="38" hidden="1" customWidth="1"/>
    <col min="14136" max="14137" width="5.375" style="38" bestFit="1" customWidth="1"/>
    <col min="14138" max="14143" width="0" style="38" hidden="1" customWidth="1"/>
    <col min="14144" max="14144" width="5.375" style="38" bestFit="1" customWidth="1"/>
    <col min="14145" max="14145" width="5.375" style="38" customWidth="1"/>
    <col min="14146" max="14151" width="3.625" style="38" customWidth="1"/>
    <col min="14152" max="14153" width="5.375" style="38" customWidth="1"/>
    <col min="14154" max="14159" width="3.625" style="38" customWidth="1"/>
    <col min="14160" max="14336" width="9" style="38"/>
    <col min="14337" max="14337" width="3.625" style="38" customWidth="1"/>
    <col min="14338" max="14338" width="4.625" style="38" customWidth="1"/>
    <col min="14339" max="14339" width="14.625" style="38" customWidth="1"/>
    <col min="14340" max="14383" width="0" style="38" hidden="1" customWidth="1"/>
    <col min="14384" max="14385" width="5.375" style="38" bestFit="1" customWidth="1"/>
    <col min="14386" max="14391" width="0" style="38" hidden="1" customWidth="1"/>
    <col min="14392" max="14393" width="5.375" style="38" bestFit="1" customWidth="1"/>
    <col min="14394" max="14399" width="0" style="38" hidden="1" customWidth="1"/>
    <col min="14400" max="14400" width="5.375" style="38" bestFit="1" customWidth="1"/>
    <col min="14401" max="14401" width="5.375" style="38" customWidth="1"/>
    <col min="14402" max="14407" width="3.625" style="38" customWidth="1"/>
    <col min="14408" max="14409" width="5.375" style="38" customWidth="1"/>
    <col min="14410" max="14415" width="3.625" style="38" customWidth="1"/>
    <col min="14416" max="14592" width="9" style="38"/>
    <col min="14593" max="14593" width="3.625" style="38" customWidth="1"/>
    <col min="14594" max="14594" width="4.625" style="38" customWidth="1"/>
    <col min="14595" max="14595" width="14.625" style="38" customWidth="1"/>
    <col min="14596" max="14639" width="0" style="38" hidden="1" customWidth="1"/>
    <col min="14640" max="14641" width="5.375" style="38" bestFit="1" customWidth="1"/>
    <col min="14642" max="14647" width="0" style="38" hidden="1" customWidth="1"/>
    <col min="14648" max="14649" width="5.375" style="38" bestFit="1" customWidth="1"/>
    <col min="14650" max="14655" width="0" style="38" hidden="1" customWidth="1"/>
    <col min="14656" max="14656" width="5.375" style="38" bestFit="1" customWidth="1"/>
    <col min="14657" max="14657" width="5.375" style="38" customWidth="1"/>
    <col min="14658" max="14663" width="3.625" style="38" customWidth="1"/>
    <col min="14664" max="14665" width="5.375" style="38" customWidth="1"/>
    <col min="14666" max="14671" width="3.625" style="38" customWidth="1"/>
    <col min="14672" max="14848" width="9" style="38"/>
    <col min="14849" max="14849" width="3.625" style="38" customWidth="1"/>
    <col min="14850" max="14850" width="4.625" style="38" customWidth="1"/>
    <col min="14851" max="14851" width="14.625" style="38" customWidth="1"/>
    <col min="14852" max="14895" width="0" style="38" hidden="1" customWidth="1"/>
    <col min="14896" max="14897" width="5.375" style="38" bestFit="1" customWidth="1"/>
    <col min="14898" max="14903" width="0" style="38" hidden="1" customWidth="1"/>
    <col min="14904" max="14905" width="5.375" style="38" bestFit="1" customWidth="1"/>
    <col min="14906" max="14911" width="0" style="38" hidden="1" customWidth="1"/>
    <col min="14912" max="14912" width="5.375" style="38" bestFit="1" customWidth="1"/>
    <col min="14913" max="14913" width="5.375" style="38" customWidth="1"/>
    <col min="14914" max="14919" width="3.625" style="38" customWidth="1"/>
    <col min="14920" max="14921" width="5.375" style="38" customWidth="1"/>
    <col min="14922" max="14927" width="3.625" style="38" customWidth="1"/>
    <col min="14928" max="15104" width="9" style="38"/>
    <col min="15105" max="15105" width="3.625" style="38" customWidth="1"/>
    <col min="15106" max="15106" width="4.625" style="38" customWidth="1"/>
    <col min="15107" max="15107" width="14.625" style="38" customWidth="1"/>
    <col min="15108" max="15151" width="0" style="38" hidden="1" customWidth="1"/>
    <col min="15152" max="15153" width="5.375" style="38" bestFit="1" customWidth="1"/>
    <col min="15154" max="15159" width="0" style="38" hidden="1" customWidth="1"/>
    <col min="15160" max="15161" width="5.375" style="38" bestFit="1" customWidth="1"/>
    <col min="15162" max="15167" width="0" style="38" hidden="1" customWidth="1"/>
    <col min="15168" max="15168" width="5.375" style="38" bestFit="1" customWidth="1"/>
    <col min="15169" max="15169" width="5.375" style="38" customWidth="1"/>
    <col min="15170" max="15175" width="3.625" style="38" customWidth="1"/>
    <col min="15176" max="15177" width="5.375" style="38" customWidth="1"/>
    <col min="15178" max="15183" width="3.625" style="38" customWidth="1"/>
    <col min="15184" max="15360" width="9" style="38"/>
    <col min="15361" max="15361" width="3.625" style="38" customWidth="1"/>
    <col min="15362" max="15362" width="4.625" style="38" customWidth="1"/>
    <col min="15363" max="15363" width="14.625" style="38" customWidth="1"/>
    <col min="15364" max="15407" width="0" style="38" hidden="1" customWidth="1"/>
    <col min="15408" max="15409" width="5.375" style="38" bestFit="1" customWidth="1"/>
    <col min="15410" max="15415" width="0" style="38" hidden="1" customWidth="1"/>
    <col min="15416" max="15417" width="5.375" style="38" bestFit="1" customWidth="1"/>
    <col min="15418" max="15423" width="0" style="38" hidden="1" customWidth="1"/>
    <col min="15424" max="15424" width="5.375" style="38" bestFit="1" customWidth="1"/>
    <col min="15425" max="15425" width="5.375" style="38" customWidth="1"/>
    <col min="15426" max="15431" width="3.625" style="38" customWidth="1"/>
    <col min="15432" max="15433" width="5.375" style="38" customWidth="1"/>
    <col min="15434" max="15439" width="3.625" style="38" customWidth="1"/>
    <col min="15440" max="15616" width="9" style="38"/>
    <col min="15617" max="15617" width="3.625" style="38" customWidth="1"/>
    <col min="15618" max="15618" width="4.625" style="38" customWidth="1"/>
    <col min="15619" max="15619" width="14.625" style="38" customWidth="1"/>
    <col min="15620" max="15663" width="0" style="38" hidden="1" customWidth="1"/>
    <col min="15664" max="15665" width="5.375" style="38" bestFit="1" customWidth="1"/>
    <col min="15666" max="15671" width="0" style="38" hidden="1" customWidth="1"/>
    <col min="15672" max="15673" width="5.375" style="38" bestFit="1" customWidth="1"/>
    <col min="15674" max="15679" width="0" style="38" hidden="1" customWidth="1"/>
    <col min="15680" max="15680" width="5.375" style="38" bestFit="1" customWidth="1"/>
    <col min="15681" max="15681" width="5.375" style="38" customWidth="1"/>
    <col min="15682" max="15687" width="3.625" style="38" customWidth="1"/>
    <col min="15688" max="15689" width="5.375" style="38" customWidth="1"/>
    <col min="15690" max="15695" width="3.625" style="38" customWidth="1"/>
    <col min="15696" max="15872" width="9" style="38"/>
    <col min="15873" max="15873" width="3.625" style="38" customWidth="1"/>
    <col min="15874" max="15874" width="4.625" style="38" customWidth="1"/>
    <col min="15875" max="15875" width="14.625" style="38" customWidth="1"/>
    <col min="15876" max="15919" width="0" style="38" hidden="1" customWidth="1"/>
    <col min="15920" max="15921" width="5.375" style="38" bestFit="1" customWidth="1"/>
    <col min="15922" max="15927" width="0" style="38" hidden="1" customWidth="1"/>
    <col min="15928" max="15929" width="5.375" style="38" bestFit="1" customWidth="1"/>
    <col min="15930" max="15935" width="0" style="38" hidden="1" customWidth="1"/>
    <col min="15936" max="15936" width="5.375" style="38" bestFit="1" customWidth="1"/>
    <col min="15937" max="15937" width="5.375" style="38" customWidth="1"/>
    <col min="15938" max="15943" width="3.625" style="38" customWidth="1"/>
    <col min="15944" max="15945" width="5.375" style="38" customWidth="1"/>
    <col min="15946" max="15951" width="3.625" style="38" customWidth="1"/>
    <col min="15952" max="16128" width="9" style="38"/>
    <col min="16129" max="16129" width="3.625" style="38" customWidth="1"/>
    <col min="16130" max="16130" width="4.625" style="38" customWidth="1"/>
    <col min="16131" max="16131" width="14.625" style="38" customWidth="1"/>
    <col min="16132" max="16175" width="0" style="38" hidden="1" customWidth="1"/>
    <col min="16176" max="16177" width="5.375" style="38" bestFit="1" customWidth="1"/>
    <col min="16178" max="16183" width="0" style="38" hidden="1" customWidth="1"/>
    <col min="16184" max="16185" width="5.375" style="38" bestFit="1" customWidth="1"/>
    <col min="16186" max="16191" width="0" style="38" hidden="1" customWidth="1"/>
    <col min="16192" max="16192" width="5.375" style="38" bestFit="1" customWidth="1"/>
    <col min="16193" max="16193" width="5.375" style="38" customWidth="1"/>
    <col min="16194" max="16199" width="3.625" style="38" customWidth="1"/>
    <col min="16200" max="16201" width="5.375" style="38" customWidth="1"/>
    <col min="16202" max="16207" width="3.625" style="38" customWidth="1"/>
    <col min="16208" max="16384" width="9" style="38"/>
  </cols>
  <sheetData>
    <row r="1" spans="1:79" ht="30" customHeight="1">
      <c r="A1" s="1" t="s">
        <v>35</v>
      </c>
      <c r="C1" s="2"/>
      <c r="D1" s="3"/>
      <c r="E1" s="3"/>
      <c r="F1" s="3"/>
      <c r="G1" s="3"/>
      <c r="H1" s="2"/>
      <c r="I1" s="3"/>
      <c r="J1" s="3"/>
      <c r="K1" s="3"/>
      <c r="P1" s="2"/>
      <c r="Q1" s="3"/>
      <c r="R1" s="3"/>
      <c r="S1" s="3"/>
      <c r="X1" s="2"/>
      <c r="Y1" s="3"/>
      <c r="Z1" s="3"/>
      <c r="AA1" s="3"/>
      <c r="AF1" s="2"/>
      <c r="AG1" s="3"/>
      <c r="AH1" s="3"/>
      <c r="AI1" s="3"/>
      <c r="AN1" s="2"/>
      <c r="AO1" s="3"/>
      <c r="AP1" s="3"/>
      <c r="AQ1" s="3"/>
      <c r="AV1" s="2"/>
      <c r="AW1" s="3"/>
      <c r="AX1" s="3"/>
      <c r="AY1" s="3"/>
      <c r="BD1" s="2"/>
      <c r="BE1" s="3"/>
      <c r="BF1" s="3"/>
      <c r="BG1" s="3"/>
    </row>
    <row r="2" spans="1:79" ht="18" customHeight="1">
      <c r="A2" s="39"/>
      <c r="B2" s="6" t="s">
        <v>36</v>
      </c>
      <c r="C2" s="2"/>
      <c r="D2" s="3"/>
      <c r="E2" s="3"/>
      <c r="F2" s="3"/>
      <c r="G2" s="3"/>
      <c r="H2" s="2"/>
      <c r="I2" s="3"/>
      <c r="J2" s="3"/>
      <c r="K2" s="3"/>
      <c r="O2" s="7" t="s">
        <v>1</v>
      </c>
      <c r="P2" s="2"/>
      <c r="Q2" s="3"/>
      <c r="R2" s="3"/>
      <c r="S2" s="3"/>
      <c r="W2" s="7"/>
      <c r="X2" s="2"/>
      <c r="Y2" s="3"/>
      <c r="Z2" s="3"/>
      <c r="AA2" s="3"/>
      <c r="AE2" s="7"/>
      <c r="AF2" s="2"/>
      <c r="AG2" s="3"/>
      <c r="AH2" s="3"/>
      <c r="AI2" s="3"/>
      <c r="AM2" s="7"/>
      <c r="AN2" s="2"/>
      <c r="AO2" s="3"/>
      <c r="AP2" s="3"/>
      <c r="AQ2" s="3"/>
      <c r="AU2" s="7"/>
      <c r="AV2" s="2"/>
      <c r="AW2" s="3"/>
      <c r="AX2" s="3"/>
      <c r="AY2" s="3"/>
      <c r="BC2" s="7"/>
      <c r="BD2" s="2"/>
      <c r="BE2" s="3"/>
      <c r="BF2" s="3"/>
      <c r="BG2" s="3"/>
      <c r="CA2" s="7" t="s">
        <v>1</v>
      </c>
    </row>
    <row r="3" spans="1:79" ht="15" customHeight="1">
      <c r="B3" s="624" t="s">
        <v>37</v>
      </c>
      <c r="C3" s="613" t="s">
        <v>2</v>
      </c>
      <c r="D3" s="625" t="s">
        <v>4</v>
      </c>
      <c r="E3" s="625"/>
      <c r="F3" s="625" t="s">
        <v>5</v>
      </c>
      <c r="G3" s="625"/>
      <c r="H3" s="621" t="s">
        <v>6</v>
      </c>
      <c r="I3" s="621"/>
      <c r="J3" s="621"/>
      <c r="K3" s="621"/>
      <c r="L3" s="621"/>
      <c r="M3" s="621"/>
      <c r="N3" s="621"/>
      <c r="O3" s="621"/>
      <c r="P3" s="621" t="s">
        <v>7</v>
      </c>
      <c r="Q3" s="621"/>
      <c r="R3" s="621"/>
      <c r="S3" s="621"/>
      <c r="T3" s="621"/>
      <c r="U3" s="621"/>
      <c r="V3" s="621"/>
      <c r="W3" s="621"/>
      <c r="X3" s="621" t="s">
        <v>8</v>
      </c>
      <c r="Y3" s="621"/>
      <c r="Z3" s="621"/>
      <c r="AA3" s="621"/>
      <c r="AB3" s="621"/>
      <c r="AC3" s="621"/>
      <c r="AD3" s="621"/>
      <c r="AE3" s="621"/>
      <c r="AF3" s="622" t="s">
        <v>9</v>
      </c>
      <c r="AG3" s="623"/>
      <c r="AH3" s="40"/>
      <c r="AI3" s="40"/>
      <c r="AJ3" s="40"/>
      <c r="AK3" s="40"/>
      <c r="AL3" s="40"/>
      <c r="AM3" s="41"/>
      <c r="AN3" s="621" t="s">
        <v>10</v>
      </c>
      <c r="AO3" s="621"/>
      <c r="AP3" s="621"/>
      <c r="AQ3" s="621"/>
      <c r="AR3" s="621"/>
      <c r="AS3" s="621"/>
      <c r="AT3" s="621"/>
      <c r="AU3" s="621"/>
      <c r="AV3" s="621" t="s">
        <v>11</v>
      </c>
      <c r="AW3" s="621"/>
      <c r="AX3" s="621"/>
      <c r="AY3" s="621"/>
      <c r="AZ3" s="621"/>
      <c r="BA3" s="621"/>
      <c r="BB3" s="621"/>
      <c r="BC3" s="621"/>
      <c r="BD3" s="621" t="s">
        <v>12</v>
      </c>
      <c r="BE3" s="621"/>
      <c r="BF3" s="621"/>
      <c r="BG3" s="621"/>
      <c r="BH3" s="621"/>
      <c r="BI3" s="621"/>
      <c r="BJ3" s="621"/>
      <c r="BK3" s="621"/>
      <c r="BL3" s="621" t="s">
        <v>13</v>
      </c>
      <c r="BM3" s="621"/>
      <c r="BN3" s="621"/>
      <c r="BO3" s="621"/>
      <c r="BP3" s="621"/>
      <c r="BQ3" s="621"/>
      <c r="BR3" s="621"/>
      <c r="BS3" s="621"/>
      <c r="BT3" s="621" t="s">
        <v>14</v>
      </c>
      <c r="BU3" s="621"/>
      <c r="BV3" s="621"/>
      <c r="BW3" s="621"/>
      <c r="BX3" s="621"/>
      <c r="BY3" s="621"/>
      <c r="BZ3" s="621"/>
      <c r="CA3" s="621"/>
    </row>
    <row r="4" spans="1:79" ht="10.5" customHeight="1">
      <c r="B4" s="624"/>
      <c r="C4" s="613"/>
      <c r="D4" s="616" t="s">
        <v>38</v>
      </c>
      <c r="E4" s="616" t="s">
        <v>39</v>
      </c>
      <c r="F4" s="616" t="s">
        <v>38</v>
      </c>
      <c r="G4" s="616" t="s">
        <v>39</v>
      </c>
      <c r="H4" s="616" t="s">
        <v>38</v>
      </c>
      <c r="I4" s="616" t="s">
        <v>39</v>
      </c>
      <c r="J4" s="42"/>
      <c r="K4" s="42"/>
      <c r="L4" s="42"/>
      <c r="M4" s="42"/>
      <c r="N4" s="42"/>
      <c r="O4" s="42"/>
      <c r="P4" s="616" t="s">
        <v>38</v>
      </c>
      <c r="Q4" s="615" t="s">
        <v>39</v>
      </c>
      <c r="R4" s="43"/>
      <c r="S4" s="43"/>
      <c r="T4" s="43"/>
      <c r="U4" s="43"/>
      <c r="V4" s="43"/>
      <c r="W4" s="44"/>
      <c r="X4" s="616" t="s">
        <v>38</v>
      </c>
      <c r="Y4" s="615" t="s">
        <v>39</v>
      </c>
      <c r="Z4" s="43"/>
      <c r="AA4" s="43"/>
      <c r="AB4" s="43"/>
      <c r="AC4" s="43"/>
      <c r="AD4" s="43"/>
      <c r="AE4" s="44"/>
      <c r="AF4" s="616" t="s">
        <v>38</v>
      </c>
      <c r="AG4" s="615" t="s">
        <v>39</v>
      </c>
      <c r="AH4" s="43"/>
      <c r="AI4" s="43"/>
      <c r="AJ4" s="43"/>
      <c r="AK4" s="43"/>
      <c r="AL4" s="43"/>
      <c r="AM4" s="44"/>
      <c r="AN4" s="616" t="s">
        <v>38</v>
      </c>
      <c r="AO4" s="615" t="s">
        <v>39</v>
      </c>
      <c r="AP4" s="43"/>
      <c r="AQ4" s="43"/>
      <c r="AR4" s="43"/>
      <c r="AS4" s="43"/>
      <c r="AT4" s="43"/>
      <c r="AU4" s="44"/>
      <c r="AV4" s="616" t="s">
        <v>38</v>
      </c>
      <c r="AW4" s="615" t="s">
        <v>39</v>
      </c>
      <c r="AX4" s="43"/>
      <c r="AY4" s="43"/>
      <c r="AZ4" s="43"/>
      <c r="BA4" s="43"/>
      <c r="BB4" s="43"/>
      <c r="BC4" s="44"/>
      <c r="BD4" s="616" t="s">
        <v>38</v>
      </c>
      <c r="BE4" s="615" t="s">
        <v>39</v>
      </c>
      <c r="BF4" s="43"/>
      <c r="BG4" s="43"/>
      <c r="BH4" s="43"/>
      <c r="BI4" s="43"/>
      <c r="BJ4" s="43"/>
      <c r="BK4" s="44"/>
      <c r="BL4" s="616" t="s">
        <v>38</v>
      </c>
      <c r="BM4" s="615" t="s">
        <v>40</v>
      </c>
      <c r="BN4" s="43"/>
      <c r="BO4" s="43"/>
      <c r="BP4" s="43"/>
      <c r="BQ4" s="43"/>
      <c r="BR4" s="43"/>
      <c r="BS4" s="44"/>
      <c r="BT4" s="616" t="s">
        <v>38</v>
      </c>
      <c r="BU4" s="615" t="s">
        <v>40</v>
      </c>
      <c r="BV4" s="43"/>
      <c r="BW4" s="43"/>
      <c r="BX4" s="43"/>
      <c r="BY4" s="43"/>
      <c r="BZ4" s="43"/>
      <c r="CA4" s="44"/>
    </row>
    <row r="5" spans="1:79" s="45" customFormat="1" ht="15" customHeight="1">
      <c r="B5" s="624"/>
      <c r="C5" s="613"/>
      <c r="D5" s="616"/>
      <c r="E5" s="616"/>
      <c r="F5" s="616"/>
      <c r="G5" s="616"/>
      <c r="H5" s="616"/>
      <c r="I5" s="616"/>
      <c r="J5" s="46" t="s">
        <v>41</v>
      </c>
      <c r="K5" s="46" t="s">
        <v>42</v>
      </c>
      <c r="L5" s="46" t="s">
        <v>43</v>
      </c>
      <c r="M5" s="46" t="s">
        <v>44</v>
      </c>
      <c r="N5" s="46" t="s">
        <v>45</v>
      </c>
      <c r="O5" s="46" t="s">
        <v>46</v>
      </c>
      <c r="P5" s="616"/>
      <c r="Q5" s="616"/>
      <c r="R5" s="46" t="s">
        <v>41</v>
      </c>
      <c r="S5" s="46" t="s">
        <v>42</v>
      </c>
      <c r="T5" s="46" t="s">
        <v>43</v>
      </c>
      <c r="U5" s="46" t="s">
        <v>44</v>
      </c>
      <c r="V5" s="46" t="s">
        <v>45</v>
      </c>
      <c r="W5" s="46" t="s">
        <v>46</v>
      </c>
      <c r="X5" s="616"/>
      <c r="Y5" s="616"/>
      <c r="Z5" s="46" t="s">
        <v>41</v>
      </c>
      <c r="AA5" s="46" t="s">
        <v>42</v>
      </c>
      <c r="AB5" s="46" t="s">
        <v>43</v>
      </c>
      <c r="AC5" s="46" t="s">
        <v>44</v>
      </c>
      <c r="AD5" s="46" t="s">
        <v>45</v>
      </c>
      <c r="AE5" s="46" t="s">
        <v>46</v>
      </c>
      <c r="AF5" s="616"/>
      <c r="AG5" s="616"/>
      <c r="AH5" s="46" t="s">
        <v>41</v>
      </c>
      <c r="AI5" s="46" t="s">
        <v>42</v>
      </c>
      <c r="AJ5" s="46" t="s">
        <v>43</v>
      </c>
      <c r="AK5" s="46" t="s">
        <v>44</v>
      </c>
      <c r="AL5" s="46" t="s">
        <v>45</v>
      </c>
      <c r="AM5" s="46" t="s">
        <v>46</v>
      </c>
      <c r="AN5" s="616"/>
      <c r="AO5" s="616"/>
      <c r="AP5" s="46" t="s">
        <v>41</v>
      </c>
      <c r="AQ5" s="46" t="s">
        <v>42</v>
      </c>
      <c r="AR5" s="46" t="s">
        <v>43</v>
      </c>
      <c r="AS5" s="46" t="s">
        <v>44</v>
      </c>
      <c r="AT5" s="46" t="s">
        <v>45</v>
      </c>
      <c r="AU5" s="46" t="s">
        <v>46</v>
      </c>
      <c r="AV5" s="616"/>
      <c r="AW5" s="616"/>
      <c r="AX5" s="46" t="s">
        <v>41</v>
      </c>
      <c r="AY5" s="46" t="s">
        <v>42</v>
      </c>
      <c r="AZ5" s="46" t="s">
        <v>43</v>
      </c>
      <c r="BA5" s="46" t="s">
        <v>44</v>
      </c>
      <c r="BB5" s="46" t="s">
        <v>45</v>
      </c>
      <c r="BC5" s="46" t="s">
        <v>46</v>
      </c>
      <c r="BD5" s="616"/>
      <c r="BE5" s="616"/>
      <c r="BF5" s="46" t="s">
        <v>41</v>
      </c>
      <c r="BG5" s="46" t="s">
        <v>42</v>
      </c>
      <c r="BH5" s="46" t="s">
        <v>43</v>
      </c>
      <c r="BI5" s="46" t="s">
        <v>44</v>
      </c>
      <c r="BJ5" s="46" t="s">
        <v>45</v>
      </c>
      <c r="BK5" s="46" t="s">
        <v>46</v>
      </c>
      <c r="BL5" s="616"/>
      <c r="BM5" s="616"/>
      <c r="BN5" s="46" t="s">
        <v>41</v>
      </c>
      <c r="BO5" s="46" t="s">
        <v>42</v>
      </c>
      <c r="BP5" s="46" t="s">
        <v>43</v>
      </c>
      <c r="BQ5" s="46" t="s">
        <v>44</v>
      </c>
      <c r="BR5" s="46" t="s">
        <v>45</v>
      </c>
      <c r="BS5" s="46" t="s">
        <v>46</v>
      </c>
      <c r="BT5" s="616"/>
      <c r="BU5" s="616"/>
      <c r="BV5" s="46" t="s">
        <v>41</v>
      </c>
      <c r="BW5" s="46" t="s">
        <v>42</v>
      </c>
      <c r="BX5" s="46" t="s">
        <v>43</v>
      </c>
      <c r="BY5" s="46" t="s">
        <v>44</v>
      </c>
      <c r="BZ5" s="46" t="s">
        <v>45</v>
      </c>
      <c r="CA5" s="46" t="s">
        <v>46</v>
      </c>
    </row>
    <row r="6" spans="1:79" s="47" customFormat="1" ht="16.5" customHeight="1">
      <c r="B6" s="617" t="s">
        <v>47</v>
      </c>
      <c r="C6" s="48" t="s">
        <v>48</v>
      </c>
      <c r="D6" s="49">
        <v>90</v>
      </c>
      <c r="E6" s="49">
        <v>53</v>
      </c>
      <c r="F6" s="49">
        <v>90</v>
      </c>
      <c r="G6" s="49">
        <v>63</v>
      </c>
      <c r="H6" s="49">
        <v>90</v>
      </c>
      <c r="I6" s="50">
        <f>SUM(J6:O6)</f>
        <v>68</v>
      </c>
      <c r="J6" s="50"/>
      <c r="K6" s="51">
        <v>12</v>
      </c>
      <c r="L6" s="48">
        <v>13</v>
      </c>
      <c r="M6" s="48">
        <v>22</v>
      </c>
      <c r="N6" s="48">
        <v>20</v>
      </c>
      <c r="O6" s="48">
        <v>1</v>
      </c>
      <c r="P6" s="49">
        <v>90</v>
      </c>
      <c r="Q6" s="50">
        <f t="shared" ref="Q6:Q12" si="0">SUM(R6:W6)</f>
        <v>66</v>
      </c>
      <c r="R6" s="50">
        <v>1</v>
      </c>
      <c r="S6" s="51">
        <v>9</v>
      </c>
      <c r="T6" s="48">
        <v>20</v>
      </c>
      <c r="U6" s="48">
        <v>14</v>
      </c>
      <c r="V6" s="48">
        <v>21</v>
      </c>
      <c r="W6" s="48">
        <v>1</v>
      </c>
      <c r="X6" s="49">
        <v>90</v>
      </c>
      <c r="Y6" s="50">
        <f t="shared" ref="Y6:Y12" si="1">SUM(Z6:AE6)</f>
        <v>68</v>
      </c>
      <c r="Z6" s="50">
        <v>1</v>
      </c>
      <c r="AA6" s="51">
        <v>11</v>
      </c>
      <c r="AB6" s="48">
        <v>19</v>
      </c>
      <c r="AC6" s="48">
        <v>19</v>
      </c>
      <c r="AD6" s="48">
        <v>13</v>
      </c>
      <c r="AE6" s="48">
        <v>5</v>
      </c>
      <c r="AF6" s="49">
        <v>90</v>
      </c>
      <c r="AG6" s="50">
        <f>SUM(AH6:AM6)</f>
        <v>72</v>
      </c>
      <c r="AH6" s="50">
        <v>1</v>
      </c>
      <c r="AI6" s="51">
        <v>11</v>
      </c>
      <c r="AJ6" s="48">
        <v>19</v>
      </c>
      <c r="AK6" s="48">
        <v>21</v>
      </c>
      <c r="AL6" s="48">
        <v>20</v>
      </c>
      <c r="AM6" s="48">
        <v>0</v>
      </c>
      <c r="AN6" s="52" t="s">
        <v>49</v>
      </c>
      <c r="AO6" s="53" t="s">
        <v>49</v>
      </c>
      <c r="AP6" s="53" t="s">
        <v>49</v>
      </c>
      <c r="AQ6" s="53" t="s">
        <v>49</v>
      </c>
      <c r="AR6" s="53" t="s">
        <v>49</v>
      </c>
      <c r="AS6" s="53" t="s">
        <v>49</v>
      </c>
      <c r="AT6" s="53" t="s">
        <v>49</v>
      </c>
      <c r="AU6" s="53" t="s">
        <v>49</v>
      </c>
      <c r="AV6" s="52" t="s">
        <v>49</v>
      </c>
      <c r="AW6" s="53" t="s">
        <v>49</v>
      </c>
      <c r="AX6" s="53" t="s">
        <v>49</v>
      </c>
      <c r="AY6" s="53" t="s">
        <v>49</v>
      </c>
      <c r="AZ6" s="53" t="s">
        <v>49</v>
      </c>
      <c r="BA6" s="53" t="s">
        <v>49</v>
      </c>
      <c r="BB6" s="53" t="s">
        <v>49</v>
      </c>
      <c r="BC6" s="53" t="s">
        <v>49</v>
      </c>
      <c r="BD6" s="52" t="s">
        <v>49</v>
      </c>
      <c r="BE6" s="53" t="s">
        <v>49</v>
      </c>
      <c r="BF6" s="53" t="s">
        <v>49</v>
      </c>
      <c r="BG6" s="53" t="s">
        <v>49</v>
      </c>
      <c r="BH6" s="53" t="s">
        <v>49</v>
      </c>
      <c r="BI6" s="53" t="s">
        <v>49</v>
      </c>
      <c r="BJ6" s="53" t="s">
        <v>49</v>
      </c>
      <c r="BK6" s="53" t="s">
        <v>49</v>
      </c>
      <c r="BL6" s="52" t="s">
        <v>49</v>
      </c>
      <c r="BM6" s="53" t="s">
        <v>49</v>
      </c>
      <c r="BN6" s="53" t="s">
        <v>49</v>
      </c>
      <c r="BO6" s="53" t="s">
        <v>49</v>
      </c>
      <c r="BP6" s="53" t="s">
        <v>49</v>
      </c>
      <c r="BQ6" s="53" t="s">
        <v>49</v>
      </c>
      <c r="BR6" s="53" t="s">
        <v>49</v>
      </c>
      <c r="BS6" s="53" t="s">
        <v>49</v>
      </c>
      <c r="BT6" s="52">
        <v>80</v>
      </c>
      <c r="BU6" s="50">
        <f>SUM(BV6:CA6)</f>
        <v>30</v>
      </c>
      <c r="BV6" s="53">
        <v>0</v>
      </c>
      <c r="BW6" s="53">
        <v>0</v>
      </c>
      <c r="BX6" s="53">
        <v>0</v>
      </c>
      <c r="BY6" s="53">
        <v>9</v>
      </c>
      <c r="BZ6" s="53">
        <v>13</v>
      </c>
      <c r="CA6" s="53">
        <v>8</v>
      </c>
    </row>
    <row r="7" spans="1:79" s="47" customFormat="1" ht="16.5" customHeight="1">
      <c r="B7" s="617"/>
      <c r="C7" s="48" t="s">
        <v>50</v>
      </c>
      <c r="D7" s="49">
        <v>80</v>
      </c>
      <c r="E7" s="49">
        <v>53</v>
      </c>
      <c r="F7" s="49">
        <v>80</v>
      </c>
      <c r="G7" s="49">
        <v>45</v>
      </c>
      <c r="H7" s="49">
        <v>80</v>
      </c>
      <c r="I7" s="50">
        <f>SUM(J7:O7)</f>
        <v>37</v>
      </c>
      <c r="J7" s="50"/>
      <c r="K7" s="51">
        <v>2</v>
      </c>
      <c r="L7" s="48">
        <v>9</v>
      </c>
      <c r="M7" s="48">
        <v>19</v>
      </c>
      <c r="N7" s="48">
        <v>7</v>
      </c>
      <c r="O7" s="48"/>
      <c r="P7" s="49">
        <v>80</v>
      </c>
      <c r="Q7" s="50">
        <f t="shared" si="0"/>
        <v>33</v>
      </c>
      <c r="R7" s="50">
        <v>0</v>
      </c>
      <c r="S7" s="51">
        <v>2</v>
      </c>
      <c r="T7" s="48">
        <v>4</v>
      </c>
      <c r="U7" s="48">
        <v>11</v>
      </c>
      <c r="V7" s="48">
        <v>16</v>
      </c>
      <c r="W7" s="48">
        <v>0</v>
      </c>
      <c r="X7" s="49">
        <v>80</v>
      </c>
      <c r="Y7" s="50">
        <f t="shared" si="1"/>
        <v>32</v>
      </c>
      <c r="Z7" s="50">
        <v>0</v>
      </c>
      <c r="AA7" s="51">
        <v>6</v>
      </c>
      <c r="AB7" s="48">
        <v>7</v>
      </c>
      <c r="AC7" s="48">
        <v>7</v>
      </c>
      <c r="AD7" s="48">
        <v>12</v>
      </c>
      <c r="AE7" s="48">
        <v>0</v>
      </c>
      <c r="AF7" s="49">
        <v>80</v>
      </c>
      <c r="AG7" s="50">
        <f t="shared" ref="AG7:AG26" si="2">SUM(AH7:AM7)</f>
        <v>28</v>
      </c>
      <c r="AH7" s="50">
        <v>0</v>
      </c>
      <c r="AI7" s="51">
        <v>6</v>
      </c>
      <c r="AJ7" s="48">
        <v>7</v>
      </c>
      <c r="AK7" s="48">
        <v>7</v>
      </c>
      <c r="AL7" s="48">
        <v>7</v>
      </c>
      <c r="AM7" s="48">
        <v>1</v>
      </c>
      <c r="AN7" s="52" t="s">
        <v>51</v>
      </c>
      <c r="AO7" s="53" t="s">
        <v>51</v>
      </c>
      <c r="AP7" s="53" t="s">
        <v>51</v>
      </c>
      <c r="AQ7" s="53" t="s">
        <v>51</v>
      </c>
      <c r="AR7" s="53" t="s">
        <v>51</v>
      </c>
      <c r="AS7" s="53" t="s">
        <v>51</v>
      </c>
      <c r="AT7" s="53" t="s">
        <v>51</v>
      </c>
      <c r="AU7" s="53" t="s">
        <v>51</v>
      </c>
      <c r="AV7" s="52" t="s">
        <v>51</v>
      </c>
      <c r="AW7" s="53" t="s">
        <v>51</v>
      </c>
      <c r="AX7" s="53" t="s">
        <v>51</v>
      </c>
      <c r="AY7" s="53" t="s">
        <v>51</v>
      </c>
      <c r="AZ7" s="53" t="s">
        <v>51</v>
      </c>
      <c r="BA7" s="53" t="s">
        <v>51</v>
      </c>
      <c r="BB7" s="53" t="s">
        <v>51</v>
      </c>
      <c r="BC7" s="53" t="s">
        <v>51</v>
      </c>
      <c r="BD7" s="52" t="s">
        <v>51</v>
      </c>
      <c r="BE7" s="53" t="s">
        <v>51</v>
      </c>
      <c r="BF7" s="53" t="s">
        <v>51</v>
      </c>
      <c r="BG7" s="53" t="s">
        <v>51</v>
      </c>
      <c r="BH7" s="53" t="s">
        <v>51</v>
      </c>
      <c r="BI7" s="53" t="s">
        <v>51</v>
      </c>
      <c r="BJ7" s="53" t="s">
        <v>51</v>
      </c>
      <c r="BK7" s="53" t="s">
        <v>51</v>
      </c>
      <c r="BL7" s="52" t="s">
        <v>51</v>
      </c>
      <c r="BM7" s="53" t="s">
        <v>51</v>
      </c>
      <c r="BN7" s="53" t="s">
        <v>51</v>
      </c>
      <c r="BO7" s="53" t="s">
        <v>51</v>
      </c>
      <c r="BP7" s="53" t="s">
        <v>51</v>
      </c>
      <c r="BQ7" s="53" t="s">
        <v>51</v>
      </c>
      <c r="BR7" s="53" t="s">
        <v>51</v>
      </c>
      <c r="BS7" s="53" t="s">
        <v>51</v>
      </c>
      <c r="BT7" s="52" t="s">
        <v>51</v>
      </c>
      <c r="BU7" s="52" t="s">
        <v>51</v>
      </c>
      <c r="BV7" s="53" t="s">
        <v>51</v>
      </c>
      <c r="BW7" s="53" t="s">
        <v>51</v>
      </c>
      <c r="BX7" s="53" t="s">
        <v>51</v>
      </c>
      <c r="BY7" s="53" t="s">
        <v>51</v>
      </c>
      <c r="BZ7" s="53" t="s">
        <v>51</v>
      </c>
      <c r="CA7" s="53" t="s">
        <v>51</v>
      </c>
    </row>
    <row r="8" spans="1:79" s="47" customFormat="1" ht="16.5" customHeight="1">
      <c r="B8" s="617"/>
      <c r="C8" s="48" t="s">
        <v>52</v>
      </c>
      <c r="D8" s="49">
        <v>120</v>
      </c>
      <c r="E8" s="49">
        <v>116</v>
      </c>
      <c r="F8" s="49">
        <v>120</v>
      </c>
      <c r="G8" s="49">
        <v>116</v>
      </c>
      <c r="H8" s="49">
        <v>120</v>
      </c>
      <c r="I8" s="50">
        <f>SUM(J8:O8)</f>
        <v>105</v>
      </c>
      <c r="J8" s="50">
        <v>5</v>
      </c>
      <c r="K8" s="51">
        <v>11</v>
      </c>
      <c r="L8" s="48">
        <v>23</v>
      </c>
      <c r="M8" s="48">
        <v>27</v>
      </c>
      <c r="N8" s="48">
        <v>23</v>
      </c>
      <c r="O8" s="48">
        <v>16</v>
      </c>
      <c r="P8" s="49">
        <v>120</v>
      </c>
      <c r="Q8" s="50">
        <f t="shared" si="0"/>
        <v>108</v>
      </c>
      <c r="R8" s="50">
        <v>5</v>
      </c>
      <c r="S8" s="51">
        <v>14</v>
      </c>
      <c r="T8" s="48">
        <v>16</v>
      </c>
      <c r="U8" s="48">
        <v>28</v>
      </c>
      <c r="V8" s="48">
        <v>25</v>
      </c>
      <c r="W8" s="48">
        <v>20</v>
      </c>
      <c r="X8" s="49">
        <v>120</v>
      </c>
      <c r="Y8" s="50">
        <f t="shared" si="1"/>
        <v>103</v>
      </c>
      <c r="Z8" s="50">
        <v>3</v>
      </c>
      <c r="AA8" s="51">
        <v>14</v>
      </c>
      <c r="AB8" s="48">
        <v>27</v>
      </c>
      <c r="AC8" s="48">
        <v>20</v>
      </c>
      <c r="AD8" s="48">
        <v>25</v>
      </c>
      <c r="AE8" s="48">
        <v>14</v>
      </c>
      <c r="AF8" s="49">
        <v>120</v>
      </c>
      <c r="AG8" s="50">
        <f t="shared" si="2"/>
        <v>100</v>
      </c>
      <c r="AH8" s="50">
        <v>4</v>
      </c>
      <c r="AI8" s="51">
        <v>11</v>
      </c>
      <c r="AJ8" s="48">
        <v>23</v>
      </c>
      <c r="AK8" s="48">
        <v>28</v>
      </c>
      <c r="AL8" s="48">
        <v>23</v>
      </c>
      <c r="AM8" s="48">
        <v>11</v>
      </c>
      <c r="AN8" s="49">
        <v>120</v>
      </c>
      <c r="AO8" s="50">
        <f t="shared" ref="AO8:AO26" si="3">SUM(AP8:AU8)</f>
        <v>99</v>
      </c>
      <c r="AP8" s="50">
        <v>3</v>
      </c>
      <c r="AQ8" s="51">
        <v>9</v>
      </c>
      <c r="AR8" s="48">
        <v>24</v>
      </c>
      <c r="AS8" s="48">
        <v>29</v>
      </c>
      <c r="AT8" s="48">
        <v>19</v>
      </c>
      <c r="AU8" s="48">
        <v>15</v>
      </c>
      <c r="AV8" s="49">
        <v>120</v>
      </c>
      <c r="AW8" s="50">
        <f>SUM(AX8:BC8)</f>
        <v>118</v>
      </c>
      <c r="AX8" s="50">
        <v>7</v>
      </c>
      <c r="AY8" s="51">
        <v>17</v>
      </c>
      <c r="AZ8" s="48">
        <v>24</v>
      </c>
      <c r="BA8" s="48">
        <v>31</v>
      </c>
      <c r="BB8" s="48">
        <v>30</v>
      </c>
      <c r="BC8" s="48">
        <v>9</v>
      </c>
      <c r="BD8" s="49">
        <v>150</v>
      </c>
      <c r="BE8" s="50">
        <f>SUM(BF8:BK8)</f>
        <v>129</v>
      </c>
      <c r="BF8" s="50">
        <v>5</v>
      </c>
      <c r="BG8" s="51">
        <v>16</v>
      </c>
      <c r="BH8" s="48">
        <v>28</v>
      </c>
      <c r="BI8" s="48">
        <v>28</v>
      </c>
      <c r="BJ8" s="48">
        <v>26</v>
      </c>
      <c r="BK8" s="48">
        <v>26</v>
      </c>
      <c r="BL8" s="49">
        <v>150</v>
      </c>
      <c r="BM8" s="50">
        <f>SUM(BN8:BS8)</f>
        <v>112</v>
      </c>
      <c r="BN8" s="50">
        <v>1</v>
      </c>
      <c r="BO8" s="51">
        <v>15</v>
      </c>
      <c r="BP8" s="48">
        <v>24</v>
      </c>
      <c r="BQ8" s="48">
        <v>26</v>
      </c>
      <c r="BR8" s="48">
        <v>24</v>
      </c>
      <c r="BS8" s="48">
        <v>22</v>
      </c>
      <c r="BT8" s="49">
        <v>150</v>
      </c>
      <c r="BU8" s="50">
        <f>SUM(BV8:CA8)</f>
        <v>144</v>
      </c>
      <c r="BV8" s="50">
        <v>4</v>
      </c>
      <c r="BW8" s="51">
        <v>22</v>
      </c>
      <c r="BX8" s="48">
        <v>27</v>
      </c>
      <c r="BY8" s="48">
        <v>25</v>
      </c>
      <c r="BZ8" s="48">
        <v>31</v>
      </c>
      <c r="CA8" s="48">
        <v>35</v>
      </c>
    </row>
    <row r="9" spans="1:79" s="47" customFormat="1" ht="16.5" customHeight="1">
      <c r="B9" s="617"/>
      <c r="C9" s="48" t="s">
        <v>53</v>
      </c>
      <c r="D9" s="49">
        <v>120</v>
      </c>
      <c r="E9" s="49">
        <v>94</v>
      </c>
      <c r="F9" s="49">
        <v>120</v>
      </c>
      <c r="G9" s="49">
        <v>82</v>
      </c>
      <c r="H9" s="49">
        <v>120</v>
      </c>
      <c r="I9" s="50">
        <f>SUM(J9:O9)</f>
        <v>88</v>
      </c>
      <c r="J9" s="50"/>
      <c r="K9" s="51">
        <v>8</v>
      </c>
      <c r="L9" s="48">
        <v>19</v>
      </c>
      <c r="M9" s="48">
        <v>23</v>
      </c>
      <c r="N9" s="48">
        <v>26</v>
      </c>
      <c r="O9" s="48">
        <v>12</v>
      </c>
      <c r="P9" s="49">
        <v>120</v>
      </c>
      <c r="Q9" s="50">
        <f t="shared" si="0"/>
        <v>81</v>
      </c>
      <c r="R9" s="50">
        <v>1</v>
      </c>
      <c r="S9" s="51">
        <v>8</v>
      </c>
      <c r="T9" s="48">
        <v>20</v>
      </c>
      <c r="U9" s="48">
        <v>22</v>
      </c>
      <c r="V9" s="48">
        <v>23</v>
      </c>
      <c r="W9" s="48">
        <v>7</v>
      </c>
      <c r="X9" s="49">
        <v>120</v>
      </c>
      <c r="Y9" s="50">
        <f t="shared" si="1"/>
        <v>89</v>
      </c>
      <c r="Z9" s="50">
        <v>0</v>
      </c>
      <c r="AA9" s="51">
        <v>11</v>
      </c>
      <c r="AB9" s="48">
        <v>16</v>
      </c>
      <c r="AC9" s="48">
        <v>24</v>
      </c>
      <c r="AD9" s="48">
        <v>23</v>
      </c>
      <c r="AE9" s="48">
        <v>15</v>
      </c>
      <c r="AF9" s="49">
        <v>120</v>
      </c>
      <c r="AG9" s="50">
        <f t="shared" si="2"/>
        <v>78</v>
      </c>
      <c r="AH9" s="50">
        <v>0</v>
      </c>
      <c r="AI9" s="51">
        <v>8</v>
      </c>
      <c r="AJ9" s="48">
        <v>24</v>
      </c>
      <c r="AK9" s="48">
        <v>16</v>
      </c>
      <c r="AL9" s="48">
        <v>22</v>
      </c>
      <c r="AM9" s="48">
        <v>8</v>
      </c>
      <c r="AN9" s="49">
        <v>120</v>
      </c>
      <c r="AO9" s="50">
        <f t="shared" si="3"/>
        <v>76</v>
      </c>
      <c r="AP9" s="50">
        <v>1</v>
      </c>
      <c r="AQ9" s="51">
        <v>6</v>
      </c>
      <c r="AR9" s="48">
        <v>17</v>
      </c>
      <c r="AS9" s="48">
        <v>29</v>
      </c>
      <c r="AT9" s="48">
        <v>15</v>
      </c>
      <c r="AU9" s="48">
        <v>8</v>
      </c>
      <c r="AV9" s="49">
        <v>120</v>
      </c>
      <c r="AW9" s="50">
        <f t="shared" ref="AW9:AW26" si="4">SUM(AX9:BC9)</f>
        <v>73</v>
      </c>
      <c r="AX9" s="50">
        <v>0</v>
      </c>
      <c r="AY9" s="51">
        <v>11</v>
      </c>
      <c r="AZ9" s="48">
        <v>13</v>
      </c>
      <c r="BA9" s="48">
        <v>20</v>
      </c>
      <c r="BB9" s="48">
        <v>25</v>
      </c>
      <c r="BC9" s="48">
        <v>4</v>
      </c>
      <c r="BD9" s="49">
        <v>120</v>
      </c>
      <c r="BE9" s="50">
        <f>SUM(BF9:BK9)</f>
        <v>98</v>
      </c>
      <c r="BF9" s="50">
        <v>2</v>
      </c>
      <c r="BG9" s="51">
        <v>13</v>
      </c>
      <c r="BH9" s="48">
        <v>21</v>
      </c>
      <c r="BI9" s="48">
        <v>17</v>
      </c>
      <c r="BJ9" s="48">
        <v>20</v>
      </c>
      <c r="BK9" s="48">
        <v>25</v>
      </c>
      <c r="BL9" s="49">
        <v>120</v>
      </c>
      <c r="BM9" s="50">
        <f>SUM(BN9:BS9)</f>
        <v>90</v>
      </c>
      <c r="BN9" s="50">
        <v>2</v>
      </c>
      <c r="BO9" s="51">
        <v>11</v>
      </c>
      <c r="BP9" s="48">
        <v>18</v>
      </c>
      <c r="BQ9" s="48">
        <v>24</v>
      </c>
      <c r="BR9" s="48">
        <v>15</v>
      </c>
      <c r="BS9" s="48">
        <v>20</v>
      </c>
      <c r="BT9" s="49">
        <v>120</v>
      </c>
      <c r="BU9" s="50">
        <f>SUM(BV9:CA9)</f>
        <v>99</v>
      </c>
      <c r="BV9" s="50">
        <v>6</v>
      </c>
      <c r="BW9" s="51">
        <v>15</v>
      </c>
      <c r="BX9" s="48">
        <v>17</v>
      </c>
      <c r="BY9" s="48">
        <v>20</v>
      </c>
      <c r="BZ9" s="48">
        <v>26</v>
      </c>
      <c r="CA9" s="48">
        <v>15</v>
      </c>
    </row>
    <row r="10" spans="1:79" s="47" customFormat="1" ht="16.5" customHeight="1">
      <c r="B10" s="617"/>
      <c r="C10" s="48" t="s">
        <v>54</v>
      </c>
      <c r="D10" s="49">
        <v>70</v>
      </c>
      <c r="E10" s="49">
        <v>50</v>
      </c>
      <c r="F10" s="49">
        <v>70</v>
      </c>
      <c r="G10" s="49">
        <v>55</v>
      </c>
      <c r="H10" s="49">
        <v>70</v>
      </c>
      <c r="I10" s="50">
        <f t="shared" ref="I10:I46" si="5">SUM(J10:O10)</f>
        <v>49</v>
      </c>
      <c r="J10" s="50"/>
      <c r="K10" s="51">
        <v>3</v>
      </c>
      <c r="L10" s="48">
        <v>9</v>
      </c>
      <c r="M10" s="48">
        <v>17</v>
      </c>
      <c r="N10" s="48">
        <v>13</v>
      </c>
      <c r="O10" s="48">
        <v>7</v>
      </c>
      <c r="P10" s="49">
        <v>70</v>
      </c>
      <c r="Q10" s="50">
        <f t="shared" si="0"/>
        <v>55</v>
      </c>
      <c r="R10" s="50">
        <v>0</v>
      </c>
      <c r="S10" s="51">
        <v>7</v>
      </c>
      <c r="T10" s="48">
        <v>12</v>
      </c>
      <c r="U10" s="48">
        <v>12</v>
      </c>
      <c r="V10" s="48">
        <v>18</v>
      </c>
      <c r="W10" s="48">
        <v>6</v>
      </c>
      <c r="X10" s="49">
        <v>70</v>
      </c>
      <c r="Y10" s="50">
        <f t="shared" si="1"/>
        <v>49</v>
      </c>
      <c r="Z10" s="50">
        <v>0</v>
      </c>
      <c r="AA10" s="51">
        <v>6</v>
      </c>
      <c r="AB10" s="48">
        <v>13</v>
      </c>
      <c r="AC10" s="48">
        <v>15</v>
      </c>
      <c r="AD10" s="48">
        <v>12</v>
      </c>
      <c r="AE10" s="48">
        <v>3</v>
      </c>
      <c r="AF10" s="49">
        <v>70</v>
      </c>
      <c r="AG10" s="50">
        <f t="shared" si="2"/>
        <v>49</v>
      </c>
      <c r="AH10" s="50">
        <v>0</v>
      </c>
      <c r="AI10" s="51">
        <v>6</v>
      </c>
      <c r="AJ10" s="48">
        <v>13</v>
      </c>
      <c r="AK10" s="48">
        <v>11</v>
      </c>
      <c r="AL10" s="48">
        <v>16</v>
      </c>
      <c r="AM10" s="48">
        <v>3</v>
      </c>
      <c r="AN10" s="49">
        <v>70</v>
      </c>
      <c r="AO10" s="50">
        <f t="shared" si="3"/>
        <v>47</v>
      </c>
      <c r="AP10" s="50">
        <v>0</v>
      </c>
      <c r="AQ10" s="51">
        <v>5</v>
      </c>
      <c r="AR10" s="48">
        <v>9</v>
      </c>
      <c r="AS10" s="48">
        <v>15</v>
      </c>
      <c r="AT10" s="48">
        <v>11</v>
      </c>
      <c r="AU10" s="48">
        <v>7</v>
      </c>
      <c r="AV10" s="49">
        <v>70</v>
      </c>
      <c r="AW10" s="50">
        <f t="shared" si="4"/>
        <v>40</v>
      </c>
      <c r="AX10" s="50">
        <v>0</v>
      </c>
      <c r="AY10" s="51">
        <v>6</v>
      </c>
      <c r="AZ10" s="48">
        <v>8</v>
      </c>
      <c r="BA10" s="48">
        <v>10</v>
      </c>
      <c r="BB10" s="48">
        <v>11</v>
      </c>
      <c r="BC10" s="48">
        <v>5</v>
      </c>
      <c r="BD10" s="49">
        <v>70</v>
      </c>
      <c r="BE10" s="50">
        <f>SUM(BF10:BK10)</f>
        <v>47</v>
      </c>
      <c r="BF10" s="50">
        <v>1</v>
      </c>
      <c r="BG10" s="51">
        <v>11</v>
      </c>
      <c r="BH10" s="48">
        <v>8</v>
      </c>
      <c r="BI10" s="48">
        <v>8</v>
      </c>
      <c r="BJ10" s="48">
        <v>9</v>
      </c>
      <c r="BK10" s="48">
        <v>10</v>
      </c>
      <c r="BL10" s="49">
        <v>70</v>
      </c>
      <c r="BM10" s="50">
        <f>SUM(BN10:BS10)</f>
        <v>49</v>
      </c>
      <c r="BN10" s="50">
        <v>1</v>
      </c>
      <c r="BO10" s="51">
        <v>8</v>
      </c>
      <c r="BP10" s="48">
        <v>14</v>
      </c>
      <c r="BQ10" s="48">
        <v>8</v>
      </c>
      <c r="BR10" s="48">
        <v>8</v>
      </c>
      <c r="BS10" s="48">
        <v>10</v>
      </c>
      <c r="BT10" s="49">
        <v>70</v>
      </c>
      <c r="BU10" s="50">
        <f>SUM(BV10:CA10)</f>
        <v>51</v>
      </c>
      <c r="BV10" s="50">
        <v>1</v>
      </c>
      <c r="BW10" s="51">
        <v>6</v>
      </c>
      <c r="BX10" s="48">
        <v>10</v>
      </c>
      <c r="BY10" s="48">
        <v>17</v>
      </c>
      <c r="BZ10" s="48">
        <v>9</v>
      </c>
      <c r="CA10" s="48">
        <v>8</v>
      </c>
    </row>
    <row r="11" spans="1:79" s="47" customFormat="1" ht="16.5" customHeight="1">
      <c r="B11" s="617"/>
      <c r="C11" s="48" t="s">
        <v>55</v>
      </c>
      <c r="D11" s="49">
        <v>100</v>
      </c>
      <c r="E11" s="49">
        <v>82</v>
      </c>
      <c r="F11" s="49">
        <v>100</v>
      </c>
      <c r="G11" s="49">
        <v>77</v>
      </c>
      <c r="H11" s="49">
        <v>100</v>
      </c>
      <c r="I11" s="50">
        <f t="shared" si="5"/>
        <v>78</v>
      </c>
      <c r="J11" s="50">
        <v>3</v>
      </c>
      <c r="K11" s="51">
        <v>6</v>
      </c>
      <c r="L11" s="48">
        <v>18</v>
      </c>
      <c r="M11" s="48">
        <v>24</v>
      </c>
      <c r="N11" s="48">
        <v>20</v>
      </c>
      <c r="O11" s="48">
        <v>7</v>
      </c>
      <c r="P11" s="49">
        <v>100</v>
      </c>
      <c r="Q11" s="50">
        <f t="shared" si="0"/>
        <v>84</v>
      </c>
      <c r="R11" s="50">
        <v>1</v>
      </c>
      <c r="S11" s="51">
        <v>10</v>
      </c>
      <c r="T11" s="48">
        <v>26</v>
      </c>
      <c r="U11" s="48">
        <v>22</v>
      </c>
      <c r="V11" s="48">
        <v>24</v>
      </c>
      <c r="W11" s="48">
        <v>1</v>
      </c>
      <c r="X11" s="49">
        <v>100</v>
      </c>
      <c r="Y11" s="50">
        <f t="shared" si="1"/>
        <v>80</v>
      </c>
      <c r="Z11" s="50">
        <v>2</v>
      </c>
      <c r="AA11" s="51">
        <v>10</v>
      </c>
      <c r="AB11" s="48">
        <v>16</v>
      </c>
      <c r="AC11" s="48">
        <v>28</v>
      </c>
      <c r="AD11" s="48">
        <v>21</v>
      </c>
      <c r="AE11" s="48">
        <v>3</v>
      </c>
      <c r="AF11" s="49">
        <v>100</v>
      </c>
      <c r="AG11" s="50">
        <f t="shared" si="2"/>
        <v>78</v>
      </c>
      <c r="AH11" s="50">
        <v>1</v>
      </c>
      <c r="AI11" s="51">
        <v>7</v>
      </c>
      <c r="AJ11" s="48">
        <v>18</v>
      </c>
      <c r="AK11" s="48">
        <v>19</v>
      </c>
      <c r="AL11" s="48">
        <v>28</v>
      </c>
      <c r="AM11" s="48">
        <v>5</v>
      </c>
      <c r="AN11" s="49">
        <v>100</v>
      </c>
      <c r="AO11" s="50">
        <f t="shared" si="3"/>
        <v>65</v>
      </c>
      <c r="AP11" s="50">
        <v>2</v>
      </c>
      <c r="AQ11" s="51">
        <v>12</v>
      </c>
      <c r="AR11" s="48">
        <v>12</v>
      </c>
      <c r="AS11" s="48">
        <v>18</v>
      </c>
      <c r="AT11" s="48">
        <v>18</v>
      </c>
      <c r="AU11" s="48">
        <v>3</v>
      </c>
      <c r="AV11" s="49">
        <v>100</v>
      </c>
      <c r="AW11" s="50">
        <f t="shared" si="4"/>
        <v>63</v>
      </c>
      <c r="AX11" s="50">
        <v>3</v>
      </c>
      <c r="AY11" s="51">
        <v>10</v>
      </c>
      <c r="AZ11" s="48">
        <v>16</v>
      </c>
      <c r="BA11" s="48">
        <v>13</v>
      </c>
      <c r="BB11" s="48">
        <v>19</v>
      </c>
      <c r="BC11" s="48">
        <v>2</v>
      </c>
      <c r="BD11" s="49">
        <v>100</v>
      </c>
      <c r="BE11" s="50">
        <f>SUM(BF11:BK11)</f>
        <v>70</v>
      </c>
      <c r="BF11" s="50">
        <v>3</v>
      </c>
      <c r="BG11" s="51">
        <v>7</v>
      </c>
      <c r="BH11" s="48">
        <v>17</v>
      </c>
      <c r="BI11" s="48">
        <v>16</v>
      </c>
      <c r="BJ11" s="48">
        <v>10</v>
      </c>
      <c r="BK11" s="48">
        <v>17</v>
      </c>
      <c r="BL11" s="49">
        <v>100</v>
      </c>
      <c r="BM11" s="50">
        <f>SUM(BN11:BS11)</f>
        <v>70</v>
      </c>
      <c r="BN11" s="50">
        <v>3</v>
      </c>
      <c r="BO11" s="51">
        <v>11</v>
      </c>
      <c r="BP11" s="48">
        <v>9</v>
      </c>
      <c r="BQ11" s="48">
        <v>19</v>
      </c>
      <c r="BR11" s="48">
        <v>18</v>
      </c>
      <c r="BS11" s="48">
        <v>10</v>
      </c>
      <c r="BT11" s="49">
        <v>100</v>
      </c>
      <c r="BU11" s="50">
        <f>SUM(BV11:CA11)</f>
        <v>81</v>
      </c>
      <c r="BV11" s="50">
        <v>1</v>
      </c>
      <c r="BW11" s="51">
        <v>11</v>
      </c>
      <c r="BX11" s="48">
        <v>15</v>
      </c>
      <c r="BY11" s="48">
        <v>12</v>
      </c>
      <c r="BZ11" s="48">
        <v>20</v>
      </c>
      <c r="CA11" s="48">
        <v>22</v>
      </c>
    </row>
    <row r="12" spans="1:79" s="47" customFormat="1" ht="16.5" customHeight="1">
      <c r="B12" s="617"/>
      <c r="C12" s="48" t="s">
        <v>56</v>
      </c>
      <c r="D12" s="49">
        <v>40</v>
      </c>
      <c r="E12" s="49">
        <v>32</v>
      </c>
      <c r="F12" s="49">
        <v>40</v>
      </c>
      <c r="G12" s="49">
        <v>34</v>
      </c>
      <c r="H12" s="49">
        <v>40</v>
      </c>
      <c r="I12" s="50">
        <f t="shared" si="5"/>
        <v>26</v>
      </c>
      <c r="J12" s="50"/>
      <c r="K12" s="51"/>
      <c r="L12" s="48">
        <v>6</v>
      </c>
      <c r="M12" s="48">
        <v>8</v>
      </c>
      <c r="N12" s="48">
        <v>12</v>
      </c>
      <c r="O12" s="48"/>
      <c r="P12" s="49">
        <v>40</v>
      </c>
      <c r="Q12" s="50">
        <f t="shared" si="0"/>
        <v>20</v>
      </c>
      <c r="R12" s="50">
        <v>0</v>
      </c>
      <c r="S12" s="51">
        <v>0</v>
      </c>
      <c r="T12" s="48">
        <v>5</v>
      </c>
      <c r="U12" s="48">
        <v>6</v>
      </c>
      <c r="V12" s="48">
        <v>9</v>
      </c>
      <c r="W12" s="48">
        <v>0</v>
      </c>
      <c r="X12" s="49">
        <v>40</v>
      </c>
      <c r="Y12" s="50">
        <f t="shared" si="1"/>
        <v>21</v>
      </c>
      <c r="Z12" s="50">
        <v>0</v>
      </c>
      <c r="AA12" s="51">
        <v>0</v>
      </c>
      <c r="AB12" s="48">
        <v>10</v>
      </c>
      <c r="AC12" s="48">
        <v>5</v>
      </c>
      <c r="AD12" s="48">
        <v>5</v>
      </c>
      <c r="AE12" s="48">
        <v>1</v>
      </c>
      <c r="AF12" s="49">
        <v>40</v>
      </c>
      <c r="AG12" s="50">
        <f t="shared" si="2"/>
        <v>20</v>
      </c>
      <c r="AH12" s="50">
        <v>0</v>
      </c>
      <c r="AI12" s="51">
        <v>0</v>
      </c>
      <c r="AJ12" s="48">
        <v>5</v>
      </c>
      <c r="AK12" s="48">
        <v>12</v>
      </c>
      <c r="AL12" s="48">
        <v>3</v>
      </c>
      <c r="AM12" s="48">
        <v>0</v>
      </c>
      <c r="AN12" s="52" t="s">
        <v>51</v>
      </c>
      <c r="AO12" s="53" t="s">
        <v>51</v>
      </c>
      <c r="AP12" s="53" t="s">
        <v>51</v>
      </c>
      <c r="AQ12" s="53" t="s">
        <v>51</v>
      </c>
      <c r="AR12" s="53" t="s">
        <v>51</v>
      </c>
      <c r="AS12" s="53" t="s">
        <v>51</v>
      </c>
      <c r="AT12" s="53" t="s">
        <v>51</v>
      </c>
      <c r="AU12" s="53" t="s">
        <v>51</v>
      </c>
      <c r="AV12" s="52" t="s">
        <v>51</v>
      </c>
      <c r="AW12" s="53" t="s">
        <v>51</v>
      </c>
      <c r="AX12" s="53" t="s">
        <v>51</v>
      </c>
      <c r="AY12" s="53" t="s">
        <v>51</v>
      </c>
      <c r="AZ12" s="53" t="s">
        <v>51</v>
      </c>
      <c r="BA12" s="53" t="s">
        <v>51</v>
      </c>
      <c r="BB12" s="53" t="s">
        <v>51</v>
      </c>
      <c r="BC12" s="53" t="s">
        <v>51</v>
      </c>
      <c r="BD12" s="52" t="s">
        <v>51</v>
      </c>
      <c r="BE12" s="53" t="s">
        <v>51</v>
      </c>
      <c r="BF12" s="53" t="s">
        <v>51</v>
      </c>
      <c r="BG12" s="53" t="s">
        <v>51</v>
      </c>
      <c r="BH12" s="53" t="s">
        <v>51</v>
      </c>
      <c r="BI12" s="53" t="s">
        <v>51</v>
      </c>
      <c r="BJ12" s="53" t="s">
        <v>51</v>
      </c>
      <c r="BK12" s="53" t="s">
        <v>51</v>
      </c>
      <c r="BL12" s="52" t="s">
        <v>51</v>
      </c>
      <c r="BM12" s="53" t="s">
        <v>51</v>
      </c>
      <c r="BN12" s="53" t="s">
        <v>51</v>
      </c>
      <c r="BO12" s="53" t="s">
        <v>51</v>
      </c>
      <c r="BP12" s="53" t="s">
        <v>51</v>
      </c>
      <c r="BQ12" s="53" t="s">
        <v>51</v>
      </c>
      <c r="BR12" s="53" t="s">
        <v>51</v>
      </c>
      <c r="BS12" s="53" t="s">
        <v>51</v>
      </c>
      <c r="BT12" s="53" t="s">
        <v>51</v>
      </c>
      <c r="BU12" s="53" t="s">
        <v>51</v>
      </c>
      <c r="BV12" s="53" t="s">
        <v>51</v>
      </c>
      <c r="BW12" s="53" t="s">
        <v>51</v>
      </c>
      <c r="BX12" s="53" t="s">
        <v>51</v>
      </c>
      <c r="BY12" s="53" t="s">
        <v>51</v>
      </c>
      <c r="BZ12" s="53" t="s">
        <v>51</v>
      </c>
      <c r="CA12" s="53" t="s">
        <v>51</v>
      </c>
    </row>
    <row r="13" spans="1:79" s="47" customFormat="1" ht="16.5" customHeight="1">
      <c r="B13" s="617"/>
      <c r="C13" s="48" t="s">
        <v>57</v>
      </c>
      <c r="D13" s="49">
        <v>110</v>
      </c>
      <c r="E13" s="49">
        <v>90</v>
      </c>
      <c r="F13" s="49">
        <v>110</v>
      </c>
      <c r="G13" s="49">
        <v>95</v>
      </c>
      <c r="H13" s="49">
        <v>110</v>
      </c>
      <c r="I13" s="50">
        <f>SUM(J13:O13)</f>
        <v>84</v>
      </c>
      <c r="J13" s="54">
        <v>1</v>
      </c>
      <c r="K13" s="54">
        <v>4</v>
      </c>
      <c r="L13" s="54">
        <v>21</v>
      </c>
      <c r="M13" s="54">
        <v>16</v>
      </c>
      <c r="N13" s="54">
        <v>26</v>
      </c>
      <c r="O13" s="54">
        <v>16</v>
      </c>
      <c r="P13" s="49">
        <v>110</v>
      </c>
      <c r="Q13" s="50">
        <f>SUM(R13:W13)</f>
        <v>94</v>
      </c>
      <c r="R13" s="54">
        <v>0</v>
      </c>
      <c r="S13" s="54">
        <v>15</v>
      </c>
      <c r="T13" s="54">
        <v>11</v>
      </c>
      <c r="U13" s="54">
        <v>27</v>
      </c>
      <c r="V13" s="54">
        <v>15</v>
      </c>
      <c r="W13" s="54">
        <v>26</v>
      </c>
      <c r="X13" s="49">
        <v>110</v>
      </c>
      <c r="Y13" s="50">
        <f>SUM(Z13:AE13)</f>
        <v>80</v>
      </c>
      <c r="Z13" s="54">
        <v>0</v>
      </c>
      <c r="AA13" s="54">
        <v>10</v>
      </c>
      <c r="AB13" s="54">
        <v>20</v>
      </c>
      <c r="AC13" s="54">
        <v>12</v>
      </c>
      <c r="AD13" s="54">
        <v>26</v>
      </c>
      <c r="AE13" s="54">
        <v>12</v>
      </c>
      <c r="AF13" s="49">
        <v>110</v>
      </c>
      <c r="AG13" s="50">
        <f>SUM(AH13:AM13)</f>
        <v>89</v>
      </c>
      <c r="AH13" s="54">
        <v>0</v>
      </c>
      <c r="AI13" s="54">
        <v>17</v>
      </c>
      <c r="AJ13" s="54">
        <v>17</v>
      </c>
      <c r="AK13" s="54">
        <v>18</v>
      </c>
      <c r="AL13" s="54">
        <v>13</v>
      </c>
      <c r="AM13" s="54">
        <v>24</v>
      </c>
      <c r="AN13" s="49">
        <v>110</v>
      </c>
      <c r="AO13" s="50">
        <f>SUM(AP13:AU13)</f>
        <v>87</v>
      </c>
      <c r="AP13" s="54">
        <v>0</v>
      </c>
      <c r="AQ13" s="54">
        <v>15</v>
      </c>
      <c r="AR13" s="54">
        <v>21</v>
      </c>
      <c r="AS13" s="54">
        <v>21</v>
      </c>
      <c r="AT13" s="54">
        <v>20</v>
      </c>
      <c r="AU13" s="54">
        <v>10</v>
      </c>
      <c r="AV13" s="49">
        <v>110</v>
      </c>
      <c r="AW13" s="50">
        <f>SUM(AX13:BC13)</f>
        <v>86</v>
      </c>
      <c r="AX13" s="54">
        <v>0</v>
      </c>
      <c r="AY13" s="54">
        <v>8</v>
      </c>
      <c r="AZ13" s="54">
        <v>14</v>
      </c>
      <c r="BA13" s="54">
        <v>23</v>
      </c>
      <c r="BB13" s="54">
        <v>22</v>
      </c>
      <c r="BC13" s="54">
        <v>19</v>
      </c>
      <c r="BD13" s="49">
        <v>110</v>
      </c>
      <c r="BE13" s="50">
        <f>SUM(BF13:BK13)</f>
        <v>91</v>
      </c>
      <c r="BF13" s="54">
        <v>1</v>
      </c>
      <c r="BG13" s="54">
        <v>11</v>
      </c>
      <c r="BH13" s="54">
        <v>18</v>
      </c>
      <c r="BI13" s="54">
        <v>16</v>
      </c>
      <c r="BJ13" s="54">
        <v>23</v>
      </c>
      <c r="BK13" s="54">
        <v>22</v>
      </c>
      <c r="BL13" s="49">
        <v>140</v>
      </c>
      <c r="BM13" s="50">
        <f t="shared" ref="BM13:BM19" si="6">SUM(BN13:BS13)</f>
        <v>98</v>
      </c>
      <c r="BN13" s="54">
        <v>2</v>
      </c>
      <c r="BO13" s="54">
        <v>19</v>
      </c>
      <c r="BP13" s="54">
        <v>20</v>
      </c>
      <c r="BQ13" s="54">
        <v>18</v>
      </c>
      <c r="BR13" s="54">
        <v>13</v>
      </c>
      <c r="BS13" s="54">
        <v>26</v>
      </c>
      <c r="BT13" s="49">
        <v>140</v>
      </c>
      <c r="BU13" s="50">
        <f t="shared" ref="BU13:BU19" si="7">SUM(BV13:CA13)</f>
        <v>120</v>
      </c>
      <c r="BV13" s="54">
        <v>3</v>
      </c>
      <c r="BW13" s="54">
        <v>17</v>
      </c>
      <c r="BX13" s="54">
        <v>37</v>
      </c>
      <c r="BY13" s="54">
        <v>23</v>
      </c>
      <c r="BZ13" s="54">
        <v>21</v>
      </c>
      <c r="CA13" s="54">
        <v>19</v>
      </c>
    </row>
    <row r="14" spans="1:79" s="47" customFormat="1" ht="16.5" customHeight="1">
      <c r="B14" s="617"/>
      <c r="C14" s="48" t="s">
        <v>58</v>
      </c>
      <c r="D14" s="49">
        <v>160</v>
      </c>
      <c r="E14" s="49">
        <v>158</v>
      </c>
      <c r="F14" s="49">
        <v>160</v>
      </c>
      <c r="G14" s="49">
        <v>159</v>
      </c>
      <c r="H14" s="49">
        <v>160</v>
      </c>
      <c r="I14" s="50">
        <f>SUM(J14:O14)</f>
        <v>147</v>
      </c>
      <c r="J14" s="54"/>
      <c r="K14" s="54">
        <v>16</v>
      </c>
      <c r="L14" s="54">
        <v>34</v>
      </c>
      <c r="M14" s="54">
        <v>30</v>
      </c>
      <c r="N14" s="54">
        <v>29</v>
      </c>
      <c r="O14" s="54">
        <v>38</v>
      </c>
      <c r="P14" s="49">
        <v>160</v>
      </c>
      <c r="Q14" s="50">
        <f>SUM(R14:W14)</f>
        <v>135</v>
      </c>
      <c r="R14" s="54">
        <v>1</v>
      </c>
      <c r="S14" s="54">
        <v>15</v>
      </c>
      <c r="T14" s="54">
        <v>23</v>
      </c>
      <c r="U14" s="54">
        <v>37</v>
      </c>
      <c r="V14" s="54">
        <v>29</v>
      </c>
      <c r="W14" s="54">
        <v>30</v>
      </c>
      <c r="X14" s="49">
        <v>160</v>
      </c>
      <c r="Y14" s="50">
        <f>SUM(Z14:AE14)</f>
        <v>133</v>
      </c>
      <c r="Z14" s="54">
        <v>0</v>
      </c>
      <c r="AA14" s="54">
        <v>22</v>
      </c>
      <c r="AB14" s="54">
        <v>22</v>
      </c>
      <c r="AC14" s="54">
        <v>26</v>
      </c>
      <c r="AD14" s="54">
        <v>34</v>
      </c>
      <c r="AE14" s="54">
        <v>29</v>
      </c>
      <c r="AF14" s="49">
        <v>160</v>
      </c>
      <c r="AG14" s="50">
        <f>SUM(AH14:AM14)</f>
        <v>141</v>
      </c>
      <c r="AH14" s="50">
        <v>0</v>
      </c>
      <c r="AI14" s="51">
        <v>19</v>
      </c>
      <c r="AJ14" s="48">
        <v>32</v>
      </c>
      <c r="AK14" s="48">
        <v>27</v>
      </c>
      <c r="AL14" s="48">
        <v>28</v>
      </c>
      <c r="AM14" s="48">
        <v>35</v>
      </c>
      <c r="AN14" s="49">
        <v>160</v>
      </c>
      <c r="AO14" s="50">
        <f>SUM(AP14:AU14)</f>
        <v>139</v>
      </c>
      <c r="AP14" s="50">
        <v>0</v>
      </c>
      <c r="AQ14" s="51">
        <v>22</v>
      </c>
      <c r="AR14" s="48">
        <v>29</v>
      </c>
      <c r="AS14" s="48">
        <v>31</v>
      </c>
      <c r="AT14" s="48">
        <v>30</v>
      </c>
      <c r="AU14" s="48">
        <v>27</v>
      </c>
      <c r="AV14" s="49">
        <v>160</v>
      </c>
      <c r="AW14" s="50">
        <f>SUM(AX14:BC14)</f>
        <v>146</v>
      </c>
      <c r="AX14" s="50">
        <v>0</v>
      </c>
      <c r="AY14" s="51">
        <v>17</v>
      </c>
      <c r="AZ14" s="48">
        <v>36</v>
      </c>
      <c r="BA14" s="48">
        <v>32</v>
      </c>
      <c r="BB14" s="48">
        <v>30</v>
      </c>
      <c r="BC14" s="48">
        <v>31</v>
      </c>
      <c r="BD14" s="49">
        <v>160</v>
      </c>
      <c r="BE14" s="50">
        <f>SUM(BF14:BK14)</f>
        <v>143</v>
      </c>
      <c r="BF14" s="50">
        <v>3</v>
      </c>
      <c r="BG14" s="51">
        <v>15</v>
      </c>
      <c r="BH14" s="48">
        <v>26</v>
      </c>
      <c r="BI14" s="48">
        <v>37</v>
      </c>
      <c r="BJ14" s="48">
        <v>33</v>
      </c>
      <c r="BK14" s="48">
        <v>29</v>
      </c>
      <c r="BL14" s="49">
        <v>160</v>
      </c>
      <c r="BM14" s="50">
        <f t="shared" si="6"/>
        <v>137</v>
      </c>
      <c r="BN14" s="50">
        <v>1</v>
      </c>
      <c r="BO14" s="51">
        <v>25</v>
      </c>
      <c r="BP14" s="48">
        <v>23</v>
      </c>
      <c r="BQ14" s="48">
        <v>23</v>
      </c>
      <c r="BR14" s="48">
        <v>33</v>
      </c>
      <c r="BS14" s="48">
        <v>32</v>
      </c>
      <c r="BT14" s="49">
        <v>160</v>
      </c>
      <c r="BU14" s="50">
        <f t="shared" si="7"/>
        <v>117</v>
      </c>
      <c r="BV14" s="50">
        <v>2</v>
      </c>
      <c r="BW14" s="51">
        <v>15</v>
      </c>
      <c r="BX14" s="48">
        <v>24</v>
      </c>
      <c r="BY14" s="48">
        <v>21</v>
      </c>
      <c r="BZ14" s="48">
        <v>22</v>
      </c>
      <c r="CA14" s="48">
        <v>33</v>
      </c>
    </row>
    <row r="15" spans="1:79" s="47" customFormat="1" ht="16.5" customHeight="1">
      <c r="B15" s="617"/>
      <c r="C15" s="48" t="s">
        <v>59</v>
      </c>
      <c r="D15" s="49">
        <v>110</v>
      </c>
      <c r="E15" s="49">
        <v>106</v>
      </c>
      <c r="F15" s="49">
        <v>110</v>
      </c>
      <c r="G15" s="49">
        <v>110</v>
      </c>
      <c r="H15" s="49">
        <v>110</v>
      </c>
      <c r="I15" s="50">
        <f>SUM(J15:O15)</f>
        <v>103</v>
      </c>
      <c r="J15" s="50"/>
      <c r="K15" s="51">
        <v>11</v>
      </c>
      <c r="L15" s="48">
        <v>19</v>
      </c>
      <c r="M15" s="48">
        <v>19</v>
      </c>
      <c r="N15" s="48">
        <v>37</v>
      </c>
      <c r="O15" s="48">
        <v>17</v>
      </c>
      <c r="P15" s="49">
        <v>110</v>
      </c>
      <c r="Q15" s="50">
        <f>SUM(R15:W15)</f>
        <v>101</v>
      </c>
      <c r="R15" s="50">
        <v>0</v>
      </c>
      <c r="S15" s="51">
        <v>10</v>
      </c>
      <c r="T15" s="48">
        <v>17</v>
      </c>
      <c r="U15" s="48">
        <v>20</v>
      </c>
      <c r="V15" s="48">
        <v>20</v>
      </c>
      <c r="W15" s="48">
        <v>34</v>
      </c>
      <c r="X15" s="49">
        <v>110</v>
      </c>
      <c r="Y15" s="50">
        <f>SUM(Z15:AE15)</f>
        <v>91</v>
      </c>
      <c r="Z15" s="50">
        <v>0</v>
      </c>
      <c r="AA15" s="51">
        <v>12</v>
      </c>
      <c r="AB15" s="48">
        <v>18</v>
      </c>
      <c r="AC15" s="48">
        <v>22</v>
      </c>
      <c r="AD15" s="48">
        <v>20</v>
      </c>
      <c r="AE15" s="48">
        <v>19</v>
      </c>
      <c r="AF15" s="49">
        <v>110</v>
      </c>
      <c r="AG15" s="50">
        <f>SUM(AH15:AM15)</f>
        <v>101</v>
      </c>
      <c r="AH15" s="50">
        <v>0</v>
      </c>
      <c r="AI15" s="51">
        <v>12</v>
      </c>
      <c r="AJ15" s="48">
        <v>21</v>
      </c>
      <c r="AK15" s="48">
        <v>21</v>
      </c>
      <c r="AL15" s="48">
        <v>25</v>
      </c>
      <c r="AM15" s="48">
        <v>22</v>
      </c>
      <c r="AN15" s="49">
        <v>110</v>
      </c>
      <c r="AO15" s="50">
        <f>SUM(AP15:AU15)</f>
        <v>114</v>
      </c>
      <c r="AP15" s="50">
        <v>0</v>
      </c>
      <c r="AQ15" s="51">
        <v>17</v>
      </c>
      <c r="AR15" s="48">
        <v>25</v>
      </c>
      <c r="AS15" s="48">
        <v>26</v>
      </c>
      <c r="AT15" s="48">
        <v>22</v>
      </c>
      <c r="AU15" s="48">
        <v>24</v>
      </c>
      <c r="AV15" s="49">
        <v>110</v>
      </c>
      <c r="AW15" s="50">
        <f>SUM(AX15:BC15)</f>
        <v>129</v>
      </c>
      <c r="AX15" s="50">
        <v>0</v>
      </c>
      <c r="AY15" s="51">
        <v>15</v>
      </c>
      <c r="AZ15" s="48">
        <v>34</v>
      </c>
      <c r="BA15" s="48">
        <v>28</v>
      </c>
      <c r="BB15" s="48">
        <v>28</v>
      </c>
      <c r="BC15" s="48">
        <v>24</v>
      </c>
      <c r="BD15" s="49">
        <v>140</v>
      </c>
      <c r="BE15" s="50">
        <f>SUM(BF15:BK15)</f>
        <v>137</v>
      </c>
      <c r="BF15" s="50">
        <v>2</v>
      </c>
      <c r="BG15" s="51">
        <v>22</v>
      </c>
      <c r="BH15" s="48">
        <v>20</v>
      </c>
      <c r="BI15" s="48">
        <v>36</v>
      </c>
      <c r="BJ15" s="48">
        <v>29</v>
      </c>
      <c r="BK15" s="48">
        <v>28</v>
      </c>
      <c r="BL15" s="49">
        <v>140</v>
      </c>
      <c r="BM15" s="50">
        <f t="shared" si="6"/>
        <v>145</v>
      </c>
      <c r="BN15" s="50">
        <v>3</v>
      </c>
      <c r="BO15" s="51">
        <v>25</v>
      </c>
      <c r="BP15" s="48">
        <v>32</v>
      </c>
      <c r="BQ15" s="48">
        <v>23</v>
      </c>
      <c r="BR15" s="48">
        <v>34</v>
      </c>
      <c r="BS15" s="48">
        <v>28</v>
      </c>
      <c r="BT15" s="49">
        <v>140</v>
      </c>
      <c r="BU15" s="50">
        <f t="shared" si="7"/>
        <v>141</v>
      </c>
      <c r="BV15" s="50">
        <v>4</v>
      </c>
      <c r="BW15" s="51">
        <v>15</v>
      </c>
      <c r="BX15" s="48">
        <v>32</v>
      </c>
      <c r="BY15" s="48">
        <v>33</v>
      </c>
      <c r="BZ15" s="48">
        <v>23</v>
      </c>
      <c r="CA15" s="48">
        <v>34</v>
      </c>
    </row>
    <row r="16" spans="1:79" s="47" customFormat="1" ht="16.5" customHeight="1">
      <c r="B16" s="617"/>
      <c r="C16" s="48" t="s">
        <v>60</v>
      </c>
      <c r="D16" s="49">
        <v>100</v>
      </c>
      <c r="E16" s="49">
        <v>88</v>
      </c>
      <c r="F16" s="49">
        <v>100</v>
      </c>
      <c r="G16" s="49">
        <v>91</v>
      </c>
      <c r="H16" s="49">
        <v>100</v>
      </c>
      <c r="I16" s="50">
        <f t="shared" si="5"/>
        <v>89</v>
      </c>
      <c r="J16" s="50">
        <v>2</v>
      </c>
      <c r="K16" s="51">
        <v>11</v>
      </c>
      <c r="L16" s="48">
        <v>19</v>
      </c>
      <c r="M16" s="48">
        <v>21</v>
      </c>
      <c r="N16" s="48">
        <v>15</v>
      </c>
      <c r="O16" s="48">
        <v>21</v>
      </c>
      <c r="P16" s="49">
        <v>100</v>
      </c>
      <c r="Q16" s="50">
        <f t="shared" ref="Q16:Q26" si="8">SUM(R16:W16)</f>
        <v>81</v>
      </c>
      <c r="R16" s="50">
        <v>2</v>
      </c>
      <c r="S16" s="51">
        <v>9</v>
      </c>
      <c r="T16" s="48">
        <v>12</v>
      </c>
      <c r="U16" s="48">
        <v>24</v>
      </c>
      <c r="V16" s="48">
        <v>18</v>
      </c>
      <c r="W16" s="48">
        <v>16</v>
      </c>
      <c r="X16" s="49">
        <v>100</v>
      </c>
      <c r="Y16" s="50">
        <f t="shared" ref="Y16:Y26" si="9">SUM(Z16:AE16)</f>
        <v>76</v>
      </c>
      <c r="Z16" s="50">
        <v>0</v>
      </c>
      <c r="AA16" s="51">
        <v>7</v>
      </c>
      <c r="AB16" s="48">
        <v>15</v>
      </c>
      <c r="AC16" s="48">
        <v>13</v>
      </c>
      <c r="AD16" s="48">
        <v>24</v>
      </c>
      <c r="AE16" s="48">
        <v>17</v>
      </c>
      <c r="AF16" s="49">
        <v>100</v>
      </c>
      <c r="AG16" s="50">
        <f t="shared" si="2"/>
        <v>75</v>
      </c>
      <c r="AH16" s="50">
        <v>2</v>
      </c>
      <c r="AI16" s="51">
        <v>9</v>
      </c>
      <c r="AJ16" s="48">
        <v>14</v>
      </c>
      <c r="AK16" s="48">
        <v>14</v>
      </c>
      <c r="AL16" s="48">
        <v>13</v>
      </c>
      <c r="AM16" s="48">
        <v>23</v>
      </c>
      <c r="AN16" s="49">
        <v>100</v>
      </c>
      <c r="AO16" s="50">
        <f t="shared" si="3"/>
        <v>77</v>
      </c>
      <c r="AP16" s="50">
        <v>4</v>
      </c>
      <c r="AQ16" s="51">
        <v>9</v>
      </c>
      <c r="AR16" s="48">
        <v>15</v>
      </c>
      <c r="AS16" s="48">
        <v>17</v>
      </c>
      <c r="AT16" s="48">
        <v>17</v>
      </c>
      <c r="AU16" s="48">
        <v>15</v>
      </c>
      <c r="AV16" s="49">
        <v>100</v>
      </c>
      <c r="AW16" s="50">
        <f t="shared" si="4"/>
        <v>84</v>
      </c>
      <c r="AX16" s="50">
        <v>3</v>
      </c>
      <c r="AY16" s="51">
        <v>14</v>
      </c>
      <c r="AZ16" s="48">
        <v>14</v>
      </c>
      <c r="BA16" s="48">
        <v>13</v>
      </c>
      <c r="BB16" s="48">
        <v>21</v>
      </c>
      <c r="BC16" s="48">
        <v>19</v>
      </c>
      <c r="BD16" s="49">
        <v>100</v>
      </c>
      <c r="BE16" s="50">
        <f>SUM(BF16:BK16)</f>
        <v>75</v>
      </c>
      <c r="BF16" s="50">
        <v>3</v>
      </c>
      <c r="BG16" s="51">
        <v>8</v>
      </c>
      <c r="BH16" s="48">
        <v>15</v>
      </c>
      <c r="BI16" s="48">
        <v>16</v>
      </c>
      <c r="BJ16" s="48">
        <v>13</v>
      </c>
      <c r="BK16" s="48">
        <v>20</v>
      </c>
      <c r="BL16" s="49">
        <v>100</v>
      </c>
      <c r="BM16" s="50">
        <f t="shared" si="6"/>
        <v>68</v>
      </c>
      <c r="BN16" s="50">
        <v>1</v>
      </c>
      <c r="BO16" s="51">
        <v>14</v>
      </c>
      <c r="BP16" s="48">
        <v>13</v>
      </c>
      <c r="BQ16" s="48">
        <v>15</v>
      </c>
      <c r="BR16" s="48">
        <v>12</v>
      </c>
      <c r="BS16" s="48">
        <v>13</v>
      </c>
      <c r="BT16" s="49">
        <v>100</v>
      </c>
      <c r="BU16" s="50">
        <f t="shared" si="7"/>
        <v>72</v>
      </c>
      <c r="BV16" s="50"/>
      <c r="BW16" s="51">
        <v>11</v>
      </c>
      <c r="BX16" s="48">
        <v>19</v>
      </c>
      <c r="BY16" s="48">
        <v>15</v>
      </c>
      <c r="BZ16" s="48">
        <v>16</v>
      </c>
      <c r="CA16" s="48">
        <v>11</v>
      </c>
    </row>
    <row r="17" spans="2:82" s="47" customFormat="1" ht="16.5" customHeight="1">
      <c r="B17" s="617"/>
      <c r="C17" s="48" t="s">
        <v>61</v>
      </c>
      <c r="D17" s="49">
        <v>120</v>
      </c>
      <c r="E17" s="49">
        <v>110</v>
      </c>
      <c r="F17" s="49">
        <v>120</v>
      </c>
      <c r="G17" s="49">
        <v>123</v>
      </c>
      <c r="H17" s="49">
        <v>120</v>
      </c>
      <c r="I17" s="50">
        <f t="shared" si="5"/>
        <v>108</v>
      </c>
      <c r="J17" s="50">
        <v>1</v>
      </c>
      <c r="K17" s="51">
        <v>8</v>
      </c>
      <c r="L17" s="48">
        <v>17</v>
      </c>
      <c r="M17" s="48">
        <v>30</v>
      </c>
      <c r="N17" s="48">
        <v>28</v>
      </c>
      <c r="O17" s="48">
        <v>24</v>
      </c>
      <c r="P17" s="49">
        <v>120</v>
      </c>
      <c r="Q17" s="50">
        <f t="shared" si="8"/>
        <v>116</v>
      </c>
      <c r="R17" s="50">
        <v>0</v>
      </c>
      <c r="S17" s="51">
        <v>19</v>
      </c>
      <c r="T17" s="48">
        <v>17</v>
      </c>
      <c r="U17" s="48">
        <v>20</v>
      </c>
      <c r="V17" s="48">
        <v>30</v>
      </c>
      <c r="W17" s="48">
        <v>30</v>
      </c>
      <c r="X17" s="49">
        <v>120</v>
      </c>
      <c r="Y17" s="50">
        <f t="shared" si="9"/>
        <v>102</v>
      </c>
      <c r="Z17" s="50">
        <v>0</v>
      </c>
      <c r="AA17" s="51">
        <v>9</v>
      </c>
      <c r="AB17" s="48">
        <v>27</v>
      </c>
      <c r="AC17" s="48">
        <v>18</v>
      </c>
      <c r="AD17" s="48">
        <v>19</v>
      </c>
      <c r="AE17" s="48">
        <v>29</v>
      </c>
      <c r="AF17" s="49">
        <v>120</v>
      </c>
      <c r="AG17" s="50">
        <f t="shared" si="2"/>
        <v>105</v>
      </c>
      <c r="AH17" s="50">
        <v>0</v>
      </c>
      <c r="AI17" s="51">
        <v>13</v>
      </c>
      <c r="AJ17" s="48">
        <v>20</v>
      </c>
      <c r="AK17" s="48">
        <v>29</v>
      </c>
      <c r="AL17" s="48">
        <v>22</v>
      </c>
      <c r="AM17" s="48">
        <v>21</v>
      </c>
      <c r="AN17" s="49">
        <v>120</v>
      </c>
      <c r="AO17" s="50">
        <f t="shared" si="3"/>
        <v>113</v>
      </c>
      <c r="AP17" s="50">
        <v>0</v>
      </c>
      <c r="AQ17" s="51">
        <v>15</v>
      </c>
      <c r="AR17" s="48">
        <v>23</v>
      </c>
      <c r="AS17" s="48">
        <v>23</v>
      </c>
      <c r="AT17" s="48">
        <v>29</v>
      </c>
      <c r="AU17" s="48">
        <v>23</v>
      </c>
      <c r="AV17" s="49">
        <v>120</v>
      </c>
      <c r="AW17" s="50">
        <f t="shared" si="4"/>
        <v>124</v>
      </c>
      <c r="AX17" s="50">
        <v>0</v>
      </c>
      <c r="AY17" s="51">
        <v>17</v>
      </c>
      <c r="AZ17" s="48">
        <v>25</v>
      </c>
      <c r="BA17" s="48">
        <v>27</v>
      </c>
      <c r="BB17" s="48">
        <v>25</v>
      </c>
      <c r="BC17" s="48">
        <v>30</v>
      </c>
      <c r="BD17" s="49">
        <v>120</v>
      </c>
      <c r="BE17" s="50">
        <f>SUM(BF17:BK17)</f>
        <v>125</v>
      </c>
      <c r="BF17" s="50">
        <v>1</v>
      </c>
      <c r="BG17" s="51">
        <v>20</v>
      </c>
      <c r="BH17" s="48">
        <v>23</v>
      </c>
      <c r="BI17" s="48">
        <v>29</v>
      </c>
      <c r="BJ17" s="48">
        <v>27</v>
      </c>
      <c r="BK17" s="48">
        <v>25</v>
      </c>
      <c r="BL17" s="49">
        <v>120</v>
      </c>
      <c r="BM17" s="50">
        <f t="shared" si="6"/>
        <v>131</v>
      </c>
      <c r="BN17" s="50">
        <v>2</v>
      </c>
      <c r="BO17" s="51">
        <v>22</v>
      </c>
      <c r="BP17" s="48">
        <v>24</v>
      </c>
      <c r="BQ17" s="48">
        <v>27</v>
      </c>
      <c r="BR17" s="48">
        <v>29</v>
      </c>
      <c r="BS17" s="48">
        <v>27</v>
      </c>
      <c r="BT17" s="49">
        <v>120</v>
      </c>
      <c r="BU17" s="50">
        <f t="shared" si="7"/>
        <v>134</v>
      </c>
      <c r="BV17" s="50">
        <v>4</v>
      </c>
      <c r="BW17" s="51">
        <v>20</v>
      </c>
      <c r="BX17" s="48">
        <v>29</v>
      </c>
      <c r="BY17" s="48">
        <v>26</v>
      </c>
      <c r="BZ17" s="48">
        <v>27</v>
      </c>
      <c r="CA17" s="48">
        <v>28</v>
      </c>
    </row>
    <row r="18" spans="2:82" s="47" customFormat="1" ht="16.5" customHeight="1">
      <c r="B18" s="617"/>
      <c r="C18" s="48" t="s">
        <v>62</v>
      </c>
      <c r="D18" s="49"/>
      <c r="E18" s="49"/>
      <c r="F18" s="49"/>
      <c r="G18" s="49"/>
      <c r="H18" s="49"/>
      <c r="I18" s="50"/>
      <c r="J18" s="50"/>
      <c r="K18" s="51"/>
      <c r="L18" s="48"/>
      <c r="M18" s="48"/>
      <c r="N18" s="48"/>
      <c r="O18" s="48"/>
      <c r="P18" s="49"/>
      <c r="Q18" s="50"/>
      <c r="R18" s="50"/>
      <c r="S18" s="51"/>
      <c r="T18" s="48"/>
      <c r="U18" s="48"/>
      <c r="V18" s="48"/>
      <c r="W18" s="48"/>
      <c r="X18" s="49"/>
      <c r="Y18" s="50"/>
      <c r="Z18" s="50"/>
      <c r="AA18" s="51"/>
      <c r="AB18" s="48"/>
      <c r="AC18" s="48"/>
      <c r="AD18" s="48"/>
      <c r="AE18" s="48"/>
      <c r="AF18" s="52" t="s">
        <v>51</v>
      </c>
      <c r="AG18" s="53" t="s">
        <v>51</v>
      </c>
      <c r="AH18" s="55"/>
      <c r="AI18" s="55"/>
      <c r="AJ18" s="55"/>
      <c r="AK18" s="55"/>
      <c r="AL18" s="55"/>
      <c r="AM18" s="55"/>
      <c r="AN18" s="52" t="s">
        <v>51</v>
      </c>
      <c r="AO18" s="53" t="s">
        <v>51</v>
      </c>
      <c r="AP18" s="55"/>
      <c r="AQ18" s="55"/>
      <c r="AR18" s="55"/>
      <c r="AS18" s="55"/>
      <c r="AT18" s="55"/>
      <c r="AU18" s="55"/>
      <c r="AV18" s="52" t="s">
        <v>51</v>
      </c>
      <c r="AW18" s="53" t="s">
        <v>51</v>
      </c>
      <c r="AX18" s="55"/>
      <c r="AY18" s="55"/>
      <c r="AZ18" s="55"/>
      <c r="BA18" s="55"/>
      <c r="BB18" s="55"/>
      <c r="BC18" s="55"/>
      <c r="BD18" s="52" t="s">
        <v>51</v>
      </c>
      <c r="BE18" s="53" t="s">
        <v>51</v>
      </c>
      <c r="BF18" s="55" t="s">
        <v>51</v>
      </c>
      <c r="BG18" s="55" t="s">
        <v>51</v>
      </c>
      <c r="BH18" s="55" t="s">
        <v>51</v>
      </c>
      <c r="BI18" s="55" t="s">
        <v>51</v>
      </c>
      <c r="BJ18" s="55" t="s">
        <v>51</v>
      </c>
      <c r="BK18" s="55" t="s">
        <v>51</v>
      </c>
      <c r="BL18" s="49">
        <v>80</v>
      </c>
      <c r="BM18" s="50">
        <f t="shared" si="6"/>
        <v>18</v>
      </c>
      <c r="BN18" s="53" t="s">
        <v>51</v>
      </c>
      <c r="BO18" s="53" t="s">
        <v>51</v>
      </c>
      <c r="BP18" s="53" t="s">
        <v>51</v>
      </c>
      <c r="BQ18" s="48">
        <v>5</v>
      </c>
      <c r="BR18" s="48">
        <v>4</v>
      </c>
      <c r="BS18" s="48">
        <v>9</v>
      </c>
      <c r="BT18" s="49">
        <v>80</v>
      </c>
      <c r="BU18" s="50">
        <f t="shared" si="7"/>
        <v>35</v>
      </c>
      <c r="BV18" s="53"/>
      <c r="BW18" s="53"/>
      <c r="BX18" s="53"/>
      <c r="BY18" s="48">
        <v>9</v>
      </c>
      <c r="BZ18" s="48">
        <v>10</v>
      </c>
      <c r="CA18" s="48">
        <v>16</v>
      </c>
    </row>
    <row r="19" spans="2:82" s="47" customFormat="1" ht="16.5" customHeight="1">
      <c r="B19" s="617"/>
      <c r="C19" s="48" t="s">
        <v>63</v>
      </c>
      <c r="D19" s="49"/>
      <c r="E19" s="49"/>
      <c r="F19" s="49"/>
      <c r="G19" s="49"/>
      <c r="H19" s="49"/>
      <c r="I19" s="50"/>
      <c r="J19" s="50"/>
      <c r="K19" s="51"/>
      <c r="L19" s="48"/>
      <c r="M19" s="48"/>
      <c r="N19" s="48"/>
      <c r="O19" s="48"/>
      <c r="P19" s="49"/>
      <c r="Q19" s="50"/>
      <c r="R19" s="50"/>
      <c r="S19" s="51"/>
      <c r="T19" s="48"/>
      <c r="U19" s="48"/>
      <c r="V19" s="48"/>
      <c r="W19" s="48"/>
      <c r="X19" s="49"/>
      <c r="Y19" s="50"/>
      <c r="Z19" s="50"/>
      <c r="AA19" s="51"/>
      <c r="AB19" s="48"/>
      <c r="AC19" s="48"/>
      <c r="AD19" s="48"/>
      <c r="AE19" s="48"/>
      <c r="AF19" s="52" t="s">
        <v>51</v>
      </c>
      <c r="AG19" s="53" t="s">
        <v>51</v>
      </c>
      <c r="AH19" s="55"/>
      <c r="AI19" s="55"/>
      <c r="AJ19" s="55"/>
      <c r="AK19" s="55"/>
      <c r="AL19" s="55"/>
      <c r="AM19" s="55"/>
      <c r="AN19" s="52" t="s">
        <v>51</v>
      </c>
      <c r="AO19" s="53" t="s">
        <v>51</v>
      </c>
      <c r="AP19" s="55"/>
      <c r="AQ19" s="55"/>
      <c r="AR19" s="55"/>
      <c r="AS19" s="55"/>
      <c r="AT19" s="55"/>
      <c r="AU19" s="55"/>
      <c r="AV19" s="52" t="s">
        <v>51</v>
      </c>
      <c r="AW19" s="53" t="s">
        <v>51</v>
      </c>
      <c r="AX19" s="55"/>
      <c r="AY19" s="55"/>
      <c r="AZ19" s="55"/>
      <c r="BA19" s="55"/>
      <c r="BB19" s="55"/>
      <c r="BC19" s="55"/>
      <c r="BD19" s="52" t="s">
        <v>51</v>
      </c>
      <c r="BE19" s="53" t="s">
        <v>51</v>
      </c>
      <c r="BF19" s="55" t="s">
        <v>51</v>
      </c>
      <c r="BG19" s="55" t="s">
        <v>51</v>
      </c>
      <c r="BH19" s="55" t="s">
        <v>51</v>
      </c>
      <c r="BI19" s="55" t="s">
        <v>51</v>
      </c>
      <c r="BJ19" s="55" t="s">
        <v>51</v>
      </c>
      <c r="BK19" s="55" t="s">
        <v>51</v>
      </c>
      <c r="BL19" s="49">
        <v>80</v>
      </c>
      <c r="BM19" s="50">
        <f t="shared" si="6"/>
        <v>20</v>
      </c>
      <c r="BN19" s="53" t="s">
        <v>51</v>
      </c>
      <c r="BO19" s="53" t="s">
        <v>51</v>
      </c>
      <c r="BP19" s="53" t="s">
        <v>51</v>
      </c>
      <c r="BQ19" s="48">
        <v>3</v>
      </c>
      <c r="BR19" s="48">
        <v>7</v>
      </c>
      <c r="BS19" s="48">
        <v>10</v>
      </c>
      <c r="BT19" s="49">
        <v>80</v>
      </c>
      <c r="BU19" s="50">
        <f t="shared" si="7"/>
        <v>28</v>
      </c>
      <c r="BV19" s="53"/>
      <c r="BW19" s="53"/>
      <c r="BX19" s="53"/>
      <c r="BY19" s="48">
        <v>11</v>
      </c>
      <c r="BZ19" s="48">
        <v>7</v>
      </c>
      <c r="CA19" s="48">
        <v>10</v>
      </c>
      <c r="CD19" s="56"/>
    </row>
    <row r="20" spans="2:82" s="47" customFormat="1" ht="16.5" customHeight="1">
      <c r="B20" s="617"/>
      <c r="C20" s="48" t="s">
        <v>64</v>
      </c>
      <c r="D20" s="49">
        <v>110</v>
      </c>
      <c r="E20" s="49">
        <v>91</v>
      </c>
      <c r="F20" s="49">
        <v>110</v>
      </c>
      <c r="G20" s="49">
        <v>99</v>
      </c>
      <c r="H20" s="49">
        <v>110</v>
      </c>
      <c r="I20" s="50">
        <f t="shared" si="5"/>
        <v>99</v>
      </c>
      <c r="J20" s="54">
        <v>5</v>
      </c>
      <c r="K20" s="54">
        <v>12</v>
      </c>
      <c r="L20" s="54">
        <v>22</v>
      </c>
      <c r="M20" s="54">
        <v>16</v>
      </c>
      <c r="N20" s="54">
        <v>29</v>
      </c>
      <c r="O20" s="54">
        <v>15</v>
      </c>
      <c r="P20" s="49">
        <v>110</v>
      </c>
      <c r="Q20" s="50">
        <f t="shared" si="8"/>
        <v>99</v>
      </c>
      <c r="R20" s="54">
        <v>3</v>
      </c>
      <c r="S20" s="54">
        <v>13</v>
      </c>
      <c r="T20" s="54">
        <v>14</v>
      </c>
      <c r="U20" s="54">
        <v>26</v>
      </c>
      <c r="V20" s="54">
        <v>15</v>
      </c>
      <c r="W20" s="54">
        <v>28</v>
      </c>
      <c r="X20" s="49">
        <v>110</v>
      </c>
      <c r="Y20" s="50">
        <f t="shared" si="9"/>
        <v>104</v>
      </c>
      <c r="Z20" s="54">
        <v>5</v>
      </c>
      <c r="AA20" s="54">
        <v>16</v>
      </c>
      <c r="AB20" s="54">
        <v>21</v>
      </c>
      <c r="AC20" s="54">
        <v>18</v>
      </c>
      <c r="AD20" s="54">
        <v>29</v>
      </c>
      <c r="AE20" s="54">
        <v>15</v>
      </c>
      <c r="AF20" s="49">
        <v>110</v>
      </c>
      <c r="AG20" s="50">
        <f t="shared" si="2"/>
        <v>107</v>
      </c>
      <c r="AH20" s="54">
        <v>4</v>
      </c>
      <c r="AI20" s="54">
        <v>13</v>
      </c>
      <c r="AJ20" s="54">
        <v>20</v>
      </c>
      <c r="AK20" s="54">
        <v>22</v>
      </c>
      <c r="AL20" s="54">
        <v>18</v>
      </c>
      <c r="AM20" s="54">
        <v>30</v>
      </c>
      <c r="AN20" s="49">
        <v>110</v>
      </c>
      <c r="AO20" s="50">
        <f t="shared" si="3"/>
        <v>94</v>
      </c>
      <c r="AP20" s="54">
        <v>3</v>
      </c>
      <c r="AQ20" s="54">
        <v>10</v>
      </c>
      <c r="AR20" s="54">
        <v>20</v>
      </c>
      <c r="AS20" s="54">
        <v>18</v>
      </c>
      <c r="AT20" s="54">
        <v>22</v>
      </c>
      <c r="AU20" s="54">
        <v>21</v>
      </c>
      <c r="AV20" s="52" t="s">
        <v>51</v>
      </c>
      <c r="AW20" s="53" t="s">
        <v>51</v>
      </c>
      <c r="AX20" s="53" t="s">
        <v>51</v>
      </c>
      <c r="AY20" s="53" t="s">
        <v>51</v>
      </c>
      <c r="AZ20" s="53" t="s">
        <v>51</v>
      </c>
      <c r="BA20" s="53" t="s">
        <v>51</v>
      </c>
      <c r="BB20" s="53" t="s">
        <v>51</v>
      </c>
      <c r="BC20" s="53" t="s">
        <v>51</v>
      </c>
      <c r="BD20" s="52" t="s">
        <v>51</v>
      </c>
      <c r="BE20" s="53" t="s">
        <v>51</v>
      </c>
      <c r="BF20" s="53" t="s">
        <v>51</v>
      </c>
      <c r="BG20" s="53" t="s">
        <v>51</v>
      </c>
      <c r="BH20" s="53" t="s">
        <v>51</v>
      </c>
      <c r="BI20" s="53" t="s">
        <v>51</v>
      </c>
      <c r="BJ20" s="53" t="s">
        <v>51</v>
      </c>
      <c r="BK20" s="53" t="s">
        <v>51</v>
      </c>
      <c r="BL20" s="52" t="s">
        <v>51</v>
      </c>
      <c r="BM20" s="53" t="s">
        <v>51</v>
      </c>
      <c r="BN20" s="53" t="s">
        <v>51</v>
      </c>
      <c r="BO20" s="53" t="s">
        <v>51</v>
      </c>
      <c r="BP20" s="53" t="s">
        <v>51</v>
      </c>
      <c r="BQ20" s="53" t="s">
        <v>51</v>
      </c>
      <c r="BR20" s="53" t="s">
        <v>51</v>
      </c>
      <c r="BS20" s="53" t="s">
        <v>51</v>
      </c>
      <c r="BT20" s="53" t="s">
        <v>51</v>
      </c>
      <c r="BU20" s="53" t="s">
        <v>51</v>
      </c>
      <c r="BV20" s="53" t="s">
        <v>51</v>
      </c>
      <c r="BW20" s="53" t="s">
        <v>51</v>
      </c>
      <c r="BX20" s="53" t="s">
        <v>51</v>
      </c>
      <c r="BY20" s="53" t="s">
        <v>51</v>
      </c>
      <c r="BZ20" s="53" t="s">
        <v>51</v>
      </c>
      <c r="CA20" s="53" t="s">
        <v>51</v>
      </c>
      <c r="CD20" s="57"/>
    </row>
    <row r="21" spans="2:82" s="47" customFormat="1" ht="16.5" customHeight="1">
      <c r="B21" s="617"/>
      <c r="C21" s="48" t="s">
        <v>65</v>
      </c>
      <c r="D21" s="49">
        <v>80</v>
      </c>
      <c r="E21" s="49">
        <v>64</v>
      </c>
      <c r="F21" s="49">
        <v>80</v>
      </c>
      <c r="G21" s="49">
        <v>53</v>
      </c>
      <c r="H21" s="49">
        <v>80</v>
      </c>
      <c r="I21" s="50">
        <f t="shared" si="5"/>
        <v>56</v>
      </c>
      <c r="J21" s="54">
        <v>3</v>
      </c>
      <c r="K21" s="54">
        <v>8</v>
      </c>
      <c r="L21" s="54">
        <v>11</v>
      </c>
      <c r="M21" s="54">
        <v>17</v>
      </c>
      <c r="N21" s="54">
        <v>15</v>
      </c>
      <c r="O21" s="54">
        <v>2</v>
      </c>
      <c r="P21" s="49">
        <v>80</v>
      </c>
      <c r="Q21" s="50">
        <f t="shared" si="8"/>
        <v>64</v>
      </c>
      <c r="R21" s="54">
        <v>5</v>
      </c>
      <c r="S21" s="54">
        <v>11</v>
      </c>
      <c r="T21" s="54">
        <v>12</v>
      </c>
      <c r="U21" s="54">
        <v>19</v>
      </c>
      <c r="V21" s="54">
        <v>17</v>
      </c>
      <c r="W21" s="54">
        <v>0</v>
      </c>
      <c r="X21" s="49">
        <v>80</v>
      </c>
      <c r="Y21" s="50">
        <f t="shared" si="9"/>
        <v>63</v>
      </c>
      <c r="Z21" s="54">
        <v>4</v>
      </c>
      <c r="AA21" s="54">
        <v>14</v>
      </c>
      <c r="AB21" s="54">
        <v>14</v>
      </c>
      <c r="AC21" s="54">
        <v>11</v>
      </c>
      <c r="AD21" s="54">
        <v>17</v>
      </c>
      <c r="AE21" s="54">
        <v>3</v>
      </c>
      <c r="AF21" s="49">
        <v>80</v>
      </c>
      <c r="AG21" s="50">
        <f t="shared" si="2"/>
        <v>77</v>
      </c>
      <c r="AH21" s="54">
        <v>2</v>
      </c>
      <c r="AI21" s="54">
        <v>21</v>
      </c>
      <c r="AJ21" s="54">
        <v>22</v>
      </c>
      <c r="AK21" s="54">
        <v>15</v>
      </c>
      <c r="AL21" s="54">
        <v>12</v>
      </c>
      <c r="AM21" s="54">
        <v>5</v>
      </c>
      <c r="AN21" s="49">
        <v>80</v>
      </c>
      <c r="AO21" s="50">
        <f t="shared" si="3"/>
        <v>72</v>
      </c>
      <c r="AP21" s="54">
        <v>5</v>
      </c>
      <c r="AQ21" s="54">
        <v>11</v>
      </c>
      <c r="AR21" s="54">
        <v>17</v>
      </c>
      <c r="AS21" s="54">
        <v>18</v>
      </c>
      <c r="AT21" s="54">
        <v>15</v>
      </c>
      <c r="AU21" s="54">
        <v>6</v>
      </c>
      <c r="AV21" s="49">
        <v>80</v>
      </c>
      <c r="AW21" s="50">
        <f>SUM(AX21:BC21)</f>
        <v>74</v>
      </c>
      <c r="AX21" s="54">
        <v>6</v>
      </c>
      <c r="AY21" s="54">
        <v>13</v>
      </c>
      <c r="AZ21" s="54">
        <v>16</v>
      </c>
      <c r="BA21" s="54">
        <v>13</v>
      </c>
      <c r="BB21" s="54">
        <v>16</v>
      </c>
      <c r="BC21" s="54">
        <v>10</v>
      </c>
      <c r="BD21" s="49">
        <v>80</v>
      </c>
      <c r="BE21" s="50">
        <f t="shared" ref="BE21:BE26" si="10">SUM(BF21:BK21)</f>
        <v>66</v>
      </c>
      <c r="BF21" s="54">
        <v>4</v>
      </c>
      <c r="BG21" s="54">
        <v>12</v>
      </c>
      <c r="BH21" s="54">
        <v>15</v>
      </c>
      <c r="BI21" s="54">
        <v>15</v>
      </c>
      <c r="BJ21" s="54">
        <v>12</v>
      </c>
      <c r="BK21" s="54">
        <v>8</v>
      </c>
      <c r="BL21" s="49">
        <v>80</v>
      </c>
      <c r="BM21" s="50">
        <f t="shared" ref="BM21:BM31" si="11">SUM(BN21:BS21)</f>
        <v>65</v>
      </c>
      <c r="BN21" s="54">
        <v>4</v>
      </c>
      <c r="BO21" s="54">
        <v>18</v>
      </c>
      <c r="BP21" s="54">
        <v>13</v>
      </c>
      <c r="BQ21" s="54">
        <v>11</v>
      </c>
      <c r="BR21" s="54">
        <v>11</v>
      </c>
      <c r="BS21" s="54">
        <v>8</v>
      </c>
      <c r="BT21" s="49" t="s">
        <v>66</v>
      </c>
      <c r="BU21" s="53" t="s">
        <v>51</v>
      </c>
      <c r="BV21" s="53" t="s">
        <v>51</v>
      </c>
      <c r="BW21" s="53" t="s">
        <v>51</v>
      </c>
      <c r="BX21" s="53" t="s">
        <v>51</v>
      </c>
      <c r="BY21" s="53" t="s">
        <v>51</v>
      </c>
      <c r="BZ21" s="53" t="s">
        <v>51</v>
      </c>
      <c r="CA21" s="53" t="s">
        <v>51</v>
      </c>
      <c r="CD21" s="56"/>
    </row>
    <row r="22" spans="2:82" s="47" customFormat="1" ht="16.5" customHeight="1">
      <c r="B22" s="617"/>
      <c r="C22" s="48" t="s">
        <v>67</v>
      </c>
      <c r="D22" s="49">
        <v>80</v>
      </c>
      <c r="E22" s="49">
        <v>68</v>
      </c>
      <c r="F22" s="49">
        <v>80</v>
      </c>
      <c r="G22" s="49">
        <v>71</v>
      </c>
      <c r="H22" s="49">
        <v>80</v>
      </c>
      <c r="I22" s="50">
        <f t="shared" si="5"/>
        <v>61</v>
      </c>
      <c r="J22" s="54">
        <v>3</v>
      </c>
      <c r="K22" s="54">
        <v>5</v>
      </c>
      <c r="L22" s="54">
        <v>17</v>
      </c>
      <c r="M22" s="54">
        <v>14</v>
      </c>
      <c r="N22" s="54">
        <v>22</v>
      </c>
      <c r="O22" s="54"/>
      <c r="P22" s="49">
        <v>80</v>
      </c>
      <c r="Q22" s="50">
        <f t="shared" si="8"/>
        <v>68</v>
      </c>
      <c r="R22" s="54">
        <v>1</v>
      </c>
      <c r="S22" s="54">
        <v>12</v>
      </c>
      <c r="T22" s="54">
        <v>18</v>
      </c>
      <c r="U22" s="54">
        <v>22</v>
      </c>
      <c r="V22" s="54">
        <v>15</v>
      </c>
      <c r="W22" s="54">
        <v>0</v>
      </c>
      <c r="X22" s="49">
        <v>80</v>
      </c>
      <c r="Y22" s="50">
        <f t="shared" si="9"/>
        <v>71</v>
      </c>
      <c r="Z22" s="54">
        <v>2</v>
      </c>
      <c r="AA22" s="54">
        <v>13</v>
      </c>
      <c r="AB22" s="54">
        <v>16</v>
      </c>
      <c r="AC22" s="54">
        <v>19</v>
      </c>
      <c r="AD22" s="54">
        <v>21</v>
      </c>
      <c r="AE22" s="54">
        <v>0</v>
      </c>
      <c r="AF22" s="49">
        <v>80</v>
      </c>
      <c r="AG22" s="50">
        <f t="shared" si="2"/>
        <v>72</v>
      </c>
      <c r="AH22" s="54">
        <v>4</v>
      </c>
      <c r="AI22" s="54">
        <v>6</v>
      </c>
      <c r="AJ22" s="54">
        <v>22</v>
      </c>
      <c r="AK22" s="54">
        <v>19</v>
      </c>
      <c r="AL22" s="54">
        <v>21</v>
      </c>
      <c r="AM22" s="54">
        <v>0</v>
      </c>
      <c r="AN22" s="49">
        <v>80</v>
      </c>
      <c r="AO22" s="50">
        <f t="shared" si="3"/>
        <v>55</v>
      </c>
      <c r="AP22" s="54">
        <v>4</v>
      </c>
      <c r="AQ22" s="54">
        <v>10</v>
      </c>
      <c r="AR22" s="54">
        <v>9</v>
      </c>
      <c r="AS22" s="54">
        <v>17</v>
      </c>
      <c r="AT22" s="54">
        <v>15</v>
      </c>
      <c r="AU22" s="54">
        <v>0</v>
      </c>
      <c r="AV22" s="49">
        <v>80</v>
      </c>
      <c r="AW22" s="50">
        <f t="shared" si="4"/>
        <v>64</v>
      </c>
      <c r="AX22" s="54">
        <v>2</v>
      </c>
      <c r="AY22" s="54">
        <v>15</v>
      </c>
      <c r="AZ22" s="54">
        <v>16</v>
      </c>
      <c r="BA22" s="54">
        <v>12</v>
      </c>
      <c r="BB22" s="54">
        <v>15</v>
      </c>
      <c r="BC22" s="54">
        <v>4</v>
      </c>
      <c r="BD22" s="49">
        <v>80</v>
      </c>
      <c r="BE22" s="50">
        <f t="shared" si="10"/>
        <v>73</v>
      </c>
      <c r="BF22" s="54">
        <v>2</v>
      </c>
      <c r="BG22" s="54">
        <v>15</v>
      </c>
      <c r="BH22" s="54">
        <v>19</v>
      </c>
      <c r="BI22" s="54">
        <v>22</v>
      </c>
      <c r="BJ22" s="54">
        <v>15</v>
      </c>
      <c r="BK22" s="54">
        <v>0</v>
      </c>
      <c r="BL22" s="49">
        <v>80</v>
      </c>
      <c r="BM22" s="50">
        <f t="shared" si="11"/>
        <v>68</v>
      </c>
      <c r="BN22" s="54">
        <v>3</v>
      </c>
      <c r="BO22" s="54">
        <v>8</v>
      </c>
      <c r="BP22" s="54">
        <v>19</v>
      </c>
      <c r="BQ22" s="54">
        <v>16</v>
      </c>
      <c r="BR22" s="54">
        <v>22</v>
      </c>
      <c r="BS22" s="54"/>
      <c r="BT22" s="49">
        <v>80</v>
      </c>
      <c r="BU22" s="50">
        <f t="shared" ref="BU22:BU28" si="12">SUM(BV22:CA22)</f>
        <v>75</v>
      </c>
      <c r="BV22" s="54">
        <v>2</v>
      </c>
      <c r="BW22" s="54">
        <v>9</v>
      </c>
      <c r="BX22" s="54">
        <v>12</v>
      </c>
      <c r="BY22" s="54">
        <v>18</v>
      </c>
      <c r="BZ22" s="54">
        <v>17</v>
      </c>
      <c r="CA22" s="54">
        <v>17</v>
      </c>
    </row>
    <row r="23" spans="2:82" s="47" customFormat="1" ht="16.5" customHeight="1">
      <c r="B23" s="617"/>
      <c r="C23" s="48" t="s">
        <v>68</v>
      </c>
      <c r="D23" s="49">
        <v>120</v>
      </c>
      <c r="E23" s="49">
        <v>120</v>
      </c>
      <c r="F23" s="49">
        <v>120</v>
      </c>
      <c r="G23" s="49">
        <v>100</v>
      </c>
      <c r="H23" s="49">
        <v>120</v>
      </c>
      <c r="I23" s="50">
        <f t="shared" si="5"/>
        <v>108</v>
      </c>
      <c r="J23" s="54">
        <v>2</v>
      </c>
      <c r="K23" s="54">
        <v>16</v>
      </c>
      <c r="L23" s="54">
        <v>25</v>
      </c>
      <c r="M23" s="54">
        <v>30</v>
      </c>
      <c r="N23" s="54">
        <v>29</v>
      </c>
      <c r="O23" s="54">
        <v>6</v>
      </c>
      <c r="P23" s="49">
        <v>120</v>
      </c>
      <c r="Q23" s="50">
        <f t="shared" si="8"/>
        <v>128</v>
      </c>
      <c r="R23" s="54">
        <v>9</v>
      </c>
      <c r="S23" s="54">
        <v>19</v>
      </c>
      <c r="T23" s="54">
        <v>24</v>
      </c>
      <c r="U23" s="54">
        <v>36</v>
      </c>
      <c r="V23" s="54">
        <v>32</v>
      </c>
      <c r="W23" s="54">
        <v>8</v>
      </c>
      <c r="X23" s="49">
        <v>120</v>
      </c>
      <c r="Y23" s="50">
        <f t="shared" si="9"/>
        <v>124</v>
      </c>
      <c r="Z23" s="54">
        <v>5</v>
      </c>
      <c r="AA23" s="54">
        <v>18</v>
      </c>
      <c r="AB23" s="54">
        <v>27</v>
      </c>
      <c r="AC23" s="54">
        <v>32</v>
      </c>
      <c r="AD23" s="54">
        <v>35</v>
      </c>
      <c r="AE23" s="54">
        <v>7</v>
      </c>
      <c r="AF23" s="49">
        <v>120</v>
      </c>
      <c r="AG23" s="50">
        <f t="shared" si="2"/>
        <v>126</v>
      </c>
      <c r="AH23" s="54">
        <v>5</v>
      </c>
      <c r="AI23" s="54">
        <v>22</v>
      </c>
      <c r="AJ23" s="54">
        <v>21</v>
      </c>
      <c r="AK23" s="54">
        <v>34</v>
      </c>
      <c r="AL23" s="54">
        <v>31</v>
      </c>
      <c r="AM23" s="54">
        <v>13</v>
      </c>
      <c r="AN23" s="49">
        <v>120</v>
      </c>
      <c r="AO23" s="50">
        <f t="shared" si="3"/>
        <v>137</v>
      </c>
      <c r="AP23" s="54">
        <v>6</v>
      </c>
      <c r="AQ23" s="54">
        <v>16</v>
      </c>
      <c r="AR23" s="54">
        <v>33</v>
      </c>
      <c r="AS23" s="54">
        <v>29</v>
      </c>
      <c r="AT23" s="54">
        <v>31</v>
      </c>
      <c r="AU23" s="54">
        <v>22</v>
      </c>
      <c r="AV23" s="49">
        <v>120</v>
      </c>
      <c r="AW23" s="50">
        <f t="shared" si="4"/>
        <v>134</v>
      </c>
      <c r="AX23" s="54">
        <v>1</v>
      </c>
      <c r="AY23" s="54">
        <v>22</v>
      </c>
      <c r="AZ23" s="54">
        <v>22</v>
      </c>
      <c r="BA23" s="54">
        <v>39</v>
      </c>
      <c r="BB23" s="54">
        <v>29</v>
      </c>
      <c r="BC23" s="54">
        <v>21</v>
      </c>
      <c r="BD23" s="49">
        <v>120</v>
      </c>
      <c r="BE23" s="50">
        <f t="shared" si="10"/>
        <v>139</v>
      </c>
      <c r="BF23" s="54">
        <v>4</v>
      </c>
      <c r="BG23" s="54">
        <v>12</v>
      </c>
      <c r="BH23" s="54">
        <v>34</v>
      </c>
      <c r="BI23" s="54">
        <v>26</v>
      </c>
      <c r="BJ23" s="54">
        <v>39</v>
      </c>
      <c r="BK23" s="54">
        <v>24</v>
      </c>
      <c r="BL23" s="49">
        <v>120</v>
      </c>
      <c r="BM23" s="50">
        <f t="shared" si="11"/>
        <v>141</v>
      </c>
      <c r="BN23" s="54">
        <v>3</v>
      </c>
      <c r="BO23" s="54">
        <v>17</v>
      </c>
      <c r="BP23" s="54">
        <v>21</v>
      </c>
      <c r="BQ23" s="54">
        <v>36</v>
      </c>
      <c r="BR23" s="54">
        <v>28</v>
      </c>
      <c r="BS23" s="54">
        <v>36</v>
      </c>
      <c r="BT23" s="49">
        <v>120</v>
      </c>
      <c r="BU23" s="50">
        <f t="shared" si="12"/>
        <v>135</v>
      </c>
      <c r="BV23" s="54"/>
      <c r="BW23" s="54">
        <v>22</v>
      </c>
      <c r="BX23" s="54">
        <v>27</v>
      </c>
      <c r="BY23" s="54">
        <v>24</v>
      </c>
      <c r="BZ23" s="54">
        <v>36</v>
      </c>
      <c r="CA23" s="54">
        <v>26</v>
      </c>
    </row>
    <row r="24" spans="2:82" s="47" customFormat="1" ht="16.5" customHeight="1">
      <c r="B24" s="617"/>
      <c r="C24" s="48" t="s">
        <v>69</v>
      </c>
      <c r="D24" s="49">
        <v>110</v>
      </c>
      <c r="E24" s="49">
        <v>109</v>
      </c>
      <c r="F24" s="49">
        <v>110</v>
      </c>
      <c r="G24" s="49">
        <v>123</v>
      </c>
      <c r="H24" s="49">
        <v>130</v>
      </c>
      <c r="I24" s="50">
        <f t="shared" si="5"/>
        <v>136</v>
      </c>
      <c r="J24" s="54">
        <v>4</v>
      </c>
      <c r="K24" s="54">
        <v>16</v>
      </c>
      <c r="L24" s="54">
        <v>25</v>
      </c>
      <c r="M24" s="54">
        <v>34</v>
      </c>
      <c r="N24" s="54">
        <v>49</v>
      </c>
      <c r="O24" s="54">
        <v>8</v>
      </c>
      <c r="P24" s="58">
        <v>160</v>
      </c>
      <c r="Q24" s="50">
        <f t="shared" si="8"/>
        <v>155</v>
      </c>
      <c r="R24" s="54">
        <v>3</v>
      </c>
      <c r="S24" s="54">
        <v>19</v>
      </c>
      <c r="T24" s="54">
        <v>35</v>
      </c>
      <c r="U24" s="54">
        <v>40</v>
      </c>
      <c r="V24" s="54">
        <v>35</v>
      </c>
      <c r="W24" s="54">
        <v>23</v>
      </c>
      <c r="X24" s="58">
        <v>160</v>
      </c>
      <c r="Y24" s="50">
        <f t="shared" si="9"/>
        <v>167</v>
      </c>
      <c r="Z24" s="54">
        <v>5</v>
      </c>
      <c r="AA24" s="54">
        <v>19</v>
      </c>
      <c r="AB24" s="54">
        <v>35</v>
      </c>
      <c r="AC24" s="54">
        <v>49</v>
      </c>
      <c r="AD24" s="54">
        <v>46</v>
      </c>
      <c r="AE24" s="54">
        <v>13</v>
      </c>
      <c r="AF24" s="58">
        <v>160</v>
      </c>
      <c r="AG24" s="50">
        <f t="shared" si="2"/>
        <v>167</v>
      </c>
      <c r="AH24" s="54">
        <v>5</v>
      </c>
      <c r="AI24" s="54">
        <v>15</v>
      </c>
      <c r="AJ24" s="54">
        <v>28</v>
      </c>
      <c r="AK24" s="54">
        <v>39</v>
      </c>
      <c r="AL24" s="54">
        <v>50</v>
      </c>
      <c r="AM24" s="54">
        <v>30</v>
      </c>
      <c r="AN24" s="58">
        <v>160</v>
      </c>
      <c r="AO24" s="50">
        <f t="shared" si="3"/>
        <v>167</v>
      </c>
      <c r="AP24" s="54">
        <v>5</v>
      </c>
      <c r="AQ24" s="54">
        <v>17</v>
      </c>
      <c r="AR24" s="54">
        <v>33</v>
      </c>
      <c r="AS24" s="54">
        <v>41</v>
      </c>
      <c r="AT24" s="54">
        <v>42</v>
      </c>
      <c r="AU24" s="54">
        <v>29</v>
      </c>
      <c r="AV24" s="58">
        <v>160</v>
      </c>
      <c r="AW24" s="50">
        <f t="shared" si="4"/>
        <v>178</v>
      </c>
      <c r="AX24" s="54">
        <v>3</v>
      </c>
      <c r="AY24" s="54">
        <v>23</v>
      </c>
      <c r="AZ24" s="54">
        <v>33</v>
      </c>
      <c r="BA24" s="54">
        <v>43</v>
      </c>
      <c r="BB24" s="54">
        <v>44</v>
      </c>
      <c r="BC24" s="54">
        <v>32</v>
      </c>
      <c r="BD24" s="58">
        <v>160</v>
      </c>
      <c r="BE24" s="50">
        <f t="shared" si="10"/>
        <v>172</v>
      </c>
      <c r="BF24" s="54">
        <v>5</v>
      </c>
      <c r="BG24" s="54">
        <v>19</v>
      </c>
      <c r="BH24" s="54">
        <v>37</v>
      </c>
      <c r="BI24" s="54">
        <v>39</v>
      </c>
      <c r="BJ24" s="54">
        <v>46</v>
      </c>
      <c r="BK24" s="54">
        <v>26</v>
      </c>
      <c r="BL24" s="58">
        <v>160</v>
      </c>
      <c r="BM24" s="50">
        <f t="shared" si="11"/>
        <v>153</v>
      </c>
      <c r="BN24" s="54">
        <v>2</v>
      </c>
      <c r="BO24" s="54">
        <v>21</v>
      </c>
      <c r="BP24" s="54">
        <v>24</v>
      </c>
      <c r="BQ24" s="54">
        <v>42</v>
      </c>
      <c r="BR24" s="54">
        <v>39</v>
      </c>
      <c r="BS24" s="54">
        <v>25</v>
      </c>
      <c r="BT24" s="58">
        <v>190</v>
      </c>
      <c r="BU24" s="50">
        <f t="shared" si="12"/>
        <v>171</v>
      </c>
      <c r="BV24" s="54">
        <v>5</v>
      </c>
      <c r="BW24" s="54">
        <v>29</v>
      </c>
      <c r="BX24" s="54">
        <v>30</v>
      </c>
      <c r="BY24" s="54">
        <v>26</v>
      </c>
      <c r="BZ24" s="54">
        <v>42</v>
      </c>
      <c r="CA24" s="54">
        <v>39</v>
      </c>
    </row>
    <row r="25" spans="2:82" s="47" customFormat="1" ht="16.5" customHeight="1">
      <c r="B25" s="617"/>
      <c r="C25" s="59" t="s">
        <v>70</v>
      </c>
      <c r="D25" s="49">
        <v>165</v>
      </c>
      <c r="E25" s="49">
        <v>165</v>
      </c>
      <c r="F25" s="49">
        <v>165</v>
      </c>
      <c r="G25" s="49">
        <v>147</v>
      </c>
      <c r="H25" s="49">
        <v>165</v>
      </c>
      <c r="I25" s="50">
        <f t="shared" si="5"/>
        <v>145</v>
      </c>
      <c r="J25" s="54">
        <v>4</v>
      </c>
      <c r="K25" s="54">
        <v>17</v>
      </c>
      <c r="L25" s="54">
        <v>27</v>
      </c>
      <c r="M25" s="54">
        <v>41</v>
      </c>
      <c r="N25" s="54">
        <v>34</v>
      </c>
      <c r="O25" s="54">
        <v>22</v>
      </c>
      <c r="P25" s="49">
        <v>165</v>
      </c>
      <c r="Q25" s="50">
        <f t="shared" si="8"/>
        <v>155</v>
      </c>
      <c r="R25" s="54">
        <v>4</v>
      </c>
      <c r="S25" s="54">
        <v>20</v>
      </c>
      <c r="T25" s="54">
        <v>28</v>
      </c>
      <c r="U25" s="54">
        <v>42</v>
      </c>
      <c r="V25" s="54">
        <v>42</v>
      </c>
      <c r="W25" s="54">
        <v>19</v>
      </c>
      <c r="X25" s="49">
        <v>165</v>
      </c>
      <c r="Y25" s="50">
        <f t="shared" si="9"/>
        <v>162</v>
      </c>
      <c r="Z25" s="54">
        <v>5</v>
      </c>
      <c r="AA25" s="54">
        <v>24</v>
      </c>
      <c r="AB25" s="54">
        <v>33</v>
      </c>
      <c r="AC25" s="54">
        <v>39</v>
      </c>
      <c r="AD25" s="54">
        <v>41</v>
      </c>
      <c r="AE25" s="54">
        <v>20</v>
      </c>
      <c r="AF25" s="49">
        <v>165</v>
      </c>
      <c r="AG25" s="50">
        <f t="shared" si="2"/>
        <v>162</v>
      </c>
      <c r="AH25" s="54">
        <v>4</v>
      </c>
      <c r="AI25" s="54">
        <v>22</v>
      </c>
      <c r="AJ25" s="54">
        <v>39</v>
      </c>
      <c r="AK25" s="54">
        <v>35</v>
      </c>
      <c r="AL25" s="54">
        <v>38</v>
      </c>
      <c r="AM25" s="54">
        <v>24</v>
      </c>
      <c r="AN25" s="49">
        <v>165</v>
      </c>
      <c r="AO25" s="50">
        <f t="shared" si="3"/>
        <v>161</v>
      </c>
      <c r="AP25" s="54">
        <v>5</v>
      </c>
      <c r="AQ25" s="54">
        <v>21</v>
      </c>
      <c r="AR25" s="54">
        <v>30</v>
      </c>
      <c r="AS25" s="54">
        <v>43</v>
      </c>
      <c r="AT25" s="54">
        <v>36</v>
      </c>
      <c r="AU25" s="54">
        <v>26</v>
      </c>
      <c r="AV25" s="49">
        <v>165</v>
      </c>
      <c r="AW25" s="50">
        <f t="shared" si="4"/>
        <v>159</v>
      </c>
      <c r="AX25" s="54">
        <v>5</v>
      </c>
      <c r="AY25" s="54">
        <v>16</v>
      </c>
      <c r="AZ25" s="54">
        <v>33</v>
      </c>
      <c r="BA25" s="54">
        <v>35</v>
      </c>
      <c r="BB25" s="54">
        <v>44</v>
      </c>
      <c r="BC25" s="54">
        <v>26</v>
      </c>
      <c r="BD25" s="49">
        <v>165</v>
      </c>
      <c r="BE25" s="50">
        <f t="shared" si="10"/>
        <v>153</v>
      </c>
      <c r="BF25" s="54">
        <v>5</v>
      </c>
      <c r="BG25" s="54">
        <v>20</v>
      </c>
      <c r="BH25" s="54">
        <v>21</v>
      </c>
      <c r="BI25" s="54">
        <v>34</v>
      </c>
      <c r="BJ25" s="54">
        <v>37</v>
      </c>
      <c r="BK25" s="54">
        <v>36</v>
      </c>
      <c r="BL25" s="49">
        <v>165</v>
      </c>
      <c r="BM25" s="50">
        <f t="shared" si="11"/>
        <v>145</v>
      </c>
      <c r="BN25" s="54">
        <v>1</v>
      </c>
      <c r="BO25" s="54">
        <v>16</v>
      </c>
      <c r="BP25" s="54">
        <v>31</v>
      </c>
      <c r="BQ25" s="54">
        <v>26</v>
      </c>
      <c r="BR25" s="54">
        <v>33</v>
      </c>
      <c r="BS25" s="54">
        <v>38</v>
      </c>
      <c r="BT25" s="49">
        <v>190</v>
      </c>
      <c r="BU25" s="50">
        <f t="shared" si="12"/>
        <v>159</v>
      </c>
      <c r="BV25" s="54">
        <v>5</v>
      </c>
      <c r="BW25" s="54">
        <v>20</v>
      </c>
      <c r="BX25" s="54">
        <v>29</v>
      </c>
      <c r="BY25" s="54">
        <v>37</v>
      </c>
      <c r="BZ25" s="54">
        <v>32</v>
      </c>
      <c r="CA25" s="54">
        <v>36</v>
      </c>
    </row>
    <row r="26" spans="2:82" s="47" customFormat="1" ht="16.5" customHeight="1">
      <c r="B26" s="617"/>
      <c r="C26" s="59" t="s">
        <v>71</v>
      </c>
      <c r="D26" s="49">
        <v>100</v>
      </c>
      <c r="E26" s="49">
        <v>71</v>
      </c>
      <c r="F26" s="49">
        <v>100</v>
      </c>
      <c r="G26" s="49">
        <v>66</v>
      </c>
      <c r="H26" s="49">
        <v>100</v>
      </c>
      <c r="I26" s="50">
        <f t="shared" si="5"/>
        <v>83</v>
      </c>
      <c r="J26" s="54">
        <v>5</v>
      </c>
      <c r="K26" s="54">
        <v>16</v>
      </c>
      <c r="L26" s="54">
        <v>18</v>
      </c>
      <c r="M26" s="54">
        <v>18</v>
      </c>
      <c r="N26" s="54">
        <v>18</v>
      </c>
      <c r="O26" s="54">
        <v>8</v>
      </c>
      <c r="P26" s="49">
        <v>100</v>
      </c>
      <c r="Q26" s="50">
        <f t="shared" si="8"/>
        <v>86</v>
      </c>
      <c r="R26" s="54">
        <v>2</v>
      </c>
      <c r="S26" s="54">
        <v>13</v>
      </c>
      <c r="T26" s="54">
        <v>27</v>
      </c>
      <c r="U26" s="54">
        <v>21</v>
      </c>
      <c r="V26" s="54">
        <v>16</v>
      </c>
      <c r="W26" s="54">
        <v>7</v>
      </c>
      <c r="X26" s="49">
        <v>100</v>
      </c>
      <c r="Y26" s="50">
        <f t="shared" si="9"/>
        <v>100</v>
      </c>
      <c r="Z26" s="54">
        <v>3</v>
      </c>
      <c r="AA26" s="54">
        <v>11</v>
      </c>
      <c r="AB26" s="54">
        <v>24</v>
      </c>
      <c r="AC26" s="54">
        <v>30</v>
      </c>
      <c r="AD26" s="54">
        <v>20</v>
      </c>
      <c r="AE26" s="54">
        <v>12</v>
      </c>
      <c r="AF26" s="49">
        <v>100</v>
      </c>
      <c r="AG26" s="50">
        <f t="shared" si="2"/>
        <v>108</v>
      </c>
      <c r="AH26" s="54">
        <v>4</v>
      </c>
      <c r="AI26" s="54">
        <v>16</v>
      </c>
      <c r="AJ26" s="54">
        <v>17</v>
      </c>
      <c r="AK26" s="54">
        <v>26</v>
      </c>
      <c r="AL26" s="54">
        <v>28</v>
      </c>
      <c r="AM26" s="54">
        <v>17</v>
      </c>
      <c r="AN26" s="49">
        <v>100</v>
      </c>
      <c r="AO26" s="50">
        <f t="shared" si="3"/>
        <v>109</v>
      </c>
      <c r="AP26" s="54">
        <v>6</v>
      </c>
      <c r="AQ26" s="54">
        <v>11</v>
      </c>
      <c r="AR26" s="54">
        <v>23</v>
      </c>
      <c r="AS26" s="54">
        <v>21</v>
      </c>
      <c r="AT26" s="54">
        <v>26</v>
      </c>
      <c r="AU26" s="54">
        <v>22</v>
      </c>
      <c r="AV26" s="49">
        <v>100</v>
      </c>
      <c r="AW26" s="50">
        <f t="shared" si="4"/>
        <v>101</v>
      </c>
      <c r="AX26" s="54">
        <v>4</v>
      </c>
      <c r="AY26" s="54">
        <v>15</v>
      </c>
      <c r="AZ26" s="54">
        <v>19</v>
      </c>
      <c r="BA26" s="54">
        <v>22</v>
      </c>
      <c r="BB26" s="54">
        <v>24</v>
      </c>
      <c r="BC26" s="54">
        <v>17</v>
      </c>
      <c r="BD26" s="49">
        <v>100</v>
      </c>
      <c r="BE26" s="50">
        <f t="shared" si="10"/>
        <v>100</v>
      </c>
      <c r="BF26" s="54">
        <v>2</v>
      </c>
      <c r="BG26" s="54">
        <v>18</v>
      </c>
      <c r="BH26" s="54">
        <v>19</v>
      </c>
      <c r="BI26" s="54">
        <v>24</v>
      </c>
      <c r="BJ26" s="54">
        <v>22</v>
      </c>
      <c r="BK26" s="54">
        <v>15</v>
      </c>
      <c r="BL26" s="49">
        <v>100</v>
      </c>
      <c r="BM26" s="50">
        <f t="shared" si="11"/>
        <v>98</v>
      </c>
      <c r="BN26" s="54">
        <v>5</v>
      </c>
      <c r="BO26" s="54">
        <v>17</v>
      </c>
      <c r="BP26" s="54">
        <v>19</v>
      </c>
      <c r="BQ26" s="54">
        <v>18</v>
      </c>
      <c r="BR26" s="54">
        <v>23</v>
      </c>
      <c r="BS26" s="54">
        <v>16</v>
      </c>
      <c r="BT26" s="49" t="s">
        <v>66</v>
      </c>
      <c r="BU26" s="53" t="s">
        <v>51</v>
      </c>
      <c r="BV26" s="53" t="s">
        <v>51</v>
      </c>
      <c r="BW26" s="53" t="s">
        <v>51</v>
      </c>
      <c r="BX26" s="53" t="s">
        <v>51</v>
      </c>
      <c r="BY26" s="53" t="s">
        <v>51</v>
      </c>
      <c r="BZ26" s="53" t="s">
        <v>51</v>
      </c>
      <c r="CA26" s="53" t="s">
        <v>51</v>
      </c>
    </row>
    <row r="27" spans="2:82" s="47" customFormat="1" ht="16.5" customHeight="1">
      <c r="B27" s="617"/>
      <c r="C27" s="59" t="s">
        <v>72</v>
      </c>
      <c r="D27" s="49">
        <v>190</v>
      </c>
      <c r="E27" s="49">
        <v>168</v>
      </c>
      <c r="F27" s="49">
        <v>190</v>
      </c>
      <c r="G27" s="49">
        <v>167</v>
      </c>
      <c r="H27" s="49">
        <v>190</v>
      </c>
      <c r="I27" s="50">
        <v>166</v>
      </c>
      <c r="J27" s="54"/>
      <c r="K27" s="54"/>
      <c r="L27" s="54">
        <v>23</v>
      </c>
      <c r="M27" s="54">
        <v>50</v>
      </c>
      <c r="N27" s="54">
        <v>54</v>
      </c>
      <c r="O27" s="54">
        <v>39</v>
      </c>
      <c r="P27" s="49">
        <v>190</v>
      </c>
      <c r="Q27" s="50">
        <v>158</v>
      </c>
      <c r="R27" s="54">
        <v>0</v>
      </c>
      <c r="S27" s="54">
        <v>0</v>
      </c>
      <c r="T27" s="54">
        <v>16</v>
      </c>
      <c r="U27" s="54">
        <v>58</v>
      </c>
      <c r="V27" s="54">
        <v>50</v>
      </c>
      <c r="W27" s="54">
        <v>34</v>
      </c>
      <c r="X27" s="49">
        <v>190</v>
      </c>
      <c r="Y27" s="50">
        <v>166</v>
      </c>
      <c r="Z27" s="54">
        <v>0</v>
      </c>
      <c r="AA27" s="54">
        <v>0</v>
      </c>
      <c r="AB27" s="54">
        <v>18</v>
      </c>
      <c r="AC27" s="54">
        <v>59</v>
      </c>
      <c r="AD27" s="54">
        <v>57</v>
      </c>
      <c r="AE27" s="54">
        <v>32</v>
      </c>
      <c r="AF27" s="49">
        <v>190</v>
      </c>
      <c r="AG27" s="50">
        <v>189</v>
      </c>
      <c r="AH27" s="54">
        <v>0</v>
      </c>
      <c r="AI27" s="54">
        <v>0</v>
      </c>
      <c r="AJ27" s="54">
        <v>18</v>
      </c>
      <c r="AK27" s="54">
        <v>67</v>
      </c>
      <c r="AL27" s="54">
        <v>61</v>
      </c>
      <c r="AM27" s="54">
        <v>43</v>
      </c>
      <c r="AN27" s="52" t="s">
        <v>51</v>
      </c>
      <c r="AO27" s="53" t="s">
        <v>51</v>
      </c>
      <c r="AP27" s="55" t="s">
        <v>51</v>
      </c>
      <c r="AQ27" s="55" t="s">
        <v>51</v>
      </c>
      <c r="AR27" s="55" t="s">
        <v>51</v>
      </c>
      <c r="AS27" s="55" t="s">
        <v>51</v>
      </c>
      <c r="AT27" s="55" t="s">
        <v>51</v>
      </c>
      <c r="AU27" s="55" t="s">
        <v>51</v>
      </c>
      <c r="AV27" s="55" t="s">
        <v>51</v>
      </c>
      <c r="AW27" s="55" t="s">
        <v>51</v>
      </c>
      <c r="AX27" s="55" t="s">
        <v>51</v>
      </c>
      <c r="AY27" s="55" t="s">
        <v>51</v>
      </c>
      <c r="AZ27" s="55" t="s">
        <v>51</v>
      </c>
      <c r="BA27" s="55" t="s">
        <v>51</v>
      </c>
      <c r="BB27" s="54"/>
      <c r="BC27" s="54"/>
      <c r="BD27" s="55" t="s">
        <v>51</v>
      </c>
      <c r="BE27" s="55" t="s">
        <v>51</v>
      </c>
      <c r="BF27" s="55" t="s">
        <v>51</v>
      </c>
      <c r="BG27" s="55" t="s">
        <v>51</v>
      </c>
      <c r="BH27" s="55" t="s">
        <v>51</v>
      </c>
      <c r="BI27" s="55" t="s">
        <v>51</v>
      </c>
      <c r="BJ27" s="54">
        <v>41</v>
      </c>
      <c r="BK27" s="54">
        <v>38</v>
      </c>
      <c r="BL27" s="52" t="s">
        <v>51</v>
      </c>
      <c r="BM27" s="53" t="s">
        <v>51</v>
      </c>
      <c r="BN27" s="55" t="s">
        <v>51</v>
      </c>
      <c r="BO27" s="55" t="s">
        <v>51</v>
      </c>
      <c r="BP27" s="55" t="s">
        <v>51</v>
      </c>
      <c r="BQ27" s="55" t="s">
        <v>51</v>
      </c>
      <c r="BR27" s="55" t="s">
        <v>51</v>
      </c>
      <c r="BS27" s="55" t="s">
        <v>51</v>
      </c>
      <c r="BT27" s="52">
        <v>90</v>
      </c>
      <c r="BU27" s="50">
        <f t="shared" si="12"/>
        <v>76</v>
      </c>
      <c r="BV27" s="55"/>
      <c r="BW27" s="55"/>
      <c r="BX27" s="55"/>
      <c r="BY27" s="55">
        <v>20</v>
      </c>
      <c r="BZ27" s="55">
        <v>29</v>
      </c>
      <c r="CA27" s="55">
        <v>27</v>
      </c>
    </row>
    <row r="28" spans="2:82" s="47" customFormat="1" ht="16.5" customHeight="1">
      <c r="B28" s="617"/>
      <c r="C28" s="59" t="s">
        <v>73</v>
      </c>
      <c r="D28" s="49">
        <v>190</v>
      </c>
      <c r="E28" s="49">
        <v>168</v>
      </c>
      <c r="F28" s="49">
        <v>190</v>
      </c>
      <c r="G28" s="49">
        <v>167</v>
      </c>
      <c r="H28" s="49">
        <v>190</v>
      </c>
      <c r="I28" s="50">
        <v>166</v>
      </c>
      <c r="J28" s="54"/>
      <c r="K28" s="54"/>
      <c r="L28" s="54">
        <v>23</v>
      </c>
      <c r="M28" s="54">
        <v>50</v>
      </c>
      <c r="N28" s="54">
        <v>54</v>
      </c>
      <c r="O28" s="54">
        <v>39</v>
      </c>
      <c r="P28" s="49">
        <v>190</v>
      </c>
      <c r="Q28" s="50">
        <v>158</v>
      </c>
      <c r="R28" s="54">
        <v>0</v>
      </c>
      <c r="S28" s="54">
        <v>0</v>
      </c>
      <c r="T28" s="54">
        <v>16</v>
      </c>
      <c r="U28" s="54">
        <v>58</v>
      </c>
      <c r="V28" s="54">
        <v>50</v>
      </c>
      <c r="W28" s="54">
        <v>34</v>
      </c>
      <c r="X28" s="49">
        <v>190</v>
      </c>
      <c r="Y28" s="50">
        <v>166</v>
      </c>
      <c r="Z28" s="54">
        <v>0</v>
      </c>
      <c r="AA28" s="54">
        <v>0</v>
      </c>
      <c r="AB28" s="54">
        <v>18</v>
      </c>
      <c r="AC28" s="54">
        <v>59</v>
      </c>
      <c r="AD28" s="54">
        <v>57</v>
      </c>
      <c r="AE28" s="54">
        <v>32</v>
      </c>
      <c r="AF28" s="49">
        <v>190</v>
      </c>
      <c r="AG28" s="50">
        <v>189</v>
      </c>
      <c r="AH28" s="54">
        <v>0</v>
      </c>
      <c r="AI28" s="54">
        <v>0</v>
      </c>
      <c r="AJ28" s="54">
        <v>18</v>
      </c>
      <c r="AK28" s="54">
        <v>67</v>
      </c>
      <c r="AL28" s="54">
        <v>61</v>
      </c>
      <c r="AM28" s="54">
        <v>43</v>
      </c>
      <c r="AN28" s="52" t="s">
        <v>51</v>
      </c>
      <c r="AO28" s="53" t="s">
        <v>51</v>
      </c>
      <c r="AP28" s="55" t="s">
        <v>51</v>
      </c>
      <c r="AQ28" s="55" t="s">
        <v>51</v>
      </c>
      <c r="AR28" s="55" t="s">
        <v>51</v>
      </c>
      <c r="AS28" s="55" t="s">
        <v>51</v>
      </c>
      <c r="AT28" s="55" t="s">
        <v>51</v>
      </c>
      <c r="AU28" s="55" t="s">
        <v>51</v>
      </c>
      <c r="AV28" s="55" t="s">
        <v>51</v>
      </c>
      <c r="AW28" s="55" t="s">
        <v>51</v>
      </c>
      <c r="AX28" s="55" t="s">
        <v>51</v>
      </c>
      <c r="AY28" s="55" t="s">
        <v>51</v>
      </c>
      <c r="AZ28" s="55" t="s">
        <v>51</v>
      </c>
      <c r="BA28" s="55" t="s">
        <v>51</v>
      </c>
      <c r="BB28" s="54"/>
      <c r="BC28" s="54"/>
      <c r="BD28" s="55" t="s">
        <v>51</v>
      </c>
      <c r="BE28" s="55" t="s">
        <v>51</v>
      </c>
      <c r="BF28" s="55" t="s">
        <v>51</v>
      </c>
      <c r="BG28" s="55" t="s">
        <v>51</v>
      </c>
      <c r="BH28" s="55" t="s">
        <v>51</v>
      </c>
      <c r="BI28" s="55" t="s">
        <v>51</v>
      </c>
      <c r="BJ28" s="54">
        <v>41</v>
      </c>
      <c r="BK28" s="54">
        <v>38</v>
      </c>
      <c r="BL28" s="52" t="s">
        <v>51</v>
      </c>
      <c r="BM28" s="53" t="s">
        <v>51</v>
      </c>
      <c r="BN28" s="55" t="s">
        <v>51</v>
      </c>
      <c r="BO28" s="55" t="s">
        <v>51</v>
      </c>
      <c r="BP28" s="55" t="s">
        <v>51</v>
      </c>
      <c r="BQ28" s="55" t="s">
        <v>51</v>
      </c>
      <c r="BR28" s="55" t="s">
        <v>51</v>
      </c>
      <c r="BS28" s="55" t="s">
        <v>51</v>
      </c>
      <c r="BT28" s="52">
        <v>80</v>
      </c>
      <c r="BU28" s="50">
        <f t="shared" si="12"/>
        <v>46</v>
      </c>
      <c r="BV28" s="55"/>
      <c r="BW28" s="55"/>
      <c r="BX28" s="55"/>
      <c r="BY28" s="55">
        <v>10</v>
      </c>
      <c r="BZ28" s="55">
        <v>16</v>
      </c>
      <c r="CA28" s="55">
        <v>20</v>
      </c>
    </row>
    <row r="29" spans="2:82" s="47" customFormat="1" ht="16.5" customHeight="1">
      <c r="B29" s="617"/>
      <c r="C29" s="59" t="s">
        <v>74</v>
      </c>
      <c r="D29" s="49">
        <v>190</v>
      </c>
      <c r="E29" s="49">
        <v>168</v>
      </c>
      <c r="F29" s="49">
        <v>190</v>
      </c>
      <c r="G29" s="49">
        <v>167</v>
      </c>
      <c r="H29" s="49">
        <v>190</v>
      </c>
      <c r="I29" s="50">
        <v>166</v>
      </c>
      <c r="J29" s="54"/>
      <c r="K29" s="54"/>
      <c r="L29" s="54">
        <v>23</v>
      </c>
      <c r="M29" s="54">
        <v>50</v>
      </c>
      <c r="N29" s="54">
        <v>54</v>
      </c>
      <c r="O29" s="54">
        <v>39</v>
      </c>
      <c r="P29" s="49">
        <v>190</v>
      </c>
      <c r="Q29" s="50">
        <v>158</v>
      </c>
      <c r="R29" s="54">
        <v>0</v>
      </c>
      <c r="S29" s="54">
        <v>0</v>
      </c>
      <c r="T29" s="54">
        <v>16</v>
      </c>
      <c r="U29" s="54">
        <v>58</v>
      </c>
      <c r="V29" s="54">
        <v>50</v>
      </c>
      <c r="W29" s="54">
        <v>34</v>
      </c>
      <c r="X29" s="49">
        <v>190</v>
      </c>
      <c r="Y29" s="50">
        <v>166</v>
      </c>
      <c r="Z29" s="54">
        <v>0</v>
      </c>
      <c r="AA29" s="54">
        <v>0</v>
      </c>
      <c r="AB29" s="54">
        <v>18</v>
      </c>
      <c r="AC29" s="54">
        <v>59</v>
      </c>
      <c r="AD29" s="54">
        <v>57</v>
      </c>
      <c r="AE29" s="54">
        <v>32</v>
      </c>
      <c r="AF29" s="49">
        <v>190</v>
      </c>
      <c r="AG29" s="50">
        <v>189</v>
      </c>
      <c r="AH29" s="54">
        <v>0</v>
      </c>
      <c r="AI29" s="54">
        <v>0</v>
      </c>
      <c r="AJ29" s="54">
        <v>18</v>
      </c>
      <c r="AK29" s="54">
        <v>67</v>
      </c>
      <c r="AL29" s="54">
        <v>61</v>
      </c>
      <c r="AM29" s="54">
        <v>43</v>
      </c>
      <c r="AN29" s="49">
        <v>190</v>
      </c>
      <c r="AO29" s="50">
        <v>181</v>
      </c>
      <c r="AP29" s="54">
        <v>0</v>
      </c>
      <c r="AQ29" s="54">
        <v>0</v>
      </c>
      <c r="AR29" s="54">
        <v>24</v>
      </c>
      <c r="AS29" s="54">
        <v>53</v>
      </c>
      <c r="AT29" s="54">
        <v>64</v>
      </c>
      <c r="AU29" s="54">
        <v>40</v>
      </c>
      <c r="AV29" s="49">
        <v>190</v>
      </c>
      <c r="AW29" s="50">
        <v>191</v>
      </c>
      <c r="AX29" s="54">
        <v>0</v>
      </c>
      <c r="AY29" s="54">
        <v>0</v>
      </c>
      <c r="AZ29" s="54">
        <v>12</v>
      </c>
      <c r="BA29" s="54">
        <v>63</v>
      </c>
      <c r="BB29" s="54">
        <v>56</v>
      </c>
      <c r="BC29" s="54">
        <v>60</v>
      </c>
      <c r="BD29" s="49">
        <v>120</v>
      </c>
      <c r="BE29" s="50">
        <v>115</v>
      </c>
      <c r="BF29" s="54">
        <v>0</v>
      </c>
      <c r="BG29" s="54">
        <v>0</v>
      </c>
      <c r="BH29" s="54">
        <v>11</v>
      </c>
      <c r="BI29" s="54">
        <v>25</v>
      </c>
      <c r="BJ29" s="54">
        <v>41</v>
      </c>
      <c r="BK29" s="54">
        <v>38</v>
      </c>
      <c r="BL29" s="52" t="s">
        <v>51</v>
      </c>
      <c r="BM29" s="53" t="s">
        <v>51</v>
      </c>
      <c r="BN29" s="55" t="s">
        <v>51</v>
      </c>
      <c r="BO29" s="55" t="s">
        <v>51</v>
      </c>
      <c r="BP29" s="55" t="s">
        <v>51</v>
      </c>
      <c r="BQ29" s="55" t="s">
        <v>51</v>
      </c>
      <c r="BR29" s="55" t="s">
        <v>51</v>
      </c>
      <c r="BS29" s="55" t="s">
        <v>51</v>
      </c>
      <c r="BT29" s="52"/>
      <c r="BU29" s="53" t="s">
        <v>51</v>
      </c>
      <c r="BV29" s="53" t="s">
        <v>51</v>
      </c>
      <c r="BW29" s="53" t="s">
        <v>51</v>
      </c>
      <c r="BX29" s="53" t="s">
        <v>51</v>
      </c>
      <c r="BY29" s="53" t="s">
        <v>51</v>
      </c>
      <c r="BZ29" s="53" t="s">
        <v>51</v>
      </c>
      <c r="CA29" s="53" t="s">
        <v>51</v>
      </c>
    </row>
    <row r="30" spans="2:82" s="47" customFormat="1" ht="16.5" customHeight="1">
      <c r="B30" s="617"/>
      <c r="C30" s="59" t="s">
        <v>75</v>
      </c>
      <c r="D30" s="49">
        <v>80</v>
      </c>
      <c r="E30" s="49">
        <v>62</v>
      </c>
      <c r="F30" s="49">
        <v>80</v>
      </c>
      <c r="G30" s="49">
        <v>57</v>
      </c>
      <c r="H30" s="49">
        <v>80</v>
      </c>
      <c r="I30" s="50">
        <v>61</v>
      </c>
      <c r="J30" s="54">
        <v>11</v>
      </c>
      <c r="K30" s="54">
        <v>25</v>
      </c>
      <c r="L30" s="54">
        <v>25</v>
      </c>
      <c r="M30" s="54"/>
      <c r="N30" s="54"/>
      <c r="O30" s="54"/>
      <c r="P30" s="49">
        <v>80</v>
      </c>
      <c r="Q30" s="50">
        <v>61</v>
      </c>
      <c r="R30" s="54">
        <v>6</v>
      </c>
      <c r="S30" s="54">
        <v>33</v>
      </c>
      <c r="T30" s="54">
        <v>22</v>
      </c>
      <c r="U30" s="54">
        <v>0</v>
      </c>
      <c r="V30" s="54">
        <v>0</v>
      </c>
      <c r="W30" s="54">
        <v>0</v>
      </c>
      <c r="X30" s="49">
        <v>80</v>
      </c>
      <c r="Y30" s="50">
        <v>75</v>
      </c>
      <c r="Z30" s="54">
        <v>11</v>
      </c>
      <c r="AA30" s="54">
        <v>28</v>
      </c>
      <c r="AB30" s="54">
        <v>36</v>
      </c>
      <c r="AC30" s="54">
        <v>0</v>
      </c>
      <c r="AD30" s="54">
        <v>0</v>
      </c>
      <c r="AE30" s="54">
        <v>0</v>
      </c>
      <c r="AF30" s="49">
        <v>80</v>
      </c>
      <c r="AG30" s="50">
        <v>70</v>
      </c>
      <c r="AH30" s="54">
        <v>11</v>
      </c>
      <c r="AI30" s="54">
        <v>36</v>
      </c>
      <c r="AJ30" s="54">
        <v>23</v>
      </c>
      <c r="AK30" s="54"/>
      <c r="AL30" s="54"/>
      <c r="AM30" s="54"/>
      <c r="AN30" s="49">
        <v>80</v>
      </c>
      <c r="AO30" s="50">
        <v>69</v>
      </c>
      <c r="AP30" s="54">
        <v>7</v>
      </c>
      <c r="AQ30" s="54">
        <v>30</v>
      </c>
      <c r="AR30" s="54">
        <v>32</v>
      </c>
      <c r="AS30" s="54">
        <v>0</v>
      </c>
      <c r="AT30" s="54">
        <v>0</v>
      </c>
      <c r="AU30" s="54">
        <v>0</v>
      </c>
      <c r="AV30" s="49">
        <v>80</v>
      </c>
      <c r="AW30" s="50">
        <v>70</v>
      </c>
      <c r="AX30" s="54">
        <v>8</v>
      </c>
      <c r="AY30" s="54">
        <v>32</v>
      </c>
      <c r="AZ30" s="54">
        <v>30</v>
      </c>
      <c r="BA30" s="54">
        <v>0</v>
      </c>
      <c r="BB30" s="54">
        <v>0</v>
      </c>
      <c r="BC30" s="54">
        <v>0</v>
      </c>
      <c r="BD30" s="49">
        <v>60</v>
      </c>
      <c r="BE30" s="50">
        <v>51</v>
      </c>
      <c r="BF30" s="54">
        <v>3</v>
      </c>
      <c r="BG30" s="54">
        <v>22</v>
      </c>
      <c r="BH30" s="54">
        <v>26</v>
      </c>
      <c r="BI30" s="54">
        <v>0</v>
      </c>
      <c r="BJ30" s="54">
        <v>0</v>
      </c>
      <c r="BK30" s="54">
        <v>0</v>
      </c>
      <c r="BL30" s="52" t="s">
        <v>51</v>
      </c>
      <c r="BM30" s="53" t="s">
        <v>51</v>
      </c>
      <c r="BN30" s="55" t="s">
        <v>51</v>
      </c>
      <c r="BO30" s="55" t="s">
        <v>51</v>
      </c>
      <c r="BP30" s="55" t="s">
        <v>51</v>
      </c>
      <c r="BQ30" s="55" t="s">
        <v>51</v>
      </c>
      <c r="BR30" s="55" t="s">
        <v>51</v>
      </c>
      <c r="BS30" s="55" t="s">
        <v>51</v>
      </c>
      <c r="BT30" s="52"/>
      <c r="BU30" s="53" t="s">
        <v>51</v>
      </c>
      <c r="BV30" s="53" t="s">
        <v>51</v>
      </c>
      <c r="BW30" s="53" t="s">
        <v>51</v>
      </c>
      <c r="BX30" s="53" t="s">
        <v>51</v>
      </c>
      <c r="BY30" s="53" t="s">
        <v>51</v>
      </c>
      <c r="BZ30" s="53" t="s">
        <v>51</v>
      </c>
      <c r="CA30" s="53" t="s">
        <v>51</v>
      </c>
    </row>
    <row r="31" spans="2:82" s="47" customFormat="1" ht="16.5" customHeight="1">
      <c r="B31" s="617"/>
      <c r="C31" s="59" t="s">
        <v>76</v>
      </c>
      <c r="D31" s="49">
        <v>80</v>
      </c>
      <c r="E31" s="49">
        <v>62</v>
      </c>
      <c r="F31" s="49">
        <v>80</v>
      </c>
      <c r="G31" s="49">
        <v>57</v>
      </c>
      <c r="H31" s="49">
        <v>80</v>
      </c>
      <c r="I31" s="50">
        <f>SUM(J31:O31)</f>
        <v>61</v>
      </c>
      <c r="J31" s="54">
        <v>11</v>
      </c>
      <c r="K31" s="54">
        <v>25</v>
      </c>
      <c r="L31" s="54">
        <v>25</v>
      </c>
      <c r="M31" s="54"/>
      <c r="N31" s="54"/>
      <c r="O31" s="54"/>
      <c r="P31" s="49">
        <v>80</v>
      </c>
      <c r="Q31" s="50">
        <f>SUM(R31:W31)</f>
        <v>61</v>
      </c>
      <c r="R31" s="54">
        <v>6</v>
      </c>
      <c r="S31" s="54">
        <v>33</v>
      </c>
      <c r="T31" s="54">
        <v>22</v>
      </c>
      <c r="U31" s="54">
        <v>0</v>
      </c>
      <c r="V31" s="54">
        <v>0</v>
      </c>
      <c r="W31" s="54">
        <v>0</v>
      </c>
      <c r="X31" s="49">
        <v>80</v>
      </c>
      <c r="Y31" s="50">
        <f>SUM(Z31:AE31)</f>
        <v>75</v>
      </c>
      <c r="Z31" s="54">
        <v>11</v>
      </c>
      <c r="AA31" s="54">
        <v>28</v>
      </c>
      <c r="AB31" s="54">
        <v>36</v>
      </c>
      <c r="AC31" s="54">
        <v>0</v>
      </c>
      <c r="AD31" s="54">
        <v>0</v>
      </c>
      <c r="AE31" s="54">
        <v>0</v>
      </c>
      <c r="AF31" s="52" t="s">
        <v>51</v>
      </c>
      <c r="AG31" s="53" t="s">
        <v>51</v>
      </c>
      <c r="AH31" s="55"/>
      <c r="AI31" s="55"/>
      <c r="AJ31" s="55"/>
      <c r="AK31" s="55"/>
      <c r="AL31" s="55"/>
      <c r="AM31" s="55"/>
      <c r="AN31" s="52" t="s">
        <v>51</v>
      </c>
      <c r="AO31" s="53" t="s">
        <v>51</v>
      </c>
      <c r="AP31" s="55"/>
      <c r="AQ31" s="55"/>
      <c r="AR31" s="55"/>
      <c r="AS31" s="55"/>
      <c r="AT31" s="55"/>
      <c r="AU31" s="55"/>
      <c r="AV31" s="52" t="s">
        <v>51</v>
      </c>
      <c r="AW31" s="53" t="s">
        <v>51</v>
      </c>
      <c r="AX31" s="55"/>
      <c r="AY31" s="55"/>
      <c r="AZ31" s="55"/>
      <c r="BA31" s="55"/>
      <c r="BB31" s="55"/>
      <c r="BC31" s="55"/>
      <c r="BD31" s="52" t="s">
        <v>51</v>
      </c>
      <c r="BE31" s="53" t="s">
        <v>51</v>
      </c>
      <c r="BF31" s="55" t="s">
        <v>51</v>
      </c>
      <c r="BG31" s="55" t="s">
        <v>51</v>
      </c>
      <c r="BH31" s="55" t="s">
        <v>51</v>
      </c>
      <c r="BI31" s="55" t="s">
        <v>51</v>
      </c>
      <c r="BJ31" s="55" t="s">
        <v>51</v>
      </c>
      <c r="BK31" s="55" t="s">
        <v>51</v>
      </c>
      <c r="BL31" s="49">
        <v>130</v>
      </c>
      <c r="BM31" s="50">
        <f t="shared" si="11"/>
        <v>146</v>
      </c>
      <c r="BN31" s="54">
        <v>3</v>
      </c>
      <c r="BO31" s="54">
        <v>16</v>
      </c>
      <c r="BP31" s="54">
        <v>26</v>
      </c>
      <c r="BQ31" s="54">
        <v>35</v>
      </c>
      <c r="BR31" s="54">
        <v>23</v>
      </c>
      <c r="BS31" s="54">
        <v>43</v>
      </c>
      <c r="BT31" s="49">
        <v>150</v>
      </c>
      <c r="BU31" s="50">
        <f>SUM(BV31:CA31)</f>
        <v>151</v>
      </c>
      <c r="BV31" s="54">
        <v>7</v>
      </c>
      <c r="BW31" s="54">
        <v>19</v>
      </c>
      <c r="BX31" s="54">
        <v>26</v>
      </c>
      <c r="BY31" s="54">
        <v>29</v>
      </c>
      <c r="BZ31" s="54">
        <v>41</v>
      </c>
      <c r="CA31" s="54">
        <v>29</v>
      </c>
    </row>
    <row r="32" spans="2:82" s="47" customFormat="1" ht="16.5" customHeight="1">
      <c r="B32" s="617"/>
      <c r="C32" s="60" t="s">
        <v>40</v>
      </c>
      <c r="D32" s="61">
        <f>SUM(D6:D31)</f>
        <v>2715</v>
      </c>
      <c r="E32" s="61">
        <f>SUM(E6:E31)</f>
        <v>2348</v>
      </c>
      <c r="F32" s="61">
        <v>2575</v>
      </c>
      <c r="G32" s="61">
        <v>2161</v>
      </c>
      <c r="H32" s="62">
        <f t="shared" ref="H32:BS32" si="13">SUM(H6:H31)</f>
        <v>2735</v>
      </c>
      <c r="I32" s="61">
        <f t="shared" si="13"/>
        <v>2290</v>
      </c>
      <c r="J32" s="62">
        <f t="shared" si="13"/>
        <v>60</v>
      </c>
      <c r="K32" s="62">
        <f t="shared" si="13"/>
        <v>232</v>
      </c>
      <c r="L32" s="62">
        <f t="shared" si="13"/>
        <v>471</v>
      </c>
      <c r="M32" s="62">
        <f t="shared" si="13"/>
        <v>576</v>
      </c>
      <c r="N32" s="62">
        <f t="shared" si="13"/>
        <v>614</v>
      </c>
      <c r="O32" s="62">
        <f t="shared" si="13"/>
        <v>337</v>
      </c>
      <c r="P32" s="62">
        <f t="shared" si="13"/>
        <v>2765</v>
      </c>
      <c r="Q32" s="61">
        <f t="shared" si="13"/>
        <v>2325</v>
      </c>
      <c r="R32" s="62">
        <f t="shared" si="13"/>
        <v>50</v>
      </c>
      <c r="S32" s="62">
        <f t="shared" si="13"/>
        <v>291</v>
      </c>
      <c r="T32" s="62">
        <f t="shared" si="13"/>
        <v>433</v>
      </c>
      <c r="U32" s="62">
        <f t="shared" si="13"/>
        <v>623</v>
      </c>
      <c r="V32" s="62">
        <f t="shared" si="13"/>
        <v>570</v>
      </c>
      <c r="W32" s="62">
        <f t="shared" si="13"/>
        <v>358</v>
      </c>
      <c r="X32" s="62">
        <f t="shared" si="13"/>
        <v>2765</v>
      </c>
      <c r="Y32" s="61">
        <f t="shared" si="13"/>
        <v>2363</v>
      </c>
      <c r="Z32" s="62">
        <f t="shared" si="13"/>
        <v>57</v>
      </c>
      <c r="AA32" s="62">
        <f t="shared" si="13"/>
        <v>289</v>
      </c>
      <c r="AB32" s="62">
        <f t="shared" si="13"/>
        <v>506</v>
      </c>
      <c r="AC32" s="62">
        <f t="shared" si="13"/>
        <v>584</v>
      </c>
      <c r="AD32" s="62">
        <f t="shared" si="13"/>
        <v>614</v>
      </c>
      <c r="AE32" s="62">
        <f t="shared" si="13"/>
        <v>313</v>
      </c>
      <c r="AF32" s="62">
        <f t="shared" si="13"/>
        <v>2685</v>
      </c>
      <c r="AG32" s="61">
        <f t="shared" si="13"/>
        <v>2392</v>
      </c>
      <c r="AH32" s="62">
        <f t="shared" si="13"/>
        <v>47</v>
      </c>
      <c r="AI32" s="62">
        <f t="shared" si="13"/>
        <v>270</v>
      </c>
      <c r="AJ32" s="62">
        <f t="shared" si="13"/>
        <v>459</v>
      </c>
      <c r="AK32" s="62">
        <f t="shared" si="13"/>
        <v>614</v>
      </c>
      <c r="AL32" s="62">
        <f t="shared" si="13"/>
        <v>601</v>
      </c>
      <c r="AM32" s="62">
        <f t="shared" si="13"/>
        <v>401</v>
      </c>
      <c r="AN32" s="62">
        <f t="shared" si="13"/>
        <v>2095</v>
      </c>
      <c r="AO32" s="61">
        <f t="shared" si="13"/>
        <v>1862</v>
      </c>
      <c r="AP32" s="62">
        <f t="shared" si="13"/>
        <v>51</v>
      </c>
      <c r="AQ32" s="62">
        <f t="shared" si="13"/>
        <v>236</v>
      </c>
      <c r="AR32" s="62">
        <f t="shared" si="13"/>
        <v>396</v>
      </c>
      <c r="AS32" s="62">
        <f t="shared" si="13"/>
        <v>449</v>
      </c>
      <c r="AT32" s="62">
        <f t="shared" si="13"/>
        <v>432</v>
      </c>
      <c r="AU32" s="62">
        <f t="shared" si="13"/>
        <v>298</v>
      </c>
      <c r="AV32" s="62">
        <f t="shared" si="13"/>
        <v>1985</v>
      </c>
      <c r="AW32" s="61">
        <f t="shared" si="13"/>
        <v>1834</v>
      </c>
      <c r="AX32" s="62">
        <f t="shared" si="13"/>
        <v>42</v>
      </c>
      <c r="AY32" s="62">
        <f t="shared" si="13"/>
        <v>251</v>
      </c>
      <c r="AZ32" s="62">
        <f t="shared" si="13"/>
        <v>365</v>
      </c>
      <c r="BA32" s="62">
        <f t="shared" si="13"/>
        <v>424</v>
      </c>
      <c r="BB32" s="62">
        <f t="shared" si="13"/>
        <v>439</v>
      </c>
      <c r="BC32" s="62">
        <f t="shared" si="13"/>
        <v>313</v>
      </c>
      <c r="BD32" s="62">
        <f t="shared" si="13"/>
        <v>1955</v>
      </c>
      <c r="BE32" s="61">
        <f t="shared" si="13"/>
        <v>1784</v>
      </c>
      <c r="BF32" s="62">
        <f t="shared" si="13"/>
        <v>46</v>
      </c>
      <c r="BG32" s="62">
        <f t="shared" si="13"/>
        <v>241</v>
      </c>
      <c r="BH32" s="62">
        <f t="shared" si="13"/>
        <v>358</v>
      </c>
      <c r="BI32" s="62">
        <f t="shared" si="13"/>
        <v>388</v>
      </c>
      <c r="BJ32" s="62">
        <f t="shared" si="13"/>
        <v>484</v>
      </c>
      <c r="BK32" s="62">
        <f t="shared" si="13"/>
        <v>425</v>
      </c>
      <c r="BL32" s="62">
        <f t="shared" si="13"/>
        <v>2095</v>
      </c>
      <c r="BM32" s="61">
        <f t="shared" si="13"/>
        <v>1754</v>
      </c>
      <c r="BN32" s="62">
        <f t="shared" si="13"/>
        <v>37</v>
      </c>
      <c r="BO32" s="62">
        <f t="shared" si="13"/>
        <v>263</v>
      </c>
      <c r="BP32" s="62">
        <f t="shared" si="13"/>
        <v>330</v>
      </c>
      <c r="BQ32" s="62">
        <f t="shared" si="13"/>
        <v>375</v>
      </c>
      <c r="BR32" s="62">
        <f t="shared" si="13"/>
        <v>376</v>
      </c>
      <c r="BS32" s="62">
        <f t="shared" si="13"/>
        <v>373</v>
      </c>
      <c r="BT32" s="62">
        <f t="shared" ref="BT32:CA32" si="14">SUM(BT6:BT31)</f>
        <v>2240</v>
      </c>
      <c r="BU32" s="61">
        <f t="shared" si="14"/>
        <v>1865</v>
      </c>
      <c r="BV32" s="62">
        <f t="shared" si="14"/>
        <v>44</v>
      </c>
      <c r="BW32" s="62">
        <f t="shared" si="14"/>
        <v>231</v>
      </c>
      <c r="BX32" s="62">
        <f t="shared" si="14"/>
        <v>334</v>
      </c>
      <c r="BY32" s="62">
        <f t="shared" si="14"/>
        <v>385</v>
      </c>
      <c r="BZ32" s="62">
        <f t="shared" si="14"/>
        <v>438</v>
      </c>
      <c r="CA32" s="62">
        <f t="shared" si="14"/>
        <v>433</v>
      </c>
    </row>
    <row r="33" spans="2:79" s="47" customFormat="1" ht="16.5" hidden="1" customHeight="1">
      <c r="B33" s="618" t="s">
        <v>77</v>
      </c>
      <c r="C33" s="59" t="s">
        <v>78</v>
      </c>
      <c r="D33" s="63" t="s">
        <v>79</v>
      </c>
      <c r="E33" s="63" t="s">
        <v>79</v>
      </c>
      <c r="F33" s="63">
        <v>120</v>
      </c>
      <c r="G33" s="63">
        <v>98</v>
      </c>
      <c r="H33" s="49">
        <v>120</v>
      </c>
      <c r="I33" s="50">
        <f t="shared" si="5"/>
        <v>108</v>
      </c>
      <c r="J33" s="54">
        <v>8</v>
      </c>
      <c r="K33" s="54">
        <v>16</v>
      </c>
      <c r="L33" s="54">
        <v>20</v>
      </c>
      <c r="M33" s="54">
        <v>25</v>
      </c>
      <c r="N33" s="54">
        <v>23</v>
      </c>
      <c r="O33" s="54">
        <v>16</v>
      </c>
      <c r="P33" s="49">
        <v>120</v>
      </c>
      <c r="Q33" s="50">
        <f t="shared" ref="Q33:Q46" si="15">SUM(R33:W33)</f>
        <v>125</v>
      </c>
      <c r="R33" s="54">
        <v>9</v>
      </c>
      <c r="S33" s="54">
        <v>22</v>
      </c>
      <c r="T33" s="54">
        <v>24</v>
      </c>
      <c r="U33" s="54">
        <v>23</v>
      </c>
      <c r="V33" s="54">
        <v>25</v>
      </c>
      <c r="W33" s="54">
        <v>22</v>
      </c>
      <c r="X33" s="52" t="s">
        <v>79</v>
      </c>
      <c r="Y33" s="52" t="s">
        <v>79</v>
      </c>
      <c r="Z33" s="52" t="s">
        <v>79</v>
      </c>
      <c r="AA33" s="52" t="s">
        <v>79</v>
      </c>
      <c r="AB33" s="52" t="s">
        <v>79</v>
      </c>
      <c r="AC33" s="52" t="s">
        <v>79</v>
      </c>
      <c r="AD33" s="52" t="s">
        <v>79</v>
      </c>
      <c r="AE33" s="52" t="s">
        <v>79</v>
      </c>
      <c r="AF33" s="52" t="s">
        <v>79</v>
      </c>
      <c r="AG33" s="52" t="s">
        <v>79</v>
      </c>
      <c r="AH33" s="52" t="s">
        <v>79</v>
      </c>
      <c r="AI33" s="52" t="s">
        <v>79</v>
      </c>
      <c r="AJ33" s="52" t="s">
        <v>79</v>
      </c>
      <c r="AK33" s="52" t="s">
        <v>79</v>
      </c>
      <c r="AL33" s="52" t="s">
        <v>79</v>
      </c>
      <c r="AM33" s="52" t="s">
        <v>79</v>
      </c>
      <c r="AN33" s="52" t="s">
        <v>79</v>
      </c>
      <c r="AO33" s="52" t="s">
        <v>79</v>
      </c>
      <c r="AP33" s="52" t="s">
        <v>79</v>
      </c>
      <c r="AQ33" s="52" t="s">
        <v>79</v>
      </c>
      <c r="AR33" s="52" t="s">
        <v>79</v>
      </c>
      <c r="AS33" s="52" t="s">
        <v>79</v>
      </c>
      <c r="AT33" s="52" t="s">
        <v>79</v>
      </c>
      <c r="AU33" s="52" t="s">
        <v>79</v>
      </c>
      <c r="AV33" s="52" t="s">
        <v>79</v>
      </c>
      <c r="AW33" s="52" t="s">
        <v>79</v>
      </c>
      <c r="AX33" s="52" t="s">
        <v>79</v>
      </c>
      <c r="AY33" s="52" t="s">
        <v>79</v>
      </c>
      <c r="AZ33" s="52" t="s">
        <v>79</v>
      </c>
      <c r="BA33" s="52" t="s">
        <v>79</v>
      </c>
      <c r="BB33" s="52" t="s">
        <v>79</v>
      </c>
      <c r="BC33" s="52" t="s">
        <v>79</v>
      </c>
      <c r="BD33" s="52" t="s">
        <v>79</v>
      </c>
      <c r="BE33" s="52" t="s">
        <v>79</v>
      </c>
      <c r="BF33" s="52" t="s">
        <v>79</v>
      </c>
      <c r="BG33" s="52" t="s">
        <v>79</v>
      </c>
      <c r="BH33" s="52" t="s">
        <v>79</v>
      </c>
      <c r="BI33" s="52" t="s">
        <v>79</v>
      </c>
      <c r="BJ33" s="52" t="s">
        <v>79</v>
      </c>
      <c r="BK33" s="52" t="s">
        <v>79</v>
      </c>
      <c r="BL33" s="52" t="s">
        <v>79</v>
      </c>
      <c r="BM33" s="52" t="s">
        <v>79</v>
      </c>
      <c r="BN33" s="52" t="s">
        <v>79</v>
      </c>
      <c r="BO33" s="52" t="s">
        <v>79</v>
      </c>
      <c r="BP33" s="52" t="s">
        <v>79</v>
      </c>
      <c r="BQ33" s="52" t="s">
        <v>79</v>
      </c>
      <c r="BR33" s="52" t="s">
        <v>79</v>
      </c>
      <c r="BS33" s="52" t="s">
        <v>79</v>
      </c>
      <c r="BT33" s="52" t="s">
        <v>79</v>
      </c>
      <c r="BU33" s="52" t="s">
        <v>79</v>
      </c>
      <c r="BV33" s="52" t="s">
        <v>79</v>
      </c>
      <c r="BW33" s="52" t="s">
        <v>79</v>
      </c>
      <c r="BX33" s="52" t="s">
        <v>79</v>
      </c>
      <c r="BY33" s="52" t="s">
        <v>79</v>
      </c>
      <c r="BZ33" s="52" t="s">
        <v>79</v>
      </c>
      <c r="CA33" s="52" t="s">
        <v>79</v>
      </c>
    </row>
    <row r="34" spans="2:79" s="47" customFormat="1" ht="16.5" customHeight="1">
      <c r="B34" s="619"/>
      <c r="C34" s="59" t="s">
        <v>80</v>
      </c>
      <c r="D34" s="49">
        <v>120</v>
      </c>
      <c r="E34" s="49">
        <v>73</v>
      </c>
      <c r="F34" s="49">
        <v>120</v>
      </c>
      <c r="G34" s="49">
        <v>79</v>
      </c>
      <c r="H34" s="49">
        <v>90</v>
      </c>
      <c r="I34" s="50">
        <f>SUM(J34:O34)</f>
        <v>82</v>
      </c>
      <c r="J34" s="54">
        <v>3</v>
      </c>
      <c r="K34" s="54">
        <v>14</v>
      </c>
      <c r="L34" s="54">
        <v>15</v>
      </c>
      <c r="M34" s="54">
        <v>18</v>
      </c>
      <c r="N34" s="54">
        <v>14</v>
      </c>
      <c r="O34" s="54">
        <v>18</v>
      </c>
      <c r="P34" s="49">
        <v>90</v>
      </c>
      <c r="Q34" s="50">
        <f>SUM(R34:W34)</f>
        <v>63</v>
      </c>
      <c r="R34" s="54">
        <v>4</v>
      </c>
      <c r="S34" s="54">
        <v>6</v>
      </c>
      <c r="T34" s="54">
        <v>19</v>
      </c>
      <c r="U34" s="54">
        <v>16</v>
      </c>
      <c r="V34" s="54">
        <v>17</v>
      </c>
      <c r="W34" s="54">
        <v>1</v>
      </c>
      <c r="X34" s="49">
        <v>90</v>
      </c>
      <c r="Y34" s="50">
        <f>SUM(Z34:AE34)</f>
        <v>73</v>
      </c>
      <c r="Z34" s="54">
        <v>3</v>
      </c>
      <c r="AA34" s="54">
        <v>10</v>
      </c>
      <c r="AB34" s="54">
        <v>10</v>
      </c>
      <c r="AC34" s="54">
        <v>21</v>
      </c>
      <c r="AD34" s="54">
        <v>13</v>
      </c>
      <c r="AE34" s="54">
        <v>16</v>
      </c>
      <c r="AF34" s="49" t="s">
        <v>81</v>
      </c>
      <c r="AG34" s="50">
        <f>SUM(AH34:AM34)</f>
        <v>72</v>
      </c>
      <c r="AH34" s="54">
        <v>3</v>
      </c>
      <c r="AI34" s="54">
        <v>6</v>
      </c>
      <c r="AJ34" s="54">
        <v>17</v>
      </c>
      <c r="AK34" s="54">
        <v>12</v>
      </c>
      <c r="AL34" s="54">
        <v>20</v>
      </c>
      <c r="AM34" s="54">
        <v>14</v>
      </c>
      <c r="AN34" s="49">
        <v>90</v>
      </c>
      <c r="AO34" s="50">
        <f>SUM(AP34:AU34)</f>
        <v>78</v>
      </c>
      <c r="AP34" s="54">
        <v>3</v>
      </c>
      <c r="AQ34" s="54">
        <v>12</v>
      </c>
      <c r="AR34" s="54">
        <v>12</v>
      </c>
      <c r="AS34" s="54">
        <v>20</v>
      </c>
      <c r="AT34" s="54">
        <v>11</v>
      </c>
      <c r="AU34" s="54">
        <v>20</v>
      </c>
      <c r="AV34" s="49">
        <v>90</v>
      </c>
      <c r="AW34" s="50">
        <f>SUM(AX34:BC34)</f>
        <v>74</v>
      </c>
      <c r="AX34" s="54">
        <v>0</v>
      </c>
      <c r="AY34" s="54">
        <v>15</v>
      </c>
      <c r="AZ34" s="54">
        <v>16</v>
      </c>
      <c r="BA34" s="54">
        <v>13</v>
      </c>
      <c r="BB34" s="54">
        <v>20</v>
      </c>
      <c r="BC34" s="54">
        <v>10</v>
      </c>
      <c r="BD34" s="49">
        <v>90</v>
      </c>
      <c r="BE34" s="50">
        <f>SUM(BF34:BK34)</f>
        <v>78</v>
      </c>
      <c r="BF34" s="54">
        <v>0</v>
      </c>
      <c r="BG34" s="54">
        <v>7</v>
      </c>
      <c r="BH34" s="54">
        <v>19</v>
      </c>
      <c r="BI34" s="54">
        <v>18</v>
      </c>
      <c r="BJ34" s="54">
        <v>14</v>
      </c>
      <c r="BK34" s="54">
        <v>20</v>
      </c>
      <c r="BL34" s="49">
        <v>77</v>
      </c>
      <c r="BM34" s="50">
        <f>SUM(BN34:BS34)</f>
        <v>77</v>
      </c>
      <c r="BN34" s="54">
        <v>3</v>
      </c>
      <c r="BO34" s="54">
        <v>10</v>
      </c>
      <c r="BP34" s="54">
        <v>10</v>
      </c>
      <c r="BQ34" s="54">
        <v>20</v>
      </c>
      <c r="BR34" s="54">
        <v>19</v>
      </c>
      <c r="BS34" s="54">
        <v>15</v>
      </c>
      <c r="BT34" s="49">
        <v>80</v>
      </c>
      <c r="BU34" s="50">
        <f>SUM(BV34:CA34)</f>
        <v>74</v>
      </c>
      <c r="BV34" s="54">
        <v>1</v>
      </c>
      <c r="BW34" s="54">
        <v>7</v>
      </c>
      <c r="BX34" s="54">
        <v>13</v>
      </c>
      <c r="BY34" s="54">
        <v>13</v>
      </c>
      <c r="BZ34" s="54">
        <v>21</v>
      </c>
      <c r="CA34" s="54">
        <v>19</v>
      </c>
    </row>
    <row r="35" spans="2:79" s="47" customFormat="1" ht="16.5" customHeight="1">
      <c r="B35" s="619"/>
      <c r="C35" s="64" t="s">
        <v>82</v>
      </c>
      <c r="D35" s="65"/>
      <c r="E35" s="65"/>
      <c r="F35" s="66" t="s">
        <v>49</v>
      </c>
      <c r="G35" s="66" t="s">
        <v>49</v>
      </c>
      <c r="H35" s="66" t="s">
        <v>49</v>
      </c>
      <c r="I35" s="67" t="s">
        <v>49</v>
      </c>
      <c r="J35" s="68"/>
      <c r="K35" s="68"/>
      <c r="L35" s="68"/>
      <c r="M35" s="68"/>
      <c r="N35" s="68"/>
      <c r="O35" s="68"/>
      <c r="P35" s="66" t="s">
        <v>49</v>
      </c>
      <c r="Q35" s="67" t="s">
        <v>49</v>
      </c>
      <c r="R35" s="68" t="s">
        <v>49</v>
      </c>
      <c r="S35" s="68" t="s">
        <v>49</v>
      </c>
      <c r="T35" s="68" t="s">
        <v>49</v>
      </c>
      <c r="U35" s="68" t="s">
        <v>49</v>
      </c>
      <c r="V35" s="68" t="s">
        <v>49</v>
      </c>
      <c r="W35" s="68" t="s">
        <v>49</v>
      </c>
      <c r="X35" s="69">
        <v>120</v>
      </c>
      <c r="Y35" s="70">
        <f>SUM(Z35:AE35)</f>
        <v>124</v>
      </c>
      <c r="Z35" s="71">
        <v>6</v>
      </c>
      <c r="AA35" s="71">
        <v>18</v>
      </c>
      <c r="AB35" s="71">
        <v>28</v>
      </c>
      <c r="AC35" s="71">
        <v>28</v>
      </c>
      <c r="AD35" s="71">
        <v>21</v>
      </c>
      <c r="AE35" s="71">
        <v>23</v>
      </c>
      <c r="AF35" s="69">
        <v>120</v>
      </c>
      <c r="AG35" s="70">
        <f>SUM(AH35:AM35)</f>
        <v>121</v>
      </c>
      <c r="AH35" s="71">
        <v>5</v>
      </c>
      <c r="AI35" s="71">
        <v>20</v>
      </c>
      <c r="AJ35" s="71">
        <v>26</v>
      </c>
      <c r="AK35" s="71">
        <v>30</v>
      </c>
      <c r="AL35" s="71">
        <v>23</v>
      </c>
      <c r="AM35" s="71">
        <v>17</v>
      </c>
      <c r="AN35" s="69">
        <v>120</v>
      </c>
      <c r="AO35" s="70">
        <f>SUM(AP35:AU35)</f>
        <v>138</v>
      </c>
      <c r="AP35" s="71">
        <v>8</v>
      </c>
      <c r="AQ35" s="71">
        <v>21</v>
      </c>
      <c r="AR35" s="71">
        <v>28</v>
      </c>
      <c r="AS35" s="71">
        <v>30</v>
      </c>
      <c r="AT35" s="71">
        <v>28</v>
      </c>
      <c r="AU35" s="71">
        <v>23</v>
      </c>
      <c r="AV35" s="69">
        <v>120</v>
      </c>
      <c r="AW35" s="70">
        <f>SUM(AX35:BC35)</f>
        <v>140</v>
      </c>
      <c r="AX35" s="71">
        <v>3</v>
      </c>
      <c r="AY35" s="71">
        <v>24</v>
      </c>
      <c r="AZ35" s="71">
        <v>27</v>
      </c>
      <c r="BA35" s="71">
        <v>28</v>
      </c>
      <c r="BB35" s="71">
        <v>31</v>
      </c>
      <c r="BC35" s="71">
        <v>27</v>
      </c>
      <c r="BD35" s="69">
        <v>120</v>
      </c>
      <c r="BE35" s="70">
        <f>SUM(BF35:BK35)</f>
        <v>137</v>
      </c>
      <c r="BF35" s="71">
        <v>6</v>
      </c>
      <c r="BG35" s="71">
        <v>15</v>
      </c>
      <c r="BH35" s="71">
        <v>32</v>
      </c>
      <c r="BI35" s="71">
        <v>27</v>
      </c>
      <c r="BJ35" s="71">
        <v>26</v>
      </c>
      <c r="BK35" s="71">
        <v>31</v>
      </c>
      <c r="BL35" s="69">
        <v>137</v>
      </c>
      <c r="BM35" s="70">
        <f>SUM(BN35:BS35)</f>
        <v>137</v>
      </c>
      <c r="BN35" s="71">
        <v>3</v>
      </c>
      <c r="BO35" s="71">
        <v>29</v>
      </c>
      <c r="BP35" s="71">
        <v>19</v>
      </c>
      <c r="BQ35" s="71">
        <v>34</v>
      </c>
      <c r="BR35" s="71">
        <v>27</v>
      </c>
      <c r="BS35" s="71">
        <v>25</v>
      </c>
      <c r="BT35" s="69">
        <v>120</v>
      </c>
      <c r="BU35" s="70">
        <f>SUM(BV35:CA35)</f>
        <v>135</v>
      </c>
      <c r="BV35" s="71">
        <v>4</v>
      </c>
      <c r="BW35" s="71">
        <v>17</v>
      </c>
      <c r="BX35" s="71">
        <v>33</v>
      </c>
      <c r="BY35" s="71">
        <v>20</v>
      </c>
      <c r="BZ35" s="71">
        <v>34</v>
      </c>
      <c r="CA35" s="71">
        <v>27</v>
      </c>
    </row>
    <row r="36" spans="2:79" s="47" customFormat="1" ht="16.5" customHeight="1">
      <c r="B36" s="619"/>
      <c r="C36" s="59" t="s">
        <v>83</v>
      </c>
      <c r="D36" s="49"/>
      <c r="E36" s="49"/>
      <c r="F36" s="49"/>
      <c r="G36" s="49"/>
      <c r="H36" s="72" t="s">
        <v>49</v>
      </c>
      <c r="I36" s="73" t="s">
        <v>49</v>
      </c>
      <c r="J36" s="74"/>
      <c r="K36" s="74"/>
      <c r="L36" s="74"/>
      <c r="M36" s="74"/>
      <c r="N36" s="74"/>
      <c r="O36" s="74"/>
      <c r="P36" s="72" t="s">
        <v>49</v>
      </c>
      <c r="Q36" s="73" t="s">
        <v>49</v>
      </c>
      <c r="R36" s="54"/>
      <c r="S36" s="54"/>
      <c r="T36" s="54"/>
      <c r="U36" s="54"/>
      <c r="V36" s="54"/>
      <c r="W36" s="54"/>
      <c r="X36" s="75" t="s">
        <v>49</v>
      </c>
      <c r="Y36" s="75" t="s">
        <v>49</v>
      </c>
      <c r="Z36" s="75" t="s">
        <v>49</v>
      </c>
      <c r="AA36" s="75" t="s">
        <v>49</v>
      </c>
      <c r="AB36" s="75" t="s">
        <v>49</v>
      </c>
      <c r="AC36" s="75" t="s">
        <v>49</v>
      </c>
      <c r="AD36" s="75" t="s">
        <v>49</v>
      </c>
      <c r="AE36" s="75" t="s">
        <v>49</v>
      </c>
      <c r="AF36" s="75" t="s">
        <v>49</v>
      </c>
      <c r="AG36" s="75" t="s">
        <v>49</v>
      </c>
      <c r="AH36" s="75" t="s">
        <v>49</v>
      </c>
      <c r="AI36" s="75" t="s">
        <v>49</v>
      </c>
      <c r="AJ36" s="75" t="s">
        <v>49</v>
      </c>
      <c r="AK36" s="75" t="s">
        <v>49</v>
      </c>
      <c r="AL36" s="75" t="s">
        <v>49</v>
      </c>
      <c r="AM36" s="75" t="s">
        <v>49</v>
      </c>
      <c r="AN36" s="76">
        <v>120</v>
      </c>
      <c r="AO36" s="50">
        <f t="shared" ref="AO36:AO46" si="16">SUM(AP36:AU36)</f>
        <v>116</v>
      </c>
      <c r="AP36" s="54">
        <v>5</v>
      </c>
      <c r="AQ36" s="54">
        <v>17</v>
      </c>
      <c r="AR36" s="54">
        <v>32</v>
      </c>
      <c r="AS36" s="54">
        <v>33</v>
      </c>
      <c r="AT36" s="54">
        <v>26</v>
      </c>
      <c r="AU36" s="54">
        <v>3</v>
      </c>
      <c r="AV36" s="76">
        <v>120</v>
      </c>
      <c r="AW36" s="50">
        <f t="shared" ref="AW36:AW46" si="17">SUM(AX36:BC36)</f>
        <v>129</v>
      </c>
      <c r="AX36" s="54">
        <v>3</v>
      </c>
      <c r="AY36" s="54">
        <v>14</v>
      </c>
      <c r="AZ36" s="54">
        <v>30</v>
      </c>
      <c r="BA36" s="54">
        <v>31</v>
      </c>
      <c r="BB36" s="54">
        <v>34</v>
      </c>
      <c r="BC36" s="54">
        <v>17</v>
      </c>
      <c r="BD36" s="76">
        <v>120</v>
      </c>
      <c r="BE36" s="50">
        <f t="shared" ref="BE36:BE46" si="18">SUM(BF36:BK36)</f>
        <v>139</v>
      </c>
      <c r="BF36" s="54">
        <v>8</v>
      </c>
      <c r="BG36" s="54">
        <v>20</v>
      </c>
      <c r="BH36" s="54">
        <v>20</v>
      </c>
      <c r="BI36" s="54">
        <v>29</v>
      </c>
      <c r="BJ36" s="54">
        <v>30</v>
      </c>
      <c r="BK36" s="54">
        <v>32</v>
      </c>
      <c r="BL36" s="76">
        <v>127</v>
      </c>
      <c r="BM36" s="50">
        <f t="shared" ref="BM36:BM47" si="19">SUM(BN36:BS36)</f>
        <v>127</v>
      </c>
      <c r="BN36" s="54">
        <v>4</v>
      </c>
      <c r="BO36" s="54">
        <v>18</v>
      </c>
      <c r="BP36" s="54">
        <v>28</v>
      </c>
      <c r="BQ36" s="54">
        <v>23</v>
      </c>
      <c r="BR36" s="54">
        <v>28</v>
      </c>
      <c r="BS36" s="54">
        <v>26</v>
      </c>
      <c r="BT36" s="76">
        <v>120</v>
      </c>
      <c r="BU36" s="50">
        <f t="shared" ref="BU36:BU47" si="20">SUM(BV36:CA36)</f>
        <v>125</v>
      </c>
      <c r="BV36" s="54">
        <v>4</v>
      </c>
      <c r="BW36" s="54">
        <v>16</v>
      </c>
      <c r="BX36" s="54">
        <v>29</v>
      </c>
      <c r="BY36" s="54">
        <v>29</v>
      </c>
      <c r="BZ36" s="54">
        <v>21</v>
      </c>
      <c r="CA36" s="54">
        <v>26</v>
      </c>
    </row>
    <row r="37" spans="2:79" s="47" customFormat="1" ht="16.5" customHeight="1">
      <c r="B37" s="619"/>
      <c r="C37" s="59" t="s">
        <v>84</v>
      </c>
      <c r="D37" s="49">
        <v>180</v>
      </c>
      <c r="E37" s="49">
        <v>192</v>
      </c>
      <c r="F37" s="49">
        <v>180</v>
      </c>
      <c r="G37" s="49">
        <v>194</v>
      </c>
      <c r="H37" s="49">
        <v>180</v>
      </c>
      <c r="I37" s="50">
        <f t="shared" si="5"/>
        <v>194</v>
      </c>
      <c r="J37" s="54">
        <v>13</v>
      </c>
      <c r="K37" s="54">
        <v>15</v>
      </c>
      <c r="L37" s="54">
        <v>35</v>
      </c>
      <c r="M37" s="54">
        <v>42</v>
      </c>
      <c r="N37" s="54">
        <v>45</v>
      </c>
      <c r="O37" s="54">
        <v>44</v>
      </c>
      <c r="P37" s="49">
        <v>180</v>
      </c>
      <c r="Q37" s="50">
        <f t="shared" si="15"/>
        <v>197</v>
      </c>
      <c r="R37" s="54">
        <v>5</v>
      </c>
      <c r="S37" s="54">
        <v>35</v>
      </c>
      <c r="T37" s="54">
        <v>29</v>
      </c>
      <c r="U37" s="54">
        <v>45</v>
      </c>
      <c r="V37" s="54">
        <v>41</v>
      </c>
      <c r="W37" s="54">
        <v>42</v>
      </c>
      <c r="X37" s="49">
        <v>210</v>
      </c>
      <c r="Y37" s="50">
        <f t="shared" ref="Y37:Y46" si="21">SUM(Z37:AE37)</f>
        <v>216</v>
      </c>
      <c r="Z37" s="54">
        <v>7</v>
      </c>
      <c r="AA37" s="54">
        <v>31</v>
      </c>
      <c r="AB37" s="54">
        <v>55</v>
      </c>
      <c r="AC37" s="54">
        <v>37</v>
      </c>
      <c r="AD37" s="54">
        <v>43</v>
      </c>
      <c r="AE37" s="54">
        <v>43</v>
      </c>
      <c r="AF37" s="49">
        <v>210</v>
      </c>
      <c r="AG37" s="50">
        <f t="shared" ref="AG37:AG46" si="22">SUM(AH37:AM37)</f>
        <v>210</v>
      </c>
      <c r="AH37" s="54">
        <v>11</v>
      </c>
      <c r="AI37" s="54">
        <v>23</v>
      </c>
      <c r="AJ37" s="54">
        <v>40</v>
      </c>
      <c r="AK37" s="54">
        <v>58</v>
      </c>
      <c r="AL37" s="54">
        <v>36</v>
      </c>
      <c r="AM37" s="54">
        <v>42</v>
      </c>
      <c r="AN37" s="49">
        <v>210</v>
      </c>
      <c r="AO37" s="50">
        <f t="shared" si="16"/>
        <v>205</v>
      </c>
      <c r="AP37" s="54">
        <v>6</v>
      </c>
      <c r="AQ37" s="54">
        <v>31</v>
      </c>
      <c r="AR37" s="54">
        <v>34</v>
      </c>
      <c r="AS37" s="54">
        <v>44</v>
      </c>
      <c r="AT37" s="54">
        <v>55</v>
      </c>
      <c r="AU37" s="54">
        <v>35</v>
      </c>
      <c r="AV37" s="49">
        <v>210</v>
      </c>
      <c r="AW37" s="50">
        <f t="shared" si="17"/>
        <v>202</v>
      </c>
      <c r="AX37" s="54">
        <v>14</v>
      </c>
      <c r="AY37" s="54">
        <v>19</v>
      </c>
      <c r="AZ37" s="54">
        <v>37</v>
      </c>
      <c r="BA37" s="54">
        <v>34</v>
      </c>
      <c r="BB37" s="54">
        <v>44</v>
      </c>
      <c r="BC37" s="54">
        <v>54</v>
      </c>
      <c r="BD37" s="49">
        <v>210</v>
      </c>
      <c r="BE37" s="50">
        <f t="shared" si="18"/>
        <v>190</v>
      </c>
      <c r="BF37" s="54">
        <v>7</v>
      </c>
      <c r="BG37" s="54">
        <v>32</v>
      </c>
      <c r="BH37" s="54">
        <v>30</v>
      </c>
      <c r="BI37" s="54">
        <v>43</v>
      </c>
      <c r="BJ37" s="54">
        <v>33</v>
      </c>
      <c r="BK37" s="54">
        <v>45</v>
      </c>
      <c r="BL37" s="49">
        <v>183</v>
      </c>
      <c r="BM37" s="50">
        <f t="shared" si="19"/>
        <v>183</v>
      </c>
      <c r="BN37" s="54">
        <v>7</v>
      </c>
      <c r="BO37" s="54">
        <v>29</v>
      </c>
      <c r="BP37" s="54">
        <v>38</v>
      </c>
      <c r="BQ37" s="54">
        <v>30</v>
      </c>
      <c r="BR37" s="54">
        <v>44</v>
      </c>
      <c r="BS37" s="54">
        <v>35</v>
      </c>
      <c r="BT37" s="49">
        <v>210</v>
      </c>
      <c r="BU37" s="50">
        <f t="shared" si="20"/>
        <v>168</v>
      </c>
      <c r="BV37" s="54">
        <v>5</v>
      </c>
      <c r="BW37" s="54">
        <v>19</v>
      </c>
      <c r="BX37" s="54">
        <v>37</v>
      </c>
      <c r="BY37" s="54">
        <v>37</v>
      </c>
      <c r="BZ37" s="54">
        <v>26</v>
      </c>
      <c r="CA37" s="54">
        <v>44</v>
      </c>
    </row>
    <row r="38" spans="2:79" s="47" customFormat="1" ht="16.5" customHeight="1">
      <c r="B38" s="619"/>
      <c r="C38" s="59" t="s">
        <v>85</v>
      </c>
      <c r="D38" s="49">
        <v>110</v>
      </c>
      <c r="E38" s="49">
        <v>103</v>
      </c>
      <c r="F38" s="49">
        <v>110</v>
      </c>
      <c r="G38" s="49">
        <v>94</v>
      </c>
      <c r="H38" s="49">
        <v>110</v>
      </c>
      <c r="I38" s="50">
        <f t="shared" si="5"/>
        <v>96</v>
      </c>
      <c r="J38" s="54">
        <v>1</v>
      </c>
      <c r="K38" s="54">
        <v>16</v>
      </c>
      <c r="L38" s="54">
        <v>24</v>
      </c>
      <c r="M38" s="54">
        <v>18</v>
      </c>
      <c r="N38" s="54">
        <v>22</v>
      </c>
      <c r="O38" s="54">
        <v>15</v>
      </c>
      <c r="P38" s="49">
        <v>110</v>
      </c>
      <c r="Q38" s="50">
        <f t="shared" si="15"/>
        <v>108</v>
      </c>
      <c r="R38" s="54">
        <v>6</v>
      </c>
      <c r="S38" s="54">
        <v>10</v>
      </c>
      <c r="T38" s="54">
        <v>21</v>
      </c>
      <c r="U38" s="54">
        <v>26</v>
      </c>
      <c r="V38" s="54">
        <v>20</v>
      </c>
      <c r="W38" s="54">
        <v>25</v>
      </c>
      <c r="X38" s="49">
        <v>110</v>
      </c>
      <c r="Y38" s="50">
        <f t="shared" si="21"/>
        <v>105</v>
      </c>
      <c r="Z38" s="54">
        <v>4</v>
      </c>
      <c r="AA38" s="54">
        <v>15</v>
      </c>
      <c r="AB38" s="54">
        <v>16</v>
      </c>
      <c r="AC38" s="54">
        <v>22</v>
      </c>
      <c r="AD38" s="54">
        <v>27</v>
      </c>
      <c r="AE38" s="54">
        <v>21</v>
      </c>
      <c r="AF38" s="49">
        <v>110</v>
      </c>
      <c r="AG38" s="50">
        <f t="shared" si="22"/>
        <v>103</v>
      </c>
      <c r="AH38" s="54">
        <v>3</v>
      </c>
      <c r="AI38" s="54">
        <v>15</v>
      </c>
      <c r="AJ38" s="54">
        <v>17</v>
      </c>
      <c r="AK38" s="54">
        <v>17</v>
      </c>
      <c r="AL38" s="54">
        <v>23</v>
      </c>
      <c r="AM38" s="54">
        <v>28</v>
      </c>
      <c r="AN38" s="49">
        <v>110</v>
      </c>
      <c r="AO38" s="50">
        <f t="shared" si="16"/>
        <v>96</v>
      </c>
      <c r="AP38" s="54">
        <v>1</v>
      </c>
      <c r="AQ38" s="54">
        <v>13</v>
      </c>
      <c r="AR38" s="54">
        <v>21</v>
      </c>
      <c r="AS38" s="54">
        <v>18</v>
      </c>
      <c r="AT38" s="54">
        <v>18</v>
      </c>
      <c r="AU38" s="54">
        <v>25</v>
      </c>
      <c r="AV38" s="49">
        <v>110</v>
      </c>
      <c r="AW38" s="50">
        <f t="shared" si="17"/>
        <v>97</v>
      </c>
      <c r="AX38" s="54">
        <v>4</v>
      </c>
      <c r="AY38" s="54">
        <v>14</v>
      </c>
      <c r="AZ38" s="54">
        <v>19</v>
      </c>
      <c r="BA38" s="54">
        <v>22</v>
      </c>
      <c r="BB38" s="54">
        <v>19</v>
      </c>
      <c r="BC38" s="54">
        <v>19</v>
      </c>
      <c r="BD38" s="49">
        <v>110</v>
      </c>
      <c r="BE38" s="50">
        <f t="shared" si="18"/>
        <v>91</v>
      </c>
      <c r="BF38" s="54">
        <v>3</v>
      </c>
      <c r="BG38" s="54">
        <v>13</v>
      </c>
      <c r="BH38" s="54">
        <v>18</v>
      </c>
      <c r="BI38" s="54">
        <v>16</v>
      </c>
      <c r="BJ38" s="54">
        <v>22</v>
      </c>
      <c r="BK38" s="54">
        <v>19</v>
      </c>
      <c r="BL38" s="49">
        <v>83</v>
      </c>
      <c r="BM38" s="50">
        <f t="shared" si="19"/>
        <v>83</v>
      </c>
      <c r="BN38" s="54">
        <v>1</v>
      </c>
      <c r="BO38" s="54">
        <v>8</v>
      </c>
      <c r="BP38" s="54">
        <v>16</v>
      </c>
      <c r="BQ38" s="54">
        <v>20</v>
      </c>
      <c r="BR38" s="54">
        <v>17</v>
      </c>
      <c r="BS38" s="54">
        <v>21</v>
      </c>
      <c r="BT38" s="49">
        <v>90</v>
      </c>
      <c r="BU38" s="50">
        <f t="shared" si="20"/>
        <v>82</v>
      </c>
      <c r="BV38" s="54">
        <v>3</v>
      </c>
      <c r="BW38" s="54">
        <v>9</v>
      </c>
      <c r="BX38" s="54">
        <v>14</v>
      </c>
      <c r="BY38" s="54">
        <v>21</v>
      </c>
      <c r="BZ38" s="54">
        <v>18</v>
      </c>
      <c r="CA38" s="54">
        <v>17</v>
      </c>
    </row>
    <row r="39" spans="2:79" s="47" customFormat="1" ht="16.5" customHeight="1">
      <c r="B39" s="619"/>
      <c r="C39" s="59" t="s">
        <v>86</v>
      </c>
      <c r="D39" s="49">
        <v>80</v>
      </c>
      <c r="E39" s="49">
        <v>89</v>
      </c>
      <c r="F39" s="49">
        <v>90</v>
      </c>
      <c r="G39" s="49">
        <v>100</v>
      </c>
      <c r="H39" s="49">
        <v>90</v>
      </c>
      <c r="I39" s="50">
        <f t="shared" si="5"/>
        <v>100</v>
      </c>
      <c r="J39" s="54">
        <v>6</v>
      </c>
      <c r="K39" s="54">
        <v>18</v>
      </c>
      <c r="L39" s="54">
        <v>17</v>
      </c>
      <c r="M39" s="54">
        <v>21</v>
      </c>
      <c r="N39" s="54">
        <v>18</v>
      </c>
      <c r="O39" s="54">
        <v>20</v>
      </c>
      <c r="P39" s="49">
        <v>90</v>
      </c>
      <c r="Q39" s="50">
        <f t="shared" si="15"/>
        <v>101</v>
      </c>
      <c r="R39" s="54">
        <v>8</v>
      </c>
      <c r="S39" s="54">
        <v>17</v>
      </c>
      <c r="T39" s="54">
        <v>21</v>
      </c>
      <c r="U39" s="54">
        <v>20</v>
      </c>
      <c r="V39" s="54">
        <v>19</v>
      </c>
      <c r="W39" s="54">
        <v>16</v>
      </c>
      <c r="X39" s="49">
        <v>90</v>
      </c>
      <c r="Y39" s="50">
        <f t="shared" si="21"/>
        <v>108</v>
      </c>
      <c r="Z39" s="54">
        <v>4</v>
      </c>
      <c r="AA39" s="54">
        <v>19</v>
      </c>
      <c r="AB39" s="54">
        <v>23</v>
      </c>
      <c r="AC39" s="54">
        <v>23</v>
      </c>
      <c r="AD39" s="54">
        <v>20</v>
      </c>
      <c r="AE39" s="54">
        <v>19</v>
      </c>
      <c r="AF39" s="49">
        <v>90</v>
      </c>
      <c r="AG39" s="50">
        <f t="shared" si="22"/>
        <v>99</v>
      </c>
      <c r="AH39" s="54">
        <v>4</v>
      </c>
      <c r="AI39" s="54">
        <v>11</v>
      </c>
      <c r="AJ39" s="54">
        <v>19</v>
      </c>
      <c r="AK39" s="54">
        <v>24</v>
      </c>
      <c r="AL39" s="54">
        <v>22</v>
      </c>
      <c r="AM39" s="54">
        <v>19</v>
      </c>
      <c r="AN39" s="49">
        <v>90</v>
      </c>
      <c r="AO39" s="50">
        <f t="shared" si="16"/>
        <v>110</v>
      </c>
      <c r="AP39" s="54">
        <v>2</v>
      </c>
      <c r="AQ39" s="54">
        <v>15</v>
      </c>
      <c r="AR39" s="54">
        <v>23</v>
      </c>
      <c r="AS39" s="54">
        <v>23</v>
      </c>
      <c r="AT39" s="54">
        <v>24</v>
      </c>
      <c r="AU39" s="54">
        <v>23</v>
      </c>
      <c r="AV39" s="49">
        <v>110</v>
      </c>
      <c r="AW39" s="50">
        <f t="shared" si="17"/>
        <v>110</v>
      </c>
      <c r="AX39" s="54">
        <v>4</v>
      </c>
      <c r="AY39" s="54">
        <v>15</v>
      </c>
      <c r="AZ39" s="54">
        <v>22</v>
      </c>
      <c r="BA39" s="54">
        <v>23</v>
      </c>
      <c r="BB39" s="54">
        <v>23</v>
      </c>
      <c r="BC39" s="54">
        <v>23</v>
      </c>
      <c r="BD39" s="49">
        <v>110</v>
      </c>
      <c r="BE39" s="50">
        <f t="shared" si="18"/>
        <v>112</v>
      </c>
      <c r="BF39" s="54">
        <v>7</v>
      </c>
      <c r="BG39" s="54">
        <v>18</v>
      </c>
      <c r="BH39" s="54">
        <v>18</v>
      </c>
      <c r="BI39" s="54">
        <v>23</v>
      </c>
      <c r="BJ39" s="54">
        <v>23</v>
      </c>
      <c r="BK39" s="54">
        <v>23</v>
      </c>
      <c r="BL39" s="49">
        <v>115</v>
      </c>
      <c r="BM39" s="50">
        <f t="shared" si="19"/>
        <v>115</v>
      </c>
      <c r="BN39" s="54">
        <v>6</v>
      </c>
      <c r="BO39" s="54">
        <v>21</v>
      </c>
      <c r="BP39" s="54">
        <v>22</v>
      </c>
      <c r="BQ39" s="54">
        <v>22</v>
      </c>
      <c r="BR39" s="54">
        <v>21</v>
      </c>
      <c r="BS39" s="54">
        <v>23</v>
      </c>
      <c r="BT39" s="49">
        <v>110</v>
      </c>
      <c r="BU39" s="50">
        <f t="shared" si="20"/>
        <v>105</v>
      </c>
      <c r="BV39" s="54">
        <v>1</v>
      </c>
      <c r="BW39" s="54">
        <v>17</v>
      </c>
      <c r="BX39" s="54">
        <v>23</v>
      </c>
      <c r="BY39" s="54">
        <v>22</v>
      </c>
      <c r="BZ39" s="54">
        <v>21</v>
      </c>
      <c r="CA39" s="54">
        <v>21</v>
      </c>
    </row>
    <row r="40" spans="2:79" s="47" customFormat="1" ht="16.5" customHeight="1">
      <c r="B40" s="619"/>
      <c r="C40" s="59" t="s">
        <v>87</v>
      </c>
      <c r="D40" s="49">
        <v>90</v>
      </c>
      <c r="E40" s="49">
        <v>100</v>
      </c>
      <c r="F40" s="49">
        <v>90</v>
      </c>
      <c r="G40" s="49">
        <v>102</v>
      </c>
      <c r="H40" s="49">
        <v>90</v>
      </c>
      <c r="I40" s="50">
        <f t="shared" si="5"/>
        <v>103</v>
      </c>
      <c r="J40" s="54">
        <v>3</v>
      </c>
      <c r="K40" s="54">
        <v>15</v>
      </c>
      <c r="L40" s="54">
        <v>13</v>
      </c>
      <c r="M40" s="54">
        <v>21</v>
      </c>
      <c r="N40" s="54">
        <v>28</v>
      </c>
      <c r="O40" s="54">
        <v>23</v>
      </c>
      <c r="P40" s="49">
        <v>90</v>
      </c>
      <c r="Q40" s="50">
        <f t="shared" si="15"/>
        <v>103</v>
      </c>
      <c r="R40" s="54">
        <v>3</v>
      </c>
      <c r="S40" s="54">
        <v>14</v>
      </c>
      <c r="T40" s="54">
        <v>20</v>
      </c>
      <c r="U40" s="54">
        <v>17</v>
      </c>
      <c r="V40" s="54">
        <v>22</v>
      </c>
      <c r="W40" s="54">
        <v>27</v>
      </c>
      <c r="X40" s="49">
        <v>90</v>
      </c>
      <c r="Y40" s="50">
        <f t="shared" si="21"/>
        <v>100</v>
      </c>
      <c r="Z40" s="54">
        <v>4</v>
      </c>
      <c r="AA40" s="54">
        <v>12</v>
      </c>
      <c r="AB40" s="54">
        <v>26</v>
      </c>
      <c r="AC40" s="54">
        <v>18</v>
      </c>
      <c r="AD40" s="54">
        <v>18</v>
      </c>
      <c r="AE40" s="54">
        <v>22</v>
      </c>
      <c r="AF40" s="49">
        <v>90</v>
      </c>
      <c r="AG40" s="50">
        <f t="shared" si="22"/>
        <v>102</v>
      </c>
      <c r="AH40" s="54">
        <v>6</v>
      </c>
      <c r="AI40" s="54">
        <v>14</v>
      </c>
      <c r="AJ40" s="54">
        <v>19</v>
      </c>
      <c r="AK40" s="54">
        <v>28</v>
      </c>
      <c r="AL40" s="54">
        <v>18</v>
      </c>
      <c r="AM40" s="54">
        <v>17</v>
      </c>
      <c r="AN40" s="49">
        <v>90</v>
      </c>
      <c r="AO40" s="50">
        <f t="shared" si="16"/>
        <v>104</v>
      </c>
      <c r="AP40" s="54">
        <v>3</v>
      </c>
      <c r="AQ40" s="54">
        <v>15</v>
      </c>
      <c r="AR40" s="54">
        <v>21</v>
      </c>
      <c r="AS40" s="54">
        <v>19</v>
      </c>
      <c r="AT40" s="54">
        <v>28</v>
      </c>
      <c r="AU40" s="54">
        <v>18</v>
      </c>
      <c r="AV40" s="49">
        <v>90</v>
      </c>
      <c r="AW40" s="50">
        <f t="shared" si="17"/>
        <v>107</v>
      </c>
      <c r="AX40" s="54">
        <v>5</v>
      </c>
      <c r="AY40" s="54">
        <v>14</v>
      </c>
      <c r="AZ40" s="54">
        <v>17</v>
      </c>
      <c r="BA40" s="54">
        <v>25</v>
      </c>
      <c r="BB40" s="54">
        <v>18</v>
      </c>
      <c r="BC40" s="54">
        <v>28</v>
      </c>
      <c r="BD40" s="49">
        <v>90</v>
      </c>
      <c r="BE40" s="50">
        <f t="shared" si="18"/>
        <v>103</v>
      </c>
      <c r="BF40" s="54">
        <v>2</v>
      </c>
      <c r="BG40" s="54">
        <v>22</v>
      </c>
      <c r="BH40" s="54">
        <v>17</v>
      </c>
      <c r="BI40" s="54">
        <v>17</v>
      </c>
      <c r="BJ40" s="54">
        <v>27</v>
      </c>
      <c r="BK40" s="54">
        <v>18</v>
      </c>
      <c r="BL40" s="49">
        <v>105</v>
      </c>
      <c r="BM40" s="50">
        <f t="shared" si="19"/>
        <v>105</v>
      </c>
      <c r="BN40" s="54">
        <v>0</v>
      </c>
      <c r="BO40" s="54">
        <v>13</v>
      </c>
      <c r="BP40" s="54">
        <v>29</v>
      </c>
      <c r="BQ40" s="54">
        <v>21</v>
      </c>
      <c r="BR40" s="54">
        <v>16</v>
      </c>
      <c r="BS40" s="54">
        <v>26</v>
      </c>
      <c r="BT40" s="49">
        <v>90</v>
      </c>
      <c r="BU40" s="50">
        <f t="shared" si="20"/>
        <v>101</v>
      </c>
      <c r="BV40" s="54">
        <v>2</v>
      </c>
      <c r="BW40" s="54">
        <v>9</v>
      </c>
      <c r="BX40" s="54">
        <v>21</v>
      </c>
      <c r="BY40" s="54">
        <v>32</v>
      </c>
      <c r="BZ40" s="54">
        <v>21</v>
      </c>
      <c r="CA40" s="54">
        <v>16</v>
      </c>
    </row>
    <row r="41" spans="2:79" s="47" customFormat="1" ht="16.5" customHeight="1">
      <c r="B41" s="619"/>
      <c r="C41" s="59" t="s">
        <v>88</v>
      </c>
      <c r="D41" s="49"/>
      <c r="E41" s="49"/>
      <c r="F41" s="49"/>
      <c r="G41" s="49"/>
      <c r="H41" s="49"/>
      <c r="I41" s="50"/>
      <c r="J41" s="54"/>
      <c r="K41" s="54"/>
      <c r="L41" s="54"/>
      <c r="M41" s="54"/>
      <c r="N41" s="54"/>
      <c r="O41" s="54"/>
      <c r="P41" s="72" t="s">
        <v>49</v>
      </c>
      <c r="Q41" s="73" t="s">
        <v>49</v>
      </c>
      <c r="R41" s="54"/>
      <c r="S41" s="54"/>
      <c r="T41" s="54"/>
      <c r="U41" s="54"/>
      <c r="V41" s="54"/>
      <c r="W41" s="54"/>
      <c r="X41" s="75" t="s">
        <v>49</v>
      </c>
      <c r="Y41" s="75" t="s">
        <v>49</v>
      </c>
      <c r="Z41" s="75" t="s">
        <v>49</v>
      </c>
      <c r="AA41" s="75" t="s">
        <v>49</v>
      </c>
      <c r="AB41" s="75" t="s">
        <v>49</v>
      </c>
      <c r="AC41" s="75" t="s">
        <v>49</v>
      </c>
      <c r="AD41" s="75" t="s">
        <v>49</v>
      </c>
      <c r="AE41" s="75" t="s">
        <v>49</v>
      </c>
      <c r="AF41" s="75" t="s">
        <v>49</v>
      </c>
      <c r="AG41" s="75" t="s">
        <v>49</v>
      </c>
      <c r="AH41" s="54"/>
      <c r="AI41" s="54"/>
      <c r="AJ41" s="54"/>
      <c r="AK41" s="54"/>
      <c r="AL41" s="54"/>
      <c r="AM41" s="54"/>
      <c r="AN41" s="52" t="s">
        <v>49</v>
      </c>
      <c r="AO41" s="52" t="s">
        <v>49</v>
      </c>
      <c r="AP41" s="52" t="s">
        <v>49</v>
      </c>
      <c r="AQ41" s="52" t="s">
        <v>49</v>
      </c>
      <c r="AR41" s="52" t="s">
        <v>49</v>
      </c>
      <c r="AS41" s="52" t="s">
        <v>49</v>
      </c>
      <c r="AT41" s="52" t="s">
        <v>49</v>
      </c>
      <c r="AU41" s="52" t="s">
        <v>49</v>
      </c>
      <c r="AV41" s="49">
        <v>130</v>
      </c>
      <c r="AW41" s="50">
        <f t="shared" si="17"/>
        <v>113</v>
      </c>
      <c r="AX41" s="54">
        <v>4</v>
      </c>
      <c r="AY41" s="54">
        <v>23</v>
      </c>
      <c r="AZ41" s="54">
        <v>20</v>
      </c>
      <c r="BA41" s="54">
        <v>21</v>
      </c>
      <c r="BB41" s="54">
        <v>23</v>
      </c>
      <c r="BC41" s="54">
        <v>22</v>
      </c>
      <c r="BD41" s="49">
        <v>130</v>
      </c>
      <c r="BE41" s="50">
        <f t="shared" si="18"/>
        <v>125</v>
      </c>
      <c r="BF41" s="54">
        <v>7</v>
      </c>
      <c r="BG41" s="54">
        <v>21</v>
      </c>
      <c r="BH41" s="54">
        <v>27</v>
      </c>
      <c r="BI41" s="54">
        <v>24</v>
      </c>
      <c r="BJ41" s="54">
        <v>22</v>
      </c>
      <c r="BK41" s="54">
        <v>24</v>
      </c>
      <c r="BL41" s="49">
        <v>132</v>
      </c>
      <c r="BM41" s="50">
        <f t="shared" si="19"/>
        <v>132</v>
      </c>
      <c r="BN41" s="54">
        <v>4</v>
      </c>
      <c r="BO41" s="54">
        <v>22</v>
      </c>
      <c r="BP41" s="54">
        <v>29</v>
      </c>
      <c r="BQ41" s="54">
        <v>29</v>
      </c>
      <c r="BR41" s="54">
        <v>25</v>
      </c>
      <c r="BS41" s="54">
        <v>23</v>
      </c>
      <c r="BT41" s="49">
        <v>130</v>
      </c>
      <c r="BU41" s="50">
        <f t="shared" si="20"/>
        <v>136</v>
      </c>
      <c r="BV41" s="54">
        <v>5</v>
      </c>
      <c r="BW41" s="54">
        <v>22</v>
      </c>
      <c r="BX41" s="54">
        <v>28</v>
      </c>
      <c r="BY41" s="54">
        <v>29</v>
      </c>
      <c r="BZ41" s="54">
        <v>28</v>
      </c>
      <c r="CA41" s="54">
        <v>24</v>
      </c>
    </row>
    <row r="42" spans="2:79" s="47" customFormat="1" ht="16.5" customHeight="1">
      <c r="B42" s="619"/>
      <c r="C42" s="59" t="s">
        <v>89</v>
      </c>
      <c r="D42" s="49">
        <v>60</v>
      </c>
      <c r="E42" s="49">
        <v>65</v>
      </c>
      <c r="F42" s="49">
        <v>60</v>
      </c>
      <c r="G42" s="49">
        <v>67</v>
      </c>
      <c r="H42" s="49">
        <v>60</v>
      </c>
      <c r="I42" s="50">
        <f t="shared" si="5"/>
        <v>69</v>
      </c>
      <c r="J42" s="54">
        <v>5</v>
      </c>
      <c r="K42" s="54">
        <v>10</v>
      </c>
      <c r="L42" s="54">
        <v>18</v>
      </c>
      <c r="M42" s="54">
        <v>19</v>
      </c>
      <c r="N42" s="54">
        <v>17</v>
      </c>
      <c r="O42" s="54"/>
      <c r="P42" s="49">
        <v>60</v>
      </c>
      <c r="Q42" s="50">
        <f t="shared" si="15"/>
        <v>67</v>
      </c>
      <c r="R42" s="54">
        <v>4</v>
      </c>
      <c r="S42" s="54">
        <v>12</v>
      </c>
      <c r="T42" s="54">
        <v>17</v>
      </c>
      <c r="U42" s="54">
        <v>17</v>
      </c>
      <c r="V42" s="54">
        <v>17</v>
      </c>
      <c r="W42" s="54">
        <v>0</v>
      </c>
      <c r="X42" s="49">
        <v>60</v>
      </c>
      <c r="Y42" s="50">
        <f t="shared" si="21"/>
        <v>66</v>
      </c>
      <c r="Z42" s="54">
        <v>7</v>
      </c>
      <c r="AA42" s="54">
        <v>12</v>
      </c>
      <c r="AB42" s="54">
        <v>13</v>
      </c>
      <c r="AC42" s="54">
        <v>16</v>
      </c>
      <c r="AD42" s="54">
        <v>16</v>
      </c>
      <c r="AE42" s="54">
        <v>2</v>
      </c>
      <c r="AF42" s="49">
        <v>60</v>
      </c>
      <c r="AG42" s="50">
        <f t="shared" si="22"/>
        <v>80</v>
      </c>
      <c r="AH42" s="54">
        <v>5</v>
      </c>
      <c r="AI42" s="54">
        <v>24</v>
      </c>
      <c r="AJ42" s="54">
        <v>19</v>
      </c>
      <c r="AK42" s="54">
        <v>16</v>
      </c>
      <c r="AL42" s="54">
        <v>13</v>
      </c>
      <c r="AM42" s="54">
        <v>3</v>
      </c>
      <c r="AN42" s="49">
        <v>60</v>
      </c>
      <c r="AO42" s="50">
        <f t="shared" si="16"/>
        <v>88</v>
      </c>
      <c r="AP42" s="54">
        <v>4</v>
      </c>
      <c r="AQ42" s="54">
        <v>20</v>
      </c>
      <c r="AR42" s="54">
        <v>30</v>
      </c>
      <c r="AS42" s="54">
        <v>17</v>
      </c>
      <c r="AT42" s="54">
        <v>17</v>
      </c>
      <c r="AU42" s="54">
        <v>0</v>
      </c>
      <c r="AV42" s="49">
        <v>80</v>
      </c>
      <c r="AW42" s="50">
        <f t="shared" si="17"/>
        <v>92</v>
      </c>
      <c r="AX42" s="54">
        <v>3</v>
      </c>
      <c r="AY42" s="54">
        <v>14</v>
      </c>
      <c r="AZ42" s="54">
        <v>23</v>
      </c>
      <c r="BA42" s="54">
        <v>28</v>
      </c>
      <c r="BB42" s="54">
        <v>17</v>
      </c>
      <c r="BC42" s="54">
        <v>7</v>
      </c>
      <c r="BD42" s="49">
        <v>80</v>
      </c>
      <c r="BE42" s="50">
        <f t="shared" si="18"/>
        <v>88</v>
      </c>
      <c r="BF42" s="54">
        <v>4</v>
      </c>
      <c r="BG42" s="54">
        <v>14</v>
      </c>
      <c r="BH42" s="54">
        <v>17</v>
      </c>
      <c r="BI42" s="54">
        <v>22</v>
      </c>
      <c r="BJ42" s="54">
        <v>27</v>
      </c>
      <c r="BK42" s="54">
        <v>4</v>
      </c>
      <c r="BL42" s="49">
        <v>88</v>
      </c>
      <c r="BM42" s="50">
        <f t="shared" si="19"/>
        <v>88</v>
      </c>
      <c r="BN42" s="54">
        <v>3</v>
      </c>
      <c r="BO42" s="54">
        <v>15</v>
      </c>
      <c r="BP42" s="54">
        <v>16</v>
      </c>
      <c r="BQ42" s="54">
        <v>17</v>
      </c>
      <c r="BR42" s="54">
        <v>26</v>
      </c>
      <c r="BS42" s="54">
        <v>11</v>
      </c>
      <c r="BT42" s="49">
        <v>80</v>
      </c>
      <c r="BU42" s="50">
        <f t="shared" si="20"/>
        <v>84</v>
      </c>
      <c r="BV42" s="54">
        <v>4</v>
      </c>
      <c r="BW42" s="54">
        <v>22</v>
      </c>
      <c r="BX42" s="54">
        <v>22</v>
      </c>
      <c r="BY42" s="54">
        <v>10</v>
      </c>
      <c r="BZ42" s="54">
        <v>15</v>
      </c>
      <c r="CA42" s="54">
        <v>11</v>
      </c>
    </row>
    <row r="43" spans="2:79" s="47" customFormat="1" ht="16.5" customHeight="1">
      <c r="B43" s="619"/>
      <c r="C43" s="59" t="s">
        <v>90</v>
      </c>
      <c r="D43" s="49">
        <v>90</v>
      </c>
      <c r="E43" s="49">
        <v>93</v>
      </c>
      <c r="F43" s="49">
        <v>90</v>
      </c>
      <c r="G43" s="49">
        <v>82</v>
      </c>
      <c r="H43" s="49">
        <v>90</v>
      </c>
      <c r="I43" s="50">
        <f t="shared" si="5"/>
        <v>78</v>
      </c>
      <c r="J43" s="54">
        <v>2</v>
      </c>
      <c r="K43" s="54">
        <v>16</v>
      </c>
      <c r="L43" s="54">
        <v>12</v>
      </c>
      <c r="M43" s="54">
        <v>17</v>
      </c>
      <c r="N43" s="54">
        <v>21</v>
      </c>
      <c r="O43" s="54">
        <v>10</v>
      </c>
      <c r="P43" s="49">
        <v>90</v>
      </c>
      <c r="Q43" s="50">
        <f t="shared" si="15"/>
        <v>90</v>
      </c>
      <c r="R43" s="54">
        <v>8</v>
      </c>
      <c r="S43" s="54">
        <v>14</v>
      </c>
      <c r="T43" s="54">
        <v>25</v>
      </c>
      <c r="U43" s="54">
        <v>17</v>
      </c>
      <c r="V43" s="54">
        <v>21</v>
      </c>
      <c r="W43" s="54">
        <v>5</v>
      </c>
      <c r="X43" s="49">
        <v>90</v>
      </c>
      <c r="Y43" s="50">
        <f t="shared" si="21"/>
        <v>102</v>
      </c>
      <c r="Z43" s="54">
        <v>7</v>
      </c>
      <c r="AA43" s="54">
        <v>16</v>
      </c>
      <c r="AB43" s="54">
        <v>23</v>
      </c>
      <c r="AC43" s="54">
        <v>29</v>
      </c>
      <c r="AD43" s="54">
        <v>18</v>
      </c>
      <c r="AE43" s="54">
        <v>9</v>
      </c>
      <c r="AF43" s="49">
        <v>90</v>
      </c>
      <c r="AG43" s="50">
        <f t="shared" si="22"/>
        <v>99</v>
      </c>
      <c r="AH43" s="54">
        <v>5</v>
      </c>
      <c r="AI43" s="54">
        <v>18</v>
      </c>
      <c r="AJ43" s="54">
        <v>23</v>
      </c>
      <c r="AK43" s="54">
        <v>22</v>
      </c>
      <c r="AL43" s="54">
        <v>28</v>
      </c>
      <c r="AM43" s="54">
        <v>3</v>
      </c>
      <c r="AN43" s="49">
        <v>90</v>
      </c>
      <c r="AO43" s="50">
        <f t="shared" si="16"/>
        <v>97</v>
      </c>
      <c r="AP43" s="54">
        <v>4</v>
      </c>
      <c r="AQ43" s="54">
        <v>16</v>
      </c>
      <c r="AR43" s="54">
        <v>21</v>
      </c>
      <c r="AS43" s="54">
        <v>24</v>
      </c>
      <c r="AT43" s="54">
        <v>18</v>
      </c>
      <c r="AU43" s="54">
        <v>14</v>
      </c>
      <c r="AV43" s="49">
        <v>90</v>
      </c>
      <c r="AW43" s="50">
        <f t="shared" si="17"/>
        <v>99</v>
      </c>
      <c r="AX43" s="54">
        <v>7</v>
      </c>
      <c r="AY43" s="54">
        <v>15</v>
      </c>
      <c r="AZ43" s="54">
        <v>21</v>
      </c>
      <c r="BA43" s="54">
        <v>21</v>
      </c>
      <c r="BB43" s="54">
        <v>21</v>
      </c>
      <c r="BC43" s="54">
        <v>14</v>
      </c>
      <c r="BD43" s="49">
        <v>90</v>
      </c>
      <c r="BE43" s="50">
        <f t="shared" si="18"/>
        <v>100</v>
      </c>
      <c r="BF43" s="54">
        <v>7</v>
      </c>
      <c r="BG43" s="54">
        <v>19</v>
      </c>
      <c r="BH43" s="54">
        <v>19</v>
      </c>
      <c r="BI43" s="54">
        <v>22</v>
      </c>
      <c r="BJ43" s="54">
        <v>20</v>
      </c>
      <c r="BK43" s="54">
        <v>13</v>
      </c>
      <c r="BL43" s="49">
        <v>97</v>
      </c>
      <c r="BM43" s="50">
        <f t="shared" si="19"/>
        <v>97</v>
      </c>
      <c r="BN43" s="54">
        <v>4</v>
      </c>
      <c r="BO43" s="54">
        <v>14</v>
      </c>
      <c r="BP43" s="54">
        <v>18</v>
      </c>
      <c r="BQ43" s="54">
        <v>23</v>
      </c>
      <c r="BR43" s="54">
        <v>23</v>
      </c>
      <c r="BS43" s="54">
        <v>15</v>
      </c>
      <c r="BT43" s="49">
        <v>90</v>
      </c>
      <c r="BU43" s="50">
        <f t="shared" si="20"/>
        <v>88</v>
      </c>
      <c r="BV43" s="54">
        <v>6</v>
      </c>
      <c r="BW43" s="54">
        <v>21</v>
      </c>
      <c r="BX43" s="54">
        <v>19</v>
      </c>
      <c r="BY43" s="54">
        <v>11</v>
      </c>
      <c r="BZ43" s="54">
        <v>18</v>
      </c>
      <c r="CA43" s="54">
        <v>13</v>
      </c>
    </row>
    <row r="44" spans="2:79" s="47" customFormat="1" ht="16.5" customHeight="1">
      <c r="B44" s="619"/>
      <c r="C44" s="59" t="s">
        <v>91</v>
      </c>
      <c r="D44" s="49"/>
      <c r="E44" s="49"/>
      <c r="F44" s="49"/>
      <c r="G44" s="49"/>
      <c r="H44" s="49"/>
      <c r="I44" s="50"/>
      <c r="J44" s="54"/>
      <c r="K44" s="54"/>
      <c r="L44" s="54"/>
      <c r="M44" s="54"/>
      <c r="N44" s="54"/>
      <c r="O44" s="54"/>
      <c r="P44" s="49"/>
      <c r="Q44" s="50"/>
      <c r="R44" s="54"/>
      <c r="S44" s="54"/>
      <c r="T44" s="54"/>
      <c r="U44" s="54"/>
      <c r="V44" s="54"/>
      <c r="W44" s="54"/>
      <c r="X44" s="49"/>
      <c r="Y44" s="50"/>
      <c r="Z44" s="54"/>
      <c r="AA44" s="54"/>
      <c r="AB44" s="54"/>
      <c r="AC44" s="54"/>
      <c r="AD44" s="54"/>
      <c r="AE44" s="54"/>
      <c r="AF44" s="49"/>
      <c r="AG44" s="50"/>
      <c r="AH44" s="54"/>
      <c r="AI44" s="54"/>
      <c r="AJ44" s="54"/>
      <c r="AK44" s="54"/>
      <c r="AL44" s="54"/>
      <c r="AM44" s="54"/>
      <c r="AN44" s="52" t="s">
        <v>49</v>
      </c>
      <c r="AO44" s="53" t="s">
        <v>49</v>
      </c>
      <c r="AP44" s="55" t="s">
        <v>49</v>
      </c>
      <c r="AQ44" s="55" t="s">
        <v>49</v>
      </c>
      <c r="AR44" s="55" t="s">
        <v>49</v>
      </c>
      <c r="AS44" s="55" t="s">
        <v>49</v>
      </c>
      <c r="AT44" s="55" t="s">
        <v>49</v>
      </c>
      <c r="AU44" s="55" t="s">
        <v>49</v>
      </c>
      <c r="AV44" s="55" t="s">
        <v>49</v>
      </c>
      <c r="AW44" s="55" t="s">
        <v>49</v>
      </c>
      <c r="AX44" s="55" t="s">
        <v>49</v>
      </c>
      <c r="AY44" s="55" t="s">
        <v>49</v>
      </c>
      <c r="AZ44" s="55" t="s">
        <v>49</v>
      </c>
      <c r="BA44" s="55" t="s">
        <v>49</v>
      </c>
      <c r="BB44" s="54"/>
      <c r="BC44" s="54"/>
      <c r="BD44" s="55" t="s">
        <v>49</v>
      </c>
      <c r="BE44" s="55" t="s">
        <v>49</v>
      </c>
      <c r="BF44" s="55" t="s">
        <v>49</v>
      </c>
      <c r="BG44" s="55" t="s">
        <v>49</v>
      </c>
      <c r="BH44" s="55" t="s">
        <v>49</v>
      </c>
      <c r="BI44" s="55" t="s">
        <v>49</v>
      </c>
      <c r="BJ44" s="54">
        <v>41</v>
      </c>
      <c r="BK44" s="54">
        <v>38</v>
      </c>
      <c r="BL44" s="52" t="s">
        <v>49</v>
      </c>
      <c r="BM44" s="53" t="s">
        <v>49</v>
      </c>
      <c r="BN44" s="55" t="s">
        <v>49</v>
      </c>
      <c r="BO44" s="55" t="s">
        <v>49</v>
      </c>
      <c r="BP44" s="55" t="s">
        <v>49</v>
      </c>
      <c r="BQ44" s="55" t="s">
        <v>49</v>
      </c>
      <c r="BR44" s="55" t="s">
        <v>49</v>
      </c>
      <c r="BS44" s="55" t="s">
        <v>49</v>
      </c>
      <c r="BT44" s="49">
        <v>180</v>
      </c>
      <c r="BU44" s="50">
        <f>SUM(BV44:CA44)</f>
        <v>141</v>
      </c>
      <c r="BV44" s="54">
        <v>8</v>
      </c>
      <c r="BW44" s="54">
        <v>26</v>
      </c>
      <c r="BX44" s="54">
        <v>43</v>
      </c>
      <c r="BY44" s="54">
        <v>35</v>
      </c>
      <c r="BZ44" s="54">
        <v>15</v>
      </c>
      <c r="CA44" s="54">
        <v>14</v>
      </c>
    </row>
    <row r="45" spans="2:79" s="47" customFormat="1" ht="16.5" customHeight="1">
      <c r="B45" s="619"/>
      <c r="C45" s="59" t="s">
        <v>92</v>
      </c>
      <c r="D45" s="49">
        <v>45</v>
      </c>
      <c r="E45" s="49">
        <v>41</v>
      </c>
      <c r="F45" s="49">
        <v>45</v>
      </c>
      <c r="G45" s="49">
        <v>34</v>
      </c>
      <c r="H45" s="49">
        <v>45</v>
      </c>
      <c r="I45" s="50">
        <f t="shared" si="5"/>
        <v>40</v>
      </c>
      <c r="J45" s="54">
        <v>2</v>
      </c>
      <c r="K45" s="54">
        <v>7</v>
      </c>
      <c r="L45" s="54">
        <v>4</v>
      </c>
      <c r="M45" s="54">
        <v>16</v>
      </c>
      <c r="N45" s="54">
        <v>11</v>
      </c>
      <c r="O45" s="54"/>
      <c r="P45" s="49">
        <v>45</v>
      </c>
      <c r="Q45" s="50">
        <f t="shared" si="15"/>
        <v>41</v>
      </c>
      <c r="R45" s="54">
        <v>2</v>
      </c>
      <c r="S45" s="54">
        <v>9</v>
      </c>
      <c r="T45" s="54">
        <v>7</v>
      </c>
      <c r="U45" s="54">
        <v>7</v>
      </c>
      <c r="V45" s="54">
        <v>16</v>
      </c>
      <c r="W45" s="54">
        <v>0</v>
      </c>
      <c r="X45" s="49">
        <v>45</v>
      </c>
      <c r="Y45" s="50">
        <f t="shared" si="21"/>
        <v>38</v>
      </c>
      <c r="Z45" s="54">
        <v>1</v>
      </c>
      <c r="AA45" s="54">
        <v>10</v>
      </c>
      <c r="AB45" s="54">
        <v>11</v>
      </c>
      <c r="AC45" s="54">
        <v>9</v>
      </c>
      <c r="AD45" s="54">
        <v>7</v>
      </c>
      <c r="AE45" s="54">
        <v>0</v>
      </c>
      <c r="AF45" s="49">
        <v>45</v>
      </c>
      <c r="AG45" s="50">
        <f t="shared" si="22"/>
        <v>58</v>
      </c>
      <c r="AH45" s="54">
        <v>2</v>
      </c>
      <c r="AI45" s="54">
        <v>12</v>
      </c>
      <c r="AJ45" s="54">
        <v>12</v>
      </c>
      <c r="AK45" s="54">
        <v>13</v>
      </c>
      <c r="AL45" s="54">
        <v>10</v>
      </c>
      <c r="AM45" s="54">
        <v>9</v>
      </c>
      <c r="AN45" s="49">
        <v>45</v>
      </c>
      <c r="AO45" s="50">
        <f t="shared" si="16"/>
        <v>61</v>
      </c>
      <c r="AP45" s="54">
        <v>2</v>
      </c>
      <c r="AQ45" s="54">
        <v>5</v>
      </c>
      <c r="AR45" s="54">
        <v>15</v>
      </c>
      <c r="AS45" s="54">
        <v>16</v>
      </c>
      <c r="AT45" s="54">
        <v>13</v>
      </c>
      <c r="AU45" s="54">
        <v>10</v>
      </c>
      <c r="AV45" s="49">
        <v>60</v>
      </c>
      <c r="AW45" s="50">
        <f t="shared" si="17"/>
        <v>68</v>
      </c>
      <c r="AX45" s="54">
        <v>2</v>
      </c>
      <c r="AY45" s="54">
        <v>7</v>
      </c>
      <c r="AZ45" s="54">
        <v>12</v>
      </c>
      <c r="BA45" s="54">
        <v>18</v>
      </c>
      <c r="BB45" s="54">
        <v>16</v>
      </c>
      <c r="BC45" s="54">
        <v>13</v>
      </c>
      <c r="BD45" s="49">
        <v>60</v>
      </c>
      <c r="BE45" s="50">
        <f t="shared" si="18"/>
        <v>67</v>
      </c>
      <c r="BF45" s="54">
        <v>2</v>
      </c>
      <c r="BG45" s="54">
        <v>9</v>
      </c>
      <c r="BH45" s="54">
        <v>10</v>
      </c>
      <c r="BI45" s="54">
        <v>14</v>
      </c>
      <c r="BJ45" s="54">
        <v>16</v>
      </c>
      <c r="BK45" s="54">
        <v>16</v>
      </c>
      <c r="BL45" s="49">
        <v>65</v>
      </c>
      <c r="BM45" s="50">
        <f t="shared" si="19"/>
        <v>65</v>
      </c>
      <c r="BN45" s="54">
        <v>1</v>
      </c>
      <c r="BO45" s="54">
        <v>11</v>
      </c>
      <c r="BP45" s="54">
        <v>10</v>
      </c>
      <c r="BQ45" s="54">
        <v>10</v>
      </c>
      <c r="BR45" s="54">
        <v>14</v>
      </c>
      <c r="BS45" s="54">
        <v>19</v>
      </c>
      <c r="BT45" s="49">
        <v>120</v>
      </c>
      <c r="BU45" s="50">
        <f t="shared" si="20"/>
        <v>110</v>
      </c>
      <c r="BV45" s="54">
        <v>4</v>
      </c>
      <c r="BW45" s="54">
        <v>9</v>
      </c>
      <c r="BX45" s="54">
        <v>24</v>
      </c>
      <c r="BY45" s="54">
        <v>14</v>
      </c>
      <c r="BZ45" s="54">
        <v>31</v>
      </c>
      <c r="CA45" s="54">
        <v>28</v>
      </c>
    </row>
    <row r="46" spans="2:79" s="47" customFormat="1" ht="16.5" customHeight="1">
      <c r="B46" s="619"/>
      <c r="C46" s="48" t="s">
        <v>93</v>
      </c>
      <c r="D46" s="49">
        <v>80</v>
      </c>
      <c r="E46" s="49">
        <v>91</v>
      </c>
      <c r="F46" s="49">
        <v>80</v>
      </c>
      <c r="G46" s="49">
        <v>90</v>
      </c>
      <c r="H46" s="49">
        <v>90</v>
      </c>
      <c r="I46" s="50">
        <f t="shared" si="5"/>
        <v>88</v>
      </c>
      <c r="J46" s="54">
        <v>4</v>
      </c>
      <c r="K46" s="54">
        <v>10</v>
      </c>
      <c r="L46" s="54">
        <v>16</v>
      </c>
      <c r="M46" s="54">
        <v>16</v>
      </c>
      <c r="N46" s="54">
        <v>24</v>
      </c>
      <c r="O46" s="54">
        <v>18</v>
      </c>
      <c r="P46" s="49">
        <v>90</v>
      </c>
      <c r="Q46" s="50">
        <f t="shared" si="15"/>
        <v>103</v>
      </c>
      <c r="R46" s="54">
        <v>3</v>
      </c>
      <c r="S46" s="54">
        <v>21</v>
      </c>
      <c r="T46" s="54">
        <v>14</v>
      </c>
      <c r="U46" s="54">
        <v>19</v>
      </c>
      <c r="V46" s="54">
        <v>20</v>
      </c>
      <c r="W46" s="54">
        <v>26</v>
      </c>
      <c r="X46" s="49">
        <v>90</v>
      </c>
      <c r="Y46" s="50">
        <f t="shared" si="21"/>
        <v>105</v>
      </c>
      <c r="Z46" s="54">
        <v>8</v>
      </c>
      <c r="AA46" s="54">
        <v>10</v>
      </c>
      <c r="AB46" s="54">
        <v>27</v>
      </c>
      <c r="AC46" s="54">
        <v>18</v>
      </c>
      <c r="AD46" s="54">
        <v>23</v>
      </c>
      <c r="AE46" s="54">
        <v>19</v>
      </c>
      <c r="AF46" s="49">
        <v>90</v>
      </c>
      <c r="AG46" s="50">
        <f t="shared" si="22"/>
        <v>105</v>
      </c>
      <c r="AH46" s="54">
        <v>5</v>
      </c>
      <c r="AI46" s="54">
        <v>17</v>
      </c>
      <c r="AJ46" s="54">
        <v>16</v>
      </c>
      <c r="AK46" s="54">
        <v>27</v>
      </c>
      <c r="AL46" s="54">
        <v>17</v>
      </c>
      <c r="AM46" s="54">
        <v>23</v>
      </c>
      <c r="AN46" s="49">
        <v>90</v>
      </c>
      <c r="AO46" s="50">
        <f t="shared" si="16"/>
        <v>103</v>
      </c>
      <c r="AP46" s="54">
        <v>3</v>
      </c>
      <c r="AQ46" s="54">
        <v>12</v>
      </c>
      <c r="AR46" s="54">
        <v>23</v>
      </c>
      <c r="AS46" s="54">
        <v>20</v>
      </c>
      <c r="AT46" s="54">
        <v>27</v>
      </c>
      <c r="AU46" s="54">
        <v>18</v>
      </c>
      <c r="AV46" s="49">
        <v>90</v>
      </c>
      <c r="AW46" s="50">
        <f t="shared" si="17"/>
        <v>105</v>
      </c>
      <c r="AX46" s="54">
        <v>4</v>
      </c>
      <c r="AY46" s="54">
        <v>12</v>
      </c>
      <c r="AZ46" s="54">
        <v>14</v>
      </c>
      <c r="BA46" s="54">
        <v>25</v>
      </c>
      <c r="BB46" s="54">
        <v>24</v>
      </c>
      <c r="BC46" s="54">
        <v>26</v>
      </c>
      <c r="BD46" s="49">
        <v>90</v>
      </c>
      <c r="BE46" s="50">
        <f t="shared" si="18"/>
        <v>100</v>
      </c>
      <c r="BF46" s="54">
        <v>3</v>
      </c>
      <c r="BG46" s="54">
        <v>12</v>
      </c>
      <c r="BH46" s="54">
        <v>17</v>
      </c>
      <c r="BI46" s="54">
        <v>16</v>
      </c>
      <c r="BJ46" s="54">
        <v>27</v>
      </c>
      <c r="BK46" s="54">
        <v>25</v>
      </c>
      <c r="BL46" s="49">
        <v>85</v>
      </c>
      <c r="BM46" s="50">
        <f t="shared" si="19"/>
        <v>85</v>
      </c>
      <c r="BN46" s="54">
        <v>1</v>
      </c>
      <c r="BO46" s="54">
        <v>8</v>
      </c>
      <c r="BP46" s="54">
        <v>15</v>
      </c>
      <c r="BQ46" s="54">
        <v>18</v>
      </c>
      <c r="BR46" s="54">
        <v>17</v>
      </c>
      <c r="BS46" s="54">
        <v>26</v>
      </c>
      <c r="BT46" s="49">
        <v>60</v>
      </c>
      <c r="BU46" s="50">
        <f t="shared" si="20"/>
        <v>63</v>
      </c>
      <c r="BV46" s="54">
        <v>3</v>
      </c>
      <c r="BW46" s="54">
        <v>8</v>
      </c>
      <c r="BX46" s="54">
        <v>18</v>
      </c>
      <c r="BY46" s="54">
        <v>11</v>
      </c>
      <c r="BZ46" s="54">
        <v>10</v>
      </c>
      <c r="CA46" s="54">
        <v>13</v>
      </c>
    </row>
    <row r="47" spans="2:79" s="47" customFormat="1" ht="16.5" customHeight="1">
      <c r="B47" s="619"/>
      <c r="C47" s="48" t="s">
        <v>94</v>
      </c>
      <c r="D47" s="49"/>
      <c r="E47" s="49"/>
      <c r="F47" s="49"/>
      <c r="G47" s="49"/>
      <c r="H47" s="49"/>
      <c r="I47" s="50"/>
      <c r="J47" s="54"/>
      <c r="K47" s="54"/>
      <c r="L47" s="54"/>
      <c r="M47" s="54"/>
      <c r="N47" s="54"/>
      <c r="O47" s="54"/>
      <c r="P47" s="49"/>
      <c r="Q47" s="50"/>
      <c r="R47" s="54"/>
      <c r="S47" s="54"/>
      <c r="T47" s="54"/>
      <c r="U47" s="54"/>
      <c r="V47" s="54"/>
      <c r="W47" s="54"/>
      <c r="X47" s="75" t="s">
        <v>49</v>
      </c>
      <c r="Y47" s="75" t="s">
        <v>49</v>
      </c>
      <c r="Z47" s="75" t="s">
        <v>49</v>
      </c>
      <c r="AA47" s="75" t="s">
        <v>49</v>
      </c>
      <c r="AB47" s="75" t="s">
        <v>49</v>
      </c>
      <c r="AC47" s="75" t="s">
        <v>49</v>
      </c>
      <c r="AD47" s="75" t="s">
        <v>49</v>
      </c>
      <c r="AE47" s="75" t="s">
        <v>49</v>
      </c>
      <c r="AF47" s="75" t="s">
        <v>49</v>
      </c>
      <c r="AG47" s="75" t="s">
        <v>49</v>
      </c>
      <c r="AH47" s="54"/>
      <c r="AI47" s="54"/>
      <c r="AJ47" s="54"/>
      <c r="AK47" s="54"/>
      <c r="AL47" s="54"/>
      <c r="AM47" s="75" t="s">
        <v>49</v>
      </c>
      <c r="AN47" s="75" t="s">
        <v>49</v>
      </c>
      <c r="AO47" s="75" t="s">
        <v>49</v>
      </c>
      <c r="AP47" s="75" t="s">
        <v>49</v>
      </c>
      <c r="AQ47" s="75" t="s">
        <v>49</v>
      </c>
      <c r="AR47" s="75" t="s">
        <v>49</v>
      </c>
      <c r="AS47" s="75" t="s">
        <v>49</v>
      </c>
      <c r="AT47" s="75" t="s">
        <v>49</v>
      </c>
      <c r="AU47" s="75" t="s">
        <v>49</v>
      </c>
      <c r="AV47" s="75" t="s">
        <v>49</v>
      </c>
      <c r="AW47" s="53" t="s">
        <v>49</v>
      </c>
      <c r="AX47" s="53" t="s">
        <v>49</v>
      </c>
      <c r="AY47" s="53" t="s">
        <v>49</v>
      </c>
      <c r="AZ47" s="53" t="s">
        <v>49</v>
      </c>
      <c r="BA47" s="53" t="s">
        <v>49</v>
      </c>
      <c r="BB47" s="53" t="s">
        <v>49</v>
      </c>
      <c r="BC47" s="53" t="s">
        <v>49</v>
      </c>
      <c r="BD47" s="63">
        <v>130</v>
      </c>
      <c r="BE47" s="50">
        <f>SUM(BF47:BK47)</f>
        <v>114</v>
      </c>
      <c r="BF47" s="54">
        <v>1</v>
      </c>
      <c r="BG47" s="54">
        <v>23</v>
      </c>
      <c r="BH47" s="54">
        <v>18</v>
      </c>
      <c r="BI47" s="54">
        <v>29</v>
      </c>
      <c r="BJ47" s="54">
        <v>26</v>
      </c>
      <c r="BK47" s="54">
        <v>17</v>
      </c>
      <c r="BL47" s="63">
        <v>136</v>
      </c>
      <c r="BM47" s="50">
        <f t="shared" si="19"/>
        <v>136</v>
      </c>
      <c r="BN47" s="54">
        <v>2</v>
      </c>
      <c r="BO47" s="54">
        <v>20</v>
      </c>
      <c r="BP47" s="54">
        <v>30</v>
      </c>
      <c r="BQ47" s="54">
        <v>26</v>
      </c>
      <c r="BR47" s="54">
        <v>30</v>
      </c>
      <c r="BS47" s="54">
        <v>28</v>
      </c>
      <c r="BT47" s="63">
        <v>80</v>
      </c>
      <c r="BU47" s="50">
        <f t="shared" si="20"/>
        <v>73</v>
      </c>
      <c r="BV47" s="54">
        <v>1</v>
      </c>
      <c r="BW47" s="54">
        <v>10</v>
      </c>
      <c r="BX47" s="54">
        <v>8</v>
      </c>
      <c r="BY47" s="54">
        <v>17</v>
      </c>
      <c r="BZ47" s="54">
        <v>20</v>
      </c>
      <c r="CA47" s="54">
        <v>17</v>
      </c>
    </row>
    <row r="48" spans="2:79" s="47" customFormat="1" ht="16.5" customHeight="1">
      <c r="B48" s="620"/>
      <c r="C48" s="77" t="s">
        <v>40</v>
      </c>
      <c r="D48" s="78">
        <f>SUM(D33:D46)</f>
        <v>855</v>
      </c>
      <c r="E48" s="78">
        <f>SUM(E33:E46)</f>
        <v>847</v>
      </c>
      <c r="F48" s="78">
        <v>1105</v>
      </c>
      <c r="G48" s="78">
        <v>1051</v>
      </c>
      <c r="H48" s="62">
        <f t="shared" ref="H48:W48" si="23">SUM(H33:H46)</f>
        <v>965</v>
      </c>
      <c r="I48" s="79">
        <f t="shared" si="23"/>
        <v>958</v>
      </c>
      <c r="J48" s="62">
        <f t="shared" si="23"/>
        <v>47</v>
      </c>
      <c r="K48" s="62">
        <f t="shared" si="23"/>
        <v>137</v>
      </c>
      <c r="L48" s="62">
        <f t="shared" si="23"/>
        <v>174</v>
      </c>
      <c r="M48" s="62">
        <f t="shared" si="23"/>
        <v>213</v>
      </c>
      <c r="N48" s="62">
        <f t="shared" si="23"/>
        <v>223</v>
      </c>
      <c r="O48" s="62">
        <f t="shared" si="23"/>
        <v>164</v>
      </c>
      <c r="P48" s="62">
        <f t="shared" si="23"/>
        <v>965</v>
      </c>
      <c r="Q48" s="79">
        <f t="shared" si="23"/>
        <v>998</v>
      </c>
      <c r="R48" s="62">
        <f t="shared" si="23"/>
        <v>52</v>
      </c>
      <c r="S48" s="62">
        <f t="shared" si="23"/>
        <v>160</v>
      </c>
      <c r="T48" s="62">
        <f t="shared" si="23"/>
        <v>197</v>
      </c>
      <c r="U48" s="62">
        <f t="shared" si="23"/>
        <v>207</v>
      </c>
      <c r="V48" s="62">
        <f t="shared" si="23"/>
        <v>218</v>
      </c>
      <c r="W48" s="62">
        <f t="shared" si="23"/>
        <v>164</v>
      </c>
      <c r="X48" s="62">
        <f>SUM(X35:X47)</f>
        <v>905</v>
      </c>
      <c r="Y48" s="79">
        <f t="shared" ref="Y48:AE48" si="24">SUM(Y35:Y46)</f>
        <v>964</v>
      </c>
      <c r="Z48" s="62">
        <f t="shared" si="24"/>
        <v>48</v>
      </c>
      <c r="AA48" s="62">
        <f t="shared" si="24"/>
        <v>143</v>
      </c>
      <c r="AB48" s="62">
        <f t="shared" si="24"/>
        <v>222</v>
      </c>
      <c r="AC48" s="62">
        <f t="shared" si="24"/>
        <v>200</v>
      </c>
      <c r="AD48" s="62">
        <f t="shared" si="24"/>
        <v>193</v>
      </c>
      <c r="AE48" s="62">
        <f t="shared" si="24"/>
        <v>158</v>
      </c>
      <c r="AF48" s="62">
        <f>SUM(AF34:AF47)</f>
        <v>905</v>
      </c>
      <c r="AG48" s="62">
        <f t="shared" ref="AG48:BS48" si="25">SUM(AG34:AG47)</f>
        <v>1049</v>
      </c>
      <c r="AH48" s="62">
        <f t="shared" si="25"/>
        <v>49</v>
      </c>
      <c r="AI48" s="62">
        <f t="shared" si="25"/>
        <v>160</v>
      </c>
      <c r="AJ48" s="62">
        <f t="shared" si="25"/>
        <v>208</v>
      </c>
      <c r="AK48" s="62">
        <f t="shared" si="25"/>
        <v>247</v>
      </c>
      <c r="AL48" s="62">
        <f t="shared" si="25"/>
        <v>210</v>
      </c>
      <c r="AM48" s="62">
        <f t="shared" si="25"/>
        <v>175</v>
      </c>
      <c r="AN48" s="62">
        <f t="shared" si="25"/>
        <v>1115</v>
      </c>
      <c r="AO48" s="62">
        <f t="shared" si="25"/>
        <v>1196</v>
      </c>
      <c r="AP48" s="62">
        <f t="shared" si="25"/>
        <v>41</v>
      </c>
      <c r="AQ48" s="62">
        <f t="shared" si="25"/>
        <v>177</v>
      </c>
      <c r="AR48" s="62">
        <f t="shared" si="25"/>
        <v>260</v>
      </c>
      <c r="AS48" s="62">
        <f t="shared" si="25"/>
        <v>264</v>
      </c>
      <c r="AT48" s="62">
        <f t="shared" si="25"/>
        <v>265</v>
      </c>
      <c r="AU48" s="62">
        <f t="shared" si="25"/>
        <v>189</v>
      </c>
      <c r="AV48" s="62">
        <f>SUM(AV34:AV47)</f>
        <v>1300</v>
      </c>
      <c r="AW48" s="62">
        <f t="shared" si="25"/>
        <v>1336</v>
      </c>
      <c r="AX48" s="62">
        <f t="shared" si="25"/>
        <v>53</v>
      </c>
      <c r="AY48" s="62">
        <f t="shared" si="25"/>
        <v>186</v>
      </c>
      <c r="AZ48" s="62">
        <f t="shared" si="25"/>
        <v>258</v>
      </c>
      <c r="BA48" s="62">
        <f t="shared" si="25"/>
        <v>289</v>
      </c>
      <c r="BB48" s="62">
        <f t="shared" si="25"/>
        <v>290</v>
      </c>
      <c r="BC48" s="62">
        <f t="shared" si="25"/>
        <v>260</v>
      </c>
      <c r="BD48" s="62">
        <f t="shared" si="25"/>
        <v>1430</v>
      </c>
      <c r="BE48" s="62">
        <f>SUM(BE34:BE47)</f>
        <v>1444</v>
      </c>
      <c r="BF48" s="62">
        <f t="shared" si="25"/>
        <v>57</v>
      </c>
      <c r="BG48" s="62">
        <f t="shared" si="25"/>
        <v>225</v>
      </c>
      <c r="BH48" s="62">
        <f t="shared" si="25"/>
        <v>262</v>
      </c>
      <c r="BI48" s="62">
        <f t="shared" si="25"/>
        <v>300</v>
      </c>
      <c r="BJ48" s="62">
        <f t="shared" si="25"/>
        <v>354</v>
      </c>
      <c r="BK48" s="62">
        <f t="shared" si="25"/>
        <v>325</v>
      </c>
      <c r="BL48" s="62">
        <f t="shared" si="25"/>
        <v>1430</v>
      </c>
      <c r="BM48" s="62">
        <f t="shared" si="25"/>
        <v>1430</v>
      </c>
      <c r="BN48" s="62">
        <f t="shared" si="25"/>
        <v>39</v>
      </c>
      <c r="BO48" s="62">
        <f t="shared" si="25"/>
        <v>218</v>
      </c>
      <c r="BP48" s="62">
        <f t="shared" si="25"/>
        <v>280</v>
      </c>
      <c r="BQ48" s="62">
        <f t="shared" si="25"/>
        <v>293</v>
      </c>
      <c r="BR48" s="62">
        <f t="shared" si="25"/>
        <v>307</v>
      </c>
      <c r="BS48" s="62">
        <f t="shared" si="25"/>
        <v>293</v>
      </c>
      <c r="BT48" s="62">
        <v>130</v>
      </c>
      <c r="BU48" s="62">
        <f>SUM(BU34:BU47)</f>
        <v>1485</v>
      </c>
      <c r="BV48" s="62">
        <v>6</v>
      </c>
      <c r="BW48" s="62">
        <v>17</v>
      </c>
      <c r="BX48" s="62">
        <v>29</v>
      </c>
      <c r="BY48" s="62">
        <v>33</v>
      </c>
      <c r="BZ48" s="62">
        <v>26</v>
      </c>
      <c r="CA48" s="62">
        <v>29</v>
      </c>
    </row>
    <row r="49" spans="2:79" s="83" customFormat="1" ht="18" customHeight="1">
      <c r="B49" s="80" t="s">
        <v>32</v>
      </c>
      <c r="C49" s="81"/>
      <c r="D49" s="82">
        <f>+D32+D48</f>
        <v>3570</v>
      </c>
      <c r="E49" s="82">
        <f>+E32+E48</f>
        <v>3195</v>
      </c>
      <c r="F49" s="82">
        <v>3680</v>
      </c>
      <c r="G49" s="82">
        <v>3212</v>
      </c>
      <c r="H49" s="82">
        <f t="shared" ref="H49:BS49" si="26">+H32+H48</f>
        <v>3700</v>
      </c>
      <c r="I49" s="82">
        <f t="shared" si="26"/>
        <v>3248</v>
      </c>
      <c r="J49" s="82">
        <f t="shared" si="26"/>
        <v>107</v>
      </c>
      <c r="K49" s="82">
        <f t="shared" si="26"/>
        <v>369</v>
      </c>
      <c r="L49" s="82">
        <f t="shared" si="26"/>
        <v>645</v>
      </c>
      <c r="M49" s="82">
        <f t="shared" si="26"/>
        <v>789</v>
      </c>
      <c r="N49" s="82">
        <f t="shared" si="26"/>
        <v>837</v>
      </c>
      <c r="O49" s="82">
        <f t="shared" si="26"/>
        <v>501</v>
      </c>
      <c r="P49" s="82">
        <f t="shared" si="26"/>
        <v>3730</v>
      </c>
      <c r="Q49" s="82">
        <f t="shared" si="26"/>
        <v>3323</v>
      </c>
      <c r="R49" s="82">
        <f t="shared" si="26"/>
        <v>102</v>
      </c>
      <c r="S49" s="82">
        <f t="shared" si="26"/>
        <v>451</v>
      </c>
      <c r="T49" s="82">
        <f t="shared" si="26"/>
        <v>630</v>
      </c>
      <c r="U49" s="82">
        <f t="shared" si="26"/>
        <v>830</v>
      </c>
      <c r="V49" s="82">
        <f t="shared" si="26"/>
        <v>788</v>
      </c>
      <c r="W49" s="82">
        <f t="shared" si="26"/>
        <v>522</v>
      </c>
      <c r="X49" s="82">
        <f t="shared" si="26"/>
        <v>3670</v>
      </c>
      <c r="Y49" s="82">
        <f t="shared" si="26"/>
        <v>3327</v>
      </c>
      <c r="Z49" s="82">
        <f t="shared" si="26"/>
        <v>105</v>
      </c>
      <c r="AA49" s="82">
        <f t="shared" si="26"/>
        <v>432</v>
      </c>
      <c r="AB49" s="82">
        <f t="shared" si="26"/>
        <v>728</v>
      </c>
      <c r="AC49" s="82">
        <f t="shared" si="26"/>
        <v>784</v>
      </c>
      <c r="AD49" s="82">
        <f t="shared" si="26"/>
        <v>807</v>
      </c>
      <c r="AE49" s="82">
        <f t="shared" si="26"/>
        <v>471</v>
      </c>
      <c r="AF49" s="82">
        <f t="shared" si="26"/>
        <v>3590</v>
      </c>
      <c r="AG49" s="82">
        <f t="shared" si="26"/>
        <v>3441</v>
      </c>
      <c r="AH49" s="82">
        <f t="shared" si="26"/>
        <v>96</v>
      </c>
      <c r="AI49" s="82">
        <f t="shared" si="26"/>
        <v>430</v>
      </c>
      <c r="AJ49" s="82">
        <f t="shared" si="26"/>
        <v>667</v>
      </c>
      <c r="AK49" s="82">
        <f t="shared" si="26"/>
        <v>861</v>
      </c>
      <c r="AL49" s="82">
        <f t="shared" si="26"/>
        <v>811</v>
      </c>
      <c r="AM49" s="82">
        <f t="shared" si="26"/>
        <v>576</v>
      </c>
      <c r="AN49" s="82">
        <f t="shared" si="26"/>
        <v>3210</v>
      </c>
      <c r="AO49" s="82">
        <f t="shared" si="26"/>
        <v>3058</v>
      </c>
      <c r="AP49" s="82">
        <f t="shared" si="26"/>
        <v>92</v>
      </c>
      <c r="AQ49" s="82">
        <f t="shared" si="26"/>
        <v>413</v>
      </c>
      <c r="AR49" s="82">
        <f t="shared" si="26"/>
        <v>656</v>
      </c>
      <c r="AS49" s="82">
        <f t="shared" si="26"/>
        <v>713</v>
      </c>
      <c r="AT49" s="82">
        <f t="shared" si="26"/>
        <v>697</v>
      </c>
      <c r="AU49" s="82">
        <f t="shared" si="26"/>
        <v>487</v>
      </c>
      <c r="AV49" s="82">
        <f t="shared" si="26"/>
        <v>3285</v>
      </c>
      <c r="AW49" s="82">
        <f t="shared" si="26"/>
        <v>3170</v>
      </c>
      <c r="AX49" s="82">
        <f t="shared" si="26"/>
        <v>95</v>
      </c>
      <c r="AY49" s="82">
        <f t="shared" si="26"/>
        <v>437</v>
      </c>
      <c r="AZ49" s="82">
        <f t="shared" si="26"/>
        <v>623</v>
      </c>
      <c r="BA49" s="82">
        <f t="shared" si="26"/>
        <v>713</v>
      </c>
      <c r="BB49" s="82">
        <f t="shared" si="26"/>
        <v>729</v>
      </c>
      <c r="BC49" s="82">
        <f t="shared" si="26"/>
        <v>573</v>
      </c>
      <c r="BD49" s="82">
        <f t="shared" si="26"/>
        <v>3385</v>
      </c>
      <c r="BE49" s="82">
        <f t="shared" si="26"/>
        <v>3228</v>
      </c>
      <c r="BF49" s="82">
        <f t="shared" si="26"/>
        <v>103</v>
      </c>
      <c r="BG49" s="82">
        <f t="shared" si="26"/>
        <v>466</v>
      </c>
      <c r="BH49" s="82">
        <f t="shared" si="26"/>
        <v>620</v>
      </c>
      <c r="BI49" s="82">
        <f t="shared" si="26"/>
        <v>688</v>
      </c>
      <c r="BJ49" s="82">
        <f t="shared" si="26"/>
        <v>838</v>
      </c>
      <c r="BK49" s="82">
        <f t="shared" si="26"/>
        <v>750</v>
      </c>
      <c r="BL49" s="82">
        <f t="shared" si="26"/>
        <v>3525</v>
      </c>
      <c r="BM49" s="82">
        <f t="shared" si="26"/>
        <v>3184</v>
      </c>
      <c r="BN49" s="82">
        <f t="shared" si="26"/>
        <v>76</v>
      </c>
      <c r="BO49" s="82">
        <f t="shared" si="26"/>
        <v>481</v>
      </c>
      <c r="BP49" s="82">
        <f t="shared" si="26"/>
        <v>610</v>
      </c>
      <c r="BQ49" s="82">
        <f t="shared" si="26"/>
        <v>668</v>
      </c>
      <c r="BR49" s="82">
        <f t="shared" si="26"/>
        <v>683</v>
      </c>
      <c r="BS49" s="82">
        <f t="shared" si="26"/>
        <v>666</v>
      </c>
      <c r="BT49" s="82">
        <f t="shared" ref="BT49:CA49" si="27">+BT32+BT48</f>
        <v>2370</v>
      </c>
      <c r="BU49" s="82">
        <f t="shared" si="27"/>
        <v>3350</v>
      </c>
      <c r="BV49" s="82">
        <f t="shared" si="27"/>
        <v>50</v>
      </c>
      <c r="BW49" s="82">
        <f t="shared" si="27"/>
        <v>248</v>
      </c>
      <c r="BX49" s="82">
        <f t="shared" si="27"/>
        <v>363</v>
      </c>
      <c r="BY49" s="82">
        <f t="shared" si="27"/>
        <v>418</v>
      </c>
      <c r="BZ49" s="82">
        <f t="shared" si="27"/>
        <v>464</v>
      </c>
      <c r="CA49" s="82">
        <f t="shared" si="27"/>
        <v>462</v>
      </c>
    </row>
    <row r="50" spans="2:79" ht="15" customHeight="1">
      <c r="B50" s="84"/>
      <c r="C50" s="10"/>
      <c r="D50" s="8"/>
      <c r="E50" s="35"/>
      <c r="F50" s="35"/>
      <c r="G50" s="35"/>
      <c r="H50" s="10"/>
      <c r="I50" s="8"/>
      <c r="J50" s="8"/>
      <c r="K50" s="8"/>
      <c r="L50" s="8"/>
      <c r="M50" s="8"/>
      <c r="N50" s="8"/>
      <c r="O50" s="35" t="s">
        <v>95</v>
      </c>
      <c r="P50" s="10"/>
      <c r="Q50" s="8"/>
      <c r="R50" s="8"/>
      <c r="S50" s="8"/>
      <c r="T50" s="8"/>
      <c r="U50" s="8"/>
      <c r="V50" s="8"/>
      <c r="W50" s="35"/>
      <c r="X50" s="10"/>
      <c r="Y50" s="8"/>
      <c r="Z50" s="8"/>
      <c r="AA50" s="8"/>
      <c r="AB50" s="8"/>
      <c r="AC50" s="8"/>
      <c r="AD50" s="8"/>
      <c r="AE50" s="35" t="s">
        <v>95</v>
      </c>
      <c r="AF50" s="10"/>
      <c r="AG50" s="8"/>
      <c r="AH50" s="8"/>
      <c r="AI50" s="8"/>
      <c r="AJ50" s="8"/>
      <c r="AK50" s="8"/>
      <c r="AL50" s="8"/>
      <c r="AM50" s="35"/>
      <c r="AN50" s="10"/>
      <c r="AO50" s="8"/>
      <c r="AP50" s="8"/>
      <c r="AQ50" s="8"/>
      <c r="AR50" s="8"/>
      <c r="AS50" s="8"/>
      <c r="AT50" s="8"/>
      <c r="AU50" s="35" t="s">
        <v>34</v>
      </c>
      <c r="AV50" s="10"/>
      <c r="AW50" s="8"/>
      <c r="AX50" s="8"/>
      <c r="AY50" s="8"/>
      <c r="AZ50" s="8"/>
      <c r="BA50" s="8"/>
      <c r="BB50" s="8"/>
      <c r="BC50" s="35" t="s">
        <v>34</v>
      </c>
      <c r="BD50" s="10"/>
      <c r="BE50" s="8"/>
      <c r="BF50" s="8"/>
      <c r="BG50" s="8"/>
      <c r="BH50" s="8"/>
      <c r="BI50" s="8"/>
      <c r="BJ50" s="8"/>
      <c r="BS50" s="35"/>
      <c r="CA50" s="35" t="s">
        <v>34</v>
      </c>
    </row>
  </sheetData>
  <mergeCells count="37">
    <mergeCell ref="C3:C5"/>
    <mergeCell ref="D3:E3"/>
    <mergeCell ref="F3:G3"/>
    <mergeCell ref="H3:O3"/>
    <mergeCell ref="P3:W3"/>
    <mergeCell ref="BT3:CA3"/>
    <mergeCell ref="D4:D5"/>
    <mergeCell ref="E4:E5"/>
    <mergeCell ref="F4:F5"/>
    <mergeCell ref="G4:G5"/>
    <mergeCell ref="H4:H5"/>
    <mergeCell ref="I4:I5"/>
    <mergeCell ref="P4:P5"/>
    <mergeCell ref="Q4:Q5"/>
    <mergeCell ref="X4:X5"/>
    <mergeCell ref="X3:AE3"/>
    <mergeCell ref="AF3:AG3"/>
    <mergeCell ref="AN3:AU3"/>
    <mergeCell ref="AV3:BC3"/>
    <mergeCell ref="BD3:BK3"/>
    <mergeCell ref="BL3:BS3"/>
    <mergeCell ref="BU4:BU5"/>
    <mergeCell ref="B6:B32"/>
    <mergeCell ref="B33:B48"/>
    <mergeCell ref="AW4:AW5"/>
    <mergeCell ref="BD4:BD5"/>
    <mergeCell ref="BE4:BE5"/>
    <mergeCell ref="BL4:BL5"/>
    <mergeCell ref="BM4:BM5"/>
    <mergeCell ref="BT4:BT5"/>
    <mergeCell ref="Y4:Y5"/>
    <mergeCell ref="AF4:AF5"/>
    <mergeCell ref="AG4:AG5"/>
    <mergeCell ref="AN4:AN5"/>
    <mergeCell ref="AO4:AO5"/>
    <mergeCell ref="AV4:AV5"/>
    <mergeCell ref="B3:B5"/>
  </mergeCells>
  <phoneticPr fontId="1"/>
  <pageMargins left="0.59055118110236227" right="0.59055118110236227" top="0.78740157480314965" bottom="0.78740157480314965" header="0.39370078740157483" footer="0.39370078740157483"/>
  <pageSetup paperSize="9" scale="84" orientation="portrait" r:id="rId1"/>
  <headerFooter alignWithMargins="0">
    <oddHeader>&amp;R14.厚      生</oddHeader>
    <oddFooter>&amp;C-98-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workbookViewId="0">
      <selection activeCell="O11" sqref="O11"/>
    </sheetView>
  </sheetViews>
  <sheetFormatPr defaultRowHeight="13.5"/>
  <cols>
    <col min="1" max="1" width="3.625" style="5" customWidth="1"/>
    <col min="2" max="2" width="16.375" style="36" customWidth="1"/>
    <col min="3" max="4" width="10.375" style="5" customWidth="1"/>
    <col min="5" max="5" width="14.625" style="5" hidden="1" customWidth="1"/>
    <col min="6" max="6" width="11.875" style="5" hidden="1" customWidth="1"/>
    <col min="7" max="10" width="11.875" style="4" hidden="1" customWidth="1"/>
    <col min="11" max="13" width="11.875" style="4" customWidth="1"/>
    <col min="14" max="15" width="11.875" style="5" customWidth="1"/>
    <col min="16" max="256" width="9" style="5"/>
    <col min="257" max="257" width="3.625" style="5" customWidth="1"/>
    <col min="258" max="258" width="16.375" style="5" customWidth="1"/>
    <col min="259" max="260" width="10.375" style="5" customWidth="1"/>
    <col min="261" max="266" width="0" style="5" hidden="1" customWidth="1"/>
    <col min="267" max="271" width="11.875" style="5" customWidth="1"/>
    <col min="272" max="512" width="9" style="5"/>
    <col min="513" max="513" width="3.625" style="5" customWidth="1"/>
    <col min="514" max="514" width="16.375" style="5" customWidth="1"/>
    <col min="515" max="516" width="10.375" style="5" customWidth="1"/>
    <col min="517" max="522" width="0" style="5" hidden="1" customWidth="1"/>
    <col min="523" max="527" width="11.875" style="5" customWidth="1"/>
    <col min="528" max="768" width="9" style="5"/>
    <col min="769" max="769" width="3.625" style="5" customWidth="1"/>
    <col min="770" max="770" width="16.375" style="5" customWidth="1"/>
    <col min="771" max="772" width="10.375" style="5" customWidth="1"/>
    <col min="773" max="778" width="0" style="5" hidden="1" customWidth="1"/>
    <col min="779" max="783" width="11.875" style="5" customWidth="1"/>
    <col min="784" max="1024" width="9" style="5"/>
    <col min="1025" max="1025" width="3.625" style="5" customWidth="1"/>
    <col min="1026" max="1026" width="16.375" style="5" customWidth="1"/>
    <col min="1027" max="1028" width="10.375" style="5" customWidth="1"/>
    <col min="1029" max="1034" width="0" style="5" hidden="1" customWidth="1"/>
    <col min="1035" max="1039" width="11.875" style="5" customWidth="1"/>
    <col min="1040" max="1280" width="9" style="5"/>
    <col min="1281" max="1281" width="3.625" style="5" customWidth="1"/>
    <col min="1282" max="1282" width="16.375" style="5" customWidth="1"/>
    <col min="1283" max="1284" width="10.375" style="5" customWidth="1"/>
    <col min="1285" max="1290" width="0" style="5" hidden="1" customWidth="1"/>
    <col min="1291" max="1295" width="11.875" style="5" customWidth="1"/>
    <col min="1296" max="1536" width="9" style="5"/>
    <col min="1537" max="1537" width="3.625" style="5" customWidth="1"/>
    <col min="1538" max="1538" width="16.375" style="5" customWidth="1"/>
    <col min="1539" max="1540" width="10.375" style="5" customWidth="1"/>
    <col min="1541" max="1546" width="0" style="5" hidden="1" customWidth="1"/>
    <col min="1547" max="1551" width="11.875" style="5" customWidth="1"/>
    <col min="1552" max="1792" width="9" style="5"/>
    <col min="1793" max="1793" width="3.625" style="5" customWidth="1"/>
    <col min="1794" max="1794" width="16.375" style="5" customWidth="1"/>
    <col min="1795" max="1796" width="10.375" style="5" customWidth="1"/>
    <col min="1797" max="1802" width="0" style="5" hidden="1" customWidth="1"/>
    <col min="1803" max="1807" width="11.875" style="5" customWidth="1"/>
    <col min="1808" max="2048" width="9" style="5"/>
    <col min="2049" max="2049" width="3.625" style="5" customWidth="1"/>
    <col min="2050" max="2050" width="16.375" style="5" customWidth="1"/>
    <col min="2051" max="2052" width="10.375" style="5" customWidth="1"/>
    <col min="2053" max="2058" width="0" style="5" hidden="1" customWidth="1"/>
    <col min="2059" max="2063" width="11.875" style="5" customWidth="1"/>
    <col min="2064" max="2304" width="9" style="5"/>
    <col min="2305" max="2305" width="3.625" style="5" customWidth="1"/>
    <col min="2306" max="2306" width="16.375" style="5" customWidth="1"/>
    <col min="2307" max="2308" width="10.375" style="5" customWidth="1"/>
    <col min="2309" max="2314" width="0" style="5" hidden="1" customWidth="1"/>
    <col min="2315" max="2319" width="11.875" style="5" customWidth="1"/>
    <col min="2320" max="2560" width="9" style="5"/>
    <col min="2561" max="2561" width="3.625" style="5" customWidth="1"/>
    <col min="2562" max="2562" width="16.375" style="5" customWidth="1"/>
    <col min="2563" max="2564" width="10.375" style="5" customWidth="1"/>
    <col min="2565" max="2570" width="0" style="5" hidden="1" customWidth="1"/>
    <col min="2571" max="2575" width="11.875" style="5" customWidth="1"/>
    <col min="2576" max="2816" width="9" style="5"/>
    <col min="2817" max="2817" width="3.625" style="5" customWidth="1"/>
    <col min="2818" max="2818" width="16.375" style="5" customWidth="1"/>
    <col min="2819" max="2820" width="10.375" style="5" customWidth="1"/>
    <col min="2821" max="2826" width="0" style="5" hidden="1" customWidth="1"/>
    <col min="2827" max="2831" width="11.875" style="5" customWidth="1"/>
    <col min="2832" max="3072" width="9" style="5"/>
    <col min="3073" max="3073" width="3.625" style="5" customWidth="1"/>
    <col min="3074" max="3074" width="16.375" style="5" customWidth="1"/>
    <col min="3075" max="3076" width="10.375" style="5" customWidth="1"/>
    <col min="3077" max="3082" width="0" style="5" hidden="1" customWidth="1"/>
    <col min="3083" max="3087" width="11.875" style="5" customWidth="1"/>
    <col min="3088" max="3328" width="9" style="5"/>
    <col min="3329" max="3329" width="3.625" style="5" customWidth="1"/>
    <col min="3330" max="3330" width="16.375" style="5" customWidth="1"/>
    <col min="3331" max="3332" width="10.375" style="5" customWidth="1"/>
    <col min="3333" max="3338" width="0" style="5" hidden="1" customWidth="1"/>
    <col min="3339" max="3343" width="11.875" style="5" customWidth="1"/>
    <col min="3344" max="3584" width="9" style="5"/>
    <col min="3585" max="3585" width="3.625" style="5" customWidth="1"/>
    <col min="3586" max="3586" width="16.375" style="5" customWidth="1"/>
    <col min="3587" max="3588" width="10.375" style="5" customWidth="1"/>
    <col min="3589" max="3594" width="0" style="5" hidden="1" customWidth="1"/>
    <col min="3595" max="3599" width="11.875" style="5" customWidth="1"/>
    <col min="3600" max="3840" width="9" style="5"/>
    <col min="3841" max="3841" width="3.625" style="5" customWidth="1"/>
    <col min="3842" max="3842" width="16.375" style="5" customWidth="1"/>
    <col min="3843" max="3844" width="10.375" style="5" customWidth="1"/>
    <col min="3845" max="3850" width="0" style="5" hidden="1" customWidth="1"/>
    <col min="3851" max="3855" width="11.875" style="5" customWidth="1"/>
    <col min="3856" max="4096" width="9" style="5"/>
    <col min="4097" max="4097" width="3.625" style="5" customWidth="1"/>
    <col min="4098" max="4098" width="16.375" style="5" customWidth="1"/>
    <col min="4099" max="4100" width="10.375" style="5" customWidth="1"/>
    <col min="4101" max="4106" width="0" style="5" hidden="1" customWidth="1"/>
    <col min="4107" max="4111" width="11.875" style="5" customWidth="1"/>
    <col min="4112" max="4352" width="9" style="5"/>
    <col min="4353" max="4353" width="3.625" style="5" customWidth="1"/>
    <col min="4354" max="4354" width="16.375" style="5" customWidth="1"/>
    <col min="4355" max="4356" width="10.375" style="5" customWidth="1"/>
    <col min="4357" max="4362" width="0" style="5" hidden="1" customWidth="1"/>
    <col min="4363" max="4367" width="11.875" style="5" customWidth="1"/>
    <col min="4368" max="4608" width="9" style="5"/>
    <col min="4609" max="4609" width="3.625" style="5" customWidth="1"/>
    <col min="4610" max="4610" width="16.375" style="5" customWidth="1"/>
    <col min="4611" max="4612" width="10.375" style="5" customWidth="1"/>
    <col min="4613" max="4618" width="0" style="5" hidden="1" customWidth="1"/>
    <col min="4619" max="4623" width="11.875" style="5" customWidth="1"/>
    <col min="4624" max="4864" width="9" style="5"/>
    <col min="4865" max="4865" width="3.625" style="5" customWidth="1"/>
    <col min="4866" max="4866" width="16.375" style="5" customWidth="1"/>
    <col min="4867" max="4868" width="10.375" style="5" customWidth="1"/>
    <col min="4869" max="4874" width="0" style="5" hidden="1" customWidth="1"/>
    <col min="4875" max="4879" width="11.875" style="5" customWidth="1"/>
    <col min="4880" max="5120" width="9" style="5"/>
    <col min="5121" max="5121" width="3.625" style="5" customWidth="1"/>
    <col min="5122" max="5122" width="16.375" style="5" customWidth="1"/>
    <col min="5123" max="5124" width="10.375" style="5" customWidth="1"/>
    <col min="5125" max="5130" width="0" style="5" hidden="1" customWidth="1"/>
    <col min="5131" max="5135" width="11.875" style="5" customWidth="1"/>
    <col min="5136" max="5376" width="9" style="5"/>
    <col min="5377" max="5377" width="3.625" style="5" customWidth="1"/>
    <col min="5378" max="5378" width="16.375" style="5" customWidth="1"/>
    <col min="5379" max="5380" width="10.375" style="5" customWidth="1"/>
    <col min="5381" max="5386" width="0" style="5" hidden="1" customWidth="1"/>
    <col min="5387" max="5391" width="11.875" style="5" customWidth="1"/>
    <col min="5392" max="5632" width="9" style="5"/>
    <col min="5633" max="5633" width="3.625" style="5" customWidth="1"/>
    <col min="5634" max="5634" width="16.375" style="5" customWidth="1"/>
    <col min="5635" max="5636" width="10.375" style="5" customWidth="1"/>
    <col min="5637" max="5642" width="0" style="5" hidden="1" customWidth="1"/>
    <col min="5643" max="5647" width="11.875" style="5" customWidth="1"/>
    <col min="5648" max="5888" width="9" style="5"/>
    <col min="5889" max="5889" width="3.625" style="5" customWidth="1"/>
    <col min="5890" max="5890" width="16.375" style="5" customWidth="1"/>
    <col min="5891" max="5892" width="10.375" style="5" customWidth="1"/>
    <col min="5893" max="5898" width="0" style="5" hidden="1" customWidth="1"/>
    <col min="5899" max="5903" width="11.875" style="5" customWidth="1"/>
    <col min="5904" max="6144" width="9" style="5"/>
    <col min="6145" max="6145" width="3.625" style="5" customWidth="1"/>
    <col min="6146" max="6146" width="16.375" style="5" customWidth="1"/>
    <col min="6147" max="6148" width="10.375" style="5" customWidth="1"/>
    <col min="6149" max="6154" width="0" style="5" hidden="1" customWidth="1"/>
    <col min="6155" max="6159" width="11.875" style="5" customWidth="1"/>
    <col min="6160" max="6400" width="9" style="5"/>
    <col min="6401" max="6401" width="3.625" style="5" customWidth="1"/>
    <col min="6402" max="6402" width="16.375" style="5" customWidth="1"/>
    <col min="6403" max="6404" width="10.375" style="5" customWidth="1"/>
    <col min="6405" max="6410" width="0" style="5" hidden="1" customWidth="1"/>
    <col min="6411" max="6415" width="11.875" style="5" customWidth="1"/>
    <col min="6416" max="6656" width="9" style="5"/>
    <col min="6657" max="6657" width="3.625" style="5" customWidth="1"/>
    <col min="6658" max="6658" width="16.375" style="5" customWidth="1"/>
    <col min="6659" max="6660" width="10.375" style="5" customWidth="1"/>
    <col min="6661" max="6666" width="0" style="5" hidden="1" customWidth="1"/>
    <col min="6667" max="6671" width="11.875" style="5" customWidth="1"/>
    <col min="6672" max="6912" width="9" style="5"/>
    <col min="6913" max="6913" width="3.625" style="5" customWidth="1"/>
    <col min="6914" max="6914" width="16.375" style="5" customWidth="1"/>
    <col min="6915" max="6916" width="10.375" style="5" customWidth="1"/>
    <col min="6917" max="6922" width="0" style="5" hidden="1" customWidth="1"/>
    <col min="6923" max="6927" width="11.875" style="5" customWidth="1"/>
    <col min="6928" max="7168" width="9" style="5"/>
    <col min="7169" max="7169" width="3.625" style="5" customWidth="1"/>
    <col min="7170" max="7170" width="16.375" style="5" customWidth="1"/>
    <col min="7171" max="7172" width="10.375" style="5" customWidth="1"/>
    <col min="7173" max="7178" width="0" style="5" hidden="1" customWidth="1"/>
    <col min="7179" max="7183" width="11.875" style="5" customWidth="1"/>
    <col min="7184" max="7424" width="9" style="5"/>
    <col min="7425" max="7425" width="3.625" style="5" customWidth="1"/>
    <col min="7426" max="7426" width="16.375" style="5" customWidth="1"/>
    <col min="7427" max="7428" width="10.375" style="5" customWidth="1"/>
    <col min="7429" max="7434" width="0" style="5" hidden="1" customWidth="1"/>
    <col min="7435" max="7439" width="11.875" style="5" customWidth="1"/>
    <col min="7440" max="7680" width="9" style="5"/>
    <col min="7681" max="7681" width="3.625" style="5" customWidth="1"/>
    <col min="7682" max="7682" width="16.375" style="5" customWidth="1"/>
    <col min="7683" max="7684" width="10.375" style="5" customWidth="1"/>
    <col min="7685" max="7690" width="0" style="5" hidden="1" customWidth="1"/>
    <col min="7691" max="7695" width="11.875" style="5" customWidth="1"/>
    <col min="7696" max="7936" width="9" style="5"/>
    <col min="7937" max="7937" width="3.625" style="5" customWidth="1"/>
    <col min="7938" max="7938" width="16.375" style="5" customWidth="1"/>
    <col min="7939" max="7940" width="10.375" style="5" customWidth="1"/>
    <col min="7941" max="7946" width="0" style="5" hidden="1" customWidth="1"/>
    <col min="7947" max="7951" width="11.875" style="5" customWidth="1"/>
    <col min="7952" max="8192" width="9" style="5"/>
    <col min="8193" max="8193" width="3.625" style="5" customWidth="1"/>
    <col min="8194" max="8194" width="16.375" style="5" customWidth="1"/>
    <col min="8195" max="8196" width="10.375" style="5" customWidth="1"/>
    <col min="8197" max="8202" width="0" style="5" hidden="1" customWidth="1"/>
    <col min="8203" max="8207" width="11.875" style="5" customWidth="1"/>
    <col min="8208" max="8448" width="9" style="5"/>
    <col min="8449" max="8449" width="3.625" style="5" customWidth="1"/>
    <col min="8450" max="8450" width="16.375" style="5" customWidth="1"/>
    <col min="8451" max="8452" width="10.375" style="5" customWidth="1"/>
    <col min="8453" max="8458" width="0" style="5" hidden="1" customWidth="1"/>
    <col min="8459" max="8463" width="11.875" style="5" customWidth="1"/>
    <col min="8464" max="8704" width="9" style="5"/>
    <col min="8705" max="8705" width="3.625" style="5" customWidth="1"/>
    <col min="8706" max="8706" width="16.375" style="5" customWidth="1"/>
    <col min="8707" max="8708" width="10.375" style="5" customWidth="1"/>
    <col min="8709" max="8714" width="0" style="5" hidden="1" customWidth="1"/>
    <col min="8715" max="8719" width="11.875" style="5" customWidth="1"/>
    <col min="8720" max="8960" width="9" style="5"/>
    <col min="8961" max="8961" width="3.625" style="5" customWidth="1"/>
    <col min="8962" max="8962" width="16.375" style="5" customWidth="1"/>
    <col min="8963" max="8964" width="10.375" style="5" customWidth="1"/>
    <col min="8965" max="8970" width="0" style="5" hidden="1" customWidth="1"/>
    <col min="8971" max="8975" width="11.875" style="5" customWidth="1"/>
    <col min="8976" max="9216" width="9" style="5"/>
    <col min="9217" max="9217" width="3.625" style="5" customWidth="1"/>
    <col min="9218" max="9218" width="16.375" style="5" customWidth="1"/>
    <col min="9219" max="9220" width="10.375" style="5" customWidth="1"/>
    <col min="9221" max="9226" width="0" style="5" hidden="1" customWidth="1"/>
    <col min="9227" max="9231" width="11.875" style="5" customWidth="1"/>
    <col min="9232" max="9472" width="9" style="5"/>
    <col min="9473" max="9473" width="3.625" style="5" customWidth="1"/>
    <col min="9474" max="9474" width="16.375" style="5" customWidth="1"/>
    <col min="9475" max="9476" width="10.375" style="5" customWidth="1"/>
    <col min="9477" max="9482" width="0" style="5" hidden="1" customWidth="1"/>
    <col min="9483" max="9487" width="11.875" style="5" customWidth="1"/>
    <col min="9488" max="9728" width="9" style="5"/>
    <col min="9729" max="9729" width="3.625" style="5" customWidth="1"/>
    <col min="9730" max="9730" width="16.375" style="5" customWidth="1"/>
    <col min="9731" max="9732" width="10.375" style="5" customWidth="1"/>
    <col min="9733" max="9738" width="0" style="5" hidden="1" customWidth="1"/>
    <col min="9739" max="9743" width="11.875" style="5" customWidth="1"/>
    <col min="9744" max="9984" width="9" style="5"/>
    <col min="9985" max="9985" width="3.625" style="5" customWidth="1"/>
    <col min="9986" max="9986" width="16.375" style="5" customWidth="1"/>
    <col min="9987" max="9988" width="10.375" style="5" customWidth="1"/>
    <col min="9989" max="9994" width="0" style="5" hidden="1" customWidth="1"/>
    <col min="9995" max="9999" width="11.875" style="5" customWidth="1"/>
    <col min="10000" max="10240" width="9" style="5"/>
    <col min="10241" max="10241" width="3.625" style="5" customWidth="1"/>
    <col min="10242" max="10242" width="16.375" style="5" customWidth="1"/>
    <col min="10243" max="10244" width="10.375" style="5" customWidth="1"/>
    <col min="10245" max="10250" width="0" style="5" hidden="1" customWidth="1"/>
    <col min="10251" max="10255" width="11.875" style="5" customWidth="1"/>
    <col min="10256" max="10496" width="9" style="5"/>
    <col min="10497" max="10497" width="3.625" style="5" customWidth="1"/>
    <col min="10498" max="10498" width="16.375" style="5" customWidth="1"/>
    <col min="10499" max="10500" width="10.375" style="5" customWidth="1"/>
    <col min="10501" max="10506" width="0" style="5" hidden="1" customWidth="1"/>
    <col min="10507" max="10511" width="11.875" style="5" customWidth="1"/>
    <col min="10512" max="10752" width="9" style="5"/>
    <col min="10753" max="10753" width="3.625" style="5" customWidth="1"/>
    <col min="10754" max="10754" width="16.375" style="5" customWidth="1"/>
    <col min="10755" max="10756" width="10.375" style="5" customWidth="1"/>
    <col min="10757" max="10762" width="0" style="5" hidden="1" customWidth="1"/>
    <col min="10763" max="10767" width="11.875" style="5" customWidth="1"/>
    <col min="10768" max="11008" width="9" style="5"/>
    <col min="11009" max="11009" width="3.625" style="5" customWidth="1"/>
    <col min="11010" max="11010" width="16.375" style="5" customWidth="1"/>
    <col min="11011" max="11012" width="10.375" style="5" customWidth="1"/>
    <col min="11013" max="11018" width="0" style="5" hidden="1" customWidth="1"/>
    <col min="11019" max="11023" width="11.875" style="5" customWidth="1"/>
    <col min="11024" max="11264" width="9" style="5"/>
    <col min="11265" max="11265" width="3.625" style="5" customWidth="1"/>
    <col min="11266" max="11266" width="16.375" style="5" customWidth="1"/>
    <col min="11267" max="11268" width="10.375" style="5" customWidth="1"/>
    <col min="11269" max="11274" width="0" style="5" hidden="1" customWidth="1"/>
    <col min="11275" max="11279" width="11.875" style="5" customWidth="1"/>
    <col min="11280" max="11520" width="9" style="5"/>
    <col min="11521" max="11521" width="3.625" style="5" customWidth="1"/>
    <col min="11522" max="11522" width="16.375" style="5" customWidth="1"/>
    <col min="11523" max="11524" width="10.375" style="5" customWidth="1"/>
    <col min="11525" max="11530" width="0" style="5" hidden="1" customWidth="1"/>
    <col min="11531" max="11535" width="11.875" style="5" customWidth="1"/>
    <col min="11536" max="11776" width="9" style="5"/>
    <col min="11777" max="11777" width="3.625" style="5" customWidth="1"/>
    <col min="11778" max="11778" width="16.375" style="5" customWidth="1"/>
    <col min="11779" max="11780" width="10.375" style="5" customWidth="1"/>
    <col min="11781" max="11786" width="0" style="5" hidden="1" customWidth="1"/>
    <col min="11787" max="11791" width="11.875" style="5" customWidth="1"/>
    <col min="11792" max="12032" width="9" style="5"/>
    <col min="12033" max="12033" width="3.625" style="5" customWidth="1"/>
    <col min="12034" max="12034" width="16.375" style="5" customWidth="1"/>
    <col min="12035" max="12036" width="10.375" style="5" customWidth="1"/>
    <col min="12037" max="12042" width="0" style="5" hidden="1" customWidth="1"/>
    <col min="12043" max="12047" width="11.875" style="5" customWidth="1"/>
    <col min="12048" max="12288" width="9" style="5"/>
    <col min="12289" max="12289" width="3.625" style="5" customWidth="1"/>
    <col min="12290" max="12290" width="16.375" style="5" customWidth="1"/>
    <col min="12291" max="12292" width="10.375" style="5" customWidth="1"/>
    <col min="12293" max="12298" width="0" style="5" hidden="1" customWidth="1"/>
    <col min="12299" max="12303" width="11.875" style="5" customWidth="1"/>
    <col min="12304" max="12544" width="9" style="5"/>
    <col min="12545" max="12545" width="3.625" style="5" customWidth="1"/>
    <col min="12546" max="12546" width="16.375" style="5" customWidth="1"/>
    <col min="12547" max="12548" width="10.375" style="5" customWidth="1"/>
    <col min="12549" max="12554" width="0" style="5" hidden="1" customWidth="1"/>
    <col min="12555" max="12559" width="11.875" style="5" customWidth="1"/>
    <col min="12560" max="12800" width="9" style="5"/>
    <col min="12801" max="12801" width="3.625" style="5" customWidth="1"/>
    <col min="12802" max="12802" width="16.375" style="5" customWidth="1"/>
    <col min="12803" max="12804" width="10.375" style="5" customWidth="1"/>
    <col min="12805" max="12810" width="0" style="5" hidden="1" customWidth="1"/>
    <col min="12811" max="12815" width="11.875" style="5" customWidth="1"/>
    <col min="12816" max="13056" width="9" style="5"/>
    <col min="13057" max="13057" width="3.625" style="5" customWidth="1"/>
    <col min="13058" max="13058" width="16.375" style="5" customWidth="1"/>
    <col min="13059" max="13060" width="10.375" style="5" customWidth="1"/>
    <col min="13061" max="13066" width="0" style="5" hidden="1" customWidth="1"/>
    <col min="13067" max="13071" width="11.875" style="5" customWidth="1"/>
    <col min="13072" max="13312" width="9" style="5"/>
    <col min="13313" max="13313" width="3.625" style="5" customWidth="1"/>
    <col min="13314" max="13314" width="16.375" style="5" customWidth="1"/>
    <col min="13315" max="13316" width="10.375" style="5" customWidth="1"/>
    <col min="13317" max="13322" width="0" style="5" hidden="1" customWidth="1"/>
    <col min="13323" max="13327" width="11.875" style="5" customWidth="1"/>
    <col min="13328" max="13568" width="9" style="5"/>
    <col min="13569" max="13569" width="3.625" style="5" customWidth="1"/>
    <col min="13570" max="13570" width="16.375" style="5" customWidth="1"/>
    <col min="13571" max="13572" width="10.375" style="5" customWidth="1"/>
    <col min="13573" max="13578" width="0" style="5" hidden="1" customWidth="1"/>
    <col min="13579" max="13583" width="11.875" style="5" customWidth="1"/>
    <col min="13584" max="13824" width="9" style="5"/>
    <col min="13825" max="13825" width="3.625" style="5" customWidth="1"/>
    <col min="13826" max="13826" width="16.375" style="5" customWidth="1"/>
    <col min="13827" max="13828" width="10.375" style="5" customWidth="1"/>
    <col min="13829" max="13834" width="0" style="5" hidden="1" customWidth="1"/>
    <col min="13835" max="13839" width="11.875" style="5" customWidth="1"/>
    <col min="13840" max="14080" width="9" style="5"/>
    <col min="14081" max="14081" width="3.625" style="5" customWidth="1"/>
    <col min="14082" max="14082" width="16.375" style="5" customWidth="1"/>
    <col min="14083" max="14084" width="10.375" style="5" customWidth="1"/>
    <col min="14085" max="14090" width="0" style="5" hidden="1" customWidth="1"/>
    <col min="14091" max="14095" width="11.875" style="5" customWidth="1"/>
    <col min="14096" max="14336" width="9" style="5"/>
    <col min="14337" max="14337" width="3.625" style="5" customWidth="1"/>
    <col min="14338" max="14338" width="16.375" style="5" customWidth="1"/>
    <col min="14339" max="14340" width="10.375" style="5" customWidth="1"/>
    <col min="14341" max="14346" width="0" style="5" hidden="1" customWidth="1"/>
    <col min="14347" max="14351" width="11.875" style="5" customWidth="1"/>
    <col min="14352" max="14592" width="9" style="5"/>
    <col min="14593" max="14593" width="3.625" style="5" customWidth="1"/>
    <col min="14594" max="14594" width="16.375" style="5" customWidth="1"/>
    <col min="14595" max="14596" width="10.375" style="5" customWidth="1"/>
    <col min="14597" max="14602" width="0" style="5" hidden="1" customWidth="1"/>
    <col min="14603" max="14607" width="11.875" style="5" customWidth="1"/>
    <col min="14608" max="14848" width="9" style="5"/>
    <col min="14849" max="14849" width="3.625" style="5" customWidth="1"/>
    <col min="14850" max="14850" width="16.375" style="5" customWidth="1"/>
    <col min="14851" max="14852" width="10.375" style="5" customWidth="1"/>
    <col min="14853" max="14858" width="0" style="5" hidden="1" customWidth="1"/>
    <col min="14859" max="14863" width="11.875" style="5" customWidth="1"/>
    <col min="14864" max="15104" width="9" style="5"/>
    <col min="15105" max="15105" width="3.625" style="5" customWidth="1"/>
    <col min="15106" max="15106" width="16.375" style="5" customWidth="1"/>
    <col min="15107" max="15108" width="10.375" style="5" customWidth="1"/>
    <col min="15109" max="15114" width="0" style="5" hidden="1" customWidth="1"/>
    <col min="15115" max="15119" width="11.875" style="5" customWidth="1"/>
    <col min="15120" max="15360" width="9" style="5"/>
    <col min="15361" max="15361" width="3.625" style="5" customWidth="1"/>
    <col min="15362" max="15362" width="16.375" style="5" customWidth="1"/>
    <col min="15363" max="15364" width="10.375" style="5" customWidth="1"/>
    <col min="15365" max="15370" width="0" style="5" hidden="1" customWidth="1"/>
    <col min="15371" max="15375" width="11.875" style="5" customWidth="1"/>
    <col min="15376" max="15616" width="9" style="5"/>
    <col min="15617" max="15617" width="3.625" style="5" customWidth="1"/>
    <col min="15618" max="15618" width="16.375" style="5" customWidth="1"/>
    <col min="15619" max="15620" width="10.375" style="5" customWidth="1"/>
    <col min="15621" max="15626" width="0" style="5" hidden="1" customWidth="1"/>
    <col min="15627" max="15631" width="11.875" style="5" customWidth="1"/>
    <col min="15632" max="15872" width="9" style="5"/>
    <col min="15873" max="15873" width="3.625" style="5" customWidth="1"/>
    <col min="15874" max="15874" width="16.375" style="5" customWidth="1"/>
    <col min="15875" max="15876" width="10.375" style="5" customWidth="1"/>
    <col min="15877" max="15882" width="0" style="5" hidden="1" customWidth="1"/>
    <col min="15883" max="15887" width="11.875" style="5" customWidth="1"/>
    <col min="15888" max="16128" width="9" style="5"/>
    <col min="16129" max="16129" width="3.625" style="5" customWidth="1"/>
    <col min="16130" max="16130" width="16.375" style="5" customWidth="1"/>
    <col min="16131" max="16132" width="10.375" style="5" customWidth="1"/>
    <col min="16133" max="16138" width="0" style="5" hidden="1" customWidth="1"/>
    <col min="16139" max="16143" width="11.875" style="5" customWidth="1"/>
    <col min="16144" max="16384" width="9" style="5"/>
  </cols>
  <sheetData>
    <row r="1" spans="1:15" ht="30" customHeight="1">
      <c r="A1" s="1" t="s">
        <v>0</v>
      </c>
      <c r="B1" s="2"/>
      <c r="C1" s="3"/>
      <c r="D1" s="3"/>
      <c r="E1" s="3"/>
      <c r="F1" s="3"/>
    </row>
    <row r="2" spans="1:15" ht="18" customHeight="1">
      <c r="A2" s="1"/>
      <c r="B2" s="6"/>
      <c r="C2" s="3"/>
      <c r="D2" s="3"/>
      <c r="E2" s="3"/>
      <c r="F2" s="3"/>
      <c r="H2" s="7"/>
      <c r="I2" s="7"/>
      <c r="J2" s="7"/>
      <c r="K2" s="7"/>
      <c r="L2" s="7"/>
      <c r="N2" s="7"/>
      <c r="O2" s="7" t="s">
        <v>1</v>
      </c>
    </row>
    <row r="3" spans="1:15" ht="15" customHeight="1">
      <c r="A3" s="8"/>
      <c r="B3" s="613" t="s">
        <v>2</v>
      </c>
      <c r="C3" s="615" t="s">
        <v>3</v>
      </c>
      <c r="D3" s="626"/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</row>
    <row r="4" spans="1:15" s="10" customFormat="1" ht="15" customHeight="1">
      <c r="B4" s="613"/>
      <c r="C4" s="11" t="s">
        <v>15</v>
      </c>
      <c r="D4" s="11" t="s">
        <v>16</v>
      </c>
      <c r="E4" s="12" t="s">
        <v>17</v>
      </c>
      <c r="F4" s="13" t="s">
        <v>17</v>
      </c>
      <c r="G4" s="13" t="s">
        <v>17</v>
      </c>
      <c r="H4" s="13" t="s">
        <v>17</v>
      </c>
      <c r="I4" s="13" t="s">
        <v>17</v>
      </c>
      <c r="J4" s="13" t="s">
        <v>17</v>
      </c>
      <c r="K4" s="13" t="s">
        <v>17</v>
      </c>
      <c r="L4" s="13" t="s">
        <v>17</v>
      </c>
      <c r="M4" s="13" t="s">
        <v>17</v>
      </c>
      <c r="N4" s="13" t="s">
        <v>17</v>
      </c>
      <c r="O4" s="13" t="s">
        <v>17</v>
      </c>
    </row>
    <row r="5" spans="1:15" s="20" customFormat="1" ht="19.5" customHeight="1">
      <c r="A5" s="14"/>
      <c r="B5" s="15" t="s">
        <v>18</v>
      </c>
      <c r="C5" s="16">
        <v>0</v>
      </c>
      <c r="D5" s="16">
        <v>2</v>
      </c>
      <c r="E5" s="17">
        <v>511</v>
      </c>
      <c r="F5" s="18">
        <v>418</v>
      </c>
      <c r="G5" s="17">
        <v>367</v>
      </c>
      <c r="H5" s="17">
        <v>396</v>
      </c>
      <c r="I5" s="19">
        <v>331</v>
      </c>
      <c r="J5" s="19">
        <v>394</v>
      </c>
      <c r="K5" s="19">
        <v>363</v>
      </c>
      <c r="L5" s="19">
        <v>398</v>
      </c>
      <c r="M5" s="19">
        <v>355</v>
      </c>
      <c r="N5" s="19">
        <v>316</v>
      </c>
      <c r="O5" s="19">
        <v>192</v>
      </c>
    </row>
    <row r="6" spans="1:15" s="20" customFormat="1" ht="19.5" customHeight="1">
      <c r="A6" s="14"/>
      <c r="B6" s="21" t="s">
        <v>19</v>
      </c>
      <c r="C6" s="22">
        <v>0</v>
      </c>
      <c r="D6" s="23">
        <v>2</v>
      </c>
      <c r="E6" s="24">
        <v>497</v>
      </c>
      <c r="F6" s="25">
        <v>367</v>
      </c>
      <c r="G6" s="24">
        <v>410</v>
      </c>
      <c r="H6" s="24">
        <v>269</v>
      </c>
      <c r="I6" s="26">
        <v>265</v>
      </c>
      <c r="J6" s="26">
        <v>293</v>
      </c>
      <c r="K6" s="26">
        <v>247</v>
      </c>
      <c r="L6" s="26">
        <v>320</v>
      </c>
      <c r="M6" s="26">
        <v>386</v>
      </c>
      <c r="N6" s="26">
        <v>388</v>
      </c>
      <c r="O6" s="26">
        <v>340</v>
      </c>
    </row>
    <row r="7" spans="1:15" s="20" customFormat="1" ht="19.5" customHeight="1">
      <c r="A7" s="14"/>
      <c r="B7" s="21" t="s">
        <v>20</v>
      </c>
      <c r="C7" s="22">
        <v>0</v>
      </c>
      <c r="D7" s="22">
        <v>2</v>
      </c>
      <c r="E7" s="24">
        <v>840</v>
      </c>
      <c r="F7" s="25">
        <v>869</v>
      </c>
      <c r="G7" s="24">
        <v>887</v>
      </c>
      <c r="H7" s="24">
        <v>626</v>
      </c>
      <c r="I7" s="26">
        <v>488</v>
      </c>
      <c r="J7" s="26">
        <v>351</v>
      </c>
      <c r="K7" s="26">
        <v>393</v>
      </c>
      <c r="L7" s="26">
        <v>320</v>
      </c>
      <c r="M7" s="26">
        <v>327</v>
      </c>
      <c r="N7" s="26">
        <v>422</v>
      </c>
      <c r="O7" s="26">
        <v>389</v>
      </c>
    </row>
    <row r="8" spans="1:15" s="20" customFormat="1" ht="19.5" customHeight="1">
      <c r="A8" s="14"/>
      <c r="B8" s="21" t="s">
        <v>21</v>
      </c>
      <c r="C8" s="22">
        <v>0</v>
      </c>
      <c r="D8" s="23">
        <v>1</v>
      </c>
      <c r="E8" s="24">
        <v>373</v>
      </c>
      <c r="F8" s="25">
        <v>407</v>
      </c>
      <c r="G8" s="24">
        <v>382</v>
      </c>
      <c r="H8" s="24">
        <v>75</v>
      </c>
      <c r="I8" s="26">
        <v>101</v>
      </c>
      <c r="J8" s="26">
        <v>242</v>
      </c>
      <c r="K8" s="26">
        <v>229</v>
      </c>
      <c r="L8" s="26">
        <v>443</v>
      </c>
      <c r="M8" s="26">
        <v>290</v>
      </c>
      <c r="N8" s="26">
        <v>214</v>
      </c>
      <c r="O8" s="26">
        <v>263</v>
      </c>
    </row>
    <row r="9" spans="1:15" s="20" customFormat="1" ht="19.5" customHeight="1">
      <c r="A9" s="14"/>
      <c r="B9" s="21" t="s">
        <v>22</v>
      </c>
      <c r="C9" s="22">
        <v>0</v>
      </c>
      <c r="D9" s="23">
        <v>2</v>
      </c>
      <c r="E9" s="24">
        <v>663</v>
      </c>
      <c r="F9" s="25">
        <v>574</v>
      </c>
      <c r="G9" s="24">
        <v>603</v>
      </c>
      <c r="H9" s="24">
        <v>633</v>
      </c>
      <c r="I9" s="26">
        <v>560</v>
      </c>
      <c r="J9" s="26">
        <v>435</v>
      </c>
      <c r="K9" s="26">
        <v>427</v>
      </c>
      <c r="L9" s="26">
        <v>379</v>
      </c>
      <c r="M9" s="26">
        <v>355</v>
      </c>
      <c r="N9" s="26">
        <v>391</v>
      </c>
      <c r="O9" s="26">
        <v>422</v>
      </c>
    </row>
    <row r="10" spans="1:15" s="20" customFormat="1" ht="19.5" customHeight="1">
      <c r="A10" s="14"/>
      <c r="B10" s="21" t="s">
        <v>23</v>
      </c>
      <c r="C10" s="22">
        <v>0</v>
      </c>
      <c r="D10" s="23">
        <v>1</v>
      </c>
      <c r="E10" s="24">
        <v>677</v>
      </c>
      <c r="F10" s="25">
        <v>405</v>
      </c>
      <c r="G10" s="24">
        <v>359</v>
      </c>
      <c r="H10" s="24">
        <v>369</v>
      </c>
      <c r="I10" s="26">
        <v>405</v>
      </c>
      <c r="J10" s="26">
        <v>203</v>
      </c>
      <c r="K10" s="26">
        <v>223</v>
      </c>
      <c r="L10" s="26">
        <v>240</v>
      </c>
      <c r="M10" s="26">
        <v>196</v>
      </c>
      <c r="N10" s="26">
        <v>169</v>
      </c>
      <c r="O10" s="26">
        <v>225</v>
      </c>
    </row>
    <row r="11" spans="1:15" s="20" customFormat="1" ht="19.5" customHeight="1">
      <c r="A11" s="14"/>
      <c r="B11" s="21" t="s">
        <v>24</v>
      </c>
      <c r="C11" s="22">
        <v>0</v>
      </c>
      <c r="D11" s="22">
        <v>2</v>
      </c>
      <c r="E11" s="24">
        <v>912</v>
      </c>
      <c r="F11" s="25">
        <v>941</v>
      </c>
      <c r="G11" s="24">
        <v>944</v>
      </c>
      <c r="H11" s="24">
        <v>432</v>
      </c>
      <c r="I11" s="26">
        <v>416</v>
      </c>
      <c r="J11" s="26">
        <v>400</v>
      </c>
      <c r="K11" s="26">
        <v>393</v>
      </c>
      <c r="L11" s="26">
        <v>248</v>
      </c>
      <c r="M11" s="26">
        <v>374</v>
      </c>
      <c r="N11" s="26">
        <v>341</v>
      </c>
      <c r="O11" s="26">
        <v>514</v>
      </c>
    </row>
    <row r="12" spans="1:15" s="20" customFormat="1" ht="19.5" customHeight="1">
      <c r="A12" s="14"/>
      <c r="B12" s="21" t="s">
        <v>25</v>
      </c>
      <c r="C12" s="22">
        <v>0</v>
      </c>
      <c r="D12" s="22">
        <v>1</v>
      </c>
      <c r="E12" s="24">
        <v>1170</v>
      </c>
      <c r="F12" s="25">
        <v>1085</v>
      </c>
      <c r="G12" s="24">
        <v>914</v>
      </c>
      <c r="H12" s="24">
        <v>610</v>
      </c>
      <c r="I12" s="26">
        <v>981</v>
      </c>
      <c r="J12" s="26">
        <v>936</v>
      </c>
      <c r="K12" s="26">
        <v>814</v>
      </c>
      <c r="L12" s="26">
        <v>774</v>
      </c>
      <c r="M12" s="26">
        <v>658</v>
      </c>
      <c r="N12" s="26">
        <v>320</v>
      </c>
      <c r="O12" s="26">
        <v>255</v>
      </c>
    </row>
    <row r="13" spans="1:15" s="20" customFormat="1" ht="19.5" customHeight="1">
      <c r="A13" s="14"/>
      <c r="B13" s="21" t="s">
        <v>26</v>
      </c>
      <c r="C13" s="22">
        <v>0</v>
      </c>
      <c r="D13" s="22">
        <v>1</v>
      </c>
      <c r="E13" s="24">
        <v>563</v>
      </c>
      <c r="F13" s="25">
        <v>845</v>
      </c>
      <c r="G13" s="24">
        <v>685</v>
      </c>
      <c r="H13" s="24">
        <v>165</v>
      </c>
      <c r="I13" s="26">
        <v>242</v>
      </c>
      <c r="J13" s="26">
        <v>211</v>
      </c>
      <c r="K13" s="26">
        <v>198</v>
      </c>
      <c r="L13" s="26">
        <v>260</v>
      </c>
      <c r="M13" s="26">
        <v>252</v>
      </c>
      <c r="N13" s="26">
        <v>248</v>
      </c>
      <c r="O13" s="26">
        <v>259</v>
      </c>
    </row>
    <row r="14" spans="1:15" s="20" customFormat="1" ht="19.5" customHeight="1">
      <c r="A14" s="14"/>
      <c r="B14" s="21" t="s">
        <v>27</v>
      </c>
      <c r="C14" s="22">
        <v>0</v>
      </c>
      <c r="D14" s="22">
        <v>1</v>
      </c>
      <c r="E14" s="24">
        <v>508</v>
      </c>
      <c r="F14" s="25">
        <v>629</v>
      </c>
      <c r="G14" s="24">
        <v>703</v>
      </c>
      <c r="H14" s="24">
        <v>462</v>
      </c>
      <c r="I14" s="26">
        <v>621</v>
      </c>
      <c r="J14" s="26">
        <v>407</v>
      </c>
      <c r="K14" s="26">
        <v>540</v>
      </c>
      <c r="L14" s="26">
        <v>548</v>
      </c>
      <c r="M14" s="26">
        <v>473</v>
      </c>
      <c r="N14" s="26">
        <v>104</v>
      </c>
      <c r="O14" s="26">
        <v>91</v>
      </c>
    </row>
    <row r="15" spans="1:15" s="20" customFormat="1" ht="19.5" customHeight="1">
      <c r="A15" s="14"/>
      <c r="B15" s="21" t="s">
        <v>28</v>
      </c>
      <c r="C15" s="23">
        <v>0</v>
      </c>
      <c r="D15" s="22">
        <v>2</v>
      </c>
      <c r="E15" s="24">
        <v>1326</v>
      </c>
      <c r="F15" s="25">
        <v>464</v>
      </c>
      <c r="G15" s="24">
        <v>377</v>
      </c>
      <c r="H15" s="24">
        <v>360</v>
      </c>
      <c r="I15" s="26">
        <v>494</v>
      </c>
      <c r="J15" s="26">
        <v>513</v>
      </c>
      <c r="K15" s="26">
        <v>476</v>
      </c>
      <c r="L15" s="26">
        <v>444</v>
      </c>
      <c r="M15" s="26">
        <v>398</v>
      </c>
      <c r="N15" s="26">
        <v>344</v>
      </c>
      <c r="O15" s="26">
        <v>360</v>
      </c>
    </row>
    <row r="16" spans="1:15" s="20" customFormat="1" ht="19.5" customHeight="1">
      <c r="B16" s="21" t="s">
        <v>29</v>
      </c>
      <c r="C16" s="22">
        <v>0</v>
      </c>
      <c r="D16" s="23">
        <v>2</v>
      </c>
      <c r="E16" s="24">
        <v>695</v>
      </c>
      <c r="F16" s="25">
        <v>358</v>
      </c>
      <c r="G16" s="24">
        <v>273</v>
      </c>
      <c r="H16" s="24">
        <v>267</v>
      </c>
      <c r="I16" s="26">
        <v>277</v>
      </c>
      <c r="J16" s="26">
        <v>311</v>
      </c>
      <c r="K16" s="26">
        <v>277</v>
      </c>
      <c r="L16" s="26">
        <v>261</v>
      </c>
      <c r="M16" s="26">
        <v>228</v>
      </c>
      <c r="N16" s="26">
        <v>73</v>
      </c>
      <c r="O16" s="26">
        <v>43</v>
      </c>
    </row>
    <row r="17" spans="1:15" s="20" customFormat="1" ht="19.5" customHeight="1">
      <c r="B17" s="21" t="s">
        <v>30</v>
      </c>
      <c r="C17" s="22">
        <v>0</v>
      </c>
      <c r="D17" s="22">
        <v>1</v>
      </c>
      <c r="E17" s="24">
        <v>501</v>
      </c>
      <c r="F17" s="25">
        <v>276</v>
      </c>
      <c r="G17" s="24">
        <v>224</v>
      </c>
      <c r="H17" s="24">
        <v>272</v>
      </c>
      <c r="I17" s="26">
        <v>216</v>
      </c>
      <c r="J17" s="26">
        <v>280</v>
      </c>
      <c r="K17" s="26">
        <v>178</v>
      </c>
      <c r="L17" s="26">
        <v>175</v>
      </c>
      <c r="M17" s="26">
        <v>204</v>
      </c>
      <c r="N17" s="26">
        <v>290</v>
      </c>
      <c r="O17" s="26">
        <v>643</v>
      </c>
    </row>
    <row r="18" spans="1:15" s="20" customFormat="1" ht="19.5" customHeight="1">
      <c r="B18" s="27" t="s">
        <v>31</v>
      </c>
      <c r="C18" s="28">
        <v>0</v>
      </c>
      <c r="D18" s="22">
        <v>1</v>
      </c>
      <c r="E18" s="24">
        <v>1086</v>
      </c>
      <c r="F18" s="25">
        <v>1177</v>
      </c>
      <c r="G18" s="24">
        <v>1034</v>
      </c>
      <c r="H18" s="24">
        <v>1152</v>
      </c>
      <c r="I18" s="26">
        <v>812</v>
      </c>
      <c r="J18" s="26">
        <v>726</v>
      </c>
      <c r="K18" s="26">
        <v>812</v>
      </c>
      <c r="L18" s="26">
        <v>851</v>
      </c>
      <c r="M18" s="26">
        <v>847</v>
      </c>
      <c r="N18" s="26">
        <v>1110</v>
      </c>
      <c r="O18" s="26">
        <v>1364</v>
      </c>
    </row>
    <row r="19" spans="1:15" s="34" customFormat="1" ht="22.5" customHeight="1">
      <c r="A19" s="29"/>
      <c r="B19" s="30" t="s">
        <v>32</v>
      </c>
      <c r="C19" s="31">
        <f>SUM(C5:C18)</f>
        <v>0</v>
      </c>
      <c r="D19" s="32">
        <f>SUM(D5:D18)</f>
        <v>21</v>
      </c>
      <c r="E19" s="33">
        <v>10338</v>
      </c>
      <c r="F19" s="31">
        <f t="shared" ref="F19:L19" si="0">SUM(F5:F18)</f>
        <v>8815</v>
      </c>
      <c r="G19" s="33">
        <f t="shared" si="0"/>
        <v>8162</v>
      </c>
      <c r="H19" s="33">
        <f t="shared" si="0"/>
        <v>6088</v>
      </c>
      <c r="I19" s="33">
        <f t="shared" si="0"/>
        <v>6209</v>
      </c>
      <c r="J19" s="33">
        <f t="shared" si="0"/>
        <v>5702</v>
      </c>
      <c r="K19" s="33">
        <f t="shared" si="0"/>
        <v>5570</v>
      </c>
      <c r="L19" s="33">
        <f t="shared" si="0"/>
        <v>5661</v>
      </c>
      <c r="M19" s="33">
        <f>SUM(M5:M18)</f>
        <v>5343</v>
      </c>
      <c r="N19" s="33">
        <f>SUM(N5:N18)</f>
        <v>4730</v>
      </c>
      <c r="O19" s="33">
        <f>SUM(O5:O18)</f>
        <v>5360</v>
      </c>
    </row>
    <row r="20" spans="1:15" ht="15" customHeight="1">
      <c r="B20" s="5" t="s">
        <v>33</v>
      </c>
      <c r="G20" s="35"/>
      <c r="H20" s="35"/>
      <c r="I20" s="35"/>
      <c r="J20" s="35"/>
      <c r="K20" s="35"/>
      <c r="L20" s="35"/>
      <c r="N20" s="35"/>
      <c r="O20" s="35" t="s">
        <v>34</v>
      </c>
    </row>
  </sheetData>
  <mergeCells count="2">
    <mergeCell ref="B3:B4"/>
    <mergeCell ref="C3:D3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&amp;R14.厚      生</oddHeader>
    <oddFooter>&amp;C-99-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workbookViewId="0">
      <selection activeCell="G66" sqref="G66"/>
    </sheetView>
  </sheetViews>
  <sheetFormatPr defaultRowHeight="13.5"/>
  <cols>
    <col min="1" max="1" width="3.625" style="5" customWidth="1"/>
    <col min="2" max="2" width="12.625" style="5" customWidth="1"/>
    <col min="3" max="3" width="18.625" style="5" customWidth="1"/>
    <col min="4" max="6" width="16.625" style="5" customWidth="1"/>
    <col min="7" max="9" width="7.5" style="5" bestFit="1" customWidth="1"/>
    <col min="10" max="10" width="11.5" style="445" bestFit="1" customWidth="1"/>
    <col min="11" max="256" width="9" style="5"/>
    <col min="257" max="257" width="3.625" style="5" customWidth="1"/>
    <col min="258" max="258" width="12.625" style="5" customWidth="1"/>
    <col min="259" max="259" width="18.625" style="5" customWidth="1"/>
    <col min="260" max="262" width="16.625" style="5" customWidth="1"/>
    <col min="263" max="265" width="7.5" style="5" bestFit="1" customWidth="1"/>
    <col min="266" max="266" width="11.5" style="5" bestFit="1" customWidth="1"/>
    <col min="267" max="512" width="9" style="5"/>
    <col min="513" max="513" width="3.625" style="5" customWidth="1"/>
    <col min="514" max="514" width="12.625" style="5" customWidth="1"/>
    <col min="515" max="515" width="18.625" style="5" customWidth="1"/>
    <col min="516" max="518" width="16.625" style="5" customWidth="1"/>
    <col min="519" max="521" width="7.5" style="5" bestFit="1" customWidth="1"/>
    <col min="522" max="522" width="11.5" style="5" bestFit="1" customWidth="1"/>
    <col min="523" max="768" width="9" style="5"/>
    <col min="769" max="769" width="3.625" style="5" customWidth="1"/>
    <col min="770" max="770" width="12.625" style="5" customWidth="1"/>
    <col min="771" max="771" width="18.625" style="5" customWidth="1"/>
    <col min="772" max="774" width="16.625" style="5" customWidth="1"/>
    <col min="775" max="777" width="7.5" style="5" bestFit="1" customWidth="1"/>
    <col min="778" max="778" width="11.5" style="5" bestFit="1" customWidth="1"/>
    <col min="779" max="1024" width="9" style="5"/>
    <col min="1025" max="1025" width="3.625" style="5" customWidth="1"/>
    <col min="1026" max="1026" width="12.625" style="5" customWidth="1"/>
    <col min="1027" max="1027" width="18.625" style="5" customWidth="1"/>
    <col min="1028" max="1030" width="16.625" style="5" customWidth="1"/>
    <col min="1031" max="1033" width="7.5" style="5" bestFit="1" customWidth="1"/>
    <col min="1034" max="1034" width="11.5" style="5" bestFit="1" customWidth="1"/>
    <col min="1035" max="1280" width="9" style="5"/>
    <col min="1281" max="1281" width="3.625" style="5" customWidth="1"/>
    <col min="1282" max="1282" width="12.625" style="5" customWidth="1"/>
    <col min="1283" max="1283" width="18.625" style="5" customWidth="1"/>
    <col min="1284" max="1286" width="16.625" style="5" customWidth="1"/>
    <col min="1287" max="1289" width="7.5" style="5" bestFit="1" customWidth="1"/>
    <col min="1290" max="1290" width="11.5" style="5" bestFit="1" customWidth="1"/>
    <col min="1291" max="1536" width="9" style="5"/>
    <col min="1537" max="1537" width="3.625" style="5" customWidth="1"/>
    <col min="1538" max="1538" width="12.625" style="5" customWidth="1"/>
    <col min="1539" max="1539" width="18.625" style="5" customWidth="1"/>
    <col min="1540" max="1542" width="16.625" style="5" customWidth="1"/>
    <col min="1543" max="1545" width="7.5" style="5" bestFit="1" customWidth="1"/>
    <col min="1546" max="1546" width="11.5" style="5" bestFit="1" customWidth="1"/>
    <col min="1547" max="1792" width="9" style="5"/>
    <col min="1793" max="1793" width="3.625" style="5" customWidth="1"/>
    <col min="1794" max="1794" width="12.625" style="5" customWidth="1"/>
    <col min="1795" max="1795" width="18.625" style="5" customWidth="1"/>
    <col min="1796" max="1798" width="16.625" style="5" customWidth="1"/>
    <col min="1799" max="1801" width="7.5" style="5" bestFit="1" customWidth="1"/>
    <col min="1802" max="1802" width="11.5" style="5" bestFit="1" customWidth="1"/>
    <col min="1803" max="2048" width="9" style="5"/>
    <col min="2049" max="2049" width="3.625" style="5" customWidth="1"/>
    <col min="2050" max="2050" width="12.625" style="5" customWidth="1"/>
    <col min="2051" max="2051" width="18.625" style="5" customWidth="1"/>
    <col min="2052" max="2054" width="16.625" style="5" customWidth="1"/>
    <col min="2055" max="2057" width="7.5" style="5" bestFit="1" customWidth="1"/>
    <col min="2058" max="2058" width="11.5" style="5" bestFit="1" customWidth="1"/>
    <col min="2059" max="2304" width="9" style="5"/>
    <col min="2305" max="2305" width="3.625" style="5" customWidth="1"/>
    <col min="2306" max="2306" width="12.625" style="5" customWidth="1"/>
    <col min="2307" max="2307" width="18.625" style="5" customWidth="1"/>
    <col min="2308" max="2310" width="16.625" style="5" customWidth="1"/>
    <col min="2311" max="2313" width="7.5" style="5" bestFit="1" customWidth="1"/>
    <col min="2314" max="2314" width="11.5" style="5" bestFit="1" customWidth="1"/>
    <col min="2315" max="2560" width="9" style="5"/>
    <col min="2561" max="2561" width="3.625" style="5" customWidth="1"/>
    <col min="2562" max="2562" width="12.625" style="5" customWidth="1"/>
    <col min="2563" max="2563" width="18.625" style="5" customWidth="1"/>
    <col min="2564" max="2566" width="16.625" style="5" customWidth="1"/>
    <col min="2567" max="2569" width="7.5" style="5" bestFit="1" customWidth="1"/>
    <col min="2570" max="2570" width="11.5" style="5" bestFit="1" customWidth="1"/>
    <col min="2571" max="2816" width="9" style="5"/>
    <col min="2817" max="2817" width="3.625" style="5" customWidth="1"/>
    <col min="2818" max="2818" width="12.625" style="5" customWidth="1"/>
    <col min="2819" max="2819" width="18.625" style="5" customWidth="1"/>
    <col min="2820" max="2822" width="16.625" style="5" customWidth="1"/>
    <col min="2823" max="2825" width="7.5" style="5" bestFit="1" customWidth="1"/>
    <col min="2826" max="2826" width="11.5" style="5" bestFit="1" customWidth="1"/>
    <col min="2827" max="3072" width="9" style="5"/>
    <col min="3073" max="3073" width="3.625" style="5" customWidth="1"/>
    <col min="3074" max="3074" width="12.625" style="5" customWidth="1"/>
    <col min="3075" max="3075" width="18.625" style="5" customWidth="1"/>
    <col min="3076" max="3078" width="16.625" style="5" customWidth="1"/>
    <col min="3079" max="3081" width="7.5" style="5" bestFit="1" customWidth="1"/>
    <col min="3082" max="3082" width="11.5" style="5" bestFit="1" customWidth="1"/>
    <col min="3083" max="3328" width="9" style="5"/>
    <col min="3329" max="3329" width="3.625" style="5" customWidth="1"/>
    <col min="3330" max="3330" width="12.625" style="5" customWidth="1"/>
    <col min="3331" max="3331" width="18.625" style="5" customWidth="1"/>
    <col min="3332" max="3334" width="16.625" style="5" customWidth="1"/>
    <col min="3335" max="3337" width="7.5" style="5" bestFit="1" customWidth="1"/>
    <col min="3338" max="3338" width="11.5" style="5" bestFit="1" customWidth="1"/>
    <col min="3339" max="3584" width="9" style="5"/>
    <col min="3585" max="3585" width="3.625" style="5" customWidth="1"/>
    <col min="3586" max="3586" width="12.625" style="5" customWidth="1"/>
    <col min="3587" max="3587" width="18.625" style="5" customWidth="1"/>
    <col min="3588" max="3590" width="16.625" style="5" customWidth="1"/>
    <col min="3591" max="3593" width="7.5" style="5" bestFit="1" customWidth="1"/>
    <col min="3594" max="3594" width="11.5" style="5" bestFit="1" customWidth="1"/>
    <col min="3595" max="3840" width="9" style="5"/>
    <col min="3841" max="3841" width="3.625" style="5" customWidth="1"/>
    <col min="3842" max="3842" width="12.625" style="5" customWidth="1"/>
    <col min="3843" max="3843" width="18.625" style="5" customWidth="1"/>
    <col min="3844" max="3846" width="16.625" style="5" customWidth="1"/>
    <col min="3847" max="3849" width="7.5" style="5" bestFit="1" customWidth="1"/>
    <col min="3850" max="3850" width="11.5" style="5" bestFit="1" customWidth="1"/>
    <col min="3851" max="4096" width="9" style="5"/>
    <col min="4097" max="4097" width="3.625" style="5" customWidth="1"/>
    <col min="4098" max="4098" width="12.625" style="5" customWidth="1"/>
    <col min="4099" max="4099" width="18.625" style="5" customWidth="1"/>
    <col min="4100" max="4102" width="16.625" style="5" customWidth="1"/>
    <col min="4103" max="4105" width="7.5" style="5" bestFit="1" customWidth="1"/>
    <col min="4106" max="4106" width="11.5" style="5" bestFit="1" customWidth="1"/>
    <col min="4107" max="4352" width="9" style="5"/>
    <col min="4353" max="4353" width="3.625" style="5" customWidth="1"/>
    <col min="4354" max="4354" width="12.625" style="5" customWidth="1"/>
    <col min="4355" max="4355" width="18.625" style="5" customWidth="1"/>
    <col min="4356" max="4358" width="16.625" style="5" customWidth="1"/>
    <col min="4359" max="4361" width="7.5" style="5" bestFit="1" customWidth="1"/>
    <col min="4362" max="4362" width="11.5" style="5" bestFit="1" customWidth="1"/>
    <col min="4363" max="4608" width="9" style="5"/>
    <col min="4609" max="4609" width="3.625" style="5" customWidth="1"/>
    <col min="4610" max="4610" width="12.625" style="5" customWidth="1"/>
    <col min="4611" max="4611" width="18.625" style="5" customWidth="1"/>
    <col min="4612" max="4614" width="16.625" style="5" customWidth="1"/>
    <col min="4615" max="4617" width="7.5" style="5" bestFit="1" customWidth="1"/>
    <col min="4618" max="4618" width="11.5" style="5" bestFit="1" customWidth="1"/>
    <col min="4619" max="4864" width="9" style="5"/>
    <col min="4865" max="4865" width="3.625" style="5" customWidth="1"/>
    <col min="4866" max="4866" width="12.625" style="5" customWidth="1"/>
    <col min="4867" max="4867" width="18.625" style="5" customWidth="1"/>
    <col min="4868" max="4870" width="16.625" style="5" customWidth="1"/>
    <col min="4871" max="4873" width="7.5" style="5" bestFit="1" customWidth="1"/>
    <col min="4874" max="4874" width="11.5" style="5" bestFit="1" customWidth="1"/>
    <col min="4875" max="5120" width="9" style="5"/>
    <col min="5121" max="5121" width="3.625" style="5" customWidth="1"/>
    <col min="5122" max="5122" width="12.625" style="5" customWidth="1"/>
    <col min="5123" max="5123" width="18.625" style="5" customWidth="1"/>
    <col min="5124" max="5126" width="16.625" style="5" customWidth="1"/>
    <col min="5127" max="5129" width="7.5" style="5" bestFit="1" customWidth="1"/>
    <col min="5130" max="5130" width="11.5" style="5" bestFit="1" customWidth="1"/>
    <col min="5131" max="5376" width="9" style="5"/>
    <col min="5377" max="5377" width="3.625" style="5" customWidth="1"/>
    <col min="5378" max="5378" width="12.625" style="5" customWidth="1"/>
    <col min="5379" max="5379" width="18.625" style="5" customWidth="1"/>
    <col min="5380" max="5382" width="16.625" style="5" customWidth="1"/>
    <col min="5383" max="5385" width="7.5" style="5" bestFit="1" customWidth="1"/>
    <col min="5386" max="5386" width="11.5" style="5" bestFit="1" customWidth="1"/>
    <col min="5387" max="5632" width="9" style="5"/>
    <col min="5633" max="5633" width="3.625" style="5" customWidth="1"/>
    <col min="5634" max="5634" width="12.625" style="5" customWidth="1"/>
    <col min="5635" max="5635" width="18.625" style="5" customWidth="1"/>
    <col min="5636" max="5638" width="16.625" style="5" customWidth="1"/>
    <col min="5639" max="5641" width="7.5" style="5" bestFit="1" customWidth="1"/>
    <col min="5642" max="5642" width="11.5" style="5" bestFit="1" customWidth="1"/>
    <col min="5643" max="5888" width="9" style="5"/>
    <col min="5889" max="5889" width="3.625" style="5" customWidth="1"/>
    <col min="5890" max="5890" width="12.625" style="5" customWidth="1"/>
    <col min="5891" max="5891" width="18.625" style="5" customWidth="1"/>
    <col min="5892" max="5894" width="16.625" style="5" customWidth="1"/>
    <col min="5895" max="5897" width="7.5" style="5" bestFit="1" customWidth="1"/>
    <col min="5898" max="5898" width="11.5" style="5" bestFit="1" customWidth="1"/>
    <col min="5899" max="6144" width="9" style="5"/>
    <col min="6145" max="6145" width="3.625" style="5" customWidth="1"/>
    <col min="6146" max="6146" width="12.625" style="5" customWidth="1"/>
    <col min="6147" max="6147" width="18.625" style="5" customWidth="1"/>
    <col min="6148" max="6150" width="16.625" style="5" customWidth="1"/>
    <col min="6151" max="6153" width="7.5" style="5" bestFit="1" customWidth="1"/>
    <col min="6154" max="6154" width="11.5" style="5" bestFit="1" customWidth="1"/>
    <col min="6155" max="6400" width="9" style="5"/>
    <col min="6401" max="6401" width="3.625" style="5" customWidth="1"/>
    <col min="6402" max="6402" width="12.625" style="5" customWidth="1"/>
    <col min="6403" max="6403" width="18.625" style="5" customWidth="1"/>
    <col min="6404" max="6406" width="16.625" style="5" customWidth="1"/>
    <col min="6407" max="6409" width="7.5" style="5" bestFit="1" customWidth="1"/>
    <col min="6410" max="6410" width="11.5" style="5" bestFit="1" customWidth="1"/>
    <col min="6411" max="6656" width="9" style="5"/>
    <col min="6657" max="6657" width="3.625" style="5" customWidth="1"/>
    <col min="6658" max="6658" width="12.625" style="5" customWidth="1"/>
    <col min="6659" max="6659" width="18.625" style="5" customWidth="1"/>
    <col min="6660" max="6662" width="16.625" style="5" customWidth="1"/>
    <col min="6663" max="6665" width="7.5" style="5" bestFit="1" customWidth="1"/>
    <col min="6666" max="6666" width="11.5" style="5" bestFit="1" customWidth="1"/>
    <col min="6667" max="6912" width="9" style="5"/>
    <col min="6913" max="6913" width="3.625" style="5" customWidth="1"/>
    <col min="6914" max="6914" width="12.625" style="5" customWidth="1"/>
    <col min="6915" max="6915" width="18.625" style="5" customWidth="1"/>
    <col min="6916" max="6918" width="16.625" style="5" customWidth="1"/>
    <col min="6919" max="6921" width="7.5" style="5" bestFit="1" customWidth="1"/>
    <col min="6922" max="6922" width="11.5" style="5" bestFit="1" customWidth="1"/>
    <col min="6923" max="7168" width="9" style="5"/>
    <col min="7169" max="7169" width="3.625" style="5" customWidth="1"/>
    <col min="7170" max="7170" width="12.625" style="5" customWidth="1"/>
    <col min="7171" max="7171" width="18.625" style="5" customWidth="1"/>
    <col min="7172" max="7174" width="16.625" style="5" customWidth="1"/>
    <col min="7175" max="7177" width="7.5" style="5" bestFit="1" customWidth="1"/>
    <col min="7178" max="7178" width="11.5" style="5" bestFit="1" customWidth="1"/>
    <col min="7179" max="7424" width="9" style="5"/>
    <col min="7425" max="7425" width="3.625" style="5" customWidth="1"/>
    <col min="7426" max="7426" width="12.625" style="5" customWidth="1"/>
    <col min="7427" max="7427" width="18.625" style="5" customWidth="1"/>
    <col min="7428" max="7430" width="16.625" style="5" customWidth="1"/>
    <col min="7431" max="7433" width="7.5" style="5" bestFit="1" customWidth="1"/>
    <col min="7434" max="7434" width="11.5" style="5" bestFit="1" customWidth="1"/>
    <col min="7435" max="7680" width="9" style="5"/>
    <col min="7681" max="7681" width="3.625" style="5" customWidth="1"/>
    <col min="7682" max="7682" width="12.625" style="5" customWidth="1"/>
    <col min="7683" max="7683" width="18.625" style="5" customWidth="1"/>
    <col min="7684" max="7686" width="16.625" style="5" customWidth="1"/>
    <col min="7687" max="7689" width="7.5" style="5" bestFit="1" customWidth="1"/>
    <col min="7690" max="7690" width="11.5" style="5" bestFit="1" customWidth="1"/>
    <col min="7691" max="7936" width="9" style="5"/>
    <col min="7937" max="7937" width="3.625" style="5" customWidth="1"/>
    <col min="7938" max="7938" width="12.625" style="5" customWidth="1"/>
    <col min="7939" max="7939" width="18.625" style="5" customWidth="1"/>
    <col min="7940" max="7942" width="16.625" style="5" customWidth="1"/>
    <col min="7943" max="7945" width="7.5" style="5" bestFit="1" customWidth="1"/>
    <col min="7946" max="7946" width="11.5" style="5" bestFit="1" customWidth="1"/>
    <col min="7947" max="8192" width="9" style="5"/>
    <col min="8193" max="8193" width="3.625" style="5" customWidth="1"/>
    <col min="8194" max="8194" width="12.625" style="5" customWidth="1"/>
    <col min="8195" max="8195" width="18.625" style="5" customWidth="1"/>
    <col min="8196" max="8198" width="16.625" style="5" customWidth="1"/>
    <col min="8199" max="8201" width="7.5" style="5" bestFit="1" customWidth="1"/>
    <col min="8202" max="8202" width="11.5" style="5" bestFit="1" customWidth="1"/>
    <col min="8203" max="8448" width="9" style="5"/>
    <col min="8449" max="8449" width="3.625" style="5" customWidth="1"/>
    <col min="8450" max="8450" width="12.625" style="5" customWidth="1"/>
    <col min="8451" max="8451" width="18.625" style="5" customWidth="1"/>
    <col min="8452" max="8454" width="16.625" style="5" customWidth="1"/>
    <col min="8455" max="8457" width="7.5" style="5" bestFit="1" customWidth="1"/>
    <col min="8458" max="8458" width="11.5" style="5" bestFit="1" customWidth="1"/>
    <col min="8459" max="8704" width="9" style="5"/>
    <col min="8705" max="8705" width="3.625" style="5" customWidth="1"/>
    <col min="8706" max="8706" width="12.625" style="5" customWidth="1"/>
    <col min="8707" max="8707" width="18.625" style="5" customWidth="1"/>
    <col min="8708" max="8710" width="16.625" style="5" customWidth="1"/>
    <col min="8711" max="8713" width="7.5" style="5" bestFit="1" customWidth="1"/>
    <col min="8714" max="8714" width="11.5" style="5" bestFit="1" customWidth="1"/>
    <col min="8715" max="8960" width="9" style="5"/>
    <col min="8961" max="8961" width="3.625" style="5" customWidth="1"/>
    <col min="8962" max="8962" width="12.625" style="5" customWidth="1"/>
    <col min="8963" max="8963" width="18.625" style="5" customWidth="1"/>
    <col min="8964" max="8966" width="16.625" style="5" customWidth="1"/>
    <col min="8967" max="8969" width="7.5" style="5" bestFit="1" customWidth="1"/>
    <col min="8970" max="8970" width="11.5" style="5" bestFit="1" customWidth="1"/>
    <col min="8971" max="9216" width="9" style="5"/>
    <col min="9217" max="9217" width="3.625" style="5" customWidth="1"/>
    <col min="9218" max="9218" width="12.625" style="5" customWidth="1"/>
    <col min="9219" max="9219" width="18.625" style="5" customWidth="1"/>
    <col min="9220" max="9222" width="16.625" style="5" customWidth="1"/>
    <col min="9223" max="9225" width="7.5" style="5" bestFit="1" customWidth="1"/>
    <col min="9226" max="9226" width="11.5" style="5" bestFit="1" customWidth="1"/>
    <col min="9227" max="9472" width="9" style="5"/>
    <col min="9473" max="9473" width="3.625" style="5" customWidth="1"/>
    <col min="9474" max="9474" width="12.625" style="5" customWidth="1"/>
    <col min="9475" max="9475" width="18.625" style="5" customWidth="1"/>
    <col min="9476" max="9478" width="16.625" style="5" customWidth="1"/>
    <col min="9479" max="9481" width="7.5" style="5" bestFit="1" customWidth="1"/>
    <col min="9482" max="9482" width="11.5" style="5" bestFit="1" customWidth="1"/>
    <col min="9483" max="9728" width="9" style="5"/>
    <col min="9729" max="9729" width="3.625" style="5" customWidth="1"/>
    <col min="9730" max="9730" width="12.625" style="5" customWidth="1"/>
    <col min="9731" max="9731" width="18.625" style="5" customWidth="1"/>
    <col min="9732" max="9734" width="16.625" style="5" customWidth="1"/>
    <col min="9735" max="9737" width="7.5" style="5" bestFit="1" customWidth="1"/>
    <col min="9738" max="9738" width="11.5" style="5" bestFit="1" customWidth="1"/>
    <col min="9739" max="9984" width="9" style="5"/>
    <col min="9985" max="9985" width="3.625" style="5" customWidth="1"/>
    <col min="9986" max="9986" width="12.625" style="5" customWidth="1"/>
    <col min="9987" max="9987" width="18.625" style="5" customWidth="1"/>
    <col min="9988" max="9990" width="16.625" style="5" customWidth="1"/>
    <col min="9991" max="9993" width="7.5" style="5" bestFit="1" customWidth="1"/>
    <col min="9994" max="9994" width="11.5" style="5" bestFit="1" customWidth="1"/>
    <col min="9995" max="10240" width="9" style="5"/>
    <col min="10241" max="10241" width="3.625" style="5" customWidth="1"/>
    <col min="10242" max="10242" width="12.625" style="5" customWidth="1"/>
    <col min="10243" max="10243" width="18.625" style="5" customWidth="1"/>
    <col min="10244" max="10246" width="16.625" style="5" customWidth="1"/>
    <col min="10247" max="10249" width="7.5" style="5" bestFit="1" customWidth="1"/>
    <col min="10250" max="10250" width="11.5" style="5" bestFit="1" customWidth="1"/>
    <col min="10251" max="10496" width="9" style="5"/>
    <col min="10497" max="10497" width="3.625" style="5" customWidth="1"/>
    <col min="10498" max="10498" width="12.625" style="5" customWidth="1"/>
    <col min="10499" max="10499" width="18.625" style="5" customWidth="1"/>
    <col min="10500" max="10502" width="16.625" style="5" customWidth="1"/>
    <col min="10503" max="10505" width="7.5" style="5" bestFit="1" customWidth="1"/>
    <col min="10506" max="10506" width="11.5" style="5" bestFit="1" customWidth="1"/>
    <col min="10507" max="10752" width="9" style="5"/>
    <col min="10753" max="10753" width="3.625" style="5" customWidth="1"/>
    <col min="10754" max="10754" width="12.625" style="5" customWidth="1"/>
    <col min="10755" max="10755" width="18.625" style="5" customWidth="1"/>
    <col min="10756" max="10758" width="16.625" style="5" customWidth="1"/>
    <col min="10759" max="10761" width="7.5" style="5" bestFit="1" customWidth="1"/>
    <col min="10762" max="10762" width="11.5" style="5" bestFit="1" customWidth="1"/>
    <col min="10763" max="11008" width="9" style="5"/>
    <col min="11009" max="11009" width="3.625" style="5" customWidth="1"/>
    <col min="11010" max="11010" width="12.625" style="5" customWidth="1"/>
    <col min="11011" max="11011" width="18.625" style="5" customWidth="1"/>
    <col min="11012" max="11014" width="16.625" style="5" customWidth="1"/>
    <col min="11015" max="11017" width="7.5" style="5" bestFit="1" customWidth="1"/>
    <col min="11018" max="11018" width="11.5" style="5" bestFit="1" customWidth="1"/>
    <col min="11019" max="11264" width="9" style="5"/>
    <col min="11265" max="11265" width="3.625" style="5" customWidth="1"/>
    <col min="11266" max="11266" width="12.625" style="5" customWidth="1"/>
    <col min="11267" max="11267" width="18.625" style="5" customWidth="1"/>
    <col min="11268" max="11270" width="16.625" style="5" customWidth="1"/>
    <col min="11271" max="11273" width="7.5" style="5" bestFit="1" customWidth="1"/>
    <col min="11274" max="11274" width="11.5" style="5" bestFit="1" customWidth="1"/>
    <col min="11275" max="11520" width="9" style="5"/>
    <col min="11521" max="11521" width="3.625" style="5" customWidth="1"/>
    <col min="11522" max="11522" width="12.625" style="5" customWidth="1"/>
    <col min="11523" max="11523" width="18.625" style="5" customWidth="1"/>
    <col min="11524" max="11526" width="16.625" style="5" customWidth="1"/>
    <col min="11527" max="11529" width="7.5" style="5" bestFit="1" customWidth="1"/>
    <col min="11530" max="11530" width="11.5" style="5" bestFit="1" customWidth="1"/>
    <col min="11531" max="11776" width="9" style="5"/>
    <col min="11777" max="11777" width="3.625" style="5" customWidth="1"/>
    <col min="11778" max="11778" width="12.625" style="5" customWidth="1"/>
    <col min="11779" max="11779" width="18.625" style="5" customWidth="1"/>
    <col min="11780" max="11782" width="16.625" style="5" customWidth="1"/>
    <col min="11783" max="11785" width="7.5" style="5" bestFit="1" customWidth="1"/>
    <col min="11786" max="11786" width="11.5" style="5" bestFit="1" customWidth="1"/>
    <col min="11787" max="12032" width="9" style="5"/>
    <col min="12033" max="12033" width="3.625" style="5" customWidth="1"/>
    <col min="12034" max="12034" width="12.625" style="5" customWidth="1"/>
    <col min="12035" max="12035" width="18.625" style="5" customWidth="1"/>
    <col min="12036" max="12038" width="16.625" style="5" customWidth="1"/>
    <col min="12039" max="12041" width="7.5" style="5" bestFit="1" customWidth="1"/>
    <col min="12042" max="12042" width="11.5" style="5" bestFit="1" customWidth="1"/>
    <col min="12043" max="12288" width="9" style="5"/>
    <col min="12289" max="12289" width="3.625" style="5" customWidth="1"/>
    <col min="12290" max="12290" width="12.625" style="5" customWidth="1"/>
    <col min="12291" max="12291" width="18.625" style="5" customWidth="1"/>
    <col min="12292" max="12294" width="16.625" style="5" customWidth="1"/>
    <col min="12295" max="12297" width="7.5" style="5" bestFit="1" customWidth="1"/>
    <col min="12298" max="12298" width="11.5" style="5" bestFit="1" customWidth="1"/>
    <col min="12299" max="12544" width="9" style="5"/>
    <col min="12545" max="12545" width="3.625" style="5" customWidth="1"/>
    <col min="12546" max="12546" width="12.625" style="5" customWidth="1"/>
    <col min="12547" max="12547" width="18.625" style="5" customWidth="1"/>
    <col min="12548" max="12550" width="16.625" style="5" customWidth="1"/>
    <col min="12551" max="12553" width="7.5" style="5" bestFit="1" customWidth="1"/>
    <col min="12554" max="12554" width="11.5" style="5" bestFit="1" customWidth="1"/>
    <col min="12555" max="12800" width="9" style="5"/>
    <col min="12801" max="12801" width="3.625" style="5" customWidth="1"/>
    <col min="12802" max="12802" width="12.625" style="5" customWidth="1"/>
    <col min="12803" max="12803" width="18.625" style="5" customWidth="1"/>
    <col min="12804" max="12806" width="16.625" style="5" customWidth="1"/>
    <col min="12807" max="12809" width="7.5" style="5" bestFit="1" customWidth="1"/>
    <col min="12810" max="12810" width="11.5" style="5" bestFit="1" customWidth="1"/>
    <col min="12811" max="13056" width="9" style="5"/>
    <col min="13057" max="13057" width="3.625" style="5" customWidth="1"/>
    <col min="13058" max="13058" width="12.625" style="5" customWidth="1"/>
    <col min="13059" max="13059" width="18.625" style="5" customWidth="1"/>
    <col min="13060" max="13062" width="16.625" style="5" customWidth="1"/>
    <col min="13063" max="13065" width="7.5" style="5" bestFit="1" customWidth="1"/>
    <col min="13066" max="13066" width="11.5" style="5" bestFit="1" customWidth="1"/>
    <col min="13067" max="13312" width="9" style="5"/>
    <col min="13313" max="13313" width="3.625" style="5" customWidth="1"/>
    <col min="13314" max="13314" width="12.625" style="5" customWidth="1"/>
    <col min="13315" max="13315" width="18.625" style="5" customWidth="1"/>
    <col min="13316" max="13318" width="16.625" style="5" customWidth="1"/>
    <col min="13319" max="13321" width="7.5" style="5" bestFit="1" customWidth="1"/>
    <col min="13322" max="13322" width="11.5" style="5" bestFit="1" customWidth="1"/>
    <col min="13323" max="13568" width="9" style="5"/>
    <col min="13569" max="13569" width="3.625" style="5" customWidth="1"/>
    <col min="13570" max="13570" width="12.625" style="5" customWidth="1"/>
    <col min="13571" max="13571" width="18.625" style="5" customWidth="1"/>
    <col min="13572" max="13574" width="16.625" style="5" customWidth="1"/>
    <col min="13575" max="13577" width="7.5" style="5" bestFit="1" customWidth="1"/>
    <col min="13578" max="13578" width="11.5" style="5" bestFit="1" customWidth="1"/>
    <col min="13579" max="13824" width="9" style="5"/>
    <col min="13825" max="13825" width="3.625" style="5" customWidth="1"/>
    <col min="13826" max="13826" width="12.625" style="5" customWidth="1"/>
    <col min="13827" max="13827" width="18.625" style="5" customWidth="1"/>
    <col min="13828" max="13830" width="16.625" style="5" customWidth="1"/>
    <col min="13831" max="13833" width="7.5" style="5" bestFit="1" customWidth="1"/>
    <col min="13834" max="13834" width="11.5" style="5" bestFit="1" customWidth="1"/>
    <col min="13835" max="14080" width="9" style="5"/>
    <col min="14081" max="14081" width="3.625" style="5" customWidth="1"/>
    <col min="14082" max="14082" width="12.625" style="5" customWidth="1"/>
    <col min="14083" max="14083" width="18.625" style="5" customWidth="1"/>
    <col min="14084" max="14086" width="16.625" style="5" customWidth="1"/>
    <col min="14087" max="14089" width="7.5" style="5" bestFit="1" customWidth="1"/>
    <col min="14090" max="14090" width="11.5" style="5" bestFit="1" customWidth="1"/>
    <col min="14091" max="14336" width="9" style="5"/>
    <col min="14337" max="14337" width="3.625" style="5" customWidth="1"/>
    <col min="14338" max="14338" width="12.625" style="5" customWidth="1"/>
    <col min="14339" max="14339" width="18.625" style="5" customWidth="1"/>
    <col min="14340" max="14342" width="16.625" style="5" customWidth="1"/>
    <col min="14343" max="14345" width="7.5" style="5" bestFit="1" customWidth="1"/>
    <col min="14346" max="14346" width="11.5" style="5" bestFit="1" customWidth="1"/>
    <col min="14347" max="14592" width="9" style="5"/>
    <col min="14593" max="14593" width="3.625" style="5" customWidth="1"/>
    <col min="14594" max="14594" width="12.625" style="5" customWidth="1"/>
    <col min="14595" max="14595" width="18.625" style="5" customWidth="1"/>
    <col min="14596" max="14598" width="16.625" style="5" customWidth="1"/>
    <col min="14599" max="14601" width="7.5" style="5" bestFit="1" customWidth="1"/>
    <col min="14602" max="14602" width="11.5" style="5" bestFit="1" customWidth="1"/>
    <col min="14603" max="14848" width="9" style="5"/>
    <col min="14849" max="14849" width="3.625" style="5" customWidth="1"/>
    <col min="14850" max="14850" width="12.625" style="5" customWidth="1"/>
    <col min="14851" max="14851" width="18.625" style="5" customWidth="1"/>
    <col min="14852" max="14854" width="16.625" style="5" customWidth="1"/>
    <col min="14855" max="14857" width="7.5" style="5" bestFit="1" customWidth="1"/>
    <col min="14858" max="14858" width="11.5" style="5" bestFit="1" customWidth="1"/>
    <col min="14859" max="15104" width="9" style="5"/>
    <col min="15105" max="15105" width="3.625" style="5" customWidth="1"/>
    <col min="15106" max="15106" width="12.625" style="5" customWidth="1"/>
    <col min="15107" max="15107" width="18.625" style="5" customWidth="1"/>
    <col min="15108" max="15110" width="16.625" style="5" customWidth="1"/>
    <col min="15111" max="15113" width="7.5" style="5" bestFit="1" customWidth="1"/>
    <col min="15114" max="15114" width="11.5" style="5" bestFit="1" customWidth="1"/>
    <col min="15115" max="15360" width="9" style="5"/>
    <col min="15361" max="15361" width="3.625" style="5" customWidth="1"/>
    <col min="15362" max="15362" width="12.625" style="5" customWidth="1"/>
    <col min="15363" max="15363" width="18.625" style="5" customWidth="1"/>
    <col min="15364" max="15366" width="16.625" style="5" customWidth="1"/>
    <col min="15367" max="15369" width="7.5" style="5" bestFit="1" customWidth="1"/>
    <col min="15370" max="15370" width="11.5" style="5" bestFit="1" customWidth="1"/>
    <col min="15371" max="15616" width="9" style="5"/>
    <col min="15617" max="15617" width="3.625" style="5" customWidth="1"/>
    <col min="15618" max="15618" width="12.625" style="5" customWidth="1"/>
    <col min="15619" max="15619" width="18.625" style="5" customWidth="1"/>
    <col min="15620" max="15622" width="16.625" style="5" customWidth="1"/>
    <col min="15623" max="15625" width="7.5" style="5" bestFit="1" customWidth="1"/>
    <col min="15626" max="15626" width="11.5" style="5" bestFit="1" customWidth="1"/>
    <col min="15627" max="15872" width="9" style="5"/>
    <col min="15873" max="15873" width="3.625" style="5" customWidth="1"/>
    <col min="15874" max="15874" width="12.625" style="5" customWidth="1"/>
    <col min="15875" max="15875" width="18.625" style="5" customWidth="1"/>
    <col min="15876" max="15878" width="16.625" style="5" customWidth="1"/>
    <col min="15879" max="15881" width="7.5" style="5" bestFit="1" customWidth="1"/>
    <col min="15882" max="15882" width="11.5" style="5" bestFit="1" customWidth="1"/>
    <col min="15883" max="16128" width="9" style="5"/>
    <col min="16129" max="16129" width="3.625" style="5" customWidth="1"/>
    <col min="16130" max="16130" width="12.625" style="5" customWidth="1"/>
    <col min="16131" max="16131" width="18.625" style="5" customWidth="1"/>
    <col min="16132" max="16134" width="16.625" style="5" customWidth="1"/>
    <col min="16135" max="16137" width="7.5" style="5" bestFit="1" customWidth="1"/>
    <col min="16138" max="16138" width="11.5" style="5" bestFit="1" customWidth="1"/>
    <col min="16139" max="16384" width="9" style="5"/>
  </cols>
  <sheetData>
    <row r="1" spans="1:10" ht="30" customHeight="1">
      <c r="A1" s="148" t="s">
        <v>412</v>
      </c>
      <c r="C1" s="174"/>
      <c r="D1" s="174"/>
      <c r="E1" s="174"/>
      <c r="F1" s="174"/>
      <c r="G1" s="174"/>
      <c r="H1" s="174"/>
      <c r="I1" s="174"/>
    </row>
    <row r="2" spans="1:10" ht="18" customHeight="1">
      <c r="A2" s="20">
        <v>1</v>
      </c>
      <c r="B2" s="298" t="s">
        <v>413</v>
      </c>
      <c r="C2" s="179"/>
      <c r="D2" s="179"/>
      <c r="E2" s="179"/>
      <c r="F2" s="180" t="s">
        <v>1</v>
      </c>
      <c r="G2" s="179"/>
      <c r="H2" s="179"/>
      <c r="I2" s="174"/>
    </row>
    <row r="3" spans="1:10" s="8" customFormat="1" ht="15" customHeight="1">
      <c r="B3" s="389" t="s">
        <v>284</v>
      </c>
      <c r="C3" s="446" t="s">
        <v>414</v>
      </c>
      <c r="D3" s="446" t="s">
        <v>415</v>
      </c>
      <c r="E3" s="446" t="s">
        <v>416</v>
      </c>
      <c r="F3" s="202" t="s">
        <v>417</v>
      </c>
    </row>
    <row r="4" spans="1:10" s="187" customFormat="1" ht="15" customHeight="1">
      <c r="B4" s="158" t="s">
        <v>418</v>
      </c>
      <c r="C4" s="447">
        <f t="shared" ref="C4:C24" si="0">SUM(D4:F4)</f>
        <v>26490</v>
      </c>
      <c r="D4" s="447">
        <f>SUM(D5:D8)</f>
        <v>22633</v>
      </c>
      <c r="E4" s="447">
        <f>SUM(E5:E8)</f>
        <v>1195</v>
      </c>
      <c r="F4" s="448">
        <f>SUM(F5:F8)</f>
        <v>2662</v>
      </c>
    </row>
    <row r="5" spans="1:10" s="8" customFormat="1" ht="15" hidden="1" customHeight="1">
      <c r="B5" s="161" t="s">
        <v>111</v>
      </c>
      <c r="C5" s="449">
        <f t="shared" si="0"/>
        <v>7570</v>
      </c>
      <c r="D5" s="449">
        <v>6404</v>
      </c>
      <c r="E5" s="450">
        <v>269</v>
      </c>
      <c r="F5" s="257">
        <v>897</v>
      </c>
    </row>
    <row r="6" spans="1:10" s="8" customFormat="1" ht="15" hidden="1" customHeight="1">
      <c r="B6" s="161" t="s">
        <v>112</v>
      </c>
      <c r="C6" s="449">
        <f t="shared" si="0"/>
        <v>8710</v>
      </c>
      <c r="D6" s="449">
        <v>7402</v>
      </c>
      <c r="E6" s="450">
        <v>521</v>
      </c>
      <c r="F6" s="257">
        <v>787</v>
      </c>
    </row>
    <row r="7" spans="1:10" s="8" customFormat="1" ht="15" hidden="1" customHeight="1">
      <c r="B7" s="161" t="s">
        <v>114</v>
      </c>
      <c r="C7" s="449">
        <f t="shared" si="0"/>
        <v>6527</v>
      </c>
      <c r="D7" s="449">
        <v>5607</v>
      </c>
      <c r="E7" s="450">
        <v>258</v>
      </c>
      <c r="F7" s="257">
        <v>662</v>
      </c>
    </row>
    <row r="8" spans="1:10" s="8" customFormat="1" ht="15" hidden="1" customHeight="1">
      <c r="B8" s="164" t="s">
        <v>115</v>
      </c>
      <c r="C8" s="451">
        <f t="shared" si="0"/>
        <v>3683</v>
      </c>
      <c r="D8" s="451">
        <v>3220</v>
      </c>
      <c r="E8" s="416">
        <v>147</v>
      </c>
      <c r="F8" s="393">
        <v>316</v>
      </c>
    </row>
    <row r="9" spans="1:10" s="187" customFormat="1" ht="15" customHeight="1">
      <c r="B9" s="158" t="s">
        <v>419</v>
      </c>
      <c r="C9" s="447">
        <f t="shared" si="0"/>
        <v>27487</v>
      </c>
      <c r="D9" s="447">
        <f>SUM(D10:D13)</f>
        <v>23164</v>
      </c>
      <c r="E9" s="447">
        <f>SUM(E10:E13)</f>
        <v>1380</v>
      </c>
      <c r="F9" s="448">
        <f>SUM(F10:F13)</f>
        <v>2943</v>
      </c>
    </row>
    <row r="10" spans="1:10" ht="14.1" customHeight="1">
      <c r="B10" s="161" t="s">
        <v>111</v>
      </c>
      <c r="C10" s="449">
        <f t="shared" si="0"/>
        <v>7774</v>
      </c>
      <c r="D10" s="449">
        <v>6498</v>
      </c>
      <c r="E10" s="450">
        <v>309</v>
      </c>
      <c r="F10" s="257">
        <v>967</v>
      </c>
      <c r="J10" s="5"/>
    </row>
    <row r="11" spans="1:10" ht="14.1" customHeight="1">
      <c r="B11" s="161" t="s">
        <v>112</v>
      </c>
      <c r="C11" s="449">
        <f t="shared" si="0"/>
        <v>9102</v>
      </c>
      <c r="D11" s="449">
        <v>7626</v>
      </c>
      <c r="E11" s="450">
        <v>593</v>
      </c>
      <c r="F11" s="257">
        <v>883</v>
      </c>
      <c r="J11" s="5"/>
    </row>
    <row r="12" spans="1:10" ht="14.1" customHeight="1">
      <c r="B12" s="161" t="s">
        <v>114</v>
      </c>
      <c r="C12" s="449">
        <f t="shared" si="0"/>
        <v>6824</v>
      </c>
      <c r="D12" s="449">
        <v>5759</v>
      </c>
      <c r="E12" s="450">
        <v>311</v>
      </c>
      <c r="F12" s="257">
        <v>754</v>
      </c>
      <c r="J12" s="5"/>
    </row>
    <row r="13" spans="1:10" ht="14.1" customHeight="1">
      <c r="B13" s="164" t="s">
        <v>115</v>
      </c>
      <c r="C13" s="451">
        <f t="shared" si="0"/>
        <v>3787</v>
      </c>
      <c r="D13" s="451">
        <v>3281</v>
      </c>
      <c r="E13" s="416">
        <v>167</v>
      </c>
      <c r="F13" s="393">
        <v>339</v>
      </c>
      <c r="J13" s="5"/>
    </row>
    <row r="14" spans="1:10" ht="15" customHeight="1">
      <c r="A14" s="20"/>
      <c r="B14" s="158" t="s">
        <v>420</v>
      </c>
      <c r="C14" s="447">
        <f t="shared" si="0"/>
        <v>28008</v>
      </c>
      <c r="D14" s="447">
        <f>SUM(D15:D18)</f>
        <v>23569</v>
      </c>
      <c r="E14" s="447">
        <f>SUM(E15:E18)</f>
        <v>1401</v>
      </c>
      <c r="F14" s="448">
        <f>SUM(F15:F18)</f>
        <v>3038</v>
      </c>
      <c r="J14" s="5"/>
    </row>
    <row r="15" spans="1:10" ht="14.1" customHeight="1">
      <c r="B15" s="161" t="s">
        <v>111</v>
      </c>
      <c r="C15" s="449">
        <f t="shared" si="0"/>
        <v>7875</v>
      </c>
      <c r="D15" s="449">
        <v>6552</v>
      </c>
      <c r="E15" s="450">
        <v>315</v>
      </c>
      <c r="F15" s="257">
        <v>1008</v>
      </c>
      <c r="J15" s="5"/>
    </row>
    <row r="16" spans="1:10" ht="14.1" customHeight="1">
      <c r="B16" s="161" t="s">
        <v>112</v>
      </c>
      <c r="C16" s="449">
        <f t="shared" si="0"/>
        <v>9308</v>
      </c>
      <c r="D16" s="449">
        <v>7785</v>
      </c>
      <c r="E16" s="450">
        <v>602</v>
      </c>
      <c r="F16" s="257">
        <v>921</v>
      </c>
      <c r="J16" s="5"/>
    </row>
    <row r="17" spans="2:10" ht="14.1" customHeight="1">
      <c r="B17" s="161" t="s">
        <v>114</v>
      </c>
      <c r="C17" s="449">
        <f t="shared" si="0"/>
        <v>6941</v>
      </c>
      <c r="D17" s="449">
        <v>5882</v>
      </c>
      <c r="E17" s="450">
        <v>314</v>
      </c>
      <c r="F17" s="257">
        <v>745</v>
      </c>
      <c r="J17" s="5"/>
    </row>
    <row r="18" spans="2:10" ht="14.1" customHeight="1">
      <c r="B18" s="164" t="s">
        <v>115</v>
      </c>
      <c r="C18" s="451">
        <f t="shared" si="0"/>
        <v>3884</v>
      </c>
      <c r="D18" s="451">
        <v>3350</v>
      </c>
      <c r="E18" s="416">
        <v>170</v>
      </c>
      <c r="F18" s="393">
        <v>364</v>
      </c>
      <c r="J18" s="5"/>
    </row>
    <row r="19" spans="2:10" ht="15" customHeight="1">
      <c r="B19" s="158" t="s">
        <v>421</v>
      </c>
      <c r="C19" s="447">
        <f>SUM(D19:F19)</f>
        <v>28348</v>
      </c>
      <c r="D19" s="447">
        <f>SUM(D20:D23)</f>
        <v>23827</v>
      </c>
      <c r="E19" s="447">
        <f>SUM(E20:E23)</f>
        <v>1414</v>
      </c>
      <c r="F19" s="448">
        <f>SUM(F20:F23)</f>
        <v>3107</v>
      </c>
      <c r="J19" s="5"/>
    </row>
    <row r="20" spans="2:10" ht="14.1" customHeight="1">
      <c r="B20" s="161" t="s">
        <v>111</v>
      </c>
      <c r="C20" s="449">
        <f t="shared" si="0"/>
        <v>7962</v>
      </c>
      <c r="D20" s="449">
        <v>6626</v>
      </c>
      <c r="E20" s="450">
        <v>320</v>
      </c>
      <c r="F20" s="257">
        <v>1016</v>
      </c>
      <c r="J20" s="5"/>
    </row>
    <row r="21" spans="2:10" ht="14.1" customHeight="1">
      <c r="B21" s="161" t="s">
        <v>112</v>
      </c>
      <c r="C21" s="449">
        <f t="shared" si="0"/>
        <v>9420</v>
      </c>
      <c r="D21" s="449">
        <v>7875</v>
      </c>
      <c r="E21" s="450">
        <v>597</v>
      </c>
      <c r="F21" s="257">
        <v>948</v>
      </c>
      <c r="J21" s="5"/>
    </row>
    <row r="22" spans="2:10" ht="14.1" customHeight="1">
      <c r="B22" s="161" t="s">
        <v>114</v>
      </c>
      <c r="C22" s="449">
        <f t="shared" si="0"/>
        <v>7035</v>
      </c>
      <c r="D22" s="449">
        <v>5946</v>
      </c>
      <c r="E22" s="450">
        <v>318</v>
      </c>
      <c r="F22" s="257">
        <v>771</v>
      </c>
      <c r="J22" s="5"/>
    </row>
    <row r="23" spans="2:10" ht="14.1" customHeight="1">
      <c r="B23" s="164" t="s">
        <v>115</v>
      </c>
      <c r="C23" s="451">
        <f t="shared" si="0"/>
        <v>3931</v>
      </c>
      <c r="D23" s="451">
        <v>3380</v>
      </c>
      <c r="E23" s="416">
        <v>179</v>
      </c>
      <c r="F23" s="393">
        <v>372</v>
      </c>
      <c r="J23" s="5"/>
    </row>
    <row r="24" spans="2:10" ht="15" customHeight="1">
      <c r="B24" s="171" t="s">
        <v>422</v>
      </c>
      <c r="C24" s="452">
        <f t="shared" si="0"/>
        <v>28710</v>
      </c>
      <c r="D24" s="452">
        <v>24083</v>
      </c>
      <c r="E24" s="452">
        <v>1426</v>
      </c>
      <c r="F24" s="453">
        <v>3201</v>
      </c>
      <c r="J24" s="5"/>
    </row>
    <row r="25" spans="2:10" ht="15" customHeight="1">
      <c r="B25" s="171" t="s">
        <v>423</v>
      </c>
      <c r="C25" s="452">
        <f>SUM(D25:F25)</f>
        <v>29460</v>
      </c>
      <c r="D25" s="452">
        <v>24711</v>
      </c>
      <c r="E25" s="452">
        <v>1440</v>
      </c>
      <c r="F25" s="453">
        <v>3309</v>
      </c>
      <c r="J25" s="5"/>
    </row>
    <row r="26" spans="2:10" ht="15" customHeight="1">
      <c r="B26" s="171" t="s">
        <v>424</v>
      </c>
      <c r="C26" s="452">
        <f>SUM(D26:F26)</f>
        <v>30310</v>
      </c>
      <c r="D26" s="452">
        <v>25442</v>
      </c>
      <c r="E26" s="452">
        <v>1478</v>
      </c>
      <c r="F26" s="453">
        <v>3390</v>
      </c>
      <c r="J26" s="5"/>
    </row>
    <row r="27" spans="2:10" ht="15" customHeight="1">
      <c r="B27" s="171" t="s">
        <v>425</v>
      </c>
      <c r="C27" s="452">
        <v>31315</v>
      </c>
      <c r="D27" s="452">
        <v>26574</v>
      </c>
      <c r="E27" s="452">
        <v>1332</v>
      </c>
      <c r="F27" s="453">
        <v>3409</v>
      </c>
      <c r="J27" s="5"/>
    </row>
    <row r="28" spans="2:10" ht="15" customHeight="1">
      <c r="B28" s="171" t="s">
        <v>426</v>
      </c>
      <c r="C28" s="452">
        <f>SUM(D28:F28)</f>
        <v>32037</v>
      </c>
      <c r="D28" s="452">
        <v>27139</v>
      </c>
      <c r="E28" s="452">
        <v>1375</v>
      </c>
      <c r="F28" s="453">
        <v>3523</v>
      </c>
      <c r="J28" s="5"/>
    </row>
    <row r="29" spans="2:10" ht="15" customHeight="1">
      <c r="B29" s="171" t="s">
        <v>292</v>
      </c>
      <c r="C29" s="452">
        <v>32597</v>
      </c>
      <c r="D29" s="452">
        <v>27589</v>
      </c>
      <c r="E29" s="452">
        <v>1401</v>
      </c>
      <c r="F29" s="453">
        <v>3607</v>
      </c>
      <c r="J29" s="5"/>
    </row>
    <row r="30" spans="2:10" ht="15" customHeight="1">
      <c r="B30" s="171" t="s">
        <v>427</v>
      </c>
      <c r="C30" s="452">
        <f>SUM(D30:F30)</f>
        <v>33298</v>
      </c>
      <c r="D30" s="452">
        <v>28078</v>
      </c>
      <c r="E30" s="452">
        <v>1451</v>
      </c>
      <c r="F30" s="453">
        <v>3769</v>
      </c>
      <c r="J30" s="5"/>
    </row>
    <row r="31" spans="2:10" ht="15" customHeight="1">
      <c r="B31" s="171" t="s">
        <v>428</v>
      </c>
      <c r="C31" s="452">
        <f>SUM(D31:F31)</f>
        <v>33462</v>
      </c>
      <c r="D31" s="452">
        <v>28123</v>
      </c>
      <c r="E31" s="452">
        <v>1467</v>
      </c>
      <c r="F31" s="453">
        <v>3872</v>
      </c>
      <c r="J31" s="5"/>
    </row>
    <row r="32" spans="2:10" ht="15" customHeight="1">
      <c r="B32" s="171" t="s">
        <v>429</v>
      </c>
      <c r="C32" s="452">
        <v>33835</v>
      </c>
      <c r="D32" s="452">
        <v>28417</v>
      </c>
      <c r="E32" s="452">
        <v>1486</v>
      </c>
      <c r="F32" s="453">
        <v>3932</v>
      </c>
      <c r="J32" s="5"/>
    </row>
    <row r="33" spans="1:10" ht="15" customHeight="1">
      <c r="B33" s="171" t="s">
        <v>430</v>
      </c>
      <c r="C33" s="452">
        <v>34217</v>
      </c>
      <c r="D33" s="452">
        <v>28678</v>
      </c>
      <c r="E33" s="452">
        <v>1539</v>
      </c>
      <c r="F33" s="453">
        <v>4000</v>
      </c>
      <c r="J33" s="5"/>
    </row>
    <row r="34" spans="1:10" ht="13.5" customHeight="1">
      <c r="B34" s="454"/>
      <c r="C34" s="455"/>
      <c r="D34" s="455"/>
      <c r="E34" s="176"/>
      <c r="F34" s="35" t="s">
        <v>411</v>
      </c>
      <c r="G34" s="456"/>
      <c r="J34" s="5"/>
    </row>
    <row r="35" spans="1:10" ht="18" customHeight="1">
      <c r="A35" s="20">
        <v>2</v>
      </c>
      <c r="B35" s="298" t="s">
        <v>431</v>
      </c>
      <c r="C35" s="179"/>
      <c r="D35" s="179"/>
      <c r="E35" s="179"/>
      <c r="F35" s="180" t="s">
        <v>97</v>
      </c>
      <c r="G35" s="445"/>
      <c r="J35" s="5"/>
    </row>
    <row r="36" spans="1:10" s="8" customFormat="1" ht="15" customHeight="1">
      <c r="B36" s="389" t="s">
        <v>284</v>
      </c>
      <c r="C36" s="446" t="s">
        <v>414</v>
      </c>
      <c r="D36" s="446" t="s">
        <v>415</v>
      </c>
      <c r="E36" s="446" t="s">
        <v>416</v>
      </c>
      <c r="F36" s="202" t="s">
        <v>417</v>
      </c>
    </row>
    <row r="37" spans="1:10" s="187" customFormat="1" ht="14.25" customHeight="1">
      <c r="B37" s="158" t="s">
        <v>418</v>
      </c>
      <c r="C37" s="447">
        <f t="shared" ref="C37:C57" si="1">SUM(D37:F37)</f>
        <v>25390657200</v>
      </c>
      <c r="D37" s="447">
        <f>SUM(D38:D41)</f>
        <v>21881262700</v>
      </c>
      <c r="E37" s="447">
        <f>SUM(E38:E41)</f>
        <v>1172056000</v>
      </c>
      <c r="F37" s="448">
        <f>SUM(F38:F41)</f>
        <v>2337338500</v>
      </c>
    </row>
    <row r="38" spans="1:10" s="8" customFormat="1" ht="14.25" hidden="1" customHeight="1">
      <c r="B38" s="161" t="s">
        <v>111</v>
      </c>
      <c r="C38" s="449">
        <f t="shared" si="1"/>
        <v>7322754700</v>
      </c>
      <c r="D38" s="449">
        <v>6169375700</v>
      </c>
      <c r="E38" s="457">
        <v>276354400</v>
      </c>
      <c r="F38" s="458">
        <v>877024600</v>
      </c>
    </row>
    <row r="39" spans="1:10" s="8" customFormat="1" ht="14.25" hidden="1" customHeight="1">
      <c r="B39" s="161" t="s">
        <v>112</v>
      </c>
      <c r="C39" s="449">
        <f t="shared" si="1"/>
        <v>8175282100</v>
      </c>
      <c r="D39" s="449">
        <v>7019346300</v>
      </c>
      <c r="E39" s="457">
        <v>497878300</v>
      </c>
      <c r="F39" s="458">
        <v>658057500</v>
      </c>
    </row>
    <row r="40" spans="1:10" s="8" customFormat="1" ht="14.25" hidden="1" customHeight="1">
      <c r="B40" s="161" t="s">
        <v>114</v>
      </c>
      <c r="C40" s="449">
        <f t="shared" si="1"/>
        <v>6740186900</v>
      </c>
      <c r="D40" s="449">
        <v>5904305900</v>
      </c>
      <c r="E40" s="457">
        <v>259383300</v>
      </c>
      <c r="F40" s="458">
        <v>576497700</v>
      </c>
    </row>
    <row r="41" spans="1:10" s="8" customFormat="1" ht="14.25" hidden="1" customHeight="1">
      <c r="B41" s="164" t="s">
        <v>115</v>
      </c>
      <c r="C41" s="451">
        <f t="shared" si="1"/>
        <v>3152433500</v>
      </c>
      <c r="D41" s="451">
        <v>2788234800</v>
      </c>
      <c r="E41" s="459">
        <v>138440000</v>
      </c>
      <c r="F41" s="460">
        <v>225758700</v>
      </c>
    </row>
    <row r="42" spans="1:10" s="187" customFormat="1" ht="14.25" customHeight="1">
      <c r="B42" s="158" t="s">
        <v>419</v>
      </c>
      <c r="C42" s="447">
        <f t="shared" si="1"/>
        <v>26635216000</v>
      </c>
      <c r="D42" s="447">
        <f>SUM(D43:D46)</f>
        <v>22771519100</v>
      </c>
      <c r="E42" s="447">
        <f>SUM(E43:E46)</f>
        <v>1324330300</v>
      </c>
      <c r="F42" s="448">
        <f>SUM(F43:F46)</f>
        <v>2539366600</v>
      </c>
    </row>
    <row r="43" spans="1:10" ht="14.1" customHeight="1">
      <c r="B43" s="161" t="s">
        <v>111</v>
      </c>
      <c r="C43" s="449">
        <f t="shared" si="1"/>
        <v>7549619300</v>
      </c>
      <c r="D43" s="449">
        <v>6318668600</v>
      </c>
      <c r="E43" s="457">
        <v>306779400</v>
      </c>
      <c r="F43" s="458">
        <v>924171300</v>
      </c>
      <c r="J43" s="5"/>
    </row>
    <row r="44" spans="1:10" ht="14.1" customHeight="1">
      <c r="B44" s="161" t="s">
        <v>112</v>
      </c>
      <c r="C44" s="449">
        <f t="shared" si="1"/>
        <v>8644369600</v>
      </c>
      <c r="D44" s="449">
        <v>7357244300</v>
      </c>
      <c r="E44" s="457">
        <v>559587500</v>
      </c>
      <c r="F44" s="458">
        <v>727537800</v>
      </c>
      <c r="J44" s="5"/>
    </row>
    <row r="45" spans="1:10" ht="14.1" customHeight="1">
      <c r="B45" s="161" t="s">
        <v>114</v>
      </c>
      <c r="C45" s="449">
        <f t="shared" si="1"/>
        <v>7137799800</v>
      </c>
      <c r="D45" s="449">
        <v>6190304700</v>
      </c>
      <c r="E45" s="457">
        <v>302047900</v>
      </c>
      <c r="F45" s="458">
        <v>645447200</v>
      </c>
      <c r="J45" s="5"/>
    </row>
    <row r="46" spans="1:10" ht="14.1" customHeight="1">
      <c r="B46" s="164" t="s">
        <v>115</v>
      </c>
      <c r="C46" s="451">
        <f t="shared" si="1"/>
        <v>3303427300</v>
      </c>
      <c r="D46" s="451">
        <v>2905301500</v>
      </c>
      <c r="E46" s="459">
        <v>155915500</v>
      </c>
      <c r="F46" s="460">
        <v>242210300</v>
      </c>
      <c r="J46" s="5"/>
    </row>
    <row r="47" spans="1:10" ht="14.25" customHeight="1">
      <c r="A47" s="20"/>
      <c r="B47" s="158" t="s">
        <v>420</v>
      </c>
      <c r="C47" s="447">
        <f t="shared" si="1"/>
        <v>27317476450</v>
      </c>
      <c r="D47" s="447">
        <f>SUM(D48:D51)</f>
        <v>23385089900</v>
      </c>
      <c r="E47" s="461">
        <f>SUM(E48:E51)</f>
        <v>1334574700</v>
      </c>
      <c r="F47" s="462">
        <f>SUM(F48:F51)</f>
        <v>2597811850</v>
      </c>
      <c r="J47" s="5"/>
    </row>
    <row r="48" spans="1:10" ht="14.1" customHeight="1">
      <c r="B48" s="161" t="s">
        <v>111</v>
      </c>
      <c r="C48" s="449">
        <f t="shared" si="1"/>
        <v>7670886750</v>
      </c>
      <c r="D48" s="449">
        <v>6411392400</v>
      </c>
      <c r="E48" s="457">
        <v>307321700</v>
      </c>
      <c r="F48" s="458">
        <v>952172650</v>
      </c>
      <c r="J48" s="5"/>
    </row>
    <row r="49" spans="2:10" ht="14.1" customHeight="1">
      <c r="B49" s="161" t="s">
        <v>112</v>
      </c>
      <c r="C49" s="449">
        <f t="shared" si="1"/>
        <v>8910362300</v>
      </c>
      <c r="D49" s="449">
        <v>7591612000</v>
      </c>
      <c r="E49" s="457">
        <v>566229000</v>
      </c>
      <c r="F49" s="458">
        <v>752521300</v>
      </c>
      <c r="J49" s="5"/>
    </row>
    <row r="50" spans="2:10" ht="14.1" customHeight="1">
      <c r="B50" s="161" t="s">
        <v>114</v>
      </c>
      <c r="C50" s="449">
        <f t="shared" si="1"/>
        <v>7318412550</v>
      </c>
      <c r="D50" s="449">
        <v>6384720900</v>
      </c>
      <c r="E50" s="457">
        <v>303621300</v>
      </c>
      <c r="F50" s="458">
        <v>630070350</v>
      </c>
      <c r="J50" s="5"/>
    </row>
    <row r="51" spans="2:10" ht="14.1" customHeight="1">
      <c r="B51" s="164" t="s">
        <v>115</v>
      </c>
      <c r="C51" s="451">
        <f t="shared" si="1"/>
        <v>3417814850</v>
      </c>
      <c r="D51" s="451">
        <v>2997364600</v>
      </c>
      <c r="E51" s="459">
        <v>157402700</v>
      </c>
      <c r="F51" s="460">
        <v>263047550</v>
      </c>
      <c r="J51" s="5"/>
    </row>
    <row r="52" spans="2:10" ht="14.25" customHeight="1">
      <c r="B52" s="158" t="s">
        <v>421</v>
      </c>
      <c r="C52" s="447">
        <f t="shared" si="1"/>
        <v>27965577350</v>
      </c>
      <c r="D52" s="447">
        <f>SUM(D53:D56)</f>
        <v>23950753500</v>
      </c>
      <c r="E52" s="461">
        <f>SUM(E53:E56)</f>
        <v>1344001400</v>
      </c>
      <c r="F52" s="462">
        <f>SUM(F53:F56)</f>
        <v>2670822450</v>
      </c>
      <c r="J52" s="5"/>
    </row>
    <row r="53" spans="2:10" ht="14.1" customHeight="1">
      <c r="B53" s="161" t="s">
        <v>111</v>
      </c>
      <c r="C53" s="449">
        <f t="shared" si="1"/>
        <v>7824129550</v>
      </c>
      <c r="D53" s="449">
        <v>6554005100</v>
      </c>
      <c r="E53" s="457">
        <v>310440000</v>
      </c>
      <c r="F53" s="458">
        <v>959684450</v>
      </c>
      <c r="J53" s="5"/>
    </row>
    <row r="54" spans="2:10" ht="14.1" customHeight="1">
      <c r="B54" s="161" t="s">
        <v>112</v>
      </c>
      <c r="C54" s="449">
        <f t="shared" si="1"/>
        <v>9156632700</v>
      </c>
      <c r="D54" s="449">
        <v>7821677400</v>
      </c>
      <c r="E54" s="457">
        <v>561492000</v>
      </c>
      <c r="F54" s="458">
        <v>773463300</v>
      </c>
      <c r="J54" s="5"/>
    </row>
    <row r="55" spans="2:10" ht="14.1" customHeight="1">
      <c r="B55" s="161" t="s">
        <v>114</v>
      </c>
      <c r="C55" s="449">
        <f t="shared" si="1"/>
        <v>7472960650</v>
      </c>
      <c r="D55" s="449">
        <v>6503003200</v>
      </c>
      <c r="E55" s="457">
        <v>306106400</v>
      </c>
      <c r="F55" s="458">
        <v>663851050</v>
      </c>
      <c r="J55" s="5"/>
    </row>
    <row r="56" spans="2:10" ht="14.1" customHeight="1">
      <c r="B56" s="164" t="s">
        <v>115</v>
      </c>
      <c r="C56" s="451">
        <f t="shared" si="1"/>
        <v>3511854450</v>
      </c>
      <c r="D56" s="451">
        <v>3072067800</v>
      </c>
      <c r="E56" s="459">
        <v>165963000</v>
      </c>
      <c r="F56" s="460">
        <v>273823650</v>
      </c>
      <c r="J56" s="5"/>
    </row>
    <row r="57" spans="2:10" ht="14.25" customHeight="1">
      <c r="B57" s="171" t="s">
        <v>422</v>
      </c>
      <c r="C57" s="452">
        <f t="shared" si="1"/>
        <v>28676636350</v>
      </c>
      <c r="D57" s="452">
        <v>24567757900</v>
      </c>
      <c r="E57" s="463">
        <v>1356360300</v>
      </c>
      <c r="F57" s="464">
        <v>2752518150</v>
      </c>
      <c r="J57" s="5"/>
    </row>
    <row r="58" spans="2:10" ht="14.25" customHeight="1">
      <c r="B58" s="171" t="s">
        <v>423</v>
      </c>
      <c r="C58" s="452">
        <f>SUM(D58:F58)</f>
        <v>29485493950</v>
      </c>
      <c r="D58" s="452">
        <v>25268568100</v>
      </c>
      <c r="E58" s="463">
        <v>1359158600</v>
      </c>
      <c r="F58" s="464">
        <v>2857767250</v>
      </c>
      <c r="J58" s="5"/>
    </row>
    <row r="59" spans="2:10" ht="15" customHeight="1">
      <c r="B59" s="171" t="s">
        <v>424</v>
      </c>
      <c r="C59" s="452">
        <f>SUM(D59:F59)</f>
        <v>30461925500</v>
      </c>
      <c r="D59" s="452">
        <v>26161199100</v>
      </c>
      <c r="E59" s="463">
        <v>1386166200</v>
      </c>
      <c r="F59" s="464">
        <v>2914560200</v>
      </c>
    </row>
    <row r="60" spans="2:10" ht="15" customHeight="1">
      <c r="B60" s="171" t="s">
        <v>425</v>
      </c>
      <c r="C60" s="452">
        <f>SUM(D60:F60)</f>
        <v>31728449450</v>
      </c>
      <c r="D60" s="452">
        <v>27500440300</v>
      </c>
      <c r="E60" s="463">
        <v>1263874100</v>
      </c>
      <c r="F60" s="464">
        <v>2964135050</v>
      </c>
    </row>
    <row r="61" spans="2:10" ht="15" customHeight="1">
      <c r="B61" s="171" t="s">
        <v>426</v>
      </c>
      <c r="C61" s="452">
        <f>SUM(D61:F61)</f>
        <v>32533005850</v>
      </c>
      <c r="D61" s="452">
        <v>28124335900</v>
      </c>
      <c r="E61" s="463">
        <v>1313463500</v>
      </c>
      <c r="F61" s="464">
        <v>3095206450</v>
      </c>
    </row>
    <row r="62" spans="2:10" ht="15" customHeight="1">
      <c r="B62" s="171" t="s">
        <v>292</v>
      </c>
      <c r="C62" s="452">
        <v>33450169550</v>
      </c>
      <c r="D62" s="452">
        <v>28960701300</v>
      </c>
      <c r="E62" s="463">
        <v>1334398400</v>
      </c>
      <c r="F62" s="464">
        <v>3155069850</v>
      </c>
    </row>
    <row r="63" spans="2:10" ht="15" customHeight="1">
      <c r="B63" s="171" t="s">
        <v>427</v>
      </c>
      <c r="C63" s="452">
        <f>SUM(D63:F63)</f>
        <v>34321443000</v>
      </c>
      <c r="D63" s="452">
        <v>29663617000</v>
      </c>
      <c r="E63" s="463">
        <v>1365861500</v>
      </c>
      <c r="F63" s="464">
        <v>3291964500</v>
      </c>
    </row>
    <row r="64" spans="2:10" ht="15" customHeight="1">
      <c r="B64" s="171" t="s">
        <v>428</v>
      </c>
      <c r="C64" s="452">
        <f>SUM(D64:F64)</f>
        <v>34346539850</v>
      </c>
      <c r="D64" s="452">
        <v>29612914300</v>
      </c>
      <c r="E64" s="463">
        <v>1373584100</v>
      </c>
      <c r="F64" s="464">
        <v>3360041450</v>
      </c>
    </row>
    <row r="65" spans="2:6" ht="15" customHeight="1">
      <c r="B65" s="171" t="s">
        <v>429</v>
      </c>
      <c r="C65" s="452">
        <v>35041592400</v>
      </c>
      <c r="D65" s="452">
        <v>30253012900</v>
      </c>
      <c r="E65" s="463">
        <v>1383368700</v>
      </c>
      <c r="F65" s="464">
        <v>3405210800</v>
      </c>
    </row>
    <row r="66" spans="2:6" ht="15" customHeight="1">
      <c r="B66" s="171" t="s">
        <v>430</v>
      </c>
      <c r="C66" s="452">
        <v>36084763287</v>
      </c>
      <c r="D66" s="452">
        <v>31153198760</v>
      </c>
      <c r="E66" s="463">
        <v>1426060464</v>
      </c>
      <c r="F66" s="464">
        <v>3505504063</v>
      </c>
    </row>
    <row r="67" spans="2:6">
      <c r="F67" s="35" t="s">
        <v>411</v>
      </c>
    </row>
  </sheetData>
  <phoneticPr fontId="1"/>
  <pageMargins left="0.59055118110236227" right="0.59055118110236227" top="0.78740157480314965" bottom="0.39" header="0.39370078740157483" footer="0.39370078740157483"/>
  <pageSetup paperSize="9" scale="98" orientation="portrait" r:id="rId1"/>
  <headerFooter alignWithMargins="0">
    <oddHeader>&amp;R14.厚      生</oddHeader>
    <oddFooter>&amp;C-86-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Normal="100" workbookViewId="0">
      <selection activeCell="C83" sqref="C83"/>
    </sheetView>
  </sheetViews>
  <sheetFormatPr defaultRowHeight="13.5"/>
  <cols>
    <col min="1" max="1" width="3.625" style="5" customWidth="1"/>
    <col min="2" max="2" width="12.5" style="5" customWidth="1"/>
    <col min="3" max="4" width="13.125" style="5" customWidth="1"/>
    <col min="5" max="5" width="15.625" style="5" customWidth="1"/>
    <col min="6" max="7" width="14.625" style="5" customWidth="1"/>
    <col min="8" max="256" width="9" style="5"/>
    <col min="257" max="257" width="3.625" style="5" customWidth="1"/>
    <col min="258" max="258" width="12.5" style="5" customWidth="1"/>
    <col min="259" max="260" width="13.125" style="5" customWidth="1"/>
    <col min="261" max="261" width="15.625" style="5" customWidth="1"/>
    <col min="262" max="263" width="14.625" style="5" customWidth="1"/>
    <col min="264" max="512" width="9" style="5"/>
    <col min="513" max="513" width="3.625" style="5" customWidth="1"/>
    <col min="514" max="514" width="12.5" style="5" customWidth="1"/>
    <col min="515" max="516" width="13.125" style="5" customWidth="1"/>
    <col min="517" max="517" width="15.625" style="5" customWidth="1"/>
    <col min="518" max="519" width="14.625" style="5" customWidth="1"/>
    <col min="520" max="768" width="9" style="5"/>
    <col min="769" max="769" width="3.625" style="5" customWidth="1"/>
    <col min="770" max="770" width="12.5" style="5" customWidth="1"/>
    <col min="771" max="772" width="13.125" style="5" customWidth="1"/>
    <col min="773" max="773" width="15.625" style="5" customWidth="1"/>
    <col min="774" max="775" width="14.625" style="5" customWidth="1"/>
    <col min="776" max="1024" width="9" style="5"/>
    <col min="1025" max="1025" width="3.625" style="5" customWidth="1"/>
    <col min="1026" max="1026" width="12.5" style="5" customWidth="1"/>
    <col min="1027" max="1028" width="13.125" style="5" customWidth="1"/>
    <col min="1029" max="1029" width="15.625" style="5" customWidth="1"/>
    <col min="1030" max="1031" width="14.625" style="5" customWidth="1"/>
    <col min="1032" max="1280" width="9" style="5"/>
    <col min="1281" max="1281" width="3.625" style="5" customWidth="1"/>
    <col min="1282" max="1282" width="12.5" style="5" customWidth="1"/>
    <col min="1283" max="1284" width="13.125" style="5" customWidth="1"/>
    <col min="1285" max="1285" width="15.625" style="5" customWidth="1"/>
    <col min="1286" max="1287" width="14.625" style="5" customWidth="1"/>
    <col min="1288" max="1536" width="9" style="5"/>
    <col min="1537" max="1537" width="3.625" style="5" customWidth="1"/>
    <col min="1538" max="1538" width="12.5" style="5" customWidth="1"/>
    <col min="1539" max="1540" width="13.125" style="5" customWidth="1"/>
    <col min="1541" max="1541" width="15.625" style="5" customWidth="1"/>
    <col min="1542" max="1543" width="14.625" style="5" customWidth="1"/>
    <col min="1544" max="1792" width="9" style="5"/>
    <col min="1793" max="1793" width="3.625" style="5" customWidth="1"/>
    <col min="1794" max="1794" width="12.5" style="5" customWidth="1"/>
    <col min="1795" max="1796" width="13.125" style="5" customWidth="1"/>
    <col min="1797" max="1797" width="15.625" style="5" customWidth="1"/>
    <col min="1798" max="1799" width="14.625" style="5" customWidth="1"/>
    <col min="1800" max="2048" width="9" style="5"/>
    <col min="2049" max="2049" width="3.625" style="5" customWidth="1"/>
    <col min="2050" max="2050" width="12.5" style="5" customWidth="1"/>
    <col min="2051" max="2052" width="13.125" style="5" customWidth="1"/>
    <col min="2053" max="2053" width="15.625" style="5" customWidth="1"/>
    <col min="2054" max="2055" width="14.625" style="5" customWidth="1"/>
    <col min="2056" max="2304" width="9" style="5"/>
    <col min="2305" max="2305" width="3.625" style="5" customWidth="1"/>
    <col min="2306" max="2306" width="12.5" style="5" customWidth="1"/>
    <col min="2307" max="2308" width="13.125" style="5" customWidth="1"/>
    <col min="2309" max="2309" width="15.625" style="5" customWidth="1"/>
    <col min="2310" max="2311" width="14.625" style="5" customWidth="1"/>
    <col min="2312" max="2560" width="9" style="5"/>
    <col min="2561" max="2561" width="3.625" style="5" customWidth="1"/>
    <col min="2562" max="2562" width="12.5" style="5" customWidth="1"/>
    <col min="2563" max="2564" width="13.125" style="5" customWidth="1"/>
    <col min="2565" max="2565" width="15.625" style="5" customWidth="1"/>
    <col min="2566" max="2567" width="14.625" style="5" customWidth="1"/>
    <col min="2568" max="2816" width="9" style="5"/>
    <col min="2817" max="2817" width="3.625" style="5" customWidth="1"/>
    <col min="2818" max="2818" width="12.5" style="5" customWidth="1"/>
    <col min="2819" max="2820" width="13.125" style="5" customWidth="1"/>
    <col min="2821" max="2821" width="15.625" style="5" customWidth="1"/>
    <col min="2822" max="2823" width="14.625" style="5" customWidth="1"/>
    <col min="2824" max="3072" width="9" style="5"/>
    <col min="3073" max="3073" width="3.625" style="5" customWidth="1"/>
    <col min="3074" max="3074" width="12.5" style="5" customWidth="1"/>
    <col min="3075" max="3076" width="13.125" style="5" customWidth="1"/>
    <col min="3077" max="3077" width="15.625" style="5" customWidth="1"/>
    <col min="3078" max="3079" width="14.625" style="5" customWidth="1"/>
    <col min="3080" max="3328" width="9" style="5"/>
    <col min="3329" max="3329" width="3.625" style="5" customWidth="1"/>
    <col min="3330" max="3330" width="12.5" style="5" customWidth="1"/>
    <col min="3331" max="3332" width="13.125" style="5" customWidth="1"/>
    <col min="3333" max="3333" width="15.625" style="5" customWidth="1"/>
    <col min="3334" max="3335" width="14.625" style="5" customWidth="1"/>
    <col min="3336" max="3584" width="9" style="5"/>
    <col min="3585" max="3585" width="3.625" style="5" customWidth="1"/>
    <col min="3586" max="3586" width="12.5" style="5" customWidth="1"/>
    <col min="3587" max="3588" width="13.125" style="5" customWidth="1"/>
    <col min="3589" max="3589" width="15.625" style="5" customWidth="1"/>
    <col min="3590" max="3591" width="14.625" style="5" customWidth="1"/>
    <col min="3592" max="3840" width="9" style="5"/>
    <col min="3841" max="3841" width="3.625" style="5" customWidth="1"/>
    <col min="3842" max="3842" width="12.5" style="5" customWidth="1"/>
    <col min="3843" max="3844" width="13.125" style="5" customWidth="1"/>
    <col min="3845" max="3845" width="15.625" style="5" customWidth="1"/>
    <col min="3846" max="3847" width="14.625" style="5" customWidth="1"/>
    <col min="3848" max="4096" width="9" style="5"/>
    <col min="4097" max="4097" width="3.625" style="5" customWidth="1"/>
    <col min="4098" max="4098" width="12.5" style="5" customWidth="1"/>
    <col min="4099" max="4100" width="13.125" style="5" customWidth="1"/>
    <col min="4101" max="4101" width="15.625" style="5" customWidth="1"/>
    <col min="4102" max="4103" width="14.625" style="5" customWidth="1"/>
    <col min="4104" max="4352" width="9" style="5"/>
    <col min="4353" max="4353" width="3.625" style="5" customWidth="1"/>
    <col min="4354" max="4354" width="12.5" style="5" customWidth="1"/>
    <col min="4355" max="4356" width="13.125" style="5" customWidth="1"/>
    <col min="4357" max="4357" width="15.625" style="5" customWidth="1"/>
    <col min="4358" max="4359" width="14.625" style="5" customWidth="1"/>
    <col min="4360" max="4608" width="9" style="5"/>
    <col min="4609" max="4609" width="3.625" style="5" customWidth="1"/>
    <col min="4610" max="4610" width="12.5" style="5" customWidth="1"/>
    <col min="4611" max="4612" width="13.125" style="5" customWidth="1"/>
    <col min="4613" max="4613" width="15.625" style="5" customWidth="1"/>
    <col min="4614" max="4615" width="14.625" style="5" customWidth="1"/>
    <col min="4616" max="4864" width="9" style="5"/>
    <col min="4865" max="4865" width="3.625" style="5" customWidth="1"/>
    <col min="4866" max="4866" width="12.5" style="5" customWidth="1"/>
    <col min="4867" max="4868" width="13.125" style="5" customWidth="1"/>
    <col min="4869" max="4869" width="15.625" style="5" customWidth="1"/>
    <col min="4870" max="4871" width="14.625" style="5" customWidth="1"/>
    <col min="4872" max="5120" width="9" style="5"/>
    <col min="5121" max="5121" width="3.625" style="5" customWidth="1"/>
    <col min="5122" max="5122" width="12.5" style="5" customWidth="1"/>
    <col min="5123" max="5124" width="13.125" style="5" customWidth="1"/>
    <col min="5125" max="5125" width="15.625" style="5" customWidth="1"/>
    <col min="5126" max="5127" width="14.625" style="5" customWidth="1"/>
    <col min="5128" max="5376" width="9" style="5"/>
    <col min="5377" max="5377" width="3.625" style="5" customWidth="1"/>
    <col min="5378" max="5378" width="12.5" style="5" customWidth="1"/>
    <col min="5379" max="5380" width="13.125" style="5" customWidth="1"/>
    <col min="5381" max="5381" width="15.625" style="5" customWidth="1"/>
    <col min="5382" max="5383" width="14.625" style="5" customWidth="1"/>
    <col min="5384" max="5632" width="9" style="5"/>
    <col min="5633" max="5633" width="3.625" style="5" customWidth="1"/>
    <col min="5634" max="5634" width="12.5" style="5" customWidth="1"/>
    <col min="5635" max="5636" width="13.125" style="5" customWidth="1"/>
    <col min="5637" max="5637" width="15.625" style="5" customWidth="1"/>
    <col min="5638" max="5639" width="14.625" style="5" customWidth="1"/>
    <col min="5640" max="5888" width="9" style="5"/>
    <col min="5889" max="5889" width="3.625" style="5" customWidth="1"/>
    <col min="5890" max="5890" width="12.5" style="5" customWidth="1"/>
    <col min="5891" max="5892" width="13.125" style="5" customWidth="1"/>
    <col min="5893" max="5893" width="15.625" style="5" customWidth="1"/>
    <col min="5894" max="5895" width="14.625" style="5" customWidth="1"/>
    <col min="5896" max="6144" width="9" style="5"/>
    <col min="6145" max="6145" width="3.625" style="5" customWidth="1"/>
    <col min="6146" max="6146" width="12.5" style="5" customWidth="1"/>
    <col min="6147" max="6148" width="13.125" style="5" customWidth="1"/>
    <col min="6149" max="6149" width="15.625" style="5" customWidth="1"/>
    <col min="6150" max="6151" width="14.625" style="5" customWidth="1"/>
    <col min="6152" max="6400" width="9" style="5"/>
    <col min="6401" max="6401" width="3.625" style="5" customWidth="1"/>
    <col min="6402" max="6402" width="12.5" style="5" customWidth="1"/>
    <col min="6403" max="6404" width="13.125" style="5" customWidth="1"/>
    <col min="6405" max="6405" width="15.625" style="5" customWidth="1"/>
    <col min="6406" max="6407" width="14.625" style="5" customWidth="1"/>
    <col min="6408" max="6656" width="9" style="5"/>
    <col min="6657" max="6657" width="3.625" style="5" customWidth="1"/>
    <col min="6658" max="6658" width="12.5" style="5" customWidth="1"/>
    <col min="6659" max="6660" width="13.125" style="5" customWidth="1"/>
    <col min="6661" max="6661" width="15.625" style="5" customWidth="1"/>
    <col min="6662" max="6663" width="14.625" style="5" customWidth="1"/>
    <col min="6664" max="6912" width="9" style="5"/>
    <col min="6913" max="6913" width="3.625" style="5" customWidth="1"/>
    <col min="6914" max="6914" width="12.5" style="5" customWidth="1"/>
    <col min="6915" max="6916" width="13.125" style="5" customWidth="1"/>
    <col min="6917" max="6917" width="15.625" style="5" customWidth="1"/>
    <col min="6918" max="6919" width="14.625" style="5" customWidth="1"/>
    <col min="6920" max="7168" width="9" style="5"/>
    <col min="7169" max="7169" width="3.625" style="5" customWidth="1"/>
    <col min="7170" max="7170" width="12.5" style="5" customWidth="1"/>
    <col min="7171" max="7172" width="13.125" style="5" customWidth="1"/>
    <col min="7173" max="7173" width="15.625" style="5" customWidth="1"/>
    <col min="7174" max="7175" width="14.625" style="5" customWidth="1"/>
    <col min="7176" max="7424" width="9" style="5"/>
    <col min="7425" max="7425" width="3.625" style="5" customWidth="1"/>
    <col min="7426" max="7426" width="12.5" style="5" customWidth="1"/>
    <col min="7427" max="7428" width="13.125" style="5" customWidth="1"/>
    <col min="7429" max="7429" width="15.625" style="5" customWidth="1"/>
    <col min="7430" max="7431" width="14.625" style="5" customWidth="1"/>
    <col min="7432" max="7680" width="9" style="5"/>
    <col min="7681" max="7681" width="3.625" style="5" customWidth="1"/>
    <col min="7682" max="7682" width="12.5" style="5" customWidth="1"/>
    <col min="7683" max="7684" width="13.125" style="5" customWidth="1"/>
    <col min="7685" max="7685" width="15.625" style="5" customWidth="1"/>
    <col min="7686" max="7687" width="14.625" style="5" customWidth="1"/>
    <col min="7688" max="7936" width="9" style="5"/>
    <col min="7937" max="7937" width="3.625" style="5" customWidth="1"/>
    <col min="7938" max="7938" width="12.5" style="5" customWidth="1"/>
    <col min="7939" max="7940" width="13.125" style="5" customWidth="1"/>
    <col min="7941" max="7941" width="15.625" style="5" customWidth="1"/>
    <col min="7942" max="7943" width="14.625" style="5" customWidth="1"/>
    <col min="7944" max="8192" width="9" style="5"/>
    <col min="8193" max="8193" width="3.625" style="5" customWidth="1"/>
    <col min="8194" max="8194" width="12.5" style="5" customWidth="1"/>
    <col min="8195" max="8196" width="13.125" style="5" customWidth="1"/>
    <col min="8197" max="8197" width="15.625" style="5" customWidth="1"/>
    <col min="8198" max="8199" width="14.625" style="5" customWidth="1"/>
    <col min="8200" max="8448" width="9" style="5"/>
    <col min="8449" max="8449" width="3.625" style="5" customWidth="1"/>
    <col min="8450" max="8450" width="12.5" style="5" customWidth="1"/>
    <col min="8451" max="8452" width="13.125" style="5" customWidth="1"/>
    <col min="8453" max="8453" width="15.625" style="5" customWidth="1"/>
    <col min="8454" max="8455" width="14.625" style="5" customWidth="1"/>
    <col min="8456" max="8704" width="9" style="5"/>
    <col min="8705" max="8705" width="3.625" style="5" customWidth="1"/>
    <col min="8706" max="8706" width="12.5" style="5" customWidth="1"/>
    <col min="8707" max="8708" width="13.125" style="5" customWidth="1"/>
    <col min="8709" max="8709" width="15.625" style="5" customWidth="1"/>
    <col min="8710" max="8711" width="14.625" style="5" customWidth="1"/>
    <col min="8712" max="8960" width="9" style="5"/>
    <col min="8961" max="8961" width="3.625" style="5" customWidth="1"/>
    <col min="8962" max="8962" width="12.5" style="5" customWidth="1"/>
    <col min="8963" max="8964" width="13.125" style="5" customWidth="1"/>
    <col min="8965" max="8965" width="15.625" style="5" customWidth="1"/>
    <col min="8966" max="8967" width="14.625" style="5" customWidth="1"/>
    <col min="8968" max="9216" width="9" style="5"/>
    <col min="9217" max="9217" width="3.625" style="5" customWidth="1"/>
    <col min="9218" max="9218" width="12.5" style="5" customWidth="1"/>
    <col min="9219" max="9220" width="13.125" style="5" customWidth="1"/>
    <col min="9221" max="9221" width="15.625" style="5" customWidth="1"/>
    <col min="9222" max="9223" width="14.625" style="5" customWidth="1"/>
    <col min="9224" max="9472" width="9" style="5"/>
    <col min="9473" max="9473" width="3.625" style="5" customWidth="1"/>
    <col min="9474" max="9474" width="12.5" style="5" customWidth="1"/>
    <col min="9475" max="9476" width="13.125" style="5" customWidth="1"/>
    <col min="9477" max="9477" width="15.625" style="5" customWidth="1"/>
    <col min="9478" max="9479" width="14.625" style="5" customWidth="1"/>
    <col min="9480" max="9728" width="9" style="5"/>
    <col min="9729" max="9729" width="3.625" style="5" customWidth="1"/>
    <col min="9730" max="9730" width="12.5" style="5" customWidth="1"/>
    <col min="9731" max="9732" width="13.125" style="5" customWidth="1"/>
    <col min="9733" max="9733" width="15.625" style="5" customWidth="1"/>
    <col min="9734" max="9735" width="14.625" style="5" customWidth="1"/>
    <col min="9736" max="9984" width="9" style="5"/>
    <col min="9985" max="9985" width="3.625" style="5" customWidth="1"/>
    <col min="9986" max="9986" width="12.5" style="5" customWidth="1"/>
    <col min="9987" max="9988" width="13.125" style="5" customWidth="1"/>
    <col min="9989" max="9989" width="15.625" style="5" customWidth="1"/>
    <col min="9990" max="9991" width="14.625" style="5" customWidth="1"/>
    <col min="9992" max="10240" width="9" style="5"/>
    <col min="10241" max="10241" width="3.625" style="5" customWidth="1"/>
    <col min="10242" max="10242" width="12.5" style="5" customWidth="1"/>
    <col min="10243" max="10244" width="13.125" style="5" customWidth="1"/>
    <col min="10245" max="10245" width="15.625" style="5" customWidth="1"/>
    <col min="10246" max="10247" width="14.625" style="5" customWidth="1"/>
    <col min="10248" max="10496" width="9" style="5"/>
    <col min="10497" max="10497" width="3.625" style="5" customWidth="1"/>
    <col min="10498" max="10498" width="12.5" style="5" customWidth="1"/>
    <col min="10499" max="10500" width="13.125" style="5" customWidth="1"/>
    <col min="10501" max="10501" width="15.625" style="5" customWidth="1"/>
    <col min="10502" max="10503" width="14.625" style="5" customWidth="1"/>
    <col min="10504" max="10752" width="9" style="5"/>
    <col min="10753" max="10753" width="3.625" style="5" customWidth="1"/>
    <col min="10754" max="10754" width="12.5" style="5" customWidth="1"/>
    <col min="10755" max="10756" width="13.125" style="5" customWidth="1"/>
    <col min="10757" max="10757" width="15.625" style="5" customWidth="1"/>
    <col min="10758" max="10759" width="14.625" style="5" customWidth="1"/>
    <col min="10760" max="11008" width="9" style="5"/>
    <col min="11009" max="11009" width="3.625" style="5" customWidth="1"/>
    <col min="11010" max="11010" width="12.5" style="5" customWidth="1"/>
    <col min="11011" max="11012" width="13.125" style="5" customWidth="1"/>
    <col min="11013" max="11013" width="15.625" style="5" customWidth="1"/>
    <col min="11014" max="11015" width="14.625" style="5" customWidth="1"/>
    <col min="11016" max="11264" width="9" style="5"/>
    <col min="11265" max="11265" width="3.625" style="5" customWidth="1"/>
    <col min="11266" max="11266" width="12.5" style="5" customWidth="1"/>
    <col min="11267" max="11268" width="13.125" style="5" customWidth="1"/>
    <col min="11269" max="11269" width="15.625" style="5" customWidth="1"/>
    <col min="11270" max="11271" width="14.625" style="5" customWidth="1"/>
    <col min="11272" max="11520" width="9" style="5"/>
    <col min="11521" max="11521" width="3.625" style="5" customWidth="1"/>
    <col min="11522" max="11522" width="12.5" style="5" customWidth="1"/>
    <col min="11523" max="11524" width="13.125" style="5" customWidth="1"/>
    <col min="11525" max="11525" width="15.625" style="5" customWidth="1"/>
    <col min="11526" max="11527" width="14.625" style="5" customWidth="1"/>
    <col min="11528" max="11776" width="9" style="5"/>
    <col min="11777" max="11777" width="3.625" style="5" customWidth="1"/>
    <col min="11778" max="11778" width="12.5" style="5" customWidth="1"/>
    <col min="11779" max="11780" width="13.125" style="5" customWidth="1"/>
    <col min="11781" max="11781" width="15.625" style="5" customWidth="1"/>
    <col min="11782" max="11783" width="14.625" style="5" customWidth="1"/>
    <col min="11784" max="12032" width="9" style="5"/>
    <col min="12033" max="12033" width="3.625" style="5" customWidth="1"/>
    <col min="12034" max="12034" width="12.5" style="5" customWidth="1"/>
    <col min="12035" max="12036" width="13.125" style="5" customWidth="1"/>
    <col min="12037" max="12037" width="15.625" style="5" customWidth="1"/>
    <col min="12038" max="12039" width="14.625" style="5" customWidth="1"/>
    <col min="12040" max="12288" width="9" style="5"/>
    <col min="12289" max="12289" width="3.625" style="5" customWidth="1"/>
    <col min="12290" max="12290" width="12.5" style="5" customWidth="1"/>
    <col min="12291" max="12292" width="13.125" style="5" customWidth="1"/>
    <col min="12293" max="12293" width="15.625" style="5" customWidth="1"/>
    <col min="12294" max="12295" width="14.625" style="5" customWidth="1"/>
    <col min="12296" max="12544" width="9" style="5"/>
    <col min="12545" max="12545" width="3.625" style="5" customWidth="1"/>
    <col min="12546" max="12546" width="12.5" style="5" customWidth="1"/>
    <col min="12547" max="12548" width="13.125" style="5" customWidth="1"/>
    <col min="12549" max="12549" width="15.625" style="5" customWidth="1"/>
    <col min="12550" max="12551" width="14.625" style="5" customWidth="1"/>
    <col min="12552" max="12800" width="9" style="5"/>
    <col min="12801" max="12801" width="3.625" style="5" customWidth="1"/>
    <col min="12802" max="12802" width="12.5" style="5" customWidth="1"/>
    <col min="12803" max="12804" width="13.125" style="5" customWidth="1"/>
    <col min="12805" max="12805" width="15.625" style="5" customWidth="1"/>
    <col min="12806" max="12807" width="14.625" style="5" customWidth="1"/>
    <col min="12808" max="13056" width="9" style="5"/>
    <col min="13057" max="13057" width="3.625" style="5" customWidth="1"/>
    <col min="13058" max="13058" width="12.5" style="5" customWidth="1"/>
    <col min="13059" max="13060" width="13.125" style="5" customWidth="1"/>
    <col min="13061" max="13061" width="15.625" style="5" customWidth="1"/>
    <col min="13062" max="13063" width="14.625" style="5" customWidth="1"/>
    <col min="13064" max="13312" width="9" style="5"/>
    <col min="13313" max="13313" width="3.625" style="5" customWidth="1"/>
    <col min="13314" max="13314" width="12.5" style="5" customWidth="1"/>
    <col min="13315" max="13316" width="13.125" style="5" customWidth="1"/>
    <col min="13317" max="13317" width="15.625" style="5" customWidth="1"/>
    <col min="13318" max="13319" width="14.625" style="5" customWidth="1"/>
    <col min="13320" max="13568" width="9" style="5"/>
    <col min="13569" max="13569" width="3.625" style="5" customWidth="1"/>
    <col min="13570" max="13570" width="12.5" style="5" customWidth="1"/>
    <col min="13571" max="13572" width="13.125" style="5" customWidth="1"/>
    <col min="13573" max="13573" width="15.625" style="5" customWidth="1"/>
    <col min="13574" max="13575" width="14.625" style="5" customWidth="1"/>
    <col min="13576" max="13824" width="9" style="5"/>
    <col min="13825" max="13825" width="3.625" style="5" customWidth="1"/>
    <col min="13826" max="13826" width="12.5" style="5" customWidth="1"/>
    <col min="13827" max="13828" width="13.125" style="5" customWidth="1"/>
    <col min="13829" max="13829" width="15.625" style="5" customWidth="1"/>
    <col min="13830" max="13831" width="14.625" style="5" customWidth="1"/>
    <col min="13832" max="14080" width="9" style="5"/>
    <col min="14081" max="14081" width="3.625" style="5" customWidth="1"/>
    <col min="14082" max="14082" width="12.5" style="5" customWidth="1"/>
    <col min="14083" max="14084" width="13.125" style="5" customWidth="1"/>
    <col min="14085" max="14085" width="15.625" style="5" customWidth="1"/>
    <col min="14086" max="14087" width="14.625" style="5" customWidth="1"/>
    <col min="14088" max="14336" width="9" style="5"/>
    <col min="14337" max="14337" width="3.625" style="5" customWidth="1"/>
    <col min="14338" max="14338" width="12.5" style="5" customWidth="1"/>
    <col min="14339" max="14340" width="13.125" style="5" customWidth="1"/>
    <col min="14341" max="14341" width="15.625" style="5" customWidth="1"/>
    <col min="14342" max="14343" width="14.625" style="5" customWidth="1"/>
    <col min="14344" max="14592" width="9" style="5"/>
    <col min="14593" max="14593" width="3.625" style="5" customWidth="1"/>
    <col min="14594" max="14594" width="12.5" style="5" customWidth="1"/>
    <col min="14595" max="14596" width="13.125" style="5" customWidth="1"/>
    <col min="14597" max="14597" width="15.625" style="5" customWidth="1"/>
    <col min="14598" max="14599" width="14.625" style="5" customWidth="1"/>
    <col min="14600" max="14848" width="9" style="5"/>
    <col min="14849" max="14849" width="3.625" style="5" customWidth="1"/>
    <col min="14850" max="14850" width="12.5" style="5" customWidth="1"/>
    <col min="14851" max="14852" width="13.125" style="5" customWidth="1"/>
    <col min="14853" max="14853" width="15.625" style="5" customWidth="1"/>
    <col min="14854" max="14855" width="14.625" style="5" customWidth="1"/>
    <col min="14856" max="15104" width="9" style="5"/>
    <col min="15105" max="15105" width="3.625" style="5" customWidth="1"/>
    <col min="15106" max="15106" width="12.5" style="5" customWidth="1"/>
    <col min="15107" max="15108" width="13.125" style="5" customWidth="1"/>
    <col min="15109" max="15109" width="15.625" style="5" customWidth="1"/>
    <col min="15110" max="15111" width="14.625" style="5" customWidth="1"/>
    <col min="15112" max="15360" width="9" style="5"/>
    <col min="15361" max="15361" width="3.625" style="5" customWidth="1"/>
    <col min="15362" max="15362" width="12.5" style="5" customWidth="1"/>
    <col min="15363" max="15364" width="13.125" style="5" customWidth="1"/>
    <col min="15365" max="15365" width="15.625" style="5" customWidth="1"/>
    <col min="15366" max="15367" width="14.625" style="5" customWidth="1"/>
    <col min="15368" max="15616" width="9" style="5"/>
    <col min="15617" max="15617" width="3.625" style="5" customWidth="1"/>
    <col min="15618" max="15618" width="12.5" style="5" customWidth="1"/>
    <col min="15619" max="15620" width="13.125" style="5" customWidth="1"/>
    <col min="15621" max="15621" width="15.625" style="5" customWidth="1"/>
    <col min="15622" max="15623" width="14.625" style="5" customWidth="1"/>
    <col min="15624" max="15872" width="9" style="5"/>
    <col min="15873" max="15873" width="3.625" style="5" customWidth="1"/>
    <col min="15874" max="15874" width="12.5" style="5" customWidth="1"/>
    <col min="15875" max="15876" width="13.125" style="5" customWidth="1"/>
    <col min="15877" max="15877" width="15.625" style="5" customWidth="1"/>
    <col min="15878" max="15879" width="14.625" style="5" customWidth="1"/>
    <col min="15880" max="16128" width="9" style="5"/>
    <col min="16129" max="16129" width="3.625" style="5" customWidth="1"/>
    <col min="16130" max="16130" width="12.5" style="5" customWidth="1"/>
    <col min="16131" max="16132" width="13.125" style="5" customWidth="1"/>
    <col min="16133" max="16133" width="15.625" style="5" customWidth="1"/>
    <col min="16134" max="16135" width="14.625" style="5" customWidth="1"/>
    <col min="16136" max="16384" width="9" style="5"/>
  </cols>
  <sheetData>
    <row r="1" spans="1:7" ht="30.75" customHeight="1">
      <c r="A1" s="148" t="s">
        <v>379</v>
      </c>
      <c r="C1" s="151"/>
      <c r="D1" s="151"/>
      <c r="E1" s="151"/>
      <c r="F1" s="151"/>
      <c r="G1" s="151"/>
    </row>
    <row r="2" spans="1:7" ht="18" customHeight="1">
      <c r="A2" s="20">
        <v>1</v>
      </c>
      <c r="B2" s="298" t="s">
        <v>380</v>
      </c>
      <c r="C2" s="154"/>
      <c r="D2" s="154"/>
      <c r="E2" s="154"/>
      <c r="F2" s="154"/>
      <c r="G2" s="154"/>
    </row>
    <row r="3" spans="1:7" s="14" customFormat="1" ht="15" customHeight="1">
      <c r="B3" s="499" t="s">
        <v>284</v>
      </c>
      <c r="C3" s="495" t="s">
        <v>381</v>
      </c>
      <c r="D3" s="495"/>
      <c r="E3" s="502" t="s">
        <v>382</v>
      </c>
      <c r="F3" s="503"/>
      <c r="G3" s="504"/>
    </row>
    <row r="4" spans="1:7" s="14" customFormat="1" ht="29.25" customHeight="1">
      <c r="B4" s="500"/>
      <c r="C4" s="413" t="s">
        <v>383</v>
      </c>
      <c r="D4" s="414" t="s">
        <v>384</v>
      </c>
      <c r="E4" s="201" t="s">
        <v>385</v>
      </c>
      <c r="F4" s="204" t="s">
        <v>386</v>
      </c>
      <c r="G4" s="415" t="s">
        <v>387</v>
      </c>
    </row>
    <row r="5" spans="1:7" s="14" customFormat="1" ht="15" customHeight="1">
      <c r="B5" s="501"/>
      <c r="C5" s="416" t="s">
        <v>388</v>
      </c>
      <c r="D5" s="219" t="s">
        <v>389</v>
      </c>
      <c r="E5" s="417" t="s">
        <v>390</v>
      </c>
      <c r="F5" s="218" t="s">
        <v>391</v>
      </c>
      <c r="G5" s="418" t="s">
        <v>392</v>
      </c>
    </row>
    <row r="6" spans="1:7" s="170" customFormat="1" ht="15" customHeight="1">
      <c r="B6" s="419" t="s">
        <v>393</v>
      </c>
      <c r="C6" s="420">
        <f>SUM(C7:C10)</f>
        <v>11646</v>
      </c>
      <c r="D6" s="421">
        <f>SUM(D7:D10)</f>
        <v>24457</v>
      </c>
      <c r="E6" s="422">
        <f>SUM(E7:E10)</f>
        <v>2134076</v>
      </c>
      <c r="F6" s="423">
        <f t="shared" ref="F6:F53" si="0">ROUND(E6/C6*1000,)</f>
        <v>183245</v>
      </c>
      <c r="G6" s="421">
        <f t="shared" ref="G6:G53" si="1">ROUND(E6/D6*1000,)</f>
        <v>87258</v>
      </c>
    </row>
    <row r="7" spans="1:7" s="14" customFormat="1" ht="15" hidden="1" customHeight="1">
      <c r="B7" s="424" t="s">
        <v>111</v>
      </c>
      <c r="C7" s="425">
        <v>3647</v>
      </c>
      <c r="D7" s="426">
        <v>7517</v>
      </c>
      <c r="E7" s="427">
        <v>623718</v>
      </c>
      <c r="F7" s="428">
        <f t="shared" si="0"/>
        <v>171022</v>
      </c>
      <c r="G7" s="429">
        <f t="shared" si="1"/>
        <v>82974</v>
      </c>
    </row>
    <row r="8" spans="1:7" s="14" customFormat="1" ht="15" hidden="1" customHeight="1">
      <c r="B8" s="424" t="s">
        <v>112</v>
      </c>
      <c r="C8" s="425">
        <v>3806</v>
      </c>
      <c r="D8" s="426">
        <v>8190</v>
      </c>
      <c r="E8" s="427">
        <v>719175</v>
      </c>
      <c r="F8" s="428">
        <f t="shared" si="0"/>
        <v>188958</v>
      </c>
      <c r="G8" s="429">
        <f t="shared" si="1"/>
        <v>87811</v>
      </c>
    </row>
    <row r="9" spans="1:7" s="14" customFormat="1" ht="15" hidden="1" customHeight="1">
      <c r="B9" s="430" t="s">
        <v>114</v>
      </c>
      <c r="C9" s="425">
        <v>2686</v>
      </c>
      <c r="D9" s="426">
        <v>5616</v>
      </c>
      <c r="E9" s="427">
        <v>507926</v>
      </c>
      <c r="F9" s="428">
        <f t="shared" si="0"/>
        <v>189101</v>
      </c>
      <c r="G9" s="429">
        <f t="shared" si="1"/>
        <v>90443</v>
      </c>
    </row>
    <row r="10" spans="1:7" s="14" customFormat="1" ht="15" hidden="1" customHeight="1">
      <c r="B10" s="431" t="s">
        <v>115</v>
      </c>
      <c r="C10" s="432">
        <v>1507</v>
      </c>
      <c r="D10" s="433">
        <v>3134</v>
      </c>
      <c r="E10" s="434">
        <v>283257</v>
      </c>
      <c r="F10" s="435">
        <f t="shared" si="0"/>
        <v>187961</v>
      </c>
      <c r="G10" s="436">
        <f t="shared" si="1"/>
        <v>90382</v>
      </c>
    </row>
    <row r="11" spans="1:7" s="170" customFormat="1" ht="15" customHeight="1">
      <c r="B11" s="419" t="s">
        <v>394</v>
      </c>
      <c r="C11" s="420">
        <f>SUM(C12:C15)</f>
        <v>11974</v>
      </c>
      <c r="D11" s="421">
        <f>SUM(D12:D15)</f>
        <v>24969</v>
      </c>
      <c r="E11" s="422">
        <f>SUM(E12:E15)</f>
        <v>2102720</v>
      </c>
      <c r="F11" s="423">
        <f t="shared" si="0"/>
        <v>175607</v>
      </c>
      <c r="G11" s="421">
        <f t="shared" si="1"/>
        <v>84213</v>
      </c>
    </row>
    <row r="12" spans="1:7" s="14" customFormat="1" ht="15" customHeight="1">
      <c r="B12" s="424" t="s">
        <v>111</v>
      </c>
      <c r="C12" s="425">
        <v>3700</v>
      </c>
      <c r="D12" s="426">
        <v>7635</v>
      </c>
      <c r="E12" s="427">
        <v>616249</v>
      </c>
      <c r="F12" s="428">
        <f t="shared" si="0"/>
        <v>166554</v>
      </c>
      <c r="G12" s="429">
        <f t="shared" si="1"/>
        <v>80714</v>
      </c>
    </row>
    <row r="13" spans="1:7" s="14" customFormat="1" ht="15" customHeight="1">
      <c r="B13" s="424" t="s">
        <v>112</v>
      </c>
      <c r="C13" s="425">
        <v>3945</v>
      </c>
      <c r="D13" s="426">
        <v>8394</v>
      </c>
      <c r="E13" s="427">
        <v>704324</v>
      </c>
      <c r="F13" s="428">
        <f t="shared" si="0"/>
        <v>178536</v>
      </c>
      <c r="G13" s="429">
        <f t="shared" si="1"/>
        <v>83908</v>
      </c>
    </row>
    <row r="14" spans="1:7" s="14" customFormat="1" ht="15" customHeight="1">
      <c r="B14" s="430" t="s">
        <v>114</v>
      </c>
      <c r="C14" s="425">
        <v>2773</v>
      </c>
      <c r="D14" s="426">
        <v>5749</v>
      </c>
      <c r="E14" s="427">
        <v>501377</v>
      </c>
      <c r="F14" s="428">
        <f t="shared" si="0"/>
        <v>180807</v>
      </c>
      <c r="G14" s="429">
        <f t="shared" si="1"/>
        <v>87211</v>
      </c>
    </row>
    <row r="15" spans="1:7" s="14" customFormat="1" ht="15" customHeight="1">
      <c r="B15" s="431" t="s">
        <v>115</v>
      </c>
      <c r="C15" s="432">
        <v>1556</v>
      </c>
      <c r="D15" s="433">
        <v>3191</v>
      </c>
      <c r="E15" s="434">
        <v>280770</v>
      </c>
      <c r="F15" s="435">
        <f t="shared" si="0"/>
        <v>180443</v>
      </c>
      <c r="G15" s="436">
        <f t="shared" si="1"/>
        <v>87988</v>
      </c>
    </row>
    <row r="16" spans="1:7" s="170" customFormat="1" ht="15" customHeight="1">
      <c r="B16" s="419" t="s">
        <v>395</v>
      </c>
      <c r="C16" s="420">
        <f>SUM(C17:C20)</f>
        <v>12425</v>
      </c>
      <c r="D16" s="421">
        <f>SUM(D17:D20)</f>
        <v>25650</v>
      </c>
      <c r="E16" s="422">
        <f>SUM(E17:E20)</f>
        <v>2110037</v>
      </c>
      <c r="F16" s="423">
        <f t="shared" si="0"/>
        <v>169822</v>
      </c>
      <c r="G16" s="421">
        <f t="shared" si="1"/>
        <v>82263</v>
      </c>
    </row>
    <row r="17" spans="2:7" s="14" customFormat="1" ht="15" customHeight="1">
      <c r="B17" s="424" t="s">
        <v>111</v>
      </c>
      <c r="C17" s="425">
        <v>3772</v>
      </c>
      <c r="D17" s="426">
        <v>7696</v>
      </c>
      <c r="E17" s="427">
        <v>601299</v>
      </c>
      <c r="F17" s="428">
        <f t="shared" si="0"/>
        <v>159411</v>
      </c>
      <c r="G17" s="429">
        <f t="shared" si="1"/>
        <v>78131</v>
      </c>
    </row>
    <row r="18" spans="2:7" s="14" customFormat="1" ht="15" customHeight="1">
      <c r="B18" s="424" t="s">
        <v>112</v>
      </c>
      <c r="C18" s="425">
        <v>4127</v>
      </c>
      <c r="D18" s="426">
        <v>8673</v>
      </c>
      <c r="E18" s="427">
        <v>711431</v>
      </c>
      <c r="F18" s="428">
        <f t="shared" si="0"/>
        <v>172385</v>
      </c>
      <c r="G18" s="429">
        <f t="shared" si="1"/>
        <v>82028</v>
      </c>
    </row>
    <row r="19" spans="2:7" s="14" customFormat="1" ht="15" customHeight="1">
      <c r="B19" s="430" t="s">
        <v>114</v>
      </c>
      <c r="C19" s="425">
        <v>2925</v>
      </c>
      <c r="D19" s="426">
        <v>5988</v>
      </c>
      <c r="E19" s="427">
        <v>509733</v>
      </c>
      <c r="F19" s="428">
        <f t="shared" si="0"/>
        <v>174268</v>
      </c>
      <c r="G19" s="429">
        <f t="shared" si="1"/>
        <v>85126</v>
      </c>
    </row>
    <row r="20" spans="2:7" s="14" customFormat="1" ht="15" customHeight="1">
      <c r="B20" s="431" t="s">
        <v>115</v>
      </c>
      <c r="C20" s="432">
        <v>1601</v>
      </c>
      <c r="D20" s="433">
        <v>3293</v>
      </c>
      <c r="E20" s="434">
        <v>287574</v>
      </c>
      <c r="F20" s="435">
        <f t="shared" si="0"/>
        <v>179621</v>
      </c>
      <c r="G20" s="436">
        <f t="shared" si="1"/>
        <v>87329</v>
      </c>
    </row>
    <row r="21" spans="2:7" s="170" customFormat="1" ht="15" customHeight="1">
      <c r="B21" s="419" t="s">
        <v>396</v>
      </c>
      <c r="C21" s="420">
        <f>SUM(C22:C25)</f>
        <v>12875</v>
      </c>
      <c r="D21" s="421">
        <f>SUM(D22:D25)</f>
        <v>26463</v>
      </c>
      <c r="E21" s="422">
        <f>SUM(E22:E25)</f>
        <v>2170782</v>
      </c>
      <c r="F21" s="423">
        <f t="shared" si="0"/>
        <v>168604</v>
      </c>
      <c r="G21" s="421">
        <f t="shared" si="1"/>
        <v>82031</v>
      </c>
    </row>
    <row r="22" spans="2:7" s="14" customFormat="1" ht="15" customHeight="1">
      <c r="B22" s="424" t="s">
        <v>111</v>
      </c>
      <c r="C22" s="425">
        <v>3901</v>
      </c>
      <c r="D22" s="426">
        <v>7931</v>
      </c>
      <c r="E22" s="427">
        <v>614806</v>
      </c>
      <c r="F22" s="428">
        <f t="shared" si="0"/>
        <v>157602</v>
      </c>
      <c r="G22" s="429">
        <f t="shared" si="1"/>
        <v>77519</v>
      </c>
    </row>
    <row r="23" spans="2:7" s="14" customFormat="1" ht="15" customHeight="1">
      <c r="B23" s="424" t="s">
        <v>112</v>
      </c>
      <c r="C23" s="425">
        <v>4231</v>
      </c>
      <c r="D23" s="426">
        <v>8840</v>
      </c>
      <c r="E23" s="427">
        <v>715483</v>
      </c>
      <c r="F23" s="428">
        <f t="shared" si="0"/>
        <v>169105</v>
      </c>
      <c r="G23" s="429">
        <f t="shared" si="1"/>
        <v>80937</v>
      </c>
    </row>
    <row r="24" spans="2:7" s="14" customFormat="1" ht="15" customHeight="1">
      <c r="B24" s="430" t="s">
        <v>114</v>
      </c>
      <c r="C24" s="425">
        <v>3100</v>
      </c>
      <c r="D24" s="426">
        <v>6311</v>
      </c>
      <c r="E24" s="427">
        <v>543923</v>
      </c>
      <c r="F24" s="428">
        <f t="shared" si="0"/>
        <v>175459</v>
      </c>
      <c r="G24" s="429">
        <f t="shared" si="1"/>
        <v>86186</v>
      </c>
    </row>
    <row r="25" spans="2:7" s="14" customFormat="1" ht="15" customHeight="1">
      <c r="B25" s="431" t="s">
        <v>115</v>
      </c>
      <c r="C25" s="432">
        <v>1643</v>
      </c>
      <c r="D25" s="433">
        <v>3381</v>
      </c>
      <c r="E25" s="437">
        <v>296570</v>
      </c>
      <c r="F25" s="435">
        <f t="shared" si="0"/>
        <v>180505</v>
      </c>
      <c r="G25" s="436">
        <f t="shared" si="1"/>
        <v>87717</v>
      </c>
    </row>
    <row r="26" spans="2:7" s="170" customFormat="1" ht="15" customHeight="1">
      <c r="B26" s="419" t="s">
        <v>397</v>
      </c>
      <c r="C26" s="420">
        <f>SUM(C27:C30)</f>
        <v>13321</v>
      </c>
      <c r="D26" s="421">
        <f>SUM(D27:D30)</f>
        <v>27480</v>
      </c>
      <c r="E26" s="422">
        <f>SUM(E27:E30)</f>
        <v>2233746</v>
      </c>
      <c r="F26" s="423">
        <f t="shared" si="0"/>
        <v>167686</v>
      </c>
      <c r="G26" s="421">
        <f t="shared" si="1"/>
        <v>81286</v>
      </c>
    </row>
    <row r="27" spans="2:7" s="14" customFormat="1" ht="15" customHeight="1">
      <c r="B27" s="424" t="s">
        <v>111</v>
      </c>
      <c r="C27" s="425">
        <v>3975</v>
      </c>
      <c r="D27" s="426">
        <v>8131</v>
      </c>
      <c r="E27" s="427">
        <v>615400</v>
      </c>
      <c r="F27" s="428">
        <f t="shared" si="0"/>
        <v>154818</v>
      </c>
      <c r="G27" s="429">
        <f t="shared" si="1"/>
        <v>75686</v>
      </c>
    </row>
    <row r="28" spans="2:7" s="14" customFormat="1" ht="15" customHeight="1">
      <c r="B28" s="424" t="s">
        <v>112</v>
      </c>
      <c r="C28" s="425">
        <v>4398</v>
      </c>
      <c r="D28" s="426">
        <v>9241</v>
      </c>
      <c r="E28" s="427">
        <v>753895</v>
      </c>
      <c r="F28" s="428">
        <f t="shared" si="0"/>
        <v>171418</v>
      </c>
      <c r="G28" s="429">
        <f t="shared" si="1"/>
        <v>81582</v>
      </c>
    </row>
    <row r="29" spans="2:7" s="14" customFormat="1" ht="15" customHeight="1">
      <c r="B29" s="430" t="s">
        <v>114</v>
      </c>
      <c r="C29" s="425">
        <v>3237</v>
      </c>
      <c r="D29" s="426">
        <v>6596</v>
      </c>
      <c r="E29" s="427">
        <v>559513</v>
      </c>
      <c r="F29" s="428">
        <f t="shared" si="0"/>
        <v>172849</v>
      </c>
      <c r="G29" s="429">
        <f t="shared" si="1"/>
        <v>84826</v>
      </c>
    </row>
    <row r="30" spans="2:7" s="14" customFormat="1" ht="15" customHeight="1">
      <c r="B30" s="431" t="s">
        <v>115</v>
      </c>
      <c r="C30" s="432">
        <v>1711</v>
      </c>
      <c r="D30" s="433">
        <v>3512</v>
      </c>
      <c r="E30" s="437">
        <v>304938</v>
      </c>
      <c r="F30" s="435">
        <f t="shared" si="0"/>
        <v>178222</v>
      </c>
      <c r="G30" s="436">
        <f t="shared" si="1"/>
        <v>86827</v>
      </c>
    </row>
    <row r="31" spans="2:7" s="170" customFormat="1" ht="15" customHeight="1">
      <c r="B31" s="419" t="s">
        <v>398</v>
      </c>
      <c r="C31" s="420">
        <f>SUM(C32:C35)</f>
        <v>13766</v>
      </c>
      <c r="D31" s="421">
        <f>SUM(D32:D35)</f>
        <v>28351</v>
      </c>
      <c r="E31" s="422">
        <f>SUM(E32:E35)</f>
        <v>2174448</v>
      </c>
      <c r="F31" s="423">
        <f t="shared" si="0"/>
        <v>157958</v>
      </c>
      <c r="G31" s="421">
        <f t="shared" si="1"/>
        <v>76697</v>
      </c>
    </row>
    <row r="32" spans="2:7" s="14" customFormat="1" ht="15" customHeight="1">
      <c r="B32" s="424" t="s">
        <v>111</v>
      </c>
      <c r="C32" s="425">
        <v>4040</v>
      </c>
      <c r="D32" s="426">
        <v>8261</v>
      </c>
      <c r="E32" s="427">
        <v>600917</v>
      </c>
      <c r="F32" s="428">
        <f t="shared" si="0"/>
        <v>148742</v>
      </c>
      <c r="G32" s="429">
        <f t="shared" si="1"/>
        <v>72741</v>
      </c>
    </row>
    <row r="33" spans="2:7" s="14" customFormat="1" ht="15" customHeight="1">
      <c r="B33" s="424" t="s">
        <v>112</v>
      </c>
      <c r="C33" s="425">
        <v>4581</v>
      </c>
      <c r="D33" s="426">
        <v>9540</v>
      </c>
      <c r="E33" s="427">
        <v>732162</v>
      </c>
      <c r="F33" s="428">
        <f t="shared" si="0"/>
        <v>159826</v>
      </c>
      <c r="G33" s="429">
        <f t="shared" si="1"/>
        <v>76747</v>
      </c>
    </row>
    <row r="34" spans="2:7" s="14" customFormat="1" ht="15" customHeight="1">
      <c r="B34" s="430" t="s">
        <v>114</v>
      </c>
      <c r="C34" s="425">
        <v>3381</v>
      </c>
      <c r="D34" s="426">
        <v>6891</v>
      </c>
      <c r="E34" s="427">
        <v>542162</v>
      </c>
      <c r="F34" s="428">
        <f t="shared" si="0"/>
        <v>160356</v>
      </c>
      <c r="G34" s="429">
        <f t="shared" si="1"/>
        <v>78677</v>
      </c>
    </row>
    <row r="35" spans="2:7" s="14" customFormat="1" ht="15" customHeight="1">
      <c r="B35" s="431" t="s">
        <v>115</v>
      </c>
      <c r="C35" s="432">
        <v>1764</v>
      </c>
      <c r="D35" s="433">
        <v>3659</v>
      </c>
      <c r="E35" s="434">
        <v>299207</v>
      </c>
      <c r="F35" s="435">
        <f t="shared" si="0"/>
        <v>169618</v>
      </c>
      <c r="G35" s="436">
        <f t="shared" si="1"/>
        <v>81773</v>
      </c>
    </row>
    <row r="36" spans="2:7" s="170" customFormat="1" ht="15" customHeight="1">
      <c r="B36" s="419" t="s">
        <v>399</v>
      </c>
      <c r="C36" s="420">
        <f>SUM(C37:C40)</f>
        <v>14034</v>
      </c>
      <c r="D36" s="421">
        <f>SUM(D37:D40)</f>
        <v>28752</v>
      </c>
      <c r="E36" s="422">
        <f>SUM(E37:E40)</f>
        <v>2226331</v>
      </c>
      <c r="F36" s="423">
        <f t="shared" si="0"/>
        <v>158638</v>
      </c>
      <c r="G36" s="421">
        <f t="shared" si="1"/>
        <v>77432</v>
      </c>
    </row>
    <row r="37" spans="2:7" s="8" customFormat="1" ht="15" customHeight="1">
      <c r="B37" s="424" t="s">
        <v>111</v>
      </c>
      <c r="C37" s="425">
        <v>4097</v>
      </c>
      <c r="D37" s="426">
        <v>8278</v>
      </c>
      <c r="E37" s="427">
        <v>605123</v>
      </c>
      <c r="F37" s="428">
        <f t="shared" si="0"/>
        <v>147699</v>
      </c>
      <c r="G37" s="429">
        <f t="shared" si="1"/>
        <v>73100</v>
      </c>
    </row>
    <row r="38" spans="2:7" s="8" customFormat="1" ht="15" customHeight="1">
      <c r="B38" s="424" t="s">
        <v>112</v>
      </c>
      <c r="C38" s="425">
        <v>4722</v>
      </c>
      <c r="D38" s="426">
        <v>9742</v>
      </c>
      <c r="E38" s="427">
        <v>748714</v>
      </c>
      <c r="F38" s="428">
        <f t="shared" si="0"/>
        <v>158559</v>
      </c>
      <c r="G38" s="429">
        <f t="shared" si="1"/>
        <v>76854</v>
      </c>
    </row>
    <row r="39" spans="2:7" s="8" customFormat="1" ht="15" customHeight="1">
      <c r="B39" s="430" t="s">
        <v>114</v>
      </c>
      <c r="C39" s="425">
        <v>3454</v>
      </c>
      <c r="D39" s="426">
        <v>7063</v>
      </c>
      <c r="E39" s="427">
        <v>566181</v>
      </c>
      <c r="F39" s="428">
        <f t="shared" si="0"/>
        <v>163920</v>
      </c>
      <c r="G39" s="429">
        <f t="shared" si="1"/>
        <v>80162</v>
      </c>
    </row>
    <row r="40" spans="2:7" s="8" customFormat="1" ht="15" customHeight="1">
      <c r="B40" s="431" t="s">
        <v>115</v>
      </c>
      <c r="C40" s="438">
        <v>1761</v>
      </c>
      <c r="D40" s="439">
        <v>3669</v>
      </c>
      <c r="E40" s="434">
        <v>306313</v>
      </c>
      <c r="F40" s="435">
        <f t="shared" si="0"/>
        <v>173943</v>
      </c>
      <c r="G40" s="436">
        <f t="shared" si="1"/>
        <v>83487</v>
      </c>
    </row>
    <row r="41" spans="2:7" s="170" customFormat="1" ht="15" customHeight="1">
      <c r="B41" s="419" t="s">
        <v>400</v>
      </c>
      <c r="C41" s="420">
        <f>SUM(C42:C45)</f>
        <v>14240</v>
      </c>
      <c r="D41" s="421">
        <f>SUM(D42:D45)</f>
        <v>28838</v>
      </c>
      <c r="E41" s="422">
        <f>SUM(E42:E45)</f>
        <v>2222416</v>
      </c>
      <c r="F41" s="423">
        <f t="shared" si="0"/>
        <v>156069</v>
      </c>
      <c r="G41" s="421">
        <f t="shared" si="1"/>
        <v>77066</v>
      </c>
    </row>
    <row r="42" spans="2:7" s="8" customFormat="1" ht="15" customHeight="1">
      <c r="B42" s="424" t="s">
        <v>111</v>
      </c>
      <c r="C42" s="425">
        <v>4137</v>
      </c>
      <c r="D42" s="426">
        <v>8245</v>
      </c>
      <c r="E42" s="427">
        <v>602411</v>
      </c>
      <c r="F42" s="428">
        <f t="shared" si="0"/>
        <v>145615</v>
      </c>
      <c r="G42" s="429">
        <f t="shared" si="1"/>
        <v>73064</v>
      </c>
    </row>
    <row r="43" spans="2:7" s="8" customFormat="1" ht="15" customHeight="1">
      <c r="B43" s="424" t="s">
        <v>112</v>
      </c>
      <c r="C43" s="425">
        <v>4821</v>
      </c>
      <c r="D43" s="426">
        <v>9800</v>
      </c>
      <c r="E43" s="427">
        <v>750514</v>
      </c>
      <c r="F43" s="428">
        <f t="shared" si="0"/>
        <v>155676</v>
      </c>
      <c r="G43" s="429">
        <f t="shared" si="1"/>
        <v>76583</v>
      </c>
    </row>
    <row r="44" spans="2:7" s="8" customFormat="1" ht="15" customHeight="1">
      <c r="B44" s="430" t="s">
        <v>114</v>
      </c>
      <c r="C44" s="425">
        <v>3480</v>
      </c>
      <c r="D44" s="426">
        <v>7073</v>
      </c>
      <c r="E44" s="427">
        <v>564694</v>
      </c>
      <c r="F44" s="428">
        <f t="shared" si="0"/>
        <v>162268</v>
      </c>
      <c r="G44" s="429">
        <f t="shared" si="1"/>
        <v>79838</v>
      </c>
    </row>
    <row r="45" spans="2:7" s="8" customFormat="1" ht="15" customHeight="1">
      <c r="B45" s="431" t="s">
        <v>115</v>
      </c>
      <c r="C45" s="432">
        <v>1802</v>
      </c>
      <c r="D45" s="433">
        <v>3720</v>
      </c>
      <c r="E45" s="437">
        <v>304797</v>
      </c>
      <c r="F45" s="435">
        <f t="shared" si="0"/>
        <v>169144</v>
      </c>
      <c r="G45" s="436">
        <f t="shared" si="1"/>
        <v>81935</v>
      </c>
    </row>
    <row r="46" spans="2:7" s="170" customFormat="1" ht="15" customHeight="1">
      <c r="B46" s="440" t="s">
        <v>401</v>
      </c>
      <c r="C46" s="441">
        <v>14271</v>
      </c>
      <c r="D46" s="442">
        <v>28473</v>
      </c>
      <c r="E46" s="443">
        <v>2224566</v>
      </c>
      <c r="F46" s="444">
        <f t="shared" si="0"/>
        <v>155880</v>
      </c>
      <c r="G46" s="442">
        <f t="shared" si="1"/>
        <v>78129</v>
      </c>
    </row>
    <row r="47" spans="2:7" s="170" customFormat="1" ht="15" customHeight="1">
      <c r="B47" s="440" t="s">
        <v>402</v>
      </c>
      <c r="C47" s="441">
        <v>14340</v>
      </c>
      <c r="D47" s="442">
        <v>28179</v>
      </c>
      <c r="E47" s="443">
        <v>2257571</v>
      </c>
      <c r="F47" s="444">
        <f t="shared" si="0"/>
        <v>157432</v>
      </c>
      <c r="G47" s="442">
        <f t="shared" si="1"/>
        <v>80115</v>
      </c>
    </row>
    <row r="48" spans="2:7" s="170" customFormat="1" ht="15" customHeight="1">
      <c r="B48" s="440" t="s">
        <v>403</v>
      </c>
      <c r="C48" s="441">
        <v>11440</v>
      </c>
      <c r="D48" s="442">
        <v>20428</v>
      </c>
      <c r="E48" s="443">
        <v>1259992</v>
      </c>
      <c r="F48" s="444">
        <f t="shared" si="0"/>
        <v>110139</v>
      </c>
      <c r="G48" s="442">
        <f t="shared" si="1"/>
        <v>61680</v>
      </c>
    </row>
    <row r="49" spans="2:7" s="170" customFormat="1" ht="15" customHeight="1">
      <c r="B49" s="440" t="s">
        <v>404</v>
      </c>
      <c r="C49" s="441">
        <v>11382</v>
      </c>
      <c r="D49" s="442">
        <v>20660</v>
      </c>
      <c r="E49" s="443">
        <v>1250766</v>
      </c>
      <c r="F49" s="444">
        <f t="shared" si="0"/>
        <v>109890</v>
      </c>
      <c r="G49" s="442">
        <f t="shared" si="1"/>
        <v>60540</v>
      </c>
    </row>
    <row r="50" spans="2:7" s="170" customFormat="1" ht="15" customHeight="1">
      <c r="B50" s="440" t="s">
        <v>405</v>
      </c>
      <c r="C50" s="441">
        <v>11438</v>
      </c>
      <c r="D50" s="442">
        <v>20617</v>
      </c>
      <c r="E50" s="443">
        <v>1175481</v>
      </c>
      <c r="F50" s="444">
        <f t="shared" si="0"/>
        <v>102770</v>
      </c>
      <c r="G50" s="442">
        <f t="shared" si="1"/>
        <v>57015</v>
      </c>
    </row>
    <row r="51" spans="2:7" s="170" customFormat="1" ht="15" customHeight="1">
      <c r="B51" s="440" t="s">
        <v>406</v>
      </c>
      <c r="C51" s="441">
        <v>11484</v>
      </c>
      <c r="D51" s="442">
        <v>20639</v>
      </c>
      <c r="E51" s="443">
        <v>1184089</v>
      </c>
      <c r="F51" s="444">
        <f t="shared" si="0"/>
        <v>103108</v>
      </c>
      <c r="G51" s="442">
        <f t="shared" si="1"/>
        <v>57371</v>
      </c>
    </row>
    <row r="52" spans="2:7" s="170" customFormat="1" ht="15" customHeight="1">
      <c r="B52" s="440" t="s">
        <v>407</v>
      </c>
      <c r="C52" s="441">
        <v>11499</v>
      </c>
      <c r="D52" s="442">
        <v>20597</v>
      </c>
      <c r="E52" s="443">
        <v>1590777</v>
      </c>
      <c r="F52" s="444">
        <f t="shared" si="0"/>
        <v>138340</v>
      </c>
      <c r="G52" s="442">
        <f t="shared" si="1"/>
        <v>77233</v>
      </c>
    </row>
    <row r="53" spans="2:7" s="170" customFormat="1" ht="15" customHeight="1">
      <c r="B53" s="440" t="s">
        <v>408</v>
      </c>
      <c r="C53" s="441">
        <v>11483</v>
      </c>
      <c r="D53" s="442">
        <v>20349</v>
      </c>
      <c r="E53" s="443">
        <v>1568202</v>
      </c>
      <c r="F53" s="444">
        <f t="shared" si="0"/>
        <v>136567</v>
      </c>
      <c r="G53" s="442">
        <f t="shared" si="1"/>
        <v>77065</v>
      </c>
    </row>
    <row r="54" spans="2:7" s="170" customFormat="1" ht="15" customHeight="1">
      <c r="B54" s="440" t="s">
        <v>409</v>
      </c>
      <c r="C54" s="441">
        <v>11354</v>
      </c>
      <c r="D54" s="442">
        <v>19792</v>
      </c>
      <c r="E54" s="443">
        <v>1489247</v>
      </c>
      <c r="F54" s="444">
        <v>131165</v>
      </c>
      <c r="G54" s="442">
        <f>ROUND(E54/D54*1000,)</f>
        <v>75245</v>
      </c>
    </row>
    <row r="55" spans="2:7" s="170" customFormat="1" ht="15" customHeight="1">
      <c r="B55" s="440" t="s">
        <v>410</v>
      </c>
      <c r="C55" s="441">
        <v>11188</v>
      </c>
      <c r="D55" s="442">
        <v>19173</v>
      </c>
      <c r="E55" s="443">
        <v>1422933</v>
      </c>
      <c r="F55" s="442">
        <f>ROUND(E55/C55*1000,)</f>
        <v>127184</v>
      </c>
      <c r="G55" s="442">
        <f>ROUND(E55/D55*1000,)</f>
        <v>74215</v>
      </c>
    </row>
    <row r="56" spans="2:7" ht="13.5" customHeight="1">
      <c r="F56" s="505" t="s">
        <v>411</v>
      </c>
      <c r="G56" s="505"/>
    </row>
  </sheetData>
  <mergeCells count="4">
    <mergeCell ref="B3:B5"/>
    <mergeCell ref="C3:D3"/>
    <mergeCell ref="E3:G3"/>
    <mergeCell ref="F56:G56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&amp;R14.厚      生</oddHeader>
    <oddFooter>&amp;C-87-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="115" zoomScaleNormal="115" workbookViewId="0">
      <selection activeCell="L11" sqref="L11"/>
    </sheetView>
  </sheetViews>
  <sheetFormatPr defaultRowHeight="13.5"/>
  <cols>
    <col min="1" max="1" width="3.625" style="4" customWidth="1"/>
    <col min="2" max="3" width="9.625" style="4" customWidth="1"/>
    <col min="4" max="6" width="10.625" style="4" customWidth="1"/>
    <col min="7" max="7" width="8.625" style="4" customWidth="1"/>
    <col min="8" max="8" width="7.25" style="4" customWidth="1"/>
    <col min="9" max="9" width="10.625" style="4" customWidth="1"/>
    <col min="10" max="10" width="9.625" style="4" customWidth="1"/>
    <col min="11" max="11" width="4.375" style="4" customWidth="1"/>
    <col min="12" max="256" width="9" style="4"/>
    <col min="257" max="257" width="3.625" style="4" customWidth="1"/>
    <col min="258" max="259" width="9.625" style="4" customWidth="1"/>
    <col min="260" max="262" width="10.625" style="4" customWidth="1"/>
    <col min="263" max="263" width="8.625" style="4" customWidth="1"/>
    <col min="264" max="264" width="7.25" style="4" customWidth="1"/>
    <col min="265" max="265" width="10.625" style="4" customWidth="1"/>
    <col min="266" max="266" width="9.625" style="4" customWidth="1"/>
    <col min="267" max="267" width="4.375" style="4" customWidth="1"/>
    <col min="268" max="512" width="9" style="4"/>
    <col min="513" max="513" width="3.625" style="4" customWidth="1"/>
    <col min="514" max="515" width="9.625" style="4" customWidth="1"/>
    <col min="516" max="518" width="10.625" style="4" customWidth="1"/>
    <col min="519" max="519" width="8.625" style="4" customWidth="1"/>
    <col min="520" max="520" width="7.25" style="4" customWidth="1"/>
    <col min="521" max="521" width="10.625" style="4" customWidth="1"/>
    <col min="522" max="522" width="9.625" style="4" customWidth="1"/>
    <col min="523" max="523" width="4.375" style="4" customWidth="1"/>
    <col min="524" max="768" width="9" style="4"/>
    <col min="769" max="769" width="3.625" style="4" customWidth="1"/>
    <col min="770" max="771" width="9.625" style="4" customWidth="1"/>
    <col min="772" max="774" width="10.625" style="4" customWidth="1"/>
    <col min="775" max="775" width="8.625" style="4" customWidth="1"/>
    <col min="776" max="776" width="7.25" style="4" customWidth="1"/>
    <col min="777" max="777" width="10.625" style="4" customWidth="1"/>
    <col min="778" max="778" width="9.625" style="4" customWidth="1"/>
    <col min="779" max="779" width="4.375" style="4" customWidth="1"/>
    <col min="780" max="1024" width="9" style="4"/>
    <col min="1025" max="1025" width="3.625" style="4" customWidth="1"/>
    <col min="1026" max="1027" width="9.625" style="4" customWidth="1"/>
    <col min="1028" max="1030" width="10.625" style="4" customWidth="1"/>
    <col min="1031" max="1031" width="8.625" style="4" customWidth="1"/>
    <col min="1032" max="1032" width="7.25" style="4" customWidth="1"/>
    <col min="1033" max="1033" width="10.625" style="4" customWidth="1"/>
    <col min="1034" max="1034" width="9.625" style="4" customWidth="1"/>
    <col min="1035" max="1035" width="4.375" style="4" customWidth="1"/>
    <col min="1036" max="1280" width="9" style="4"/>
    <col min="1281" max="1281" width="3.625" style="4" customWidth="1"/>
    <col min="1282" max="1283" width="9.625" style="4" customWidth="1"/>
    <col min="1284" max="1286" width="10.625" style="4" customWidth="1"/>
    <col min="1287" max="1287" width="8.625" style="4" customWidth="1"/>
    <col min="1288" max="1288" width="7.25" style="4" customWidth="1"/>
    <col min="1289" max="1289" width="10.625" style="4" customWidth="1"/>
    <col min="1290" max="1290" width="9.625" style="4" customWidth="1"/>
    <col min="1291" max="1291" width="4.375" style="4" customWidth="1"/>
    <col min="1292" max="1536" width="9" style="4"/>
    <col min="1537" max="1537" width="3.625" style="4" customWidth="1"/>
    <col min="1538" max="1539" width="9.625" style="4" customWidth="1"/>
    <col min="1540" max="1542" width="10.625" style="4" customWidth="1"/>
    <col min="1543" max="1543" width="8.625" style="4" customWidth="1"/>
    <col min="1544" max="1544" width="7.25" style="4" customWidth="1"/>
    <col min="1545" max="1545" width="10.625" style="4" customWidth="1"/>
    <col min="1546" max="1546" width="9.625" style="4" customWidth="1"/>
    <col min="1547" max="1547" width="4.375" style="4" customWidth="1"/>
    <col min="1548" max="1792" width="9" style="4"/>
    <col min="1793" max="1793" width="3.625" style="4" customWidth="1"/>
    <col min="1794" max="1795" width="9.625" style="4" customWidth="1"/>
    <col min="1796" max="1798" width="10.625" style="4" customWidth="1"/>
    <col min="1799" max="1799" width="8.625" style="4" customWidth="1"/>
    <col min="1800" max="1800" width="7.25" style="4" customWidth="1"/>
    <col min="1801" max="1801" width="10.625" style="4" customWidth="1"/>
    <col min="1802" max="1802" width="9.625" style="4" customWidth="1"/>
    <col min="1803" max="1803" width="4.375" style="4" customWidth="1"/>
    <col min="1804" max="2048" width="9" style="4"/>
    <col min="2049" max="2049" width="3.625" style="4" customWidth="1"/>
    <col min="2050" max="2051" width="9.625" style="4" customWidth="1"/>
    <col min="2052" max="2054" width="10.625" style="4" customWidth="1"/>
    <col min="2055" max="2055" width="8.625" style="4" customWidth="1"/>
    <col min="2056" max="2056" width="7.25" style="4" customWidth="1"/>
    <col min="2057" max="2057" width="10.625" style="4" customWidth="1"/>
    <col min="2058" max="2058" width="9.625" style="4" customWidth="1"/>
    <col min="2059" max="2059" width="4.375" style="4" customWidth="1"/>
    <col min="2060" max="2304" width="9" style="4"/>
    <col min="2305" max="2305" width="3.625" style="4" customWidth="1"/>
    <col min="2306" max="2307" width="9.625" style="4" customWidth="1"/>
    <col min="2308" max="2310" width="10.625" style="4" customWidth="1"/>
    <col min="2311" max="2311" width="8.625" style="4" customWidth="1"/>
    <col min="2312" max="2312" width="7.25" style="4" customWidth="1"/>
    <col min="2313" max="2313" width="10.625" style="4" customWidth="1"/>
    <col min="2314" max="2314" width="9.625" style="4" customWidth="1"/>
    <col min="2315" max="2315" width="4.375" style="4" customWidth="1"/>
    <col min="2316" max="2560" width="9" style="4"/>
    <col min="2561" max="2561" width="3.625" style="4" customWidth="1"/>
    <col min="2562" max="2563" width="9.625" style="4" customWidth="1"/>
    <col min="2564" max="2566" width="10.625" style="4" customWidth="1"/>
    <col min="2567" max="2567" width="8.625" style="4" customWidth="1"/>
    <col min="2568" max="2568" width="7.25" style="4" customWidth="1"/>
    <col min="2569" max="2569" width="10.625" style="4" customWidth="1"/>
    <col min="2570" max="2570" width="9.625" style="4" customWidth="1"/>
    <col min="2571" max="2571" width="4.375" style="4" customWidth="1"/>
    <col min="2572" max="2816" width="9" style="4"/>
    <col min="2817" max="2817" width="3.625" style="4" customWidth="1"/>
    <col min="2818" max="2819" width="9.625" style="4" customWidth="1"/>
    <col min="2820" max="2822" width="10.625" style="4" customWidth="1"/>
    <col min="2823" max="2823" width="8.625" style="4" customWidth="1"/>
    <col min="2824" max="2824" width="7.25" style="4" customWidth="1"/>
    <col min="2825" max="2825" width="10.625" style="4" customWidth="1"/>
    <col min="2826" max="2826" width="9.625" style="4" customWidth="1"/>
    <col min="2827" max="2827" width="4.375" style="4" customWidth="1"/>
    <col min="2828" max="3072" width="9" style="4"/>
    <col min="3073" max="3073" width="3.625" style="4" customWidth="1"/>
    <col min="3074" max="3075" width="9.625" style="4" customWidth="1"/>
    <col min="3076" max="3078" width="10.625" style="4" customWidth="1"/>
    <col min="3079" max="3079" width="8.625" style="4" customWidth="1"/>
    <col min="3080" max="3080" width="7.25" style="4" customWidth="1"/>
    <col min="3081" max="3081" width="10.625" style="4" customWidth="1"/>
    <col min="3082" max="3082" width="9.625" style="4" customWidth="1"/>
    <col min="3083" max="3083" width="4.375" style="4" customWidth="1"/>
    <col min="3084" max="3328" width="9" style="4"/>
    <col min="3329" max="3329" width="3.625" style="4" customWidth="1"/>
    <col min="3330" max="3331" width="9.625" style="4" customWidth="1"/>
    <col min="3332" max="3334" width="10.625" style="4" customWidth="1"/>
    <col min="3335" max="3335" width="8.625" style="4" customWidth="1"/>
    <col min="3336" max="3336" width="7.25" style="4" customWidth="1"/>
    <col min="3337" max="3337" width="10.625" style="4" customWidth="1"/>
    <col min="3338" max="3338" width="9.625" style="4" customWidth="1"/>
    <col min="3339" max="3339" width="4.375" style="4" customWidth="1"/>
    <col min="3340" max="3584" width="9" style="4"/>
    <col min="3585" max="3585" width="3.625" style="4" customWidth="1"/>
    <col min="3586" max="3587" width="9.625" style="4" customWidth="1"/>
    <col min="3588" max="3590" width="10.625" style="4" customWidth="1"/>
    <col min="3591" max="3591" width="8.625" style="4" customWidth="1"/>
    <col min="3592" max="3592" width="7.25" style="4" customWidth="1"/>
    <col min="3593" max="3593" width="10.625" style="4" customWidth="1"/>
    <col min="3594" max="3594" width="9.625" style="4" customWidth="1"/>
    <col min="3595" max="3595" width="4.375" style="4" customWidth="1"/>
    <col min="3596" max="3840" width="9" style="4"/>
    <col min="3841" max="3841" width="3.625" style="4" customWidth="1"/>
    <col min="3842" max="3843" width="9.625" style="4" customWidth="1"/>
    <col min="3844" max="3846" width="10.625" style="4" customWidth="1"/>
    <col min="3847" max="3847" width="8.625" style="4" customWidth="1"/>
    <col min="3848" max="3848" width="7.25" style="4" customWidth="1"/>
    <col min="3849" max="3849" width="10.625" style="4" customWidth="1"/>
    <col min="3850" max="3850" width="9.625" style="4" customWidth="1"/>
    <col min="3851" max="3851" width="4.375" style="4" customWidth="1"/>
    <col min="3852" max="4096" width="9" style="4"/>
    <col min="4097" max="4097" width="3.625" style="4" customWidth="1"/>
    <col min="4098" max="4099" width="9.625" style="4" customWidth="1"/>
    <col min="4100" max="4102" width="10.625" style="4" customWidth="1"/>
    <col min="4103" max="4103" width="8.625" style="4" customWidth="1"/>
    <col min="4104" max="4104" width="7.25" style="4" customWidth="1"/>
    <col min="4105" max="4105" width="10.625" style="4" customWidth="1"/>
    <col min="4106" max="4106" width="9.625" style="4" customWidth="1"/>
    <col min="4107" max="4107" width="4.375" style="4" customWidth="1"/>
    <col min="4108" max="4352" width="9" style="4"/>
    <col min="4353" max="4353" width="3.625" style="4" customWidth="1"/>
    <col min="4354" max="4355" width="9.625" style="4" customWidth="1"/>
    <col min="4356" max="4358" width="10.625" style="4" customWidth="1"/>
    <col min="4359" max="4359" width="8.625" style="4" customWidth="1"/>
    <col min="4360" max="4360" width="7.25" style="4" customWidth="1"/>
    <col min="4361" max="4361" width="10.625" style="4" customWidth="1"/>
    <col min="4362" max="4362" width="9.625" style="4" customWidth="1"/>
    <col min="4363" max="4363" width="4.375" style="4" customWidth="1"/>
    <col min="4364" max="4608" width="9" style="4"/>
    <col min="4609" max="4609" width="3.625" style="4" customWidth="1"/>
    <col min="4610" max="4611" width="9.625" style="4" customWidth="1"/>
    <col min="4612" max="4614" width="10.625" style="4" customWidth="1"/>
    <col min="4615" max="4615" width="8.625" style="4" customWidth="1"/>
    <col min="4616" max="4616" width="7.25" style="4" customWidth="1"/>
    <col min="4617" max="4617" width="10.625" style="4" customWidth="1"/>
    <col min="4618" max="4618" width="9.625" style="4" customWidth="1"/>
    <col min="4619" max="4619" width="4.375" style="4" customWidth="1"/>
    <col min="4620" max="4864" width="9" style="4"/>
    <col min="4865" max="4865" width="3.625" style="4" customWidth="1"/>
    <col min="4866" max="4867" width="9.625" style="4" customWidth="1"/>
    <col min="4868" max="4870" width="10.625" style="4" customWidth="1"/>
    <col min="4871" max="4871" width="8.625" style="4" customWidth="1"/>
    <col min="4872" max="4872" width="7.25" style="4" customWidth="1"/>
    <col min="4873" max="4873" width="10.625" style="4" customWidth="1"/>
    <col min="4874" max="4874" width="9.625" style="4" customWidth="1"/>
    <col min="4875" max="4875" width="4.375" style="4" customWidth="1"/>
    <col min="4876" max="5120" width="9" style="4"/>
    <col min="5121" max="5121" width="3.625" style="4" customWidth="1"/>
    <col min="5122" max="5123" width="9.625" style="4" customWidth="1"/>
    <col min="5124" max="5126" width="10.625" style="4" customWidth="1"/>
    <col min="5127" max="5127" width="8.625" style="4" customWidth="1"/>
    <col min="5128" max="5128" width="7.25" style="4" customWidth="1"/>
    <col min="5129" max="5129" width="10.625" style="4" customWidth="1"/>
    <col min="5130" max="5130" width="9.625" style="4" customWidth="1"/>
    <col min="5131" max="5131" width="4.375" style="4" customWidth="1"/>
    <col min="5132" max="5376" width="9" style="4"/>
    <col min="5377" max="5377" width="3.625" style="4" customWidth="1"/>
    <col min="5378" max="5379" width="9.625" style="4" customWidth="1"/>
    <col min="5380" max="5382" width="10.625" style="4" customWidth="1"/>
    <col min="5383" max="5383" width="8.625" style="4" customWidth="1"/>
    <col min="5384" max="5384" width="7.25" style="4" customWidth="1"/>
    <col min="5385" max="5385" width="10.625" style="4" customWidth="1"/>
    <col min="5386" max="5386" width="9.625" style="4" customWidth="1"/>
    <col min="5387" max="5387" width="4.375" style="4" customWidth="1"/>
    <col min="5388" max="5632" width="9" style="4"/>
    <col min="5633" max="5633" width="3.625" style="4" customWidth="1"/>
    <col min="5634" max="5635" width="9.625" style="4" customWidth="1"/>
    <col min="5636" max="5638" width="10.625" style="4" customWidth="1"/>
    <col min="5639" max="5639" width="8.625" style="4" customWidth="1"/>
    <col min="5640" max="5640" width="7.25" style="4" customWidth="1"/>
    <col min="5641" max="5641" width="10.625" style="4" customWidth="1"/>
    <col min="5642" max="5642" width="9.625" style="4" customWidth="1"/>
    <col min="5643" max="5643" width="4.375" style="4" customWidth="1"/>
    <col min="5644" max="5888" width="9" style="4"/>
    <col min="5889" max="5889" width="3.625" style="4" customWidth="1"/>
    <col min="5890" max="5891" width="9.625" style="4" customWidth="1"/>
    <col min="5892" max="5894" width="10.625" style="4" customWidth="1"/>
    <col min="5895" max="5895" width="8.625" style="4" customWidth="1"/>
    <col min="5896" max="5896" width="7.25" style="4" customWidth="1"/>
    <col min="5897" max="5897" width="10.625" style="4" customWidth="1"/>
    <col min="5898" max="5898" width="9.625" style="4" customWidth="1"/>
    <col min="5899" max="5899" width="4.375" style="4" customWidth="1"/>
    <col min="5900" max="6144" width="9" style="4"/>
    <col min="6145" max="6145" width="3.625" style="4" customWidth="1"/>
    <col min="6146" max="6147" width="9.625" style="4" customWidth="1"/>
    <col min="6148" max="6150" width="10.625" style="4" customWidth="1"/>
    <col min="6151" max="6151" width="8.625" style="4" customWidth="1"/>
    <col min="6152" max="6152" width="7.25" style="4" customWidth="1"/>
    <col min="6153" max="6153" width="10.625" style="4" customWidth="1"/>
    <col min="6154" max="6154" width="9.625" style="4" customWidth="1"/>
    <col min="6155" max="6155" width="4.375" style="4" customWidth="1"/>
    <col min="6156" max="6400" width="9" style="4"/>
    <col min="6401" max="6401" width="3.625" style="4" customWidth="1"/>
    <col min="6402" max="6403" width="9.625" style="4" customWidth="1"/>
    <col min="6404" max="6406" width="10.625" style="4" customWidth="1"/>
    <col min="6407" max="6407" width="8.625" style="4" customWidth="1"/>
    <col min="6408" max="6408" width="7.25" style="4" customWidth="1"/>
    <col min="6409" max="6409" width="10.625" style="4" customWidth="1"/>
    <col min="6410" max="6410" width="9.625" style="4" customWidth="1"/>
    <col min="6411" max="6411" width="4.375" style="4" customWidth="1"/>
    <col min="6412" max="6656" width="9" style="4"/>
    <col min="6657" max="6657" width="3.625" style="4" customWidth="1"/>
    <col min="6658" max="6659" width="9.625" style="4" customWidth="1"/>
    <col min="6660" max="6662" width="10.625" style="4" customWidth="1"/>
    <col min="6663" max="6663" width="8.625" style="4" customWidth="1"/>
    <col min="6664" max="6664" width="7.25" style="4" customWidth="1"/>
    <col min="6665" max="6665" width="10.625" style="4" customWidth="1"/>
    <col min="6666" max="6666" width="9.625" style="4" customWidth="1"/>
    <col min="6667" max="6667" width="4.375" style="4" customWidth="1"/>
    <col min="6668" max="6912" width="9" style="4"/>
    <col min="6913" max="6913" width="3.625" style="4" customWidth="1"/>
    <col min="6914" max="6915" width="9.625" style="4" customWidth="1"/>
    <col min="6916" max="6918" width="10.625" style="4" customWidth="1"/>
    <col min="6919" max="6919" width="8.625" style="4" customWidth="1"/>
    <col min="6920" max="6920" width="7.25" style="4" customWidth="1"/>
    <col min="6921" max="6921" width="10.625" style="4" customWidth="1"/>
    <col min="6922" max="6922" width="9.625" style="4" customWidth="1"/>
    <col min="6923" max="6923" width="4.375" style="4" customWidth="1"/>
    <col min="6924" max="7168" width="9" style="4"/>
    <col min="7169" max="7169" width="3.625" style="4" customWidth="1"/>
    <col min="7170" max="7171" width="9.625" style="4" customWidth="1"/>
    <col min="7172" max="7174" width="10.625" style="4" customWidth="1"/>
    <col min="7175" max="7175" width="8.625" style="4" customWidth="1"/>
    <col min="7176" max="7176" width="7.25" style="4" customWidth="1"/>
    <col min="7177" max="7177" width="10.625" style="4" customWidth="1"/>
    <col min="7178" max="7178" width="9.625" style="4" customWidth="1"/>
    <col min="7179" max="7179" width="4.375" style="4" customWidth="1"/>
    <col min="7180" max="7424" width="9" style="4"/>
    <col min="7425" max="7425" width="3.625" style="4" customWidth="1"/>
    <col min="7426" max="7427" width="9.625" style="4" customWidth="1"/>
    <col min="7428" max="7430" width="10.625" style="4" customWidth="1"/>
    <col min="7431" max="7431" width="8.625" style="4" customWidth="1"/>
    <col min="7432" max="7432" width="7.25" style="4" customWidth="1"/>
    <col min="7433" max="7433" width="10.625" style="4" customWidth="1"/>
    <col min="7434" max="7434" width="9.625" style="4" customWidth="1"/>
    <col min="7435" max="7435" width="4.375" style="4" customWidth="1"/>
    <col min="7436" max="7680" width="9" style="4"/>
    <col min="7681" max="7681" width="3.625" style="4" customWidth="1"/>
    <col min="7682" max="7683" width="9.625" style="4" customWidth="1"/>
    <col min="7684" max="7686" width="10.625" style="4" customWidth="1"/>
    <col min="7687" max="7687" width="8.625" style="4" customWidth="1"/>
    <col min="7688" max="7688" width="7.25" style="4" customWidth="1"/>
    <col min="7689" max="7689" width="10.625" style="4" customWidth="1"/>
    <col min="7690" max="7690" width="9.625" style="4" customWidth="1"/>
    <col min="7691" max="7691" width="4.375" style="4" customWidth="1"/>
    <col min="7692" max="7936" width="9" style="4"/>
    <col min="7937" max="7937" width="3.625" style="4" customWidth="1"/>
    <col min="7938" max="7939" width="9.625" style="4" customWidth="1"/>
    <col min="7940" max="7942" width="10.625" style="4" customWidth="1"/>
    <col min="7943" max="7943" width="8.625" style="4" customWidth="1"/>
    <col min="7944" max="7944" width="7.25" style="4" customWidth="1"/>
    <col min="7945" max="7945" width="10.625" style="4" customWidth="1"/>
    <col min="7946" max="7946" width="9.625" style="4" customWidth="1"/>
    <col min="7947" max="7947" width="4.375" style="4" customWidth="1"/>
    <col min="7948" max="8192" width="9" style="4"/>
    <col min="8193" max="8193" width="3.625" style="4" customWidth="1"/>
    <col min="8194" max="8195" width="9.625" style="4" customWidth="1"/>
    <col min="8196" max="8198" width="10.625" style="4" customWidth="1"/>
    <col min="8199" max="8199" width="8.625" style="4" customWidth="1"/>
    <col min="8200" max="8200" width="7.25" style="4" customWidth="1"/>
    <col min="8201" max="8201" width="10.625" style="4" customWidth="1"/>
    <col min="8202" max="8202" width="9.625" style="4" customWidth="1"/>
    <col min="8203" max="8203" width="4.375" style="4" customWidth="1"/>
    <col min="8204" max="8448" width="9" style="4"/>
    <col min="8449" max="8449" width="3.625" style="4" customWidth="1"/>
    <col min="8450" max="8451" width="9.625" style="4" customWidth="1"/>
    <col min="8452" max="8454" width="10.625" style="4" customWidth="1"/>
    <col min="8455" max="8455" width="8.625" style="4" customWidth="1"/>
    <col min="8456" max="8456" width="7.25" style="4" customWidth="1"/>
    <col min="8457" max="8457" width="10.625" style="4" customWidth="1"/>
    <col min="8458" max="8458" width="9.625" style="4" customWidth="1"/>
    <col min="8459" max="8459" width="4.375" style="4" customWidth="1"/>
    <col min="8460" max="8704" width="9" style="4"/>
    <col min="8705" max="8705" width="3.625" style="4" customWidth="1"/>
    <col min="8706" max="8707" width="9.625" style="4" customWidth="1"/>
    <col min="8708" max="8710" width="10.625" style="4" customWidth="1"/>
    <col min="8711" max="8711" width="8.625" style="4" customWidth="1"/>
    <col min="8712" max="8712" width="7.25" style="4" customWidth="1"/>
    <col min="8713" max="8713" width="10.625" style="4" customWidth="1"/>
    <col min="8714" max="8714" width="9.625" style="4" customWidth="1"/>
    <col min="8715" max="8715" width="4.375" style="4" customWidth="1"/>
    <col min="8716" max="8960" width="9" style="4"/>
    <col min="8961" max="8961" width="3.625" style="4" customWidth="1"/>
    <col min="8962" max="8963" width="9.625" style="4" customWidth="1"/>
    <col min="8964" max="8966" width="10.625" style="4" customWidth="1"/>
    <col min="8967" max="8967" width="8.625" style="4" customWidth="1"/>
    <col min="8968" max="8968" width="7.25" style="4" customWidth="1"/>
    <col min="8969" max="8969" width="10.625" style="4" customWidth="1"/>
    <col min="8970" max="8970" width="9.625" style="4" customWidth="1"/>
    <col min="8971" max="8971" width="4.375" style="4" customWidth="1"/>
    <col min="8972" max="9216" width="9" style="4"/>
    <col min="9217" max="9217" width="3.625" style="4" customWidth="1"/>
    <col min="9218" max="9219" width="9.625" style="4" customWidth="1"/>
    <col min="9220" max="9222" width="10.625" style="4" customWidth="1"/>
    <col min="9223" max="9223" width="8.625" style="4" customWidth="1"/>
    <col min="9224" max="9224" width="7.25" style="4" customWidth="1"/>
    <col min="9225" max="9225" width="10.625" style="4" customWidth="1"/>
    <col min="9226" max="9226" width="9.625" style="4" customWidth="1"/>
    <col min="9227" max="9227" width="4.375" style="4" customWidth="1"/>
    <col min="9228" max="9472" width="9" style="4"/>
    <col min="9473" max="9473" width="3.625" style="4" customWidth="1"/>
    <col min="9474" max="9475" width="9.625" style="4" customWidth="1"/>
    <col min="9476" max="9478" width="10.625" style="4" customWidth="1"/>
    <col min="9479" max="9479" width="8.625" style="4" customWidth="1"/>
    <col min="9480" max="9480" width="7.25" style="4" customWidth="1"/>
    <col min="9481" max="9481" width="10.625" style="4" customWidth="1"/>
    <col min="9482" max="9482" width="9.625" style="4" customWidth="1"/>
    <col min="9483" max="9483" width="4.375" style="4" customWidth="1"/>
    <col min="9484" max="9728" width="9" style="4"/>
    <col min="9729" max="9729" width="3.625" style="4" customWidth="1"/>
    <col min="9730" max="9731" width="9.625" style="4" customWidth="1"/>
    <col min="9732" max="9734" width="10.625" style="4" customWidth="1"/>
    <col min="9735" max="9735" width="8.625" style="4" customWidth="1"/>
    <col min="9736" max="9736" width="7.25" style="4" customWidth="1"/>
    <col min="9737" max="9737" width="10.625" style="4" customWidth="1"/>
    <col min="9738" max="9738" width="9.625" style="4" customWidth="1"/>
    <col min="9739" max="9739" width="4.375" style="4" customWidth="1"/>
    <col min="9740" max="9984" width="9" style="4"/>
    <col min="9985" max="9985" width="3.625" style="4" customWidth="1"/>
    <col min="9986" max="9987" width="9.625" style="4" customWidth="1"/>
    <col min="9988" max="9990" width="10.625" style="4" customWidth="1"/>
    <col min="9991" max="9991" width="8.625" style="4" customWidth="1"/>
    <col min="9992" max="9992" width="7.25" style="4" customWidth="1"/>
    <col min="9993" max="9993" width="10.625" style="4" customWidth="1"/>
    <col min="9994" max="9994" width="9.625" style="4" customWidth="1"/>
    <col min="9995" max="9995" width="4.375" style="4" customWidth="1"/>
    <col min="9996" max="10240" width="9" style="4"/>
    <col min="10241" max="10241" width="3.625" style="4" customWidth="1"/>
    <col min="10242" max="10243" width="9.625" style="4" customWidth="1"/>
    <col min="10244" max="10246" width="10.625" style="4" customWidth="1"/>
    <col min="10247" max="10247" width="8.625" style="4" customWidth="1"/>
    <col min="10248" max="10248" width="7.25" style="4" customWidth="1"/>
    <col min="10249" max="10249" width="10.625" style="4" customWidth="1"/>
    <col min="10250" max="10250" width="9.625" style="4" customWidth="1"/>
    <col min="10251" max="10251" width="4.375" style="4" customWidth="1"/>
    <col min="10252" max="10496" width="9" style="4"/>
    <col min="10497" max="10497" width="3.625" style="4" customWidth="1"/>
    <col min="10498" max="10499" width="9.625" style="4" customWidth="1"/>
    <col min="10500" max="10502" width="10.625" style="4" customWidth="1"/>
    <col min="10503" max="10503" width="8.625" style="4" customWidth="1"/>
    <col min="10504" max="10504" width="7.25" style="4" customWidth="1"/>
    <col min="10505" max="10505" width="10.625" style="4" customWidth="1"/>
    <col min="10506" max="10506" width="9.625" style="4" customWidth="1"/>
    <col min="10507" max="10507" width="4.375" style="4" customWidth="1"/>
    <col min="10508" max="10752" width="9" style="4"/>
    <col min="10753" max="10753" width="3.625" style="4" customWidth="1"/>
    <col min="10754" max="10755" width="9.625" style="4" customWidth="1"/>
    <col min="10756" max="10758" width="10.625" style="4" customWidth="1"/>
    <col min="10759" max="10759" width="8.625" style="4" customWidth="1"/>
    <col min="10760" max="10760" width="7.25" style="4" customWidth="1"/>
    <col min="10761" max="10761" width="10.625" style="4" customWidth="1"/>
    <col min="10762" max="10762" width="9.625" style="4" customWidth="1"/>
    <col min="10763" max="10763" width="4.375" style="4" customWidth="1"/>
    <col min="10764" max="11008" width="9" style="4"/>
    <col min="11009" max="11009" width="3.625" style="4" customWidth="1"/>
    <col min="11010" max="11011" width="9.625" style="4" customWidth="1"/>
    <col min="11012" max="11014" width="10.625" style="4" customWidth="1"/>
    <col min="11015" max="11015" width="8.625" style="4" customWidth="1"/>
    <col min="11016" max="11016" width="7.25" style="4" customWidth="1"/>
    <col min="11017" max="11017" width="10.625" style="4" customWidth="1"/>
    <col min="11018" max="11018" width="9.625" style="4" customWidth="1"/>
    <col min="11019" max="11019" width="4.375" style="4" customWidth="1"/>
    <col min="11020" max="11264" width="9" style="4"/>
    <col min="11265" max="11265" width="3.625" style="4" customWidth="1"/>
    <col min="11266" max="11267" width="9.625" style="4" customWidth="1"/>
    <col min="11268" max="11270" width="10.625" style="4" customWidth="1"/>
    <col min="11271" max="11271" width="8.625" style="4" customWidth="1"/>
    <col min="11272" max="11272" width="7.25" style="4" customWidth="1"/>
    <col min="11273" max="11273" width="10.625" style="4" customWidth="1"/>
    <col min="11274" max="11274" width="9.625" style="4" customWidth="1"/>
    <col min="11275" max="11275" width="4.375" style="4" customWidth="1"/>
    <col min="11276" max="11520" width="9" style="4"/>
    <col min="11521" max="11521" width="3.625" style="4" customWidth="1"/>
    <col min="11522" max="11523" width="9.625" style="4" customWidth="1"/>
    <col min="11524" max="11526" width="10.625" style="4" customWidth="1"/>
    <col min="11527" max="11527" width="8.625" style="4" customWidth="1"/>
    <col min="11528" max="11528" width="7.25" style="4" customWidth="1"/>
    <col min="11529" max="11529" width="10.625" style="4" customWidth="1"/>
    <col min="11530" max="11530" width="9.625" style="4" customWidth="1"/>
    <col min="11531" max="11531" width="4.375" style="4" customWidth="1"/>
    <col min="11532" max="11776" width="9" style="4"/>
    <col min="11777" max="11777" width="3.625" style="4" customWidth="1"/>
    <col min="11778" max="11779" width="9.625" style="4" customWidth="1"/>
    <col min="11780" max="11782" width="10.625" style="4" customWidth="1"/>
    <col min="11783" max="11783" width="8.625" style="4" customWidth="1"/>
    <col min="11784" max="11784" width="7.25" style="4" customWidth="1"/>
    <col min="11785" max="11785" width="10.625" style="4" customWidth="1"/>
    <col min="11786" max="11786" width="9.625" style="4" customWidth="1"/>
    <col min="11787" max="11787" width="4.375" style="4" customWidth="1"/>
    <col min="11788" max="12032" width="9" style="4"/>
    <col min="12033" max="12033" width="3.625" style="4" customWidth="1"/>
    <col min="12034" max="12035" width="9.625" style="4" customWidth="1"/>
    <col min="12036" max="12038" width="10.625" style="4" customWidth="1"/>
    <col min="12039" max="12039" width="8.625" style="4" customWidth="1"/>
    <col min="12040" max="12040" width="7.25" style="4" customWidth="1"/>
    <col min="12041" max="12041" width="10.625" style="4" customWidth="1"/>
    <col min="12042" max="12042" width="9.625" style="4" customWidth="1"/>
    <col min="12043" max="12043" width="4.375" style="4" customWidth="1"/>
    <col min="12044" max="12288" width="9" style="4"/>
    <col min="12289" max="12289" width="3.625" style="4" customWidth="1"/>
    <col min="12290" max="12291" width="9.625" style="4" customWidth="1"/>
    <col min="12292" max="12294" width="10.625" style="4" customWidth="1"/>
    <col min="12295" max="12295" width="8.625" style="4" customWidth="1"/>
    <col min="12296" max="12296" width="7.25" style="4" customWidth="1"/>
    <col min="12297" max="12297" width="10.625" style="4" customWidth="1"/>
    <col min="12298" max="12298" width="9.625" style="4" customWidth="1"/>
    <col min="12299" max="12299" width="4.375" style="4" customWidth="1"/>
    <col min="12300" max="12544" width="9" style="4"/>
    <col min="12545" max="12545" width="3.625" style="4" customWidth="1"/>
    <col min="12546" max="12547" width="9.625" style="4" customWidth="1"/>
    <col min="12548" max="12550" width="10.625" style="4" customWidth="1"/>
    <col min="12551" max="12551" width="8.625" style="4" customWidth="1"/>
    <col min="12552" max="12552" width="7.25" style="4" customWidth="1"/>
    <col min="12553" max="12553" width="10.625" style="4" customWidth="1"/>
    <col min="12554" max="12554" width="9.625" style="4" customWidth="1"/>
    <col min="12555" max="12555" width="4.375" style="4" customWidth="1"/>
    <col min="12556" max="12800" width="9" style="4"/>
    <col min="12801" max="12801" width="3.625" style="4" customWidth="1"/>
    <col min="12802" max="12803" width="9.625" style="4" customWidth="1"/>
    <col min="12804" max="12806" width="10.625" style="4" customWidth="1"/>
    <col min="12807" max="12807" width="8.625" style="4" customWidth="1"/>
    <col min="12808" max="12808" width="7.25" style="4" customWidth="1"/>
    <col min="12809" max="12809" width="10.625" style="4" customWidth="1"/>
    <col min="12810" max="12810" width="9.625" style="4" customWidth="1"/>
    <col min="12811" max="12811" width="4.375" style="4" customWidth="1"/>
    <col min="12812" max="13056" width="9" style="4"/>
    <col min="13057" max="13057" width="3.625" style="4" customWidth="1"/>
    <col min="13058" max="13059" width="9.625" style="4" customWidth="1"/>
    <col min="13060" max="13062" width="10.625" style="4" customWidth="1"/>
    <col min="13063" max="13063" width="8.625" style="4" customWidth="1"/>
    <col min="13064" max="13064" width="7.25" style="4" customWidth="1"/>
    <col min="13065" max="13065" width="10.625" style="4" customWidth="1"/>
    <col min="13066" max="13066" width="9.625" style="4" customWidth="1"/>
    <col min="13067" max="13067" width="4.375" style="4" customWidth="1"/>
    <col min="13068" max="13312" width="9" style="4"/>
    <col min="13313" max="13313" width="3.625" style="4" customWidth="1"/>
    <col min="13314" max="13315" width="9.625" style="4" customWidth="1"/>
    <col min="13316" max="13318" width="10.625" style="4" customWidth="1"/>
    <col min="13319" max="13319" width="8.625" style="4" customWidth="1"/>
    <col min="13320" max="13320" width="7.25" style="4" customWidth="1"/>
    <col min="13321" max="13321" width="10.625" style="4" customWidth="1"/>
    <col min="13322" max="13322" width="9.625" style="4" customWidth="1"/>
    <col min="13323" max="13323" width="4.375" style="4" customWidth="1"/>
    <col min="13324" max="13568" width="9" style="4"/>
    <col min="13569" max="13569" width="3.625" style="4" customWidth="1"/>
    <col min="13570" max="13571" width="9.625" style="4" customWidth="1"/>
    <col min="13572" max="13574" width="10.625" style="4" customWidth="1"/>
    <col min="13575" max="13575" width="8.625" style="4" customWidth="1"/>
    <col min="13576" max="13576" width="7.25" style="4" customWidth="1"/>
    <col min="13577" max="13577" width="10.625" style="4" customWidth="1"/>
    <col min="13578" max="13578" width="9.625" style="4" customWidth="1"/>
    <col min="13579" max="13579" width="4.375" style="4" customWidth="1"/>
    <col min="13580" max="13824" width="9" style="4"/>
    <col min="13825" max="13825" width="3.625" style="4" customWidth="1"/>
    <col min="13826" max="13827" width="9.625" style="4" customWidth="1"/>
    <col min="13828" max="13830" width="10.625" style="4" customWidth="1"/>
    <col min="13831" max="13831" width="8.625" style="4" customWidth="1"/>
    <col min="13832" max="13832" width="7.25" style="4" customWidth="1"/>
    <col min="13833" max="13833" width="10.625" style="4" customWidth="1"/>
    <col min="13834" max="13834" width="9.625" style="4" customWidth="1"/>
    <col min="13835" max="13835" width="4.375" style="4" customWidth="1"/>
    <col min="13836" max="14080" width="9" style="4"/>
    <col min="14081" max="14081" width="3.625" style="4" customWidth="1"/>
    <col min="14082" max="14083" width="9.625" style="4" customWidth="1"/>
    <col min="14084" max="14086" width="10.625" style="4" customWidth="1"/>
    <col min="14087" max="14087" width="8.625" style="4" customWidth="1"/>
    <col min="14088" max="14088" width="7.25" style="4" customWidth="1"/>
    <col min="14089" max="14089" width="10.625" style="4" customWidth="1"/>
    <col min="14090" max="14090" width="9.625" style="4" customWidth="1"/>
    <col min="14091" max="14091" width="4.375" style="4" customWidth="1"/>
    <col min="14092" max="14336" width="9" style="4"/>
    <col min="14337" max="14337" width="3.625" style="4" customWidth="1"/>
    <col min="14338" max="14339" width="9.625" style="4" customWidth="1"/>
    <col min="14340" max="14342" width="10.625" style="4" customWidth="1"/>
    <col min="14343" max="14343" width="8.625" style="4" customWidth="1"/>
    <col min="14344" max="14344" width="7.25" style="4" customWidth="1"/>
    <col min="14345" max="14345" width="10.625" style="4" customWidth="1"/>
    <col min="14346" max="14346" width="9.625" style="4" customWidth="1"/>
    <col min="14347" max="14347" width="4.375" style="4" customWidth="1"/>
    <col min="14348" max="14592" width="9" style="4"/>
    <col min="14593" max="14593" width="3.625" style="4" customWidth="1"/>
    <col min="14594" max="14595" width="9.625" style="4" customWidth="1"/>
    <col min="14596" max="14598" width="10.625" style="4" customWidth="1"/>
    <col min="14599" max="14599" width="8.625" style="4" customWidth="1"/>
    <col min="14600" max="14600" width="7.25" style="4" customWidth="1"/>
    <col min="14601" max="14601" width="10.625" style="4" customWidth="1"/>
    <col min="14602" max="14602" width="9.625" style="4" customWidth="1"/>
    <col min="14603" max="14603" width="4.375" style="4" customWidth="1"/>
    <col min="14604" max="14848" width="9" style="4"/>
    <col min="14849" max="14849" width="3.625" style="4" customWidth="1"/>
    <col min="14850" max="14851" width="9.625" style="4" customWidth="1"/>
    <col min="14852" max="14854" width="10.625" style="4" customWidth="1"/>
    <col min="14855" max="14855" width="8.625" style="4" customWidth="1"/>
    <col min="14856" max="14856" width="7.25" style="4" customWidth="1"/>
    <col min="14857" max="14857" width="10.625" style="4" customWidth="1"/>
    <col min="14858" max="14858" width="9.625" style="4" customWidth="1"/>
    <col min="14859" max="14859" width="4.375" style="4" customWidth="1"/>
    <col min="14860" max="15104" width="9" style="4"/>
    <col min="15105" max="15105" width="3.625" style="4" customWidth="1"/>
    <col min="15106" max="15107" width="9.625" style="4" customWidth="1"/>
    <col min="15108" max="15110" width="10.625" style="4" customWidth="1"/>
    <col min="15111" max="15111" width="8.625" style="4" customWidth="1"/>
    <col min="15112" max="15112" width="7.25" style="4" customWidth="1"/>
    <col min="15113" max="15113" width="10.625" style="4" customWidth="1"/>
    <col min="15114" max="15114" width="9.625" style="4" customWidth="1"/>
    <col min="15115" max="15115" width="4.375" style="4" customWidth="1"/>
    <col min="15116" max="15360" width="9" style="4"/>
    <col min="15361" max="15361" width="3.625" style="4" customWidth="1"/>
    <col min="15362" max="15363" width="9.625" style="4" customWidth="1"/>
    <col min="15364" max="15366" width="10.625" style="4" customWidth="1"/>
    <col min="15367" max="15367" width="8.625" style="4" customWidth="1"/>
    <col min="15368" max="15368" width="7.25" style="4" customWidth="1"/>
    <col min="15369" max="15369" width="10.625" style="4" customWidth="1"/>
    <col min="15370" max="15370" width="9.625" style="4" customWidth="1"/>
    <col min="15371" max="15371" width="4.375" style="4" customWidth="1"/>
    <col min="15372" max="15616" width="9" style="4"/>
    <col min="15617" max="15617" width="3.625" style="4" customWidth="1"/>
    <col min="15618" max="15619" width="9.625" style="4" customWidth="1"/>
    <col min="15620" max="15622" width="10.625" style="4" customWidth="1"/>
    <col min="15623" max="15623" width="8.625" style="4" customWidth="1"/>
    <col min="15624" max="15624" width="7.25" style="4" customWidth="1"/>
    <col min="15625" max="15625" width="10.625" style="4" customWidth="1"/>
    <col min="15626" max="15626" width="9.625" style="4" customWidth="1"/>
    <col min="15627" max="15627" width="4.375" style="4" customWidth="1"/>
    <col min="15628" max="15872" width="9" style="4"/>
    <col min="15873" max="15873" width="3.625" style="4" customWidth="1"/>
    <col min="15874" max="15875" width="9.625" style="4" customWidth="1"/>
    <col min="15876" max="15878" width="10.625" style="4" customWidth="1"/>
    <col min="15879" max="15879" width="8.625" style="4" customWidth="1"/>
    <col min="15880" max="15880" width="7.25" style="4" customWidth="1"/>
    <col min="15881" max="15881" width="10.625" style="4" customWidth="1"/>
    <col min="15882" max="15882" width="9.625" style="4" customWidth="1"/>
    <col min="15883" max="15883" width="4.375" style="4" customWidth="1"/>
    <col min="15884" max="16128" width="9" style="4"/>
    <col min="16129" max="16129" width="3.625" style="4" customWidth="1"/>
    <col min="16130" max="16131" width="9.625" style="4" customWidth="1"/>
    <col min="16132" max="16134" width="10.625" style="4" customWidth="1"/>
    <col min="16135" max="16135" width="8.625" style="4" customWidth="1"/>
    <col min="16136" max="16136" width="7.25" style="4" customWidth="1"/>
    <col min="16137" max="16137" width="10.625" style="4" customWidth="1"/>
    <col min="16138" max="16138" width="9.625" style="4" customWidth="1"/>
    <col min="16139" max="16139" width="4.375" style="4" customWidth="1"/>
    <col min="16140" max="16384" width="9" style="4"/>
  </cols>
  <sheetData>
    <row r="1" spans="1:10" ht="30" customHeight="1">
      <c r="A1" s="339" t="s">
        <v>358</v>
      </c>
    </row>
    <row r="2" spans="1:10" ht="18" customHeight="1">
      <c r="A2" s="4">
        <v>2</v>
      </c>
      <c r="B2" s="4" t="s">
        <v>359</v>
      </c>
    </row>
    <row r="3" spans="1:10" s="8" customFormat="1" ht="13.5" customHeight="1">
      <c r="B3" s="499" t="s">
        <v>284</v>
      </c>
      <c r="C3" s="181"/>
      <c r="D3" s="498" t="s">
        <v>360</v>
      </c>
      <c r="E3" s="507"/>
      <c r="F3" s="507"/>
      <c r="G3" s="507"/>
      <c r="H3" s="507"/>
      <c r="I3" s="386"/>
      <c r="J3" s="508" t="s">
        <v>361</v>
      </c>
    </row>
    <row r="4" spans="1:10" s="8" customFormat="1" ht="13.5" customHeight="1">
      <c r="B4" s="500"/>
      <c r="C4" s="387" t="s">
        <v>362</v>
      </c>
      <c r="D4" s="495" t="s">
        <v>363</v>
      </c>
      <c r="E4" s="495"/>
      <c r="F4" s="495"/>
      <c r="G4" s="499" t="s">
        <v>364</v>
      </c>
      <c r="H4" s="499" t="s">
        <v>365</v>
      </c>
      <c r="I4" s="510" t="s">
        <v>366</v>
      </c>
      <c r="J4" s="509"/>
    </row>
    <row r="5" spans="1:10" s="8" customFormat="1" ht="13.5" customHeight="1">
      <c r="B5" s="500"/>
      <c r="C5" s="388"/>
      <c r="D5" s="499" t="s">
        <v>367</v>
      </c>
      <c r="E5" s="499"/>
      <c r="F5" s="389" t="s">
        <v>368</v>
      </c>
      <c r="G5" s="500"/>
      <c r="H5" s="500"/>
      <c r="I5" s="511"/>
      <c r="J5" s="509"/>
    </row>
    <row r="6" spans="1:10" s="8" customFormat="1" ht="13.5" customHeight="1">
      <c r="B6" s="501"/>
      <c r="C6" s="390"/>
      <c r="D6" s="391" t="s">
        <v>369</v>
      </c>
      <c r="E6" s="392" t="s">
        <v>370</v>
      </c>
      <c r="F6" s="393" t="s">
        <v>371</v>
      </c>
      <c r="G6" s="393" t="s">
        <v>371</v>
      </c>
      <c r="H6" s="393" t="s">
        <v>371</v>
      </c>
      <c r="I6" s="393" t="s">
        <v>371</v>
      </c>
      <c r="J6" s="394" t="s">
        <v>372</v>
      </c>
    </row>
    <row r="7" spans="1:10" s="8" customFormat="1" ht="15" customHeight="1">
      <c r="B7" s="251" t="s">
        <v>345</v>
      </c>
      <c r="C7" s="159">
        <f t="shared" ref="C7:H7" si="0">SUM(C8:C11)</f>
        <v>17380</v>
      </c>
      <c r="D7" s="395">
        <f t="shared" si="0"/>
        <v>1465509</v>
      </c>
      <c r="E7" s="396">
        <f t="shared" si="0"/>
        <v>1719310</v>
      </c>
      <c r="F7" s="168">
        <f t="shared" si="0"/>
        <v>269784</v>
      </c>
      <c r="G7" s="168">
        <f t="shared" si="0"/>
        <v>286481</v>
      </c>
      <c r="H7" s="168">
        <f t="shared" si="0"/>
        <v>55437</v>
      </c>
      <c r="I7" s="397">
        <f t="shared" ref="I7:I54" si="1">SUM(D7:H7)</f>
        <v>3796521</v>
      </c>
      <c r="J7" s="398">
        <f t="shared" ref="J7:J54" si="2">ROUND(I7/C7*1000,0)</f>
        <v>218442</v>
      </c>
    </row>
    <row r="8" spans="1:10" s="8" customFormat="1" ht="14.1" customHeight="1">
      <c r="B8" s="257" t="s">
        <v>111</v>
      </c>
      <c r="C8" s="360">
        <v>5155</v>
      </c>
      <c r="D8" s="259">
        <v>469592</v>
      </c>
      <c r="E8" s="261">
        <v>552148</v>
      </c>
      <c r="F8" s="360">
        <v>88675</v>
      </c>
      <c r="G8" s="360">
        <v>81208</v>
      </c>
      <c r="H8" s="360">
        <v>20642</v>
      </c>
      <c r="I8" s="244">
        <f t="shared" si="1"/>
        <v>1212265</v>
      </c>
      <c r="J8" s="399">
        <f t="shared" si="2"/>
        <v>235163</v>
      </c>
    </row>
    <row r="9" spans="1:10" s="8" customFormat="1" ht="14.1" customHeight="1">
      <c r="B9" s="257" t="s">
        <v>112</v>
      </c>
      <c r="C9" s="360">
        <v>6060</v>
      </c>
      <c r="D9" s="259">
        <v>508197</v>
      </c>
      <c r="E9" s="261">
        <v>571406</v>
      </c>
      <c r="F9" s="360">
        <v>83529</v>
      </c>
      <c r="G9" s="360">
        <v>128700</v>
      </c>
      <c r="H9" s="360">
        <v>16356</v>
      </c>
      <c r="I9" s="244">
        <f t="shared" si="1"/>
        <v>1308188</v>
      </c>
      <c r="J9" s="399">
        <f t="shared" si="2"/>
        <v>215873</v>
      </c>
    </row>
    <row r="10" spans="1:10" s="8" customFormat="1" ht="14.1" customHeight="1">
      <c r="B10" s="257" t="s">
        <v>114</v>
      </c>
      <c r="C10" s="360">
        <v>4071</v>
      </c>
      <c r="D10" s="259">
        <v>304909</v>
      </c>
      <c r="E10" s="261">
        <v>391501</v>
      </c>
      <c r="F10" s="360">
        <v>65090</v>
      </c>
      <c r="G10" s="360">
        <v>45453</v>
      </c>
      <c r="H10" s="360">
        <v>12225</v>
      </c>
      <c r="I10" s="244">
        <f t="shared" si="1"/>
        <v>819178</v>
      </c>
      <c r="J10" s="399">
        <f t="shared" si="2"/>
        <v>201223</v>
      </c>
    </row>
    <row r="11" spans="1:10" s="8" customFormat="1" ht="14.1" customHeight="1">
      <c r="B11" s="257" t="s">
        <v>115</v>
      </c>
      <c r="C11" s="360">
        <v>2094</v>
      </c>
      <c r="D11" s="259">
        <v>182811</v>
      </c>
      <c r="E11" s="261">
        <v>204255</v>
      </c>
      <c r="F11" s="360">
        <v>32490</v>
      </c>
      <c r="G11" s="360">
        <v>31120</v>
      </c>
      <c r="H11" s="360">
        <v>6214</v>
      </c>
      <c r="I11" s="244">
        <f t="shared" si="1"/>
        <v>456890</v>
      </c>
      <c r="J11" s="399">
        <f t="shared" si="2"/>
        <v>218190</v>
      </c>
    </row>
    <row r="12" spans="1:10" s="8" customFormat="1" ht="15" customHeight="1">
      <c r="B12" s="251" t="s">
        <v>346</v>
      </c>
      <c r="C12" s="159">
        <f t="shared" ref="C12:H12" si="3">SUM(C13:C16)</f>
        <v>17520</v>
      </c>
      <c r="D12" s="254">
        <f t="shared" si="3"/>
        <v>1519417</v>
      </c>
      <c r="E12" s="253">
        <f t="shared" si="3"/>
        <v>1755800</v>
      </c>
      <c r="F12" s="159">
        <f t="shared" si="3"/>
        <v>283449</v>
      </c>
      <c r="G12" s="159">
        <f t="shared" si="3"/>
        <v>307213</v>
      </c>
      <c r="H12" s="159">
        <f t="shared" si="3"/>
        <v>56958</v>
      </c>
      <c r="I12" s="400">
        <f t="shared" si="1"/>
        <v>3922837</v>
      </c>
      <c r="J12" s="398">
        <f t="shared" si="2"/>
        <v>223906</v>
      </c>
    </row>
    <row r="13" spans="1:10" s="8" customFormat="1" ht="14.1" customHeight="1">
      <c r="B13" s="257" t="s">
        <v>111</v>
      </c>
      <c r="C13" s="360">
        <v>5187</v>
      </c>
      <c r="D13" s="259">
        <v>491929</v>
      </c>
      <c r="E13" s="261">
        <v>559293</v>
      </c>
      <c r="F13" s="360">
        <v>89268</v>
      </c>
      <c r="G13" s="360">
        <v>88949</v>
      </c>
      <c r="H13" s="360">
        <v>17556</v>
      </c>
      <c r="I13" s="244">
        <f t="shared" si="1"/>
        <v>1246995</v>
      </c>
      <c r="J13" s="399">
        <f t="shared" si="2"/>
        <v>240408</v>
      </c>
    </row>
    <row r="14" spans="1:10" s="8" customFormat="1" ht="14.1" customHeight="1">
      <c r="B14" s="257" t="s">
        <v>112</v>
      </c>
      <c r="C14" s="360">
        <v>6128</v>
      </c>
      <c r="D14" s="259">
        <v>510512</v>
      </c>
      <c r="E14" s="261">
        <v>582920</v>
      </c>
      <c r="F14" s="360">
        <v>84334</v>
      </c>
      <c r="G14" s="360">
        <v>138222</v>
      </c>
      <c r="H14" s="360">
        <v>17139</v>
      </c>
      <c r="I14" s="244">
        <f t="shared" si="1"/>
        <v>1333127</v>
      </c>
      <c r="J14" s="399">
        <f t="shared" si="2"/>
        <v>217547</v>
      </c>
    </row>
    <row r="15" spans="1:10" s="8" customFormat="1" ht="14.1" customHeight="1">
      <c r="B15" s="257" t="s">
        <v>114</v>
      </c>
      <c r="C15" s="360">
        <v>4118</v>
      </c>
      <c r="D15" s="259">
        <v>337021</v>
      </c>
      <c r="E15" s="261">
        <v>403175</v>
      </c>
      <c r="F15" s="360">
        <v>76629</v>
      </c>
      <c r="G15" s="360">
        <v>49866</v>
      </c>
      <c r="H15" s="360">
        <v>15146</v>
      </c>
      <c r="I15" s="244">
        <f t="shared" si="1"/>
        <v>881837</v>
      </c>
      <c r="J15" s="399">
        <f t="shared" si="2"/>
        <v>214142</v>
      </c>
    </row>
    <row r="16" spans="1:10" s="8" customFormat="1" ht="14.1" customHeight="1">
      <c r="B16" s="393" t="s">
        <v>115</v>
      </c>
      <c r="C16" s="373">
        <v>2087</v>
      </c>
      <c r="D16" s="401">
        <v>179955</v>
      </c>
      <c r="E16" s="402">
        <v>210412</v>
      </c>
      <c r="F16" s="373">
        <v>33218</v>
      </c>
      <c r="G16" s="373">
        <v>30176</v>
      </c>
      <c r="H16" s="373">
        <v>7117</v>
      </c>
      <c r="I16" s="248">
        <f t="shared" si="1"/>
        <v>460878</v>
      </c>
      <c r="J16" s="403">
        <f t="shared" si="2"/>
        <v>220833</v>
      </c>
    </row>
    <row r="17" spans="2:10" s="8" customFormat="1" ht="15" customHeight="1">
      <c r="B17" s="404" t="s">
        <v>347</v>
      </c>
      <c r="C17" s="168">
        <f t="shared" ref="C17:H17" si="4">SUM(C18:C21)</f>
        <v>17814</v>
      </c>
      <c r="D17" s="395">
        <f t="shared" si="4"/>
        <v>1693809</v>
      </c>
      <c r="E17" s="396">
        <f t="shared" si="4"/>
        <v>1801456</v>
      </c>
      <c r="F17" s="168">
        <f t="shared" si="4"/>
        <v>282256</v>
      </c>
      <c r="G17" s="168">
        <f t="shared" si="4"/>
        <v>331775</v>
      </c>
      <c r="H17" s="168">
        <f t="shared" si="4"/>
        <v>60851</v>
      </c>
      <c r="I17" s="397">
        <f t="shared" si="1"/>
        <v>4170147</v>
      </c>
      <c r="J17" s="405">
        <f t="shared" si="2"/>
        <v>234094</v>
      </c>
    </row>
    <row r="18" spans="2:10" s="8" customFormat="1" ht="14.1" customHeight="1">
      <c r="B18" s="257" t="s">
        <v>111</v>
      </c>
      <c r="C18" s="360">
        <v>5131</v>
      </c>
      <c r="D18" s="259">
        <v>501728</v>
      </c>
      <c r="E18" s="261">
        <v>554758</v>
      </c>
      <c r="F18" s="360">
        <v>89139</v>
      </c>
      <c r="G18" s="360">
        <v>93088</v>
      </c>
      <c r="H18" s="360">
        <v>19435</v>
      </c>
      <c r="I18" s="244">
        <f t="shared" si="1"/>
        <v>1258148</v>
      </c>
      <c r="J18" s="399">
        <f t="shared" si="2"/>
        <v>245205</v>
      </c>
    </row>
    <row r="19" spans="2:10" s="8" customFormat="1" ht="14.1" customHeight="1">
      <c r="B19" s="257" t="s">
        <v>112</v>
      </c>
      <c r="C19" s="360">
        <v>6270</v>
      </c>
      <c r="D19" s="259">
        <v>597332</v>
      </c>
      <c r="E19" s="261">
        <v>601410</v>
      </c>
      <c r="F19" s="360">
        <v>86569</v>
      </c>
      <c r="G19" s="360">
        <v>146821</v>
      </c>
      <c r="H19" s="360">
        <v>20331</v>
      </c>
      <c r="I19" s="244">
        <f t="shared" si="1"/>
        <v>1452463</v>
      </c>
      <c r="J19" s="399">
        <f t="shared" si="2"/>
        <v>231653</v>
      </c>
    </row>
    <row r="20" spans="2:10" s="8" customFormat="1" ht="14.1" customHeight="1">
      <c r="B20" s="257" t="s">
        <v>114</v>
      </c>
      <c r="C20" s="360">
        <v>4285</v>
      </c>
      <c r="D20" s="259">
        <v>381036</v>
      </c>
      <c r="E20" s="261">
        <v>427157</v>
      </c>
      <c r="F20" s="360">
        <v>74475</v>
      </c>
      <c r="G20" s="360">
        <v>54247</v>
      </c>
      <c r="H20" s="360">
        <v>14879</v>
      </c>
      <c r="I20" s="244">
        <f t="shared" si="1"/>
        <v>951794</v>
      </c>
      <c r="J20" s="399">
        <f t="shared" si="2"/>
        <v>222122</v>
      </c>
    </row>
    <row r="21" spans="2:10" s="8" customFormat="1" ht="14.1" customHeight="1">
      <c r="B21" s="257" t="s">
        <v>115</v>
      </c>
      <c r="C21" s="360">
        <v>2128</v>
      </c>
      <c r="D21" s="259">
        <v>213713</v>
      </c>
      <c r="E21" s="261">
        <v>218131</v>
      </c>
      <c r="F21" s="360">
        <v>32073</v>
      </c>
      <c r="G21" s="360">
        <v>37619</v>
      </c>
      <c r="H21" s="360">
        <v>6206</v>
      </c>
      <c r="I21" s="244">
        <f t="shared" si="1"/>
        <v>507742</v>
      </c>
      <c r="J21" s="399">
        <f t="shared" si="2"/>
        <v>238601</v>
      </c>
    </row>
    <row r="22" spans="2:10" s="8" customFormat="1" ht="15" customHeight="1">
      <c r="B22" s="251" t="s">
        <v>348</v>
      </c>
      <c r="C22" s="159">
        <f t="shared" ref="C22:H22" si="5">SUM(C23:C26)</f>
        <v>18148</v>
      </c>
      <c r="D22" s="254">
        <f t="shared" si="5"/>
        <v>1649248</v>
      </c>
      <c r="E22" s="253">
        <f t="shared" si="5"/>
        <v>1885392</v>
      </c>
      <c r="F22" s="159">
        <f t="shared" si="5"/>
        <v>298392</v>
      </c>
      <c r="G22" s="159">
        <f t="shared" si="5"/>
        <v>376275</v>
      </c>
      <c r="H22" s="159">
        <f t="shared" si="5"/>
        <v>59461</v>
      </c>
      <c r="I22" s="400">
        <f t="shared" si="1"/>
        <v>4268768</v>
      </c>
      <c r="J22" s="398">
        <f t="shared" si="2"/>
        <v>235220</v>
      </c>
    </row>
    <row r="23" spans="2:10" s="8" customFormat="1" ht="14.1" customHeight="1">
      <c r="B23" s="257" t="s">
        <v>111</v>
      </c>
      <c r="C23" s="360">
        <v>5223</v>
      </c>
      <c r="D23" s="259">
        <v>496687</v>
      </c>
      <c r="E23" s="261">
        <v>568327</v>
      </c>
      <c r="F23" s="360">
        <v>89875</v>
      </c>
      <c r="G23" s="360">
        <v>103967</v>
      </c>
      <c r="H23" s="360">
        <v>17956</v>
      </c>
      <c r="I23" s="244">
        <f t="shared" si="1"/>
        <v>1276812</v>
      </c>
      <c r="J23" s="399">
        <f t="shared" si="2"/>
        <v>244460</v>
      </c>
    </row>
    <row r="24" spans="2:10" s="8" customFormat="1" ht="14.1" customHeight="1">
      <c r="B24" s="257" t="s">
        <v>112</v>
      </c>
      <c r="C24" s="360">
        <v>6287</v>
      </c>
      <c r="D24" s="259">
        <v>587309</v>
      </c>
      <c r="E24" s="261">
        <v>641969</v>
      </c>
      <c r="F24" s="360">
        <v>91248</v>
      </c>
      <c r="G24" s="360">
        <v>153027</v>
      </c>
      <c r="H24" s="360">
        <v>20763</v>
      </c>
      <c r="I24" s="244">
        <f t="shared" si="1"/>
        <v>1494316</v>
      </c>
      <c r="J24" s="399">
        <f t="shared" si="2"/>
        <v>237683</v>
      </c>
    </row>
    <row r="25" spans="2:10" s="8" customFormat="1" ht="14.1" customHeight="1">
      <c r="B25" s="257" t="s">
        <v>114</v>
      </c>
      <c r="C25" s="360">
        <v>4473</v>
      </c>
      <c r="D25" s="259">
        <v>392243</v>
      </c>
      <c r="E25" s="261">
        <v>463462</v>
      </c>
      <c r="F25" s="360">
        <v>84108</v>
      </c>
      <c r="G25" s="360">
        <v>76198</v>
      </c>
      <c r="H25" s="360">
        <v>14697</v>
      </c>
      <c r="I25" s="244">
        <f t="shared" si="1"/>
        <v>1030708</v>
      </c>
      <c r="J25" s="399">
        <f t="shared" si="2"/>
        <v>230429</v>
      </c>
    </row>
    <row r="26" spans="2:10" s="8" customFormat="1" ht="14.1" customHeight="1">
      <c r="B26" s="393" t="s">
        <v>115</v>
      </c>
      <c r="C26" s="373">
        <v>2165</v>
      </c>
      <c r="D26" s="401">
        <v>173009</v>
      </c>
      <c r="E26" s="402">
        <v>211634</v>
      </c>
      <c r="F26" s="373">
        <v>33161</v>
      </c>
      <c r="G26" s="373">
        <v>43083</v>
      </c>
      <c r="H26" s="373">
        <v>6045</v>
      </c>
      <c r="I26" s="248">
        <f t="shared" si="1"/>
        <v>466932</v>
      </c>
      <c r="J26" s="403">
        <f t="shared" si="2"/>
        <v>215673</v>
      </c>
    </row>
    <row r="27" spans="2:10" s="8" customFormat="1" ht="15" customHeight="1">
      <c r="B27" s="251" t="s">
        <v>349</v>
      </c>
      <c r="C27" s="159">
        <f t="shared" ref="C27:H27" si="6">SUM(C28:C31)</f>
        <v>18770</v>
      </c>
      <c r="D27" s="254">
        <f t="shared" si="6"/>
        <v>1489913</v>
      </c>
      <c r="E27" s="253">
        <f t="shared" si="6"/>
        <v>1689217</v>
      </c>
      <c r="F27" s="159">
        <f t="shared" si="6"/>
        <v>284039</v>
      </c>
      <c r="G27" s="159">
        <f t="shared" si="6"/>
        <v>357677</v>
      </c>
      <c r="H27" s="159">
        <f t="shared" si="6"/>
        <v>57070</v>
      </c>
      <c r="I27" s="400">
        <f t="shared" si="1"/>
        <v>3877916</v>
      </c>
      <c r="J27" s="405">
        <f t="shared" si="2"/>
        <v>206602</v>
      </c>
    </row>
    <row r="28" spans="2:10" s="8" customFormat="1" ht="14.1" customHeight="1">
      <c r="B28" s="257" t="s">
        <v>111</v>
      </c>
      <c r="C28" s="360">
        <v>5341</v>
      </c>
      <c r="D28" s="259">
        <v>470454</v>
      </c>
      <c r="E28" s="261">
        <v>492727</v>
      </c>
      <c r="F28" s="360">
        <v>87809</v>
      </c>
      <c r="G28" s="360">
        <v>100970</v>
      </c>
      <c r="H28" s="360">
        <v>15348</v>
      </c>
      <c r="I28" s="244">
        <f t="shared" si="1"/>
        <v>1167308</v>
      </c>
      <c r="J28" s="399">
        <f t="shared" si="2"/>
        <v>218556</v>
      </c>
    </row>
    <row r="29" spans="2:10" s="8" customFormat="1" ht="14.1" customHeight="1">
      <c r="B29" s="257" t="s">
        <v>112</v>
      </c>
      <c r="C29" s="360">
        <v>6543</v>
      </c>
      <c r="D29" s="259">
        <v>460780</v>
      </c>
      <c r="E29" s="261">
        <v>569618</v>
      </c>
      <c r="F29" s="360">
        <v>91254</v>
      </c>
      <c r="G29" s="360">
        <v>138665</v>
      </c>
      <c r="H29" s="360">
        <v>19278</v>
      </c>
      <c r="I29" s="244">
        <f t="shared" si="1"/>
        <v>1279595</v>
      </c>
      <c r="J29" s="399">
        <f t="shared" si="2"/>
        <v>195567</v>
      </c>
    </row>
    <row r="30" spans="2:10" s="8" customFormat="1" ht="14.1" customHeight="1">
      <c r="B30" s="257" t="s">
        <v>114</v>
      </c>
      <c r="C30" s="360">
        <v>4636</v>
      </c>
      <c r="D30" s="259">
        <v>398424</v>
      </c>
      <c r="E30" s="261">
        <v>432211</v>
      </c>
      <c r="F30" s="360">
        <v>75853</v>
      </c>
      <c r="G30" s="360">
        <v>73132</v>
      </c>
      <c r="H30" s="360">
        <v>15298</v>
      </c>
      <c r="I30" s="244">
        <f t="shared" si="1"/>
        <v>994918</v>
      </c>
      <c r="J30" s="399">
        <f t="shared" si="2"/>
        <v>214607</v>
      </c>
    </row>
    <row r="31" spans="2:10" s="8" customFormat="1" ht="14.1" customHeight="1">
      <c r="B31" s="393" t="s">
        <v>115</v>
      </c>
      <c r="C31" s="373">
        <v>2250</v>
      </c>
      <c r="D31" s="401">
        <v>160255</v>
      </c>
      <c r="E31" s="402">
        <v>194661</v>
      </c>
      <c r="F31" s="373">
        <v>29123</v>
      </c>
      <c r="G31" s="373">
        <v>44910</v>
      </c>
      <c r="H31" s="373">
        <v>7146</v>
      </c>
      <c r="I31" s="248">
        <f t="shared" si="1"/>
        <v>436095</v>
      </c>
      <c r="J31" s="399">
        <f t="shared" si="2"/>
        <v>193820</v>
      </c>
    </row>
    <row r="32" spans="2:10" s="8" customFormat="1" ht="15" customHeight="1">
      <c r="B32" s="251" t="s">
        <v>350</v>
      </c>
      <c r="C32" s="159">
        <f t="shared" ref="C32:H32" si="7">SUM(C33:C36)</f>
        <v>19730</v>
      </c>
      <c r="D32" s="254">
        <f t="shared" si="7"/>
        <v>1785776</v>
      </c>
      <c r="E32" s="253">
        <f t="shared" si="7"/>
        <v>2041464</v>
      </c>
      <c r="F32" s="159">
        <f t="shared" si="7"/>
        <v>324622</v>
      </c>
      <c r="G32" s="159">
        <f t="shared" si="7"/>
        <v>435973</v>
      </c>
      <c r="H32" s="159">
        <f t="shared" si="7"/>
        <v>62751</v>
      </c>
      <c r="I32" s="400">
        <f t="shared" si="1"/>
        <v>4650586</v>
      </c>
      <c r="J32" s="398">
        <f t="shared" si="2"/>
        <v>235711</v>
      </c>
    </row>
    <row r="33" spans="2:10" s="8" customFormat="1" ht="14.1" customHeight="1">
      <c r="B33" s="257" t="s">
        <v>111</v>
      </c>
      <c r="C33" s="360">
        <v>5542</v>
      </c>
      <c r="D33" s="259">
        <v>538154</v>
      </c>
      <c r="E33" s="261">
        <v>591964</v>
      </c>
      <c r="F33" s="360">
        <v>100168</v>
      </c>
      <c r="G33" s="360">
        <v>122296</v>
      </c>
      <c r="H33" s="360">
        <v>17500</v>
      </c>
      <c r="I33" s="244">
        <f t="shared" si="1"/>
        <v>1370082</v>
      </c>
      <c r="J33" s="399">
        <f t="shared" si="2"/>
        <v>247218</v>
      </c>
    </row>
    <row r="34" spans="2:10" s="8" customFormat="1" ht="14.1" customHeight="1">
      <c r="B34" s="257" t="s">
        <v>112</v>
      </c>
      <c r="C34" s="360">
        <v>6839</v>
      </c>
      <c r="D34" s="259">
        <v>584492</v>
      </c>
      <c r="E34" s="261">
        <v>679752</v>
      </c>
      <c r="F34" s="360">
        <v>101894</v>
      </c>
      <c r="G34" s="360">
        <v>175158</v>
      </c>
      <c r="H34" s="360">
        <v>20902</v>
      </c>
      <c r="I34" s="244">
        <f t="shared" si="1"/>
        <v>1562198</v>
      </c>
      <c r="J34" s="399">
        <f t="shared" si="2"/>
        <v>228425</v>
      </c>
    </row>
    <row r="35" spans="2:10" s="8" customFormat="1" ht="14.1" customHeight="1">
      <c r="B35" s="257" t="s">
        <v>114</v>
      </c>
      <c r="C35" s="360">
        <v>4935</v>
      </c>
      <c r="D35" s="259">
        <v>431588</v>
      </c>
      <c r="E35" s="261">
        <v>518872</v>
      </c>
      <c r="F35" s="360">
        <v>84272</v>
      </c>
      <c r="G35" s="360">
        <v>82242</v>
      </c>
      <c r="H35" s="360">
        <v>16162</v>
      </c>
      <c r="I35" s="244">
        <f t="shared" si="1"/>
        <v>1133136</v>
      </c>
      <c r="J35" s="399">
        <f t="shared" si="2"/>
        <v>229612</v>
      </c>
    </row>
    <row r="36" spans="2:10" s="8" customFormat="1" ht="14.1" customHeight="1">
      <c r="B36" s="393" t="s">
        <v>115</v>
      </c>
      <c r="C36" s="373">
        <v>2414</v>
      </c>
      <c r="D36" s="401">
        <v>231542</v>
      </c>
      <c r="E36" s="402">
        <v>250876</v>
      </c>
      <c r="F36" s="373">
        <v>38288</v>
      </c>
      <c r="G36" s="373">
        <v>56277</v>
      </c>
      <c r="H36" s="373">
        <v>8187</v>
      </c>
      <c r="I36" s="248">
        <f t="shared" si="1"/>
        <v>585170</v>
      </c>
      <c r="J36" s="403">
        <f t="shared" si="2"/>
        <v>242407</v>
      </c>
    </row>
    <row r="37" spans="2:10" s="8" customFormat="1" ht="15" customHeight="1">
      <c r="B37" s="404" t="s">
        <v>351</v>
      </c>
      <c r="C37" s="168">
        <f t="shared" ref="C37:H37" si="8">SUM(C38:C41)</f>
        <v>20418</v>
      </c>
      <c r="D37" s="395">
        <f t="shared" si="8"/>
        <v>1896928</v>
      </c>
      <c r="E37" s="396">
        <f t="shared" si="8"/>
        <v>2193819</v>
      </c>
      <c r="F37" s="168">
        <f t="shared" si="8"/>
        <v>350590</v>
      </c>
      <c r="G37" s="168">
        <f t="shared" si="8"/>
        <v>531478</v>
      </c>
      <c r="H37" s="168">
        <f t="shared" si="8"/>
        <v>70880</v>
      </c>
      <c r="I37" s="397">
        <f t="shared" si="1"/>
        <v>5043695</v>
      </c>
      <c r="J37" s="405">
        <f t="shared" si="2"/>
        <v>247022</v>
      </c>
    </row>
    <row r="38" spans="2:10" s="8" customFormat="1" ht="14.1" customHeight="1">
      <c r="B38" s="257" t="s">
        <v>111</v>
      </c>
      <c r="C38" s="360">
        <v>5677</v>
      </c>
      <c r="D38" s="259">
        <v>589176</v>
      </c>
      <c r="E38" s="261">
        <v>636445</v>
      </c>
      <c r="F38" s="360">
        <v>109125</v>
      </c>
      <c r="G38" s="360">
        <v>170312</v>
      </c>
      <c r="H38" s="360">
        <v>20020</v>
      </c>
      <c r="I38" s="244">
        <f t="shared" si="1"/>
        <v>1525078</v>
      </c>
      <c r="J38" s="399">
        <f t="shared" si="2"/>
        <v>268642</v>
      </c>
    </row>
    <row r="39" spans="2:10" s="8" customFormat="1" ht="14.1" customHeight="1">
      <c r="B39" s="257" t="s">
        <v>112</v>
      </c>
      <c r="C39" s="360">
        <v>7130</v>
      </c>
      <c r="D39" s="259">
        <v>686616</v>
      </c>
      <c r="E39" s="261">
        <v>749367</v>
      </c>
      <c r="F39" s="360">
        <v>110635</v>
      </c>
      <c r="G39" s="360">
        <v>205346</v>
      </c>
      <c r="H39" s="360">
        <v>23915</v>
      </c>
      <c r="I39" s="244">
        <f t="shared" si="1"/>
        <v>1775879</v>
      </c>
      <c r="J39" s="399">
        <f t="shared" si="2"/>
        <v>249071</v>
      </c>
    </row>
    <row r="40" spans="2:10" s="8" customFormat="1" ht="14.1" customHeight="1">
      <c r="B40" s="257" t="s">
        <v>114</v>
      </c>
      <c r="C40" s="360">
        <v>5145</v>
      </c>
      <c r="D40" s="259">
        <v>408578</v>
      </c>
      <c r="E40" s="261">
        <v>544589</v>
      </c>
      <c r="F40" s="360">
        <v>91405</v>
      </c>
      <c r="G40" s="360">
        <v>91888</v>
      </c>
      <c r="H40" s="360">
        <v>17926</v>
      </c>
      <c r="I40" s="244">
        <f t="shared" si="1"/>
        <v>1154386</v>
      </c>
      <c r="J40" s="399">
        <f t="shared" si="2"/>
        <v>224370</v>
      </c>
    </row>
    <row r="41" spans="2:10" s="8" customFormat="1" ht="14.1" customHeight="1">
      <c r="B41" s="257" t="s">
        <v>115</v>
      </c>
      <c r="C41" s="360">
        <v>2466</v>
      </c>
      <c r="D41" s="259">
        <v>212558</v>
      </c>
      <c r="E41" s="261">
        <v>263418</v>
      </c>
      <c r="F41" s="360">
        <v>39425</v>
      </c>
      <c r="G41" s="360">
        <v>63932</v>
      </c>
      <c r="H41" s="360">
        <v>9019</v>
      </c>
      <c r="I41" s="244">
        <f t="shared" si="1"/>
        <v>588352</v>
      </c>
      <c r="J41" s="399">
        <f t="shared" si="2"/>
        <v>238586</v>
      </c>
    </row>
    <row r="42" spans="2:10" s="8" customFormat="1" ht="15" customHeight="1">
      <c r="B42" s="251" t="s">
        <v>352</v>
      </c>
      <c r="C42" s="159">
        <f t="shared" ref="C42:H42" si="9">SUM(C43:C46)</f>
        <v>20840</v>
      </c>
      <c r="D42" s="254">
        <f t="shared" si="9"/>
        <v>1923496</v>
      </c>
      <c r="E42" s="253">
        <f t="shared" si="9"/>
        <v>2384127</v>
      </c>
      <c r="F42" s="159">
        <f t="shared" si="9"/>
        <v>363973</v>
      </c>
      <c r="G42" s="159">
        <f t="shared" si="9"/>
        <v>593112</v>
      </c>
      <c r="H42" s="159">
        <f t="shared" si="9"/>
        <v>75025</v>
      </c>
      <c r="I42" s="400">
        <f t="shared" si="1"/>
        <v>5339733</v>
      </c>
      <c r="J42" s="398">
        <f t="shared" si="2"/>
        <v>256225</v>
      </c>
    </row>
    <row r="43" spans="2:10" s="8" customFormat="1" ht="14.1" customHeight="1">
      <c r="B43" s="257" t="s">
        <v>111</v>
      </c>
      <c r="C43" s="360">
        <v>5785</v>
      </c>
      <c r="D43" s="259">
        <v>575759</v>
      </c>
      <c r="E43" s="261">
        <v>685604</v>
      </c>
      <c r="F43" s="360">
        <v>111797</v>
      </c>
      <c r="G43" s="360">
        <v>189971</v>
      </c>
      <c r="H43" s="360">
        <v>23941</v>
      </c>
      <c r="I43" s="244">
        <f t="shared" si="1"/>
        <v>1587072</v>
      </c>
      <c r="J43" s="399">
        <f t="shared" si="2"/>
        <v>274343</v>
      </c>
    </row>
    <row r="44" spans="2:10" s="8" customFormat="1" ht="14.1" customHeight="1">
      <c r="B44" s="257" t="s">
        <v>112</v>
      </c>
      <c r="C44" s="360">
        <v>7294</v>
      </c>
      <c r="D44" s="259">
        <v>701923</v>
      </c>
      <c r="E44" s="261">
        <v>825702</v>
      </c>
      <c r="F44" s="360">
        <v>117889</v>
      </c>
      <c r="G44" s="360">
        <v>229299</v>
      </c>
      <c r="H44" s="360">
        <v>24863</v>
      </c>
      <c r="I44" s="244">
        <f t="shared" si="1"/>
        <v>1899676</v>
      </c>
      <c r="J44" s="399">
        <f t="shared" si="2"/>
        <v>260444</v>
      </c>
    </row>
    <row r="45" spans="2:10" s="8" customFormat="1" ht="14.1" customHeight="1">
      <c r="B45" s="257" t="s">
        <v>114</v>
      </c>
      <c r="C45" s="360">
        <v>5215</v>
      </c>
      <c r="D45" s="259">
        <v>452206</v>
      </c>
      <c r="E45" s="261">
        <v>584528</v>
      </c>
      <c r="F45" s="360">
        <v>92656</v>
      </c>
      <c r="G45" s="360">
        <v>102296</v>
      </c>
      <c r="H45" s="360">
        <v>17363</v>
      </c>
      <c r="I45" s="244">
        <f t="shared" si="1"/>
        <v>1249049</v>
      </c>
      <c r="J45" s="399">
        <f t="shared" si="2"/>
        <v>239511</v>
      </c>
    </row>
    <row r="46" spans="2:10" s="8" customFormat="1" ht="14.1" customHeight="1">
      <c r="B46" s="393" t="s">
        <v>115</v>
      </c>
      <c r="C46" s="373">
        <v>2546</v>
      </c>
      <c r="D46" s="401">
        <v>193608</v>
      </c>
      <c r="E46" s="402">
        <v>288293</v>
      </c>
      <c r="F46" s="373">
        <v>41631</v>
      </c>
      <c r="G46" s="373">
        <v>71546</v>
      </c>
      <c r="H46" s="373">
        <v>8858</v>
      </c>
      <c r="I46" s="248">
        <f t="shared" si="1"/>
        <v>603936</v>
      </c>
      <c r="J46" s="403">
        <f t="shared" si="2"/>
        <v>237210</v>
      </c>
    </row>
    <row r="47" spans="2:10" s="8" customFormat="1" ht="15" customHeight="1">
      <c r="B47" s="265" t="s">
        <v>353</v>
      </c>
      <c r="C47" s="172">
        <v>20765</v>
      </c>
      <c r="D47" s="406">
        <v>2057233</v>
      </c>
      <c r="E47" s="407">
        <v>2387998</v>
      </c>
      <c r="F47" s="172">
        <v>364530</v>
      </c>
      <c r="G47" s="172">
        <v>753211</v>
      </c>
      <c r="H47" s="172">
        <v>75549</v>
      </c>
      <c r="I47" s="408">
        <f t="shared" si="1"/>
        <v>5638521</v>
      </c>
      <c r="J47" s="409">
        <f t="shared" si="2"/>
        <v>271540</v>
      </c>
    </row>
    <row r="48" spans="2:10" s="8" customFormat="1" ht="15" customHeight="1">
      <c r="B48" s="265" t="s">
        <v>354</v>
      </c>
      <c r="C48" s="172">
        <v>20735</v>
      </c>
      <c r="D48" s="406">
        <v>2259490</v>
      </c>
      <c r="E48" s="407">
        <v>2458120</v>
      </c>
      <c r="F48" s="172">
        <v>374984</v>
      </c>
      <c r="G48" s="172">
        <v>859249</v>
      </c>
      <c r="H48" s="172">
        <v>83340</v>
      </c>
      <c r="I48" s="408">
        <f t="shared" si="1"/>
        <v>6035183</v>
      </c>
      <c r="J48" s="409">
        <f t="shared" si="2"/>
        <v>291063</v>
      </c>
    </row>
    <row r="49" spans="1:10" s="8" customFormat="1" ht="15" customHeight="1">
      <c r="B49" s="265" t="s">
        <v>355</v>
      </c>
      <c r="C49" s="172">
        <v>20428</v>
      </c>
      <c r="D49" s="406">
        <v>2311011</v>
      </c>
      <c r="E49" s="407">
        <v>2451449</v>
      </c>
      <c r="F49" s="172">
        <v>395070</v>
      </c>
      <c r="G49" s="172">
        <v>889430</v>
      </c>
      <c r="H49" s="172">
        <v>81401</v>
      </c>
      <c r="I49" s="408">
        <f t="shared" si="1"/>
        <v>6128361</v>
      </c>
      <c r="J49" s="409">
        <f t="shared" si="2"/>
        <v>299998</v>
      </c>
    </row>
    <row r="50" spans="1:10" s="8" customFormat="1" ht="15" customHeight="1">
      <c r="B50" s="265" t="s">
        <v>356</v>
      </c>
      <c r="C50" s="172">
        <v>20660</v>
      </c>
      <c r="D50" s="406">
        <v>2529742</v>
      </c>
      <c r="E50" s="407">
        <v>2555743</v>
      </c>
      <c r="F50" s="172">
        <v>395071</v>
      </c>
      <c r="G50" s="172">
        <v>953464</v>
      </c>
      <c r="H50" s="172">
        <v>81105</v>
      </c>
      <c r="I50" s="408">
        <f t="shared" si="1"/>
        <v>6515125</v>
      </c>
      <c r="J50" s="409">
        <f t="shared" si="2"/>
        <v>315350</v>
      </c>
    </row>
    <row r="51" spans="1:10" s="8" customFormat="1" ht="15" customHeight="1">
      <c r="B51" s="265" t="s">
        <v>373</v>
      </c>
      <c r="C51" s="172">
        <v>20617</v>
      </c>
      <c r="D51" s="406">
        <v>2589204</v>
      </c>
      <c r="E51" s="407">
        <v>2601043</v>
      </c>
      <c r="F51" s="172">
        <v>391821</v>
      </c>
      <c r="G51" s="172">
        <v>1008693</v>
      </c>
      <c r="H51" s="172">
        <v>79494</v>
      </c>
      <c r="I51" s="408">
        <f t="shared" si="1"/>
        <v>6670255</v>
      </c>
      <c r="J51" s="409">
        <f t="shared" si="2"/>
        <v>323532</v>
      </c>
    </row>
    <row r="52" spans="1:10" s="8" customFormat="1" ht="15" customHeight="1">
      <c r="B52" s="265" t="s">
        <v>374</v>
      </c>
      <c r="C52" s="172">
        <v>20639</v>
      </c>
      <c r="D52" s="406">
        <v>2853018</v>
      </c>
      <c r="E52" s="407">
        <v>2693078</v>
      </c>
      <c r="F52" s="172">
        <v>413523</v>
      </c>
      <c r="G52" s="172">
        <v>1075458</v>
      </c>
      <c r="H52" s="172">
        <v>78442</v>
      </c>
      <c r="I52" s="408">
        <f t="shared" si="1"/>
        <v>7113519</v>
      </c>
      <c r="J52" s="409">
        <f t="shared" si="2"/>
        <v>344664</v>
      </c>
    </row>
    <row r="53" spans="1:10" s="8" customFormat="1" ht="15" customHeight="1">
      <c r="B53" s="265" t="s">
        <v>375</v>
      </c>
      <c r="C53" s="172">
        <v>20597</v>
      </c>
      <c r="D53" s="406">
        <v>2765516</v>
      </c>
      <c r="E53" s="407">
        <v>2683443</v>
      </c>
      <c r="F53" s="172">
        <v>411421</v>
      </c>
      <c r="G53" s="172">
        <v>1119001</v>
      </c>
      <c r="H53" s="172">
        <v>71866</v>
      </c>
      <c r="I53" s="408">
        <f t="shared" si="1"/>
        <v>7051247</v>
      </c>
      <c r="J53" s="409">
        <f t="shared" si="2"/>
        <v>342343</v>
      </c>
    </row>
    <row r="54" spans="1:10" s="8" customFormat="1" ht="15" customHeight="1">
      <c r="B54" s="265" t="s">
        <v>376</v>
      </c>
      <c r="C54" s="172">
        <v>20349</v>
      </c>
      <c r="D54" s="406">
        <v>2672421</v>
      </c>
      <c r="E54" s="407">
        <v>2694037</v>
      </c>
      <c r="F54" s="172">
        <v>430760</v>
      </c>
      <c r="G54" s="172">
        <v>1214378</v>
      </c>
      <c r="H54" s="172">
        <v>63931</v>
      </c>
      <c r="I54" s="408">
        <f t="shared" si="1"/>
        <v>7075527</v>
      </c>
      <c r="J54" s="409">
        <f t="shared" si="2"/>
        <v>347709</v>
      </c>
    </row>
    <row r="55" spans="1:10" s="8" customFormat="1" ht="15" customHeight="1">
      <c r="B55" s="265" t="s">
        <v>377</v>
      </c>
      <c r="C55" s="172">
        <v>19792</v>
      </c>
      <c r="D55" s="406">
        <v>2743171</v>
      </c>
      <c r="E55" s="407">
        <v>2622131</v>
      </c>
      <c r="F55" s="172">
        <v>424980</v>
      </c>
      <c r="G55" s="172">
        <v>1313144</v>
      </c>
      <c r="H55" s="172">
        <v>67861</v>
      </c>
      <c r="I55" s="408">
        <f>SUM(D55:H55)</f>
        <v>7171287</v>
      </c>
      <c r="J55" s="409">
        <f>ROUND(I55/C55*1000,0)</f>
        <v>362333</v>
      </c>
    </row>
    <row r="56" spans="1:10" s="8" customFormat="1" ht="15" customHeight="1">
      <c r="B56" s="265" t="s">
        <v>378</v>
      </c>
      <c r="C56" s="172">
        <v>19173</v>
      </c>
      <c r="D56" s="410">
        <f>ROUND((2607646047+164966968+13775480)/1000,0)</f>
        <v>2786388</v>
      </c>
      <c r="E56" s="407">
        <f>ROUND((2431397371+178932860+25971310)/1000,0)</f>
        <v>2636302</v>
      </c>
      <c r="F56" s="406">
        <f>ROUND((379969880+26538120+4735530)/1000,0)</f>
        <v>411244</v>
      </c>
      <c r="G56" s="406">
        <f>ROUND(((1176303822+125389019+35085230)+(80720710+6366785+994480)+(12254330+1210364+0)+(219450+0))/1000,0)</f>
        <v>1438544</v>
      </c>
      <c r="H56" s="406">
        <f>ROUND((61007960+6286760)/1000,0)</f>
        <v>67295</v>
      </c>
      <c r="I56" s="408">
        <f>SUM(D56:H56)</f>
        <v>7339773</v>
      </c>
      <c r="J56" s="409">
        <f>ROUND(I56/C56*1000,0)</f>
        <v>382818</v>
      </c>
    </row>
    <row r="57" spans="1:10" s="8" customFormat="1" ht="15" customHeight="1">
      <c r="A57" s="411"/>
      <c r="B57" s="412"/>
      <c r="C57" s="412"/>
      <c r="D57" s="412"/>
      <c r="E57" s="412"/>
      <c r="F57" s="412"/>
      <c r="G57" s="412"/>
      <c r="H57" s="412"/>
      <c r="I57" s="506" t="s">
        <v>357</v>
      </c>
      <c r="J57" s="506"/>
    </row>
    <row r="58" spans="1:10">
      <c r="B58" s="295"/>
    </row>
  </sheetData>
  <mergeCells count="9">
    <mergeCell ref="I57:J57"/>
    <mergeCell ref="B3:B6"/>
    <mergeCell ref="D3:H3"/>
    <mergeCell ref="J3:J5"/>
    <mergeCell ref="D4:F4"/>
    <mergeCell ref="G4:G5"/>
    <mergeCell ref="H4:H5"/>
    <mergeCell ref="I4:I5"/>
    <mergeCell ref="D5:E5"/>
  </mergeCells>
  <phoneticPr fontId="1"/>
  <pageMargins left="0.59055118110236227" right="0.39370078740157483" top="0.78740157480314965" bottom="0.53" header="0.39370078740157483" footer="0.39370078740157483"/>
  <pageSetup paperSize="9" scale="98" orientation="portrait" r:id="rId1"/>
  <headerFooter alignWithMargins="0">
    <oddHeader>&amp;R14.厚      生</oddHeader>
    <oddFooter>&amp;C-88-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Normal="100" workbookViewId="0">
      <selection activeCell="O50" sqref="O50"/>
    </sheetView>
  </sheetViews>
  <sheetFormatPr defaultRowHeight="11.25"/>
  <cols>
    <col min="1" max="1" width="3.625" style="14" customWidth="1"/>
    <col min="2" max="2" width="9.125" style="10" customWidth="1"/>
    <col min="3" max="3" width="5.875" style="239" customWidth="1"/>
    <col min="4" max="4" width="6.625" style="239" customWidth="1"/>
    <col min="5" max="5" width="7.625" style="239" customWidth="1"/>
    <col min="6" max="6" width="6.375" style="239" customWidth="1"/>
    <col min="7" max="7" width="5.875" style="239" customWidth="1"/>
    <col min="8" max="8" width="4.875" style="239" customWidth="1"/>
    <col min="9" max="9" width="5.625" style="239" customWidth="1"/>
    <col min="10" max="10" width="5.375" style="239" customWidth="1"/>
    <col min="11" max="11" width="5.875" style="239" customWidth="1"/>
    <col min="12" max="12" width="6.375" style="14" customWidth="1"/>
    <col min="13" max="13" width="7.5" style="14" customWidth="1"/>
    <col min="14" max="14" width="6.375" style="14" customWidth="1"/>
    <col min="15" max="15" width="5.875" style="14" customWidth="1"/>
    <col min="16" max="256" width="9" style="14"/>
    <col min="257" max="257" width="3.625" style="14" customWidth="1"/>
    <col min="258" max="258" width="9.125" style="14" customWidth="1"/>
    <col min="259" max="259" width="5.875" style="14" customWidth="1"/>
    <col min="260" max="260" width="6.625" style="14" customWidth="1"/>
    <col min="261" max="261" width="7.625" style="14" customWidth="1"/>
    <col min="262" max="262" width="6.375" style="14" customWidth="1"/>
    <col min="263" max="263" width="5.875" style="14" customWidth="1"/>
    <col min="264" max="264" width="4.875" style="14" customWidth="1"/>
    <col min="265" max="265" width="5.625" style="14" customWidth="1"/>
    <col min="266" max="266" width="5.375" style="14" customWidth="1"/>
    <col min="267" max="267" width="5.875" style="14" customWidth="1"/>
    <col min="268" max="268" width="6.375" style="14" customWidth="1"/>
    <col min="269" max="269" width="7.5" style="14" customWidth="1"/>
    <col min="270" max="270" width="6.375" style="14" customWidth="1"/>
    <col min="271" max="271" width="5.875" style="14" customWidth="1"/>
    <col min="272" max="512" width="9" style="14"/>
    <col min="513" max="513" width="3.625" style="14" customWidth="1"/>
    <col min="514" max="514" width="9.125" style="14" customWidth="1"/>
    <col min="515" max="515" width="5.875" style="14" customWidth="1"/>
    <col min="516" max="516" width="6.625" style="14" customWidth="1"/>
    <col min="517" max="517" width="7.625" style="14" customWidth="1"/>
    <col min="518" max="518" width="6.375" style="14" customWidth="1"/>
    <col min="519" max="519" width="5.875" style="14" customWidth="1"/>
    <col min="520" max="520" width="4.875" style="14" customWidth="1"/>
    <col min="521" max="521" width="5.625" style="14" customWidth="1"/>
    <col min="522" max="522" width="5.375" style="14" customWidth="1"/>
    <col min="523" max="523" width="5.875" style="14" customWidth="1"/>
    <col min="524" max="524" width="6.375" style="14" customWidth="1"/>
    <col min="525" max="525" width="7.5" style="14" customWidth="1"/>
    <col min="526" max="526" width="6.375" style="14" customWidth="1"/>
    <col min="527" max="527" width="5.875" style="14" customWidth="1"/>
    <col min="528" max="768" width="9" style="14"/>
    <col min="769" max="769" width="3.625" style="14" customWidth="1"/>
    <col min="770" max="770" width="9.125" style="14" customWidth="1"/>
    <col min="771" max="771" width="5.875" style="14" customWidth="1"/>
    <col min="772" max="772" width="6.625" style="14" customWidth="1"/>
    <col min="773" max="773" width="7.625" style="14" customWidth="1"/>
    <col min="774" max="774" width="6.375" style="14" customWidth="1"/>
    <col min="775" max="775" width="5.875" style="14" customWidth="1"/>
    <col min="776" max="776" width="4.875" style="14" customWidth="1"/>
    <col min="777" max="777" width="5.625" style="14" customWidth="1"/>
    <col min="778" max="778" width="5.375" style="14" customWidth="1"/>
    <col min="779" max="779" width="5.875" style="14" customWidth="1"/>
    <col min="780" max="780" width="6.375" style="14" customWidth="1"/>
    <col min="781" max="781" width="7.5" style="14" customWidth="1"/>
    <col min="782" max="782" width="6.375" style="14" customWidth="1"/>
    <col min="783" max="783" width="5.875" style="14" customWidth="1"/>
    <col min="784" max="1024" width="9" style="14"/>
    <col min="1025" max="1025" width="3.625" style="14" customWidth="1"/>
    <col min="1026" max="1026" width="9.125" style="14" customWidth="1"/>
    <col min="1027" max="1027" width="5.875" style="14" customWidth="1"/>
    <col min="1028" max="1028" width="6.625" style="14" customWidth="1"/>
    <col min="1029" max="1029" width="7.625" style="14" customWidth="1"/>
    <col min="1030" max="1030" width="6.375" style="14" customWidth="1"/>
    <col min="1031" max="1031" width="5.875" style="14" customWidth="1"/>
    <col min="1032" max="1032" width="4.875" style="14" customWidth="1"/>
    <col min="1033" max="1033" width="5.625" style="14" customWidth="1"/>
    <col min="1034" max="1034" width="5.375" style="14" customWidth="1"/>
    <col min="1035" max="1035" width="5.875" style="14" customWidth="1"/>
    <col min="1036" max="1036" width="6.375" style="14" customWidth="1"/>
    <col min="1037" max="1037" width="7.5" style="14" customWidth="1"/>
    <col min="1038" max="1038" width="6.375" style="14" customWidth="1"/>
    <col min="1039" max="1039" width="5.875" style="14" customWidth="1"/>
    <col min="1040" max="1280" width="9" style="14"/>
    <col min="1281" max="1281" width="3.625" style="14" customWidth="1"/>
    <col min="1282" max="1282" width="9.125" style="14" customWidth="1"/>
    <col min="1283" max="1283" width="5.875" style="14" customWidth="1"/>
    <col min="1284" max="1284" width="6.625" style="14" customWidth="1"/>
    <col min="1285" max="1285" width="7.625" style="14" customWidth="1"/>
    <col min="1286" max="1286" width="6.375" style="14" customWidth="1"/>
    <col min="1287" max="1287" width="5.875" style="14" customWidth="1"/>
    <col min="1288" max="1288" width="4.875" style="14" customWidth="1"/>
    <col min="1289" max="1289" width="5.625" style="14" customWidth="1"/>
    <col min="1290" max="1290" width="5.375" style="14" customWidth="1"/>
    <col min="1291" max="1291" width="5.875" style="14" customWidth="1"/>
    <col min="1292" max="1292" width="6.375" style="14" customWidth="1"/>
    <col min="1293" max="1293" width="7.5" style="14" customWidth="1"/>
    <col min="1294" max="1294" width="6.375" style="14" customWidth="1"/>
    <col min="1295" max="1295" width="5.875" style="14" customWidth="1"/>
    <col min="1296" max="1536" width="9" style="14"/>
    <col min="1537" max="1537" width="3.625" style="14" customWidth="1"/>
    <col min="1538" max="1538" width="9.125" style="14" customWidth="1"/>
    <col min="1539" max="1539" width="5.875" style="14" customWidth="1"/>
    <col min="1540" max="1540" width="6.625" style="14" customWidth="1"/>
    <col min="1541" max="1541" width="7.625" style="14" customWidth="1"/>
    <col min="1542" max="1542" width="6.375" style="14" customWidth="1"/>
    <col min="1543" max="1543" width="5.875" style="14" customWidth="1"/>
    <col min="1544" max="1544" width="4.875" style="14" customWidth="1"/>
    <col min="1545" max="1545" width="5.625" style="14" customWidth="1"/>
    <col min="1546" max="1546" width="5.375" style="14" customWidth="1"/>
    <col min="1547" max="1547" width="5.875" style="14" customWidth="1"/>
    <col min="1548" max="1548" width="6.375" style="14" customWidth="1"/>
    <col min="1549" max="1549" width="7.5" style="14" customWidth="1"/>
    <col min="1550" max="1550" width="6.375" style="14" customWidth="1"/>
    <col min="1551" max="1551" width="5.875" style="14" customWidth="1"/>
    <col min="1552" max="1792" width="9" style="14"/>
    <col min="1793" max="1793" width="3.625" style="14" customWidth="1"/>
    <col min="1794" max="1794" width="9.125" style="14" customWidth="1"/>
    <col min="1795" max="1795" width="5.875" style="14" customWidth="1"/>
    <col min="1796" max="1796" width="6.625" style="14" customWidth="1"/>
    <col min="1797" max="1797" width="7.625" style="14" customWidth="1"/>
    <col min="1798" max="1798" width="6.375" style="14" customWidth="1"/>
    <col min="1799" max="1799" width="5.875" style="14" customWidth="1"/>
    <col min="1800" max="1800" width="4.875" style="14" customWidth="1"/>
    <col min="1801" max="1801" width="5.625" style="14" customWidth="1"/>
    <col min="1802" max="1802" width="5.375" style="14" customWidth="1"/>
    <col min="1803" max="1803" width="5.875" style="14" customWidth="1"/>
    <col min="1804" max="1804" width="6.375" style="14" customWidth="1"/>
    <col min="1805" max="1805" width="7.5" style="14" customWidth="1"/>
    <col min="1806" max="1806" width="6.375" style="14" customWidth="1"/>
    <col min="1807" max="1807" width="5.875" style="14" customWidth="1"/>
    <col min="1808" max="2048" width="9" style="14"/>
    <col min="2049" max="2049" width="3.625" style="14" customWidth="1"/>
    <col min="2050" max="2050" width="9.125" style="14" customWidth="1"/>
    <col min="2051" max="2051" width="5.875" style="14" customWidth="1"/>
    <col min="2052" max="2052" width="6.625" style="14" customWidth="1"/>
    <col min="2053" max="2053" width="7.625" style="14" customWidth="1"/>
    <col min="2054" max="2054" width="6.375" style="14" customWidth="1"/>
    <col min="2055" max="2055" width="5.875" style="14" customWidth="1"/>
    <col min="2056" max="2056" width="4.875" style="14" customWidth="1"/>
    <col min="2057" max="2057" width="5.625" style="14" customWidth="1"/>
    <col min="2058" max="2058" width="5.375" style="14" customWidth="1"/>
    <col min="2059" max="2059" width="5.875" style="14" customWidth="1"/>
    <col min="2060" max="2060" width="6.375" style="14" customWidth="1"/>
    <col min="2061" max="2061" width="7.5" style="14" customWidth="1"/>
    <col min="2062" max="2062" width="6.375" style="14" customWidth="1"/>
    <col min="2063" max="2063" width="5.875" style="14" customWidth="1"/>
    <col min="2064" max="2304" width="9" style="14"/>
    <col min="2305" max="2305" width="3.625" style="14" customWidth="1"/>
    <col min="2306" max="2306" width="9.125" style="14" customWidth="1"/>
    <col min="2307" max="2307" width="5.875" style="14" customWidth="1"/>
    <col min="2308" max="2308" width="6.625" style="14" customWidth="1"/>
    <col min="2309" max="2309" width="7.625" style="14" customWidth="1"/>
    <col min="2310" max="2310" width="6.375" style="14" customWidth="1"/>
    <col min="2311" max="2311" width="5.875" style="14" customWidth="1"/>
    <col min="2312" max="2312" width="4.875" style="14" customWidth="1"/>
    <col min="2313" max="2313" width="5.625" style="14" customWidth="1"/>
    <col min="2314" max="2314" width="5.375" style="14" customWidth="1"/>
    <col min="2315" max="2315" width="5.875" style="14" customWidth="1"/>
    <col min="2316" max="2316" width="6.375" style="14" customWidth="1"/>
    <col min="2317" max="2317" width="7.5" style="14" customWidth="1"/>
    <col min="2318" max="2318" width="6.375" style="14" customWidth="1"/>
    <col min="2319" max="2319" width="5.875" style="14" customWidth="1"/>
    <col min="2320" max="2560" width="9" style="14"/>
    <col min="2561" max="2561" width="3.625" style="14" customWidth="1"/>
    <col min="2562" max="2562" width="9.125" style="14" customWidth="1"/>
    <col min="2563" max="2563" width="5.875" style="14" customWidth="1"/>
    <col min="2564" max="2564" width="6.625" style="14" customWidth="1"/>
    <col min="2565" max="2565" width="7.625" style="14" customWidth="1"/>
    <col min="2566" max="2566" width="6.375" style="14" customWidth="1"/>
    <col min="2567" max="2567" width="5.875" style="14" customWidth="1"/>
    <col min="2568" max="2568" width="4.875" style="14" customWidth="1"/>
    <col min="2569" max="2569" width="5.625" style="14" customWidth="1"/>
    <col min="2570" max="2570" width="5.375" style="14" customWidth="1"/>
    <col min="2571" max="2571" width="5.875" style="14" customWidth="1"/>
    <col min="2572" max="2572" width="6.375" style="14" customWidth="1"/>
    <col min="2573" max="2573" width="7.5" style="14" customWidth="1"/>
    <col min="2574" max="2574" width="6.375" style="14" customWidth="1"/>
    <col min="2575" max="2575" width="5.875" style="14" customWidth="1"/>
    <col min="2576" max="2816" width="9" style="14"/>
    <col min="2817" max="2817" width="3.625" style="14" customWidth="1"/>
    <col min="2818" max="2818" width="9.125" style="14" customWidth="1"/>
    <col min="2819" max="2819" width="5.875" style="14" customWidth="1"/>
    <col min="2820" max="2820" width="6.625" style="14" customWidth="1"/>
    <col min="2821" max="2821" width="7.625" style="14" customWidth="1"/>
    <col min="2822" max="2822" width="6.375" style="14" customWidth="1"/>
    <col min="2823" max="2823" width="5.875" style="14" customWidth="1"/>
    <col min="2824" max="2824" width="4.875" style="14" customWidth="1"/>
    <col min="2825" max="2825" width="5.625" style="14" customWidth="1"/>
    <col min="2826" max="2826" width="5.375" style="14" customWidth="1"/>
    <col min="2827" max="2827" width="5.875" style="14" customWidth="1"/>
    <col min="2828" max="2828" width="6.375" style="14" customWidth="1"/>
    <col min="2829" max="2829" width="7.5" style="14" customWidth="1"/>
    <col min="2830" max="2830" width="6.375" style="14" customWidth="1"/>
    <col min="2831" max="2831" width="5.875" style="14" customWidth="1"/>
    <col min="2832" max="3072" width="9" style="14"/>
    <col min="3073" max="3073" width="3.625" style="14" customWidth="1"/>
    <col min="3074" max="3074" width="9.125" style="14" customWidth="1"/>
    <col min="3075" max="3075" width="5.875" style="14" customWidth="1"/>
    <col min="3076" max="3076" width="6.625" style="14" customWidth="1"/>
    <col min="3077" max="3077" width="7.625" style="14" customWidth="1"/>
    <col min="3078" max="3078" width="6.375" style="14" customWidth="1"/>
    <col min="3079" max="3079" width="5.875" style="14" customWidth="1"/>
    <col min="3080" max="3080" width="4.875" style="14" customWidth="1"/>
    <col min="3081" max="3081" width="5.625" style="14" customWidth="1"/>
    <col min="3082" max="3082" width="5.375" style="14" customWidth="1"/>
    <col min="3083" max="3083" width="5.875" style="14" customWidth="1"/>
    <col min="3084" max="3084" width="6.375" style="14" customWidth="1"/>
    <col min="3085" max="3085" width="7.5" style="14" customWidth="1"/>
    <col min="3086" max="3086" width="6.375" style="14" customWidth="1"/>
    <col min="3087" max="3087" width="5.875" style="14" customWidth="1"/>
    <col min="3088" max="3328" width="9" style="14"/>
    <col min="3329" max="3329" width="3.625" style="14" customWidth="1"/>
    <col min="3330" max="3330" width="9.125" style="14" customWidth="1"/>
    <col min="3331" max="3331" width="5.875" style="14" customWidth="1"/>
    <col min="3332" max="3332" width="6.625" style="14" customWidth="1"/>
    <col min="3333" max="3333" width="7.625" style="14" customWidth="1"/>
    <col min="3334" max="3334" width="6.375" style="14" customWidth="1"/>
    <col min="3335" max="3335" width="5.875" style="14" customWidth="1"/>
    <col min="3336" max="3336" width="4.875" style="14" customWidth="1"/>
    <col min="3337" max="3337" width="5.625" style="14" customWidth="1"/>
    <col min="3338" max="3338" width="5.375" style="14" customWidth="1"/>
    <col min="3339" max="3339" width="5.875" style="14" customWidth="1"/>
    <col min="3340" max="3340" width="6.375" style="14" customWidth="1"/>
    <col min="3341" max="3341" width="7.5" style="14" customWidth="1"/>
    <col min="3342" max="3342" width="6.375" style="14" customWidth="1"/>
    <col min="3343" max="3343" width="5.875" style="14" customWidth="1"/>
    <col min="3344" max="3584" width="9" style="14"/>
    <col min="3585" max="3585" width="3.625" style="14" customWidth="1"/>
    <col min="3586" max="3586" width="9.125" style="14" customWidth="1"/>
    <col min="3587" max="3587" width="5.875" style="14" customWidth="1"/>
    <col min="3588" max="3588" width="6.625" style="14" customWidth="1"/>
    <col min="3589" max="3589" width="7.625" style="14" customWidth="1"/>
    <col min="3590" max="3590" width="6.375" style="14" customWidth="1"/>
    <col min="3591" max="3591" width="5.875" style="14" customWidth="1"/>
    <col min="3592" max="3592" width="4.875" style="14" customWidth="1"/>
    <col min="3593" max="3593" width="5.625" style="14" customWidth="1"/>
    <col min="3594" max="3594" width="5.375" style="14" customWidth="1"/>
    <col min="3595" max="3595" width="5.875" style="14" customWidth="1"/>
    <col min="3596" max="3596" width="6.375" style="14" customWidth="1"/>
    <col min="3597" max="3597" width="7.5" style="14" customWidth="1"/>
    <col min="3598" max="3598" width="6.375" style="14" customWidth="1"/>
    <col min="3599" max="3599" width="5.875" style="14" customWidth="1"/>
    <col min="3600" max="3840" width="9" style="14"/>
    <col min="3841" max="3841" width="3.625" style="14" customWidth="1"/>
    <col min="3842" max="3842" width="9.125" style="14" customWidth="1"/>
    <col min="3843" max="3843" width="5.875" style="14" customWidth="1"/>
    <col min="3844" max="3844" width="6.625" style="14" customWidth="1"/>
    <col min="3845" max="3845" width="7.625" style="14" customWidth="1"/>
    <col min="3846" max="3846" width="6.375" style="14" customWidth="1"/>
    <col min="3847" max="3847" width="5.875" style="14" customWidth="1"/>
    <col min="3848" max="3848" width="4.875" style="14" customWidth="1"/>
    <col min="3849" max="3849" width="5.625" style="14" customWidth="1"/>
    <col min="3850" max="3850" width="5.375" style="14" customWidth="1"/>
    <col min="3851" max="3851" width="5.875" style="14" customWidth="1"/>
    <col min="3852" max="3852" width="6.375" style="14" customWidth="1"/>
    <col min="3853" max="3853" width="7.5" style="14" customWidth="1"/>
    <col min="3854" max="3854" width="6.375" style="14" customWidth="1"/>
    <col min="3855" max="3855" width="5.875" style="14" customWidth="1"/>
    <col min="3856" max="4096" width="9" style="14"/>
    <col min="4097" max="4097" width="3.625" style="14" customWidth="1"/>
    <col min="4098" max="4098" width="9.125" style="14" customWidth="1"/>
    <col min="4099" max="4099" width="5.875" style="14" customWidth="1"/>
    <col min="4100" max="4100" width="6.625" style="14" customWidth="1"/>
    <col min="4101" max="4101" width="7.625" style="14" customWidth="1"/>
    <col min="4102" max="4102" width="6.375" style="14" customWidth="1"/>
    <col min="4103" max="4103" width="5.875" style="14" customWidth="1"/>
    <col min="4104" max="4104" width="4.875" style="14" customWidth="1"/>
    <col min="4105" max="4105" width="5.625" style="14" customWidth="1"/>
    <col min="4106" max="4106" width="5.375" style="14" customWidth="1"/>
    <col min="4107" max="4107" width="5.875" style="14" customWidth="1"/>
    <col min="4108" max="4108" width="6.375" style="14" customWidth="1"/>
    <col min="4109" max="4109" width="7.5" style="14" customWidth="1"/>
    <col min="4110" max="4110" width="6.375" style="14" customWidth="1"/>
    <col min="4111" max="4111" width="5.875" style="14" customWidth="1"/>
    <col min="4112" max="4352" width="9" style="14"/>
    <col min="4353" max="4353" width="3.625" style="14" customWidth="1"/>
    <col min="4354" max="4354" width="9.125" style="14" customWidth="1"/>
    <col min="4355" max="4355" width="5.875" style="14" customWidth="1"/>
    <col min="4356" max="4356" width="6.625" style="14" customWidth="1"/>
    <col min="4357" max="4357" width="7.625" style="14" customWidth="1"/>
    <col min="4358" max="4358" width="6.375" style="14" customWidth="1"/>
    <col min="4359" max="4359" width="5.875" style="14" customWidth="1"/>
    <col min="4360" max="4360" width="4.875" style="14" customWidth="1"/>
    <col min="4361" max="4361" width="5.625" style="14" customWidth="1"/>
    <col min="4362" max="4362" width="5.375" style="14" customWidth="1"/>
    <col min="4363" max="4363" width="5.875" style="14" customWidth="1"/>
    <col min="4364" max="4364" width="6.375" style="14" customWidth="1"/>
    <col min="4365" max="4365" width="7.5" style="14" customWidth="1"/>
    <col min="4366" max="4366" width="6.375" style="14" customWidth="1"/>
    <col min="4367" max="4367" width="5.875" style="14" customWidth="1"/>
    <col min="4368" max="4608" width="9" style="14"/>
    <col min="4609" max="4609" width="3.625" style="14" customWidth="1"/>
    <col min="4610" max="4610" width="9.125" style="14" customWidth="1"/>
    <col min="4611" max="4611" width="5.875" style="14" customWidth="1"/>
    <col min="4612" max="4612" width="6.625" style="14" customWidth="1"/>
    <col min="4613" max="4613" width="7.625" style="14" customWidth="1"/>
    <col min="4614" max="4614" width="6.375" style="14" customWidth="1"/>
    <col min="4615" max="4615" width="5.875" style="14" customWidth="1"/>
    <col min="4616" max="4616" width="4.875" style="14" customWidth="1"/>
    <col min="4617" max="4617" width="5.625" style="14" customWidth="1"/>
    <col min="4618" max="4618" width="5.375" style="14" customWidth="1"/>
    <col min="4619" max="4619" width="5.875" style="14" customWidth="1"/>
    <col min="4620" max="4620" width="6.375" style="14" customWidth="1"/>
    <col min="4621" max="4621" width="7.5" style="14" customWidth="1"/>
    <col min="4622" max="4622" width="6.375" style="14" customWidth="1"/>
    <col min="4623" max="4623" width="5.875" style="14" customWidth="1"/>
    <col min="4624" max="4864" width="9" style="14"/>
    <col min="4865" max="4865" width="3.625" style="14" customWidth="1"/>
    <col min="4866" max="4866" width="9.125" style="14" customWidth="1"/>
    <col min="4867" max="4867" width="5.875" style="14" customWidth="1"/>
    <col min="4868" max="4868" width="6.625" style="14" customWidth="1"/>
    <col min="4869" max="4869" width="7.625" style="14" customWidth="1"/>
    <col min="4870" max="4870" width="6.375" style="14" customWidth="1"/>
    <col min="4871" max="4871" width="5.875" style="14" customWidth="1"/>
    <col min="4872" max="4872" width="4.875" style="14" customWidth="1"/>
    <col min="4873" max="4873" width="5.625" style="14" customWidth="1"/>
    <col min="4874" max="4874" width="5.375" style="14" customWidth="1"/>
    <col min="4875" max="4875" width="5.875" style="14" customWidth="1"/>
    <col min="4876" max="4876" width="6.375" style="14" customWidth="1"/>
    <col min="4877" max="4877" width="7.5" style="14" customWidth="1"/>
    <col min="4878" max="4878" width="6.375" style="14" customWidth="1"/>
    <col min="4879" max="4879" width="5.875" style="14" customWidth="1"/>
    <col min="4880" max="5120" width="9" style="14"/>
    <col min="5121" max="5121" width="3.625" style="14" customWidth="1"/>
    <col min="5122" max="5122" width="9.125" style="14" customWidth="1"/>
    <col min="5123" max="5123" width="5.875" style="14" customWidth="1"/>
    <col min="5124" max="5124" width="6.625" style="14" customWidth="1"/>
    <col min="5125" max="5125" width="7.625" style="14" customWidth="1"/>
    <col min="5126" max="5126" width="6.375" style="14" customWidth="1"/>
    <col min="5127" max="5127" width="5.875" style="14" customWidth="1"/>
    <col min="5128" max="5128" width="4.875" style="14" customWidth="1"/>
    <col min="5129" max="5129" width="5.625" style="14" customWidth="1"/>
    <col min="5130" max="5130" width="5.375" style="14" customWidth="1"/>
    <col min="5131" max="5131" width="5.875" style="14" customWidth="1"/>
    <col min="5132" max="5132" width="6.375" style="14" customWidth="1"/>
    <col min="5133" max="5133" width="7.5" style="14" customWidth="1"/>
    <col min="5134" max="5134" width="6.375" style="14" customWidth="1"/>
    <col min="5135" max="5135" width="5.875" style="14" customWidth="1"/>
    <col min="5136" max="5376" width="9" style="14"/>
    <col min="5377" max="5377" width="3.625" style="14" customWidth="1"/>
    <col min="5378" max="5378" width="9.125" style="14" customWidth="1"/>
    <col min="5379" max="5379" width="5.875" style="14" customWidth="1"/>
    <col min="5380" max="5380" width="6.625" style="14" customWidth="1"/>
    <col min="5381" max="5381" width="7.625" style="14" customWidth="1"/>
    <col min="5382" max="5382" width="6.375" style="14" customWidth="1"/>
    <col min="5383" max="5383" width="5.875" style="14" customWidth="1"/>
    <col min="5384" max="5384" width="4.875" style="14" customWidth="1"/>
    <col min="5385" max="5385" width="5.625" style="14" customWidth="1"/>
    <col min="5386" max="5386" width="5.375" style="14" customWidth="1"/>
    <col min="5387" max="5387" width="5.875" style="14" customWidth="1"/>
    <col min="5388" max="5388" width="6.375" style="14" customWidth="1"/>
    <col min="5389" max="5389" width="7.5" style="14" customWidth="1"/>
    <col min="5390" max="5390" width="6.375" style="14" customWidth="1"/>
    <col min="5391" max="5391" width="5.875" style="14" customWidth="1"/>
    <col min="5392" max="5632" width="9" style="14"/>
    <col min="5633" max="5633" width="3.625" style="14" customWidth="1"/>
    <col min="5634" max="5634" width="9.125" style="14" customWidth="1"/>
    <col min="5635" max="5635" width="5.875" style="14" customWidth="1"/>
    <col min="5636" max="5636" width="6.625" style="14" customWidth="1"/>
    <col min="5637" max="5637" width="7.625" style="14" customWidth="1"/>
    <col min="5638" max="5638" width="6.375" style="14" customWidth="1"/>
    <col min="5639" max="5639" width="5.875" style="14" customWidth="1"/>
    <col min="5640" max="5640" width="4.875" style="14" customWidth="1"/>
    <col min="5641" max="5641" width="5.625" style="14" customWidth="1"/>
    <col min="5642" max="5642" width="5.375" style="14" customWidth="1"/>
    <col min="5643" max="5643" width="5.875" style="14" customWidth="1"/>
    <col min="5644" max="5644" width="6.375" style="14" customWidth="1"/>
    <col min="5645" max="5645" width="7.5" style="14" customWidth="1"/>
    <col min="5646" max="5646" width="6.375" style="14" customWidth="1"/>
    <col min="5647" max="5647" width="5.875" style="14" customWidth="1"/>
    <col min="5648" max="5888" width="9" style="14"/>
    <col min="5889" max="5889" width="3.625" style="14" customWidth="1"/>
    <col min="5890" max="5890" width="9.125" style="14" customWidth="1"/>
    <col min="5891" max="5891" width="5.875" style="14" customWidth="1"/>
    <col min="5892" max="5892" width="6.625" style="14" customWidth="1"/>
    <col min="5893" max="5893" width="7.625" style="14" customWidth="1"/>
    <col min="5894" max="5894" width="6.375" style="14" customWidth="1"/>
    <col min="5895" max="5895" width="5.875" style="14" customWidth="1"/>
    <col min="5896" max="5896" width="4.875" style="14" customWidth="1"/>
    <col min="5897" max="5897" width="5.625" style="14" customWidth="1"/>
    <col min="5898" max="5898" width="5.375" style="14" customWidth="1"/>
    <col min="5899" max="5899" width="5.875" style="14" customWidth="1"/>
    <col min="5900" max="5900" width="6.375" style="14" customWidth="1"/>
    <col min="5901" max="5901" width="7.5" style="14" customWidth="1"/>
    <col min="5902" max="5902" width="6.375" style="14" customWidth="1"/>
    <col min="5903" max="5903" width="5.875" style="14" customWidth="1"/>
    <col min="5904" max="6144" width="9" style="14"/>
    <col min="6145" max="6145" width="3.625" style="14" customWidth="1"/>
    <col min="6146" max="6146" width="9.125" style="14" customWidth="1"/>
    <col min="6147" max="6147" width="5.875" style="14" customWidth="1"/>
    <col min="6148" max="6148" width="6.625" style="14" customWidth="1"/>
    <col min="6149" max="6149" width="7.625" style="14" customWidth="1"/>
    <col min="6150" max="6150" width="6.375" style="14" customWidth="1"/>
    <col min="6151" max="6151" width="5.875" style="14" customWidth="1"/>
    <col min="6152" max="6152" width="4.875" style="14" customWidth="1"/>
    <col min="6153" max="6153" width="5.625" style="14" customWidth="1"/>
    <col min="6154" max="6154" width="5.375" style="14" customWidth="1"/>
    <col min="6155" max="6155" width="5.875" style="14" customWidth="1"/>
    <col min="6156" max="6156" width="6.375" style="14" customWidth="1"/>
    <col min="6157" max="6157" width="7.5" style="14" customWidth="1"/>
    <col min="6158" max="6158" width="6.375" style="14" customWidth="1"/>
    <col min="6159" max="6159" width="5.875" style="14" customWidth="1"/>
    <col min="6160" max="6400" width="9" style="14"/>
    <col min="6401" max="6401" width="3.625" style="14" customWidth="1"/>
    <col min="6402" max="6402" width="9.125" style="14" customWidth="1"/>
    <col min="6403" max="6403" width="5.875" style="14" customWidth="1"/>
    <col min="6404" max="6404" width="6.625" style="14" customWidth="1"/>
    <col min="6405" max="6405" width="7.625" style="14" customWidth="1"/>
    <col min="6406" max="6406" width="6.375" style="14" customWidth="1"/>
    <col min="6407" max="6407" width="5.875" style="14" customWidth="1"/>
    <col min="6408" max="6408" width="4.875" style="14" customWidth="1"/>
    <col min="6409" max="6409" width="5.625" style="14" customWidth="1"/>
    <col min="6410" max="6410" width="5.375" style="14" customWidth="1"/>
    <col min="6411" max="6411" width="5.875" style="14" customWidth="1"/>
    <col min="6412" max="6412" width="6.375" style="14" customWidth="1"/>
    <col min="6413" max="6413" width="7.5" style="14" customWidth="1"/>
    <col min="6414" max="6414" width="6.375" style="14" customWidth="1"/>
    <col min="6415" max="6415" width="5.875" style="14" customWidth="1"/>
    <col min="6416" max="6656" width="9" style="14"/>
    <col min="6657" max="6657" width="3.625" style="14" customWidth="1"/>
    <col min="6658" max="6658" width="9.125" style="14" customWidth="1"/>
    <col min="6659" max="6659" width="5.875" style="14" customWidth="1"/>
    <col min="6660" max="6660" width="6.625" style="14" customWidth="1"/>
    <col min="6661" max="6661" width="7.625" style="14" customWidth="1"/>
    <col min="6662" max="6662" width="6.375" style="14" customWidth="1"/>
    <col min="6663" max="6663" width="5.875" style="14" customWidth="1"/>
    <col min="6664" max="6664" width="4.875" style="14" customWidth="1"/>
    <col min="6665" max="6665" width="5.625" style="14" customWidth="1"/>
    <col min="6666" max="6666" width="5.375" style="14" customWidth="1"/>
    <col min="6667" max="6667" width="5.875" style="14" customWidth="1"/>
    <col min="6668" max="6668" width="6.375" style="14" customWidth="1"/>
    <col min="6669" max="6669" width="7.5" style="14" customWidth="1"/>
    <col min="6670" max="6670" width="6.375" style="14" customWidth="1"/>
    <col min="6671" max="6671" width="5.875" style="14" customWidth="1"/>
    <col min="6672" max="6912" width="9" style="14"/>
    <col min="6913" max="6913" width="3.625" style="14" customWidth="1"/>
    <col min="6914" max="6914" width="9.125" style="14" customWidth="1"/>
    <col min="6915" max="6915" width="5.875" style="14" customWidth="1"/>
    <col min="6916" max="6916" width="6.625" style="14" customWidth="1"/>
    <col min="6917" max="6917" width="7.625" style="14" customWidth="1"/>
    <col min="6918" max="6918" width="6.375" style="14" customWidth="1"/>
    <col min="6919" max="6919" width="5.875" style="14" customWidth="1"/>
    <col min="6920" max="6920" width="4.875" style="14" customWidth="1"/>
    <col min="6921" max="6921" width="5.625" style="14" customWidth="1"/>
    <col min="6922" max="6922" width="5.375" style="14" customWidth="1"/>
    <col min="6923" max="6923" width="5.875" style="14" customWidth="1"/>
    <col min="6924" max="6924" width="6.375" style="14" customWidth="1"/>
    <col min="6925" max="6925" width="7.5" style="14" customWidth="1"/>
    <col min="6926" max="6926" width="6.375" style="14" customWidth="1"/>
    <col min="6927" max="6927" width="5.875" style="14" customWidth="1"/>
    <col min="6928" max="7168" width="9" style="14"/>
    <col min="7169" max="7169" width="3.625" style="14" customWidth="1"/>
    <col min="7170" max="7170" width="9.125" style="14" customWidth="1"/>
    <col min="7171" max="7171" width="5.875" style="14" customWidth="1"/>
    <col min="7172" max="7172" width="6.625" style="14" customWidth="1"/>
    <col min="7173" max="7173" width="7.625" style="14" customWidth="1"/>
    <col min="7174" max="7174" width="6.375" style="14" customWidth="1"/>
    <col min="7175" max="7175" width="5.875" style="14" customWidth="1"/>
    <col min="7176" max="7176" width="4.875" style="14" customWidth="1"/>
    <col min="7177" max="7177" width="5.625" style="14" customWidth="1"/>
    <col min="7178" max="7178" width="5.375" style="14" customWidth="1"/>
    <col min="7179" max="7179" width="5.875" style="14" customWidth="1"/>
    <col min="7180" max="7180" width="6.375" style="14" customWidth="1"/>
    <col min="7181" max="7181" width="7.5" style="14" customWidth="1"/>
    <col min="7182" max="7182" width="6.375" style="14" customWidth="1"/>
    <col min="7183" max="7183" width="5.875" style="14" customWidth="1"/>
    <col min="7184" max="7424" width="9" style="14"/>
    <col min="7425" max="7425" width="3.625" style="14" customWidth="1"/>
    <col min="7426" max="7426" width="9.125" style="14" customWidth="1"/>
    <col min="7427" max="7427" width="5.875" style="14" customWidth="1"/>
    <col min="7428" max="7428" width="6.625" style="14" customWidth="1"/>
    <col min="7429" max="7429" width="7.625" style="14" customWidth="1"/>
    <col min="7430" max="7430" width="6.375" style="14" customWidth="1"/>
    <col min="7431" max="7431" width="5.875" style="14" customWidth="1"/>
    <col min="7432" max="7432" width="4.875" style="14" customWidth="1"/>
    <col min="7433" max="7433" width="5.625" style="14" customWidth="1"/>
    <col min="7434" max="7434" width="5.375" style="14" customWidth="1"/>
    <col min="7435" max="7435" width="5.875" style="14" customWidth="1"/>
    <col min="7436" max="7436" width="6.375" style="14" customWidth="1"/>
    <col min="7437" max="7437" width="7.5" style="14" customWidth="1"/>
    <col min="7438" max="7438" width="6.375" style="14" customWidth="1"/>
    <col min="7439" max="7439" width="5.875" style="14" customWidth="1"/>
    <col min="7440" max="7680" width="9" style="14"/>
    <col min="7681" max="7681" width="3.625" style="14" customWidth="1"/>
    <col min="7682" max="7682" width="9.125" style="14" customWidth="1"/>
    <col min="7683" max="7683" width="5.875" style="14" customWidth="1"/>
    <col min="7684" max="7684" width="6.625" style="14" customWidth="1"/>
    <col min="7685" max="7685" width="7.625" style="14" customWidth="1"/>
    <col min="7686" max="7686" width="6.375" style="14" customWidth="1"/>
    <col min="7687" max="7687" width="5.875" style="14" customWidth="1"/>
    <col min="7688" max="7688" width="4.875" style="14" customWidth="1"/>
    <col min="7689" max="7689" width="5.625" style="14" customWidth="1"/>
    <col min="7690" max="7690" width="5.375" style="14" customWidth="1"/>
    <col min="7691" max="7691" width="5.875" style="14" customWidth="1"/>
    <col min="7692" max="7692" width="6.375" style="14" customWidth="1"/>
    <col min="7693" max="7693" width="7.5" style="14" customWidth="1"/>
    <col min="7694" max="7694" width="6.375" style="14" customWidth="1"/>
    <col min="7695" max="7695" width="5.875" style="14" customWidth="1"/>
    <col min="7696" max="7936" width="9" style="14"/>
    <col min="7937" max="7937" width="3.625" style="14" customWidth="1"/>
    <col min="7938" max="7938" width="9.125" style="14" customWidth="1"/>
    <col min="7939" max="7939" width="5.875" style="14" customWidth="1"/>
    <col min="7940" max="7940" width="6.625" style="14" customWidth="1"/>
    <col min="7941" max="7941" width="7.625" style="14" customWidth="1"/>
    <col min="7942" max="7942" width="6.375" style="14" customWidth="1"/>
    <col min="7943" max="7943" width="5.875" style="14" customWidth="1"/>
    <col min="7944" max="7944" width="4.875" style="14" customWidth="1"/>
    <col min="7945" max="7945" width="5.625" style="14" customWidth="1"/>
    <col min="7946" max="7946" width="5.375" style="14" customWidth="1"/>
    <col min="7947" max="7947" width="5.875" style="14" customWidth="1"/>
    <col min="7948" max="7948" width="6.375" style="14" customWidth="1"/>
    <col min="7949" max="7949" width="7.5" style="14" customWidth="1"/>
    <col min="7950" max="7950" width="6.375" style="14" customWidth="1"/>
    <col min="7951" max="7951" width="5.875" style="14" customWidth="1"/>
    <col min="7952" max="8192" width="9" style="14"/>
    <col min="8193" max="8193" width="3.625" style="14" customWidth="1"/>
    <col min="8194" max="8194" width="9.125" style="14" customWidth="1"/>
    <col min="8195" max="8195" width="5.875" style="14" customWidth="1"/>
    <col min="8196" max="8196" width="6.625" style="14" customWidth="1"/>
    <col min="8197" max="8197" width="7.625" style="14" customWidth="1"/>
    <col min="8198" max="8198" width="6.375" style="14" customWidth="1"/>
    <col min="8199" max="8199" width="5.875" style="14" customWidth="1"/>
    <col min="8200" max="8200" width="4.875" style="14" customWidth="1"/>
    <col min="8201" max="8201" width="5.625" style="14" customWidth="1"/>
    <col min="8202" max="8202" width="5.375" style="14" customWidth="1"/>
    <col min="8203" max="8203" width="5.875" style="14" customWidth="1"/>
    <col min="8204" max="8204" width="6.375" style="14" customWidth="1"/>
    <col min="8205" max="8205" width="7.5" style="14" customWidth="1"/>
    <col min="8206" max="8206" width="6.375" style="14" customWidth="1"/>
    <col min="8207" max="8207" width="5.875" style="14" customWidth="1"/>
    <col min="8208" max="8448" width="9" style="14"/>
    <col min="8449" max="8449" width="3.625" style="14" customWidth="1"/>
    <col min="8450" max="8450" width="9.125" style="14" customWidth="1"/>
    <col min="8451" max="8451" width="5.875" style="14" customWidth="1"/>
    <col min="8452" max="8452" width="6.625" style="14" customWidth="1"/>
    <col min="8453" max="8453" width="7.625" style="14" customWidth="1"/>
    <col min="8454" max="8454" width="6.375" style="14" customWidth="1"/>
    <col min="8455" max="8455" width="5.875" style="14" customWidth="1"/>
    <col min="8456" max="8456" width="4.875" style="14" customWidth="1"/>
    <col min="8457" max="8457" width="5.625" style="14" customWidth="1"/>
    <col min="8458" max="8458" width="5.375" style="14" customWidth="1"/>
    <col min="8459" max="8459" width="5.875" style="14" customWidth="1"/>
    <col min="8460" max="8460" width="6.375" style="14" customWidth="1"/>
    <col min="8461" max="8461" width="7.5" style="14" customWidth="1"/>
    <col min="8462" max="8462" width="6.375" style="14" customWidth="1"/>
    <col min="8463" max="8463" width="5.875" style="14" customWidth="1"/>
    <col min="8464" max="8704" width="9" style="14"/>
    <col min="8705" max="8705" width="3.625" style="14" customWidth="1"/>
    <col min="8706" max="8706" width="9.125" style="14" customWidth="1"/>
    <col min="8707" max="8707" width="5.875" style="14" customWidth="1"/>
    <col min="8708" max="8708" width="6.625" style="14" customWidth="1"/>
    <col min="8709" max="8709" width="7.625" style="14" customWidth="1"/>
    <col min="8710" max="8710" width="6.375" style="14" customWidth="1"/>
    <col min="8711" max="8711" width="5.875" style="14" customWidth="1"/>
    <col min="8712" max="8712" width="4.875" style="14" customWidth="1"/>
    <col min="8713" max="8713" width="5.625" style="14" customWidth="1"/>
    <col min="8714" max="8714" width="5.375" style="14" customWidth="1"/>
    <col min="8715" max="8715" width="5.875" style="14" customWidth="1"/>
    <col min="8716" max="8716" width="6.375" style="14" customWidth="1"/>
    <col min="8717" max="8717" width="7.5" style="14" customWidth="1"/>
    <col min="8718" max="8718" width="6.375" style="14" customWidth="1"/>
    <col min="8719" max="8719" width="5.875" style="14" customWidth="1"/>
    <col min="8720" max="8960" width="9" style="14"/>
    <col min="8961" max="8961" width="3.625" style="14" customWidth="1"/>
    <col min="8962" max="8962" width="9.125" style="14" customWidth="1"/>
    <col min="8963" max="8963" width="5.875" style="14" customWidth="1"/>
    <col min="8964" max="8964" width="6.625" style="14" customWidth="1"/>
    <col min="8965" max="8965" width="7.625" style="14" customWidth="1"/>
    <col min="8966" max="8966" width="6.375" style="14" customWidth="1"/>
    <col min="8967" max="8967" width="5.875" style="14" customWidth="1"/>
    <col min="8968" max="8968" width="4.875" style="14" customWidth="1"/>
    <col min="8969" max="8969" width="5.625" style="14" customWidth="1"/>
    <col min="8970" max="8970" width="5.375" style="14" customWidth="1"/>
    <col min="8971" max="8971" width="5.875" style="14" customWidth="1"/>
    <col min="8972" max="8972" width="6.375" style="14" customWidth="1"/>
    <col min="8973" max="8973" width="7.5" style="14" customWidth="1"/>
    <col min="8974" max="8974" width="6.375" style="14" customWidth="1"/>
    <col min="8975" max="8975" width="5.875" style="14" customWidth="1"/>
    <col min="8976" max="9216" width="9" style="14"/>
    <col min="9217" max="9217" width="3.625" style="14" customWidth="1"/>
    <col min="9218" max="9218" width="9.125" style="14" customWidth="1"/>
    <col min="9219" max="9219" width="5.875" style="14" customWidth="1"/>
    <col min="9220" max="9220" width="6.625" style="14" customWidth="1"/>
    <col min="9221" max="9221" width="7.625" style="14" customWidth="1"/>
    <col min="9222" max="9222" width="6.375" style="14" customWidth="1"/>
    <col min="9223" max="9223" width="5.875" style="14" customWidth="1"/>
    <col min="9224" max="9224" width="4.875" style="14" customWidth="1"/>
    <col min="9225" max="9225" width="5.625" style="14" customWidth="1"/>
    <col min="9226" max="9226" width="5.375" style="14" customWidth="1"/>
    <col min="9227" max="9227" width="5.875" style="14" customWidth="1"/>
    <col min="9228" max="9228" width="6.375" style="14" customWidth="1"/>
    <col min="9229" max="9229" width="7.5" style="14" customWidth="1"/>
    <col min="9230" max="9230" width="6.375" style="14" customWidth="1"/>
    <col min="9231" max="9231" width="5.875" style="14" customWidth="1"/>
    <col min="9232" max="9472" width="9" style="14"/>
    <col min="9473" max="9473" width="3.625" style="14" customWidth="1"/>
    <col min="9474" max="9474" width="9.125" style="14" customWidth="1"/>
    <col min="9475" max="9475" width="5.875" style="14" customWidth="1"/>
    <col min="9476" max="9476" width="6.625" style="14" customWidth="1"/>
    <col min="9477" max="9477" width="7.625" style="14" customWidth="1"/>
    <col min="9478" max="9478" width="6.375" style="14" customWidth="1"/>
    <col min="9479" max="9479" width="5.875" style="14" customWidth="1"/>
    <col min="9480" max="9480" width="4.875" style="14" customWidth="1"/>
    <col min="9481" max="9481" width="5.625" style="14" customWidth="1"/>
    <col min="9482" max="9482" width="5.375" style="14" customWidth="1"/>
    <col min="9483" max="9483" width="5.875" style="14" customWidth="1"/>
    <col min="9484" max="9484" width="6.375" style="14" customWidth="1"/>
    <col min="9485" max="9485" width="7.5" style="14" customWidth="1"/>
    <col min="9486" max="9486" width="6.375" style="14" customWidth="1"/>
    <col min="9487" max="9487" width="5.875" style="14" customWidth="1"/>
    <col min="9488" max="9728" width="9" style="14"/>
    <col min="9729" max="9729" width="3.625" style="14" customWidth="1"/>
    <col min="9730" max="9730" width="9.125" style="14" customWidth="1"/>
    <col min="9731" max="9731" width="5.875" style="14" customWidth="1"/>
    <col min="9732" max="9732" width="6.625" style="14" customWidth="1"/>
    <col min="9733" max="9733" width="7.625" style="14" customWidth="1"/>
    <col min="9734" max="9734" width="6.375" style="14" customWidth="1"/>
    <col min="9735" max="9735" width="5.875" style="14" customWidth="1"/>
    <col min="9736" max="9736" width="4.875" style="14" customWidth="1"/>
    <col min="9737" max="9737" width="5.625" style="14" customWidth="1"/>
    <col min="9738" max="9738" width="5.375" style="14" customWidth="1"/>
    <col min="9739" max="9739" width="5.875" style="14" customWidth="1"/>
    <col min="9740" max="9740" width="6.375" style="14" customWidth="1"/>
    <col min="9741" max="9741" width="7.5" style="14" customWidth="1"/>
    <col min="9742" max="9742" width="6.375" style="14" customWidth="1"/>
    <col min="9743" max="9743" width="5.875" style="14" customWidth="1"/>
    <col min="9744" max="9984" width="9" style="14"/>
    <col min="9985" max="9985" width="3.625" style="14" customWidth="1"/>
    <col min="9986" max="9986" width="9.125" style="14" customWidth="1"/>
    <col min="9987" max="9987" width="5.875" style="14" customWidth="1"/>
    <col min="9988" max="9988" width="6.625" style="14" customWidth="1"/>
    <col min="9989" max="9989" width="7.625" style="14" customWidth="1"/>
    <col min="9990" max="9990" width="6.375" style="14" customWidth="1"/>
    <col min="9991" max="9991" width="5.875" style="14" customWidth="1"/>
    <col min="9992" max="9992" width="4.875" style="14" customWidth="1"/>
    <col min="9993" max="9993" width="5.625" style="14" customWidth="1"/>
    <col min="9994" max="9994" width="5.375" style="14" customWidth="1"/>
    <col min="9995" max="9995" width="5.875" style="14" customWidth="1"/>
    <col min="9996" max="9996" width="6.375" style="14" customWidth="1"/>
    <col min="9997" max="9997" width="7.5" style="14" customWidth="1"/>
    <col min="9998" max="9998" width="6.375" style="14" customWidth="1"/>
    <col min="9999" max="9999" width="5.875" style="14" customWidth="1"/>
    <col min="10000" max="10240" width="9" style="14"/>
    <col min="10241" max="10241" width="3.625" style="14" customWidth="1"/>
    <col min="10242" max="10242" width="9.125" style="14" customWidth="1"/>
    <col min="10243" max="10243" width="5.875" style="14" customWidth="1"/>
    <col min="10244" max="10244" width="6.625" style="14" customWidth="1"/>
    <col min="10245" max="10245" width="7.625" style="14" customWidth="1"/>
    <col min="10246" max="10246" width="6.375" style="14" customWidth="1"/>
    <col min="10247" max="10247" width="5.875" style="14" customWidth="1"/>
    <col min="10248" max="10248" width="4.875" style="14" customWidth="1"/>
    <col min="10249" max="10249" width="5.625" style="14" customWidth="1"/>
    <col min="10250" max="10250" width="5.375" style="14" customWidth="1"/>
    <col min="10251" max="10251" width="5.875" style="14" customWidth="1"/>
    <col min="10252" max="10252" width="6.375" style="14" customWidth="1"/>
    <col min="10253" max="10253" width="7.5" style="14" customWidth="1"/>
    <col min="10254" max="10254" width="6.375" style="14" customWidth="1"/>
    <col min="10255" max="10255" width="5.875" style="14" customWidth="1"/>
    <col min="10256" max="10496" width="9" style="14"/>
    <col min="10497" max="10497" width="3.625" style="14" customWidth="1"/>
    <col min="10498" max="10498" width="9.125" style="14" customWidth="1"/>
    <col min="10499" max="10499" width="5.875" style="14" customWidth="1"/>
    <col min="10500" max="10500" width="6.625" style="14" customWidth="1"/>
    <col min="10501" max="10501" width="7.625" style="14" customWidth="1"/>
    <col min="10502" max="10502" width="6.375" style="14" customWidth="1"/>
    <col min="10503" max="10503" width="5.875" style="14" customWidth="1"/>
    <col min="10504" max="10504" width="4.875" style="14" customWidth="1"/>
    <col min="10505" max="10505" width="5.625" style="14" customWidth="1"/>
    <col min="10506" max="10506" width="5.375" style="14" customWidth="1"/>
    <col min="10507" max="10507" width="5.875" style="14" customWidth="1"/>
    <col min="10508" max="10508" width="6.375" style="14" customWidth="1"/>
    <col min="10509" max="10509" width="7.5" style="14" customWidth="1"/>
    <col min="10510" max="10510" width="6.375" style="14" customWidth="1"/>
    <col min="10511" max="10511" width="5.875" style="14" customWidth="1"/>
    <col min="10512" max="10752" width="9" style="14"/>
    <col min="10753" max="10753" width="3.625" style="14" customWidth="1"/>
    <col min="10754" max="10754" width="9.125" style="14" customWidth="1"/>
    <col min="10755" max="10755" width="5.875" style="14" customWidth="1"/>
    <col min="10756" max="10756" width="6.625" style="14" customWidth="1"/>
    <col min="10757" max="10757" width="7.625" style="14" customWidth="1"/>
    <col min="10758" max="10758" width="6.375" style="14" customWidth="1"/>
    <col min="10759" max="10759" width="5.875" style="14" customWidth="1"/>
    <col min="10760" max="10760" width="4.875" style="14" customWidth="1"/>
    <col min="10761" max="10761" width="5.625" style="14" customWidth="1"/>
    <col min="10762" max="10762" width="5.375" style="14" customWidth="1"/>
    <col min="10763" max="10763" width="5.875" style="14" customWidth="1"/>
    <col min="10764" max="10764" width="6.375" style="14" customWidth="1"/>
    <col min="10765" max="10765" width="7.5" style="14" customWidth="1"/>
    <col min="10766" max="10766" width="6.375" style="14" customWidth="1"/>
    <col min="10767" max="10767" width="5.875" style="14" customWidth="1"/>
    <col min="10768" max="11008" width="9" style="14"/>
    <col min="11009" max="11009" width="3.625" style="14" customWidth="1"/>
    <col min="11010" max="11010" width="9.125" style="14" customWidth="1"/>
    <col min="11011" max="11011" width="5.875" style="14" customWidth="1"/>
    <col min="11012" max="11012" width="6.625" style="14" customWidth="1"/>
    <col min="11013" max="11013" width="7.625" style="14" customWidth="1"/>
    <col min="11014" max="11014" width="6.375" style="14" customWidth="1"/>
    <col min="11015" max="11015" width="5.875" style="14" customWidth="1"/>
    <col min="11016" max="11016" width="4.875" style="14" customWidth="1"/>
    <col min="11017" max="11017" width="5.625" style="14" customWidth="1"/>
    <col min="11018" max="11018" width="5.375" style="14" customWidth="1"/>
    <col min="11019" max="11019" width="5.875" style="14" customWidth="1"/>
    <col min="11020" max="11020" width="6.375" style="14" customWidth="1"/>
    <col min="11021" max="11021" width="7.5" style="14" customWidth="1"/>
    <col min="11022" max="11022" width="6.375" style="14" customWidth="1"/>
    <col min="11023" max="11023" width="5.875" style="14" customWidth="1"/>
    <col min="11024" max="11264" width="9" style="14"/>
    <col min="11265" max="11265" width="3.625" style="14" customWidth="1"/>
    <col min="11266" max="11266" width="9.125" style="14" customWidth="1"/>
    <col min="11267" max="11267" width="5.875" style="14" customWidth="1"/>
    <col min="11268" max="11268" width="6.625" style="14" customWidth="1"/>
    <col min="11269" max="11269" width="7.625" style="14" customWidth="1"/>
    <col min="11270" max="11270" width="6.375" style="14" customWidth="1"/>
    <col min="11271" max="11271" width="5.875" style="14" customWidth="1"/>
    <col min="11272" max="11272" width="4.875" style="14" customWidth="1"/>
    <col min="11273" max="11273" width="5.625" style="14" customWidth="1"/>
    <col min="11274" max="11274" width="5.375" style="14" customWidth="1"/>
    <col min="11275" max="11275" width="5.875" style="14" customWidth="1"/>
    <col min="11276" max="11276" width="6.375" style="14" customWidth="1"/>
    <col min="11277" max="11277" width="7.5" style="14" customWidth="1"/>
    <col min="11278" max="11278" width="6.375" style="14" customWidth="1"/>
    <col min="11279" max="11279" width="5.875" style="14" customWidth="1"/>
    <col min="11280" max="11520" width="9" style="14"/>
    <col min="11521" max="11521" width="3.625" style="14" customWidth="1"/>
    <col min="11522" max="11522" width="9.125" style="14" customWidth="1"/>
    <col min="11523" max="11523" width="5.875" style="14" customWidth="1"/>
    <col min="11524" max="11524" width="6.625" style="14" customWidth="1"/>
    <col min="11525" max="11525" width="7.625" style="14" customWidth="1"/>
    <col min="11526" max="11526" width="6.375" style="14" customWidth="1"/>
    <col min="11527" max="11527" width="5.875" style="14" customWidth="1"/>
    <col min="11528" max="11528" width="4.875" style="14" customWidth="1"/>
    <col min="11529" max="11529" width="5.625" style="14" customWidth="1"/>
    <col min="11530" max="11530" width="5.375" style="14" customWidth="1"/>
    <col min="11531" max="11531" width="5.875" style="14" customWidth="1"/>
    <col min="11532" max="11532" width="6.375" style="14" customWidth="1"/>
    <col min="11533" max="11533" width="7.5" style="14" customWidth="1"/>
    <col min="11534" max="11534" width="6.375" style="14" customWidth="1"/>
    <col min="11535" max="11535" width="5.875" style="14" customWidth="1"/>
    <col min="11536" max="11776" width="9" style="14"/>
    <col min="11777" max="11777" width="3.625" style="14" customWidth="1"/>
    <col min="11778" max="11778" width="9.125" style="14" customWidth="1"/>
    <col min="11779" max="11779" width="5.875" style="14" customWidth="1"/>
    <col min="11780" max="11780" width="6.625" style="14" customWidth="1"/>
    <col min="11781" max="11781" width="7.625" style="14" customWidth="1"/>
    <col min="11782" max="11782" width="6.375" style="14" customWidth="1"/>
    <col min="11783" max="11783" width="5.875" style="14" customWidth="1"/>
    <col min="11784" max="11784" width="4.875" style="14" customWidth="1"/>
    <col min="11785" max="11785" width="5.625" style="14" customWidth="1"/>
    <col min="11786" max="11786" width="5.375" style="14" customWidth="1"/>
    <col min="11787" max="11787" width="5.875" style="14" customWidth="1"/>
    <col min="11788" max="11788" width="6.375" style="14" customWidth="1"/>
    <col min="11789" max="11789" width="7.5" style="14" customWidth="1"/>
    <col min="11790" max="11790" width="6.375" style="14" customWidth="1"/>
    <col min="11791" max="11791" width="5.875" style="14" customWidth="1"/>
    <col min="11792" max="12032" width="9" style="14"/>
    <col min="12033" max="12033" width="3.625" style="14" customWidth="1"/>
    <col min="12034" max="12034" width="9.125" style="14" customWidth="1"/>
    <col min="12035" max="12035" width="5.875" style="14" customWidth="1"/>
    <col min="12036" max="12036" width="6.625" style="14" customWidth="1"/>
    <col min="12037" max="12037" width="7.625" style="14" customWidth="1"/>
    <col min="12038" max="12038" width="6.375" style="14" customWidth="1"/>
    <col min="12039" max="12039" width="5.875" style="14" customWidth="1"/>
    <col min="12040" max="12040" width="4.875" style="14" customWidth="1"/>
    <col min="12041" max="12041" width="5.625" style="14" customWidth="1"/>
    <col min="12042" max="12042" width="5.375" style="14" customWidth="1"/>
    <col min="12043" max="12043" width="5.875" style="14" customWidth="1"/>
    <col min="12044" max="12044" width="6.375" style="14" customWidth="1"/>
    <col min="12045" max="12045" width="7.5" style="14" customWidth="1"/>
    <col min="12046" max="12046" width="6.375" style="14" customWidth="1"/>
    <col min="12047" max="12047" width="5.875" style="14" customWidth="1"/>
    <col min="12048" max="12288" width="9" style="14"/>
    <col min="12289" max="12289" width="3.625" style="14" customWidth="1"/>
    <col min="12290" max="12290" width="9.125" style="14" customWidth="1"/>
    <col min="12291" max="12291" width="5.875" style="14" customWidth="1"/>
    <col min="12292" max="12292" width="6.625" style="14" customWidth="1"/>
    <col min="12293" max="12293" width="7.625" style="14" customWidth="1"/>
    <col min="12294" max="12294" width="6.375" style="14" customWidth="1"/>
    <col min="12295" max="12295" width="5.875" style="14" customWidth="1"/>
    <col min="12296" max="12296" width="4.875" style="14" customWidth="1"/>
    <col min="12297" max="12297" width="5.625" style="14" customWidth="1"/>
    <col min="12298" max="12298" width="5.375" style="14" customWidth="1"/>
    <col min="12299" max="12299" width="5.875" style="14" customWidth="1"/>
    <col min="12300" max="12300" width="6.375" style="14" customWidth="1"/>
    <col min="12301" max="12301" width="7.5" style="14" customWidth="1"/>
    <col min="12302" max="12302" width="6.375" style="14" customWidth="1"/>
    <col min="12303" max="12303" width="5.875" style="14" customWidth="1"/>
    <col min="12304" max="12544" width="9" style="14"/>
    <col min="12545" max="12545" width="3.625" style="14" customWidth="1"/>
    <col min="12546" max="12546" width="9.125" style="14" customWidth="1"/>
    <col min="12547" max="12547" width="5.875" style="14" customWidth="1"/>
    <col min="12548" max="12548" width="6.625" style="14" customWidth="1"/>
    <col min="12549" max="12549" width="7.625" style="14" customWidth="1"/>
    <col min="12550" max="12550" width="6.375" style="14" customWidth="1"/>
    <col min="12551" max="12551" width="5.875" style="14" customWidth="1"/>
    <col min="12552" max="12552" width="4.875" style="14" customWidth="1"/>
    <col min="12553" max="12553" width="5.625" style="14" customWidth="1"/>
    <col min="12554" max="12554" width="5.375" style="14" customWidth="1"/>
    <col min="12555" max="12555" width="5.875" style="14" customWidth="1"/>
    <col min="12556" max="12556" width="6.375" style="14" customWidth="1"/>
    <col min="12557" max="12557" width="7.5" style="14" customWidth="1"/>
    <col min="12558" max="12558" width="6.375" style="14" customWidth="1"/>
    <col min="12559" max="12559" width="5.875" style="14" customWidth="1"/>
    <col min="12560" max="12800" width="9" style="14"/>
    <col min="12801" max="12801" width="3.625" style="14" customWidth="1"/>
    <col min="12802" max="12802" width="9.125" style="14" customWidth="1"/>
    <col min="12803" max="12803" width="5.875" style="14" customWidth="1"/>
    <col min="12804" max="12804" width="6.625" style="14" customWidth="1"/>
    <col min="12805" max="12805" width="7.625" style="14" customWidth="1"/>
    <col min="12806" max="12806" width="6.375" style="14" customWidth="1"/>
    <col min="12807" max="12807" width="5.875" style="14" customWidth="1"/>
    <col min="12808" max="12808" width="4.875" style="14" customWidth="1"/>
    <col min="12809" max="12809" width="5.625" style="14" customWidth="1"/>
    <col min="12810" max="12810" width="5.375" style="14" customWidth="1"/>
    <col min="12811" max="12811" width="5.875" style="14" customWidth="1"/>
    <col min="12812" max="12812" width="6.375" style="14" customWidth="1"/>
    <col min="12813" max="12813" width="7.5" style="14" customWidth="1"/>
    <col min="12814" max="12814" width="6.375" style="14" customWidth="1"/>
    <col min="12815" max="12815" width="5.875" style="14" customWidth="1"/>
    <col min="12816" max="13056" width="9" style="14"/>
    <col min="13057" max="13057" width="3.625" style="14" customWidth="1"/>
    <col min="13058" max="13058" width="9.125" style="14" customWidth="1"/>
    <col min="13059" max="13059" width="5.875" style="14" customWidth="1"/>
    <col min="13060" max="13060" width="6.625" style="14" customWidth="1"/>
    <col min="13061" max="13061" width="7.625" style="14" customWidth="1"/>
    <col min="13062" max="13062" width="6.375" style="14" customWidth="1"/>
    <col min="13063" max="13063" width="5.875" style="14" customWidth="1"/>
    <col min="13064" max="13064" width="4.875" style="14" customWidth="1"/>
    <col min="13065" max="13065" width="5.625" style="14" customWidth="1"/>
    <col min="13066" max="13066" width="5.375" style="14" customWidth="1"/>
    <col min="13067" max="13067" width="5.875" style="14" customWidth="1"/>
    <col min="13068" max="13068" width="6.375" style="14" customWidth="1"/>
    <col min="13069" max="13069" width="7.5" style="14" customWidth="1"/>
    <col min="13070" max="13070" width="6.375" style="14" customWidth="1"/>
    <col min="13071" max="13071" width="5.875" style="14" customWidth="1"/>
    <col min="13072" max="13312" width="9" style="14"/>
    <col min="13313" max="13313" width="3.625" style="14" customWidth="1"/>
    <col min="13314" max="13314" width="9.125" style="14" customWidth="1"/>
    <col min="13315" max="13315" width="5.875" style="14" customWidth="1"/>
    <col min="13316" max="13316" width="6.625" style="14" customWidth="1"/>
    <col min="13317" max="13317" width="7.625" style="14" customWidth="1"/>
    <col min="13318" max="13318" width="6.375" style="14" customWidth="1"/>
    <col min="13319" max="13319" width="5.875" style="14" customWidth="1"/>
    <col min="13320" max="13320" width="4.875" style="14" customWidth="1"/>
    <col min="13321" max="13321" width="5.625" style="14" customWidth="1"/>
    <col min="13322" max="13322" width="5.375" style="14" customWidth="1"/>
    <col min="13323" max="13323" width="5.875" style="14" customWidth="1"/>
    <col min="13324" max="13324" width="6.375" style="14" customWidth="1"/>
    <col min="13325" max="13325" width="7.5" style="14" customWidth="1"/>
    <col min="13326" max="13326" width="6.375" style="14" customWidth="1"/>
    <col min="13327" max="13327" width="5.875" style="14" customWidth="1"/>
    <col min="13328" max="13568" width="9" style="14"/>
    <col min="13569" max="13569" width="3.625" style="14" customWidth="1"/>
    <col min="13570" max="13570" width="9.125" style="14" customWidth="1"/>
    <col min="13571" max="13571" width="5.875" style="14" customWidth="1"/>
    <col min="13572" max="13572" width="6.625" style="14" customWidth="1"/>
    <col min="13573" max="13573" width="7.625" style="14" customWidth="1"/>
    <col min="13574" max="13574" width="6.375" style="14" customWidth="1"/>
    <col min="13575" max="13575" width="5.875" style="14" customWidth="1"/>
    <col min="13576" max="13576" width="4.875" style="14" customWidth="1"/>
    <col min="13577" max="13577" width="5.625" style="14" customWidth="1"/>
    <col min="13578" max="13578" width="5.375" style="14" customWidth="1"/>
    <col min="13579" max="13579" width="5.875" style="14" customWidth="1"/>
    <col min="13580" max="13580" width="6.375" style="14" customWidth="1"/>
    <col min="13581" max="13581" width="7.5" style="14" customWidth="1"/>
    <col min="13582" max="13582" width="6.375" style="14" customWidth="1"/>
    <col min="13583" max="13583" width="5.875" style="14" customWidth="1"/>
    <col min="13584" max="13824" width="9" style="14"/>
    <col min="13825" max="13825" width="3.625" style="14" customWidth="1"/>
    <col min="13826" max="13826" width="9.125" style="14" customWidth="1"/>
    <col min="13827" max="13827" width="5.875" style="14" customWidth="1"/>
    <col min="13828" max="13828" width="6.625" style="14" customWidth="1"/>
    <col min="13829" max="13829" width="7.625" style="14" customWidth="1"/>
    <col min="13830" max="13830" width="6.375" style="14" customWidth="1"/>
    <col min="13831" max="13831" width="5.875" style="14" customWidth="1"/>
    <col min="13832" max="13832" width="4.875" style="14" customWidth="1"/>
    <col min="13833" max="13833" width="5.625" style="14" customWidth="1"/>
    <col min="13834" max="13834" width="5.375" style="14" customWidth="1"/>
    <col min="13835" max="13835" width="5.875" style="14" customWidth="1"/>
    <col min="13836" max="13836" width="6.375" style="14" customWidth="1"/>
    <col min="13837" max="13837" width="7.5" style="14" customWidth="1"/>
    <col min="13838" max="13838" width="6.375" style="14" customWidth="1"/>
    <col min="13839" max="13839" width="5.875" style="14" customWidth="1"/>
    <col min="13840" max="14080" width="9" style="14"/>
    <col min="14081" max="14081" width="3.625" style="14" customWidth="1"/>
    <col min="14082" max="14082" width="9.125" style="14" customWidth="1"/>
    <col min="14083" max="14083" width="5.875" style="14" customWidth="1"/>
    <col min="14084" max="14084" width="6.625" style="14" customWidth="1"/>
    <col min="14085" max="14085" width="7.625" style="14" customWidth="1"/>
    <col min="14086" max="14086" width="6.375" style="14" customWidth="1"/>
    <col min="14087" max="14087" width="5.875" style="14" customWidth="1"/>
    <col min="14088" max="14088" width="4.875" style="14" customWidth="1"/>
    <col min="14089" max="14089" width="5.625" style="14" customWidth="1"/>
    <col min="14090" max="14090" width="5.375" style="14" customWidth="1"/>
    <col min="14091" max="14091" width="5.875" style="14" customWidth="1"/>
    <col min="14092" max="14092" width="6.375" style="14" customWidth="1"/>
    <col min="14093" max="14093" width="7.5" style="14" customWidth="1"/>
    <col min="14094" max="14094" width="6.375" style="14" customWidth="1"/>
    <col min="14095" max="14095" width="5.875" style="14" customWidth="1"/>
    <col min="14096" max="14336" width="9" style="14"/>
    <col min="14337" max="14337" width="3.625" style="14" customWidth="1"/>
    <col min="14338" max="14338" width="9.125" style="14" customWidth="1"/>
    <col min="14339" max="14339" width="5.875" style="14" customWidth="1"/>
    <col min="14340" max="14340" width="6.625" style="14" customWidth="1"/>
    <col min="14341" max="14341" width="7.625" style="14" customWidth="1"/>
    <col min="14342" max="14342" width="6.375" style="14" customWidth="1"/>
    <col min="14343" max="14343" width="5.875" style="14" customWidth="1"/>
    <col min="14344" max="14344" width="4.875" style="14" customWidth="1"/>
    <col min="14345" max="14345" width="5.625" style="14" customWidth="1"/>
    <col min="14346" max="14346" width="5.375" style="14" customWidth="1"/>
    <col min="14347" max="14347" width="5.875" style="14" customWidth="1"/>
    <col min="14348" max="14348" width="6.375" style="14" customWidth="1"/>
    <col min="14349" max="14349" width="7.5" style="14" customWidth="1"/>
    <col min="14350" max="14350" width="6.375" style="14" customWidth="1"/>
    <col min="14351" max="14351" width="5.875" style="14" customWidth="1"/>
    <col min="14352" max="14592" width="9" style="14"/>
    <col min="14593" max="14593" width="3.625" style="14" customWidth="1"/>
    <col min="14594" max="14594" width="9.125" style="14" customWidth="1"/>
    <col min="14595" max="14595" width="5.875" style="14" customWidth="1"/>
    <col min="14596" max="14596" width="6.625" style="14" customWidth="1"/>
    <col min="14597" max="14597" width="7.625" style="14" customWidth="1"/>
    <col min="14598" max="14598" width="6.375" style="14" customWidth="1"/>
    <col min="14599" max="14599" width="5.875" style="14" customWidth="1"/>
    <col min="14600" max="14600" width="4.875" style="14" customWidth="1"/>
    <col min="14601" max="14601" width="5.625" style="14" customWidth="1"/>
    <col min="14602" max="14602" width="5.375" style="14" customWidth="1"/>
    <col min="14603" max="14603" width="5.875" style="14" customWidth="1"/>
    <col min="14604" max="14604" width="6.375" style="14" customWidth="1"/>
    <col min="14605" max="14605" width="7.5" style="14" customWidth="1"/>
    <col min="14606" max="14606" width="6.375" style="14" customWidth="1"/>
    <col min="14607" max="14607" width="5.875" style="14" customWidth="1"/>
    <col min="14608" max="14848" width="9" style="14"/>
    <col min="14849" max="14849" width="3.625" style="14" customWidth="1"/>
    <col min="14850" max="14850" width="9.125" style="14" customWidth="1"/>
    <col min="14851" max="14851" width="5.875" style="14" customWidth="1"/>
    <col min="14852" max="14852" width="6.625" style="14" customWidth="1"/>
    <col min="14853" max="14853" width="7.625" style="14" customWidth="1"/>
    <col min="14854" max="14854" width="6.375" style="14" customWidth="1"/>
    <col min="14855" max="14855" width="5.875" style="14" customWidth="1"/>
    <col min="14856" max="14856" width="4.875" style="14" customWidth="1"/>
    <col min="14857" max="14857" width="5.625" style="14" customWidth="1"/>
    <col min="14858" max="14858" width="5.375" style="14" customWidth="1"/>
    <col min="14859" max="14859" width="5.875" style="14" customWidth="1"/>
    <col min="14860" max="14860" width="6.375" style="14" customWidth="1"/>
    <col min="14861" max="14861" width="7.5" style="14" customWidth="1"/>
    <col min="14862" max="14862" width="6.375" style="14" customWidth="1"/>
    <col min="14863" max="14863" width="5.875" style="14" customWidth="1"/>
    <col min="14864" max="15104" width="9" style="14"/>
    <col min="15105" max="15105" width="3.625" style="14" customWidth="1"/>
    <col min="15106" max="15106" width="9.125" style="14" customWidth="1"/>
    <col min="15107" max="15107" width="5.875" style="14" customWidth="1"/>
    <col min="15108" max="15108" width="6.625" style="14" customWidth="1"/>
    <col min="15109" max="15109" width="7.625" style="14" customWidth="1"/>
    <col min="15110" max="15110" width="6.375" style="14" customWidth="1"/>
    <col min="15111" max="15111" width="5.875" style="14" customWidth="1"/>
    <col min="15112" max="15112" width="4.875" style="14" customWidth="1"/>
    <col min="15113" max="15113" width="5.625" style="14" customWidth="1"/>
    <col min="15114" max="15114" width="5.375" style="14" customWidth="1"/>
    <col min="15115" max="15115" width="5.875" style="14" customWidth="1"/>
    <col min="15116" max="15116" width="6.375" style="14" customWidth="1"/>
    <col min="15117" max="15117" width="7.5" style="14" customWidth="1"/>
    <col min="15118" max="15118" width="6.375" style="14" customWidth="1"/>
    <col min="15119" max="15119" width="5.875" style="14" customWidth="1"/>
    <col min="15120" max="15360" width="9" style="14"/>
    <col min="15361" max="15361" width="3.625" style="14" customWidth="1"/>
    <col min="15362" max="15362" width="9.125" style="14" customWidth="1"/>
    <col min="15363" max="15363" width="5.875" style="14" customWidth="1"/>
    <col min="15364" max="15364" width="6.625" style="14" customWidth="1"/>
    <col min="15365" max="15365" width="7.625" style="14" customWidth="1"/>
    <col min="15366" max="15366" width="6.375" style="14" customWidth="1"/>
    <col min="15367" max="15367" width="5.875" style="14" customWidth="1"/>
    <col min="15368" max="15368" width="4.875" style="14" customWidth="1"/>
    <col min="15369" max="15369" width="5.625" style="14" customWidth="1"/>
    <col min="15370" max="15370" width="5.375" style="14" customWidth="1"/>
    <col min="15371" max="15371" width="5.875" style="14" customWidth="1"/>
    <col min="15372" max="15372" width="6.375" style="14" customWidth="1"/>
    <col min="15373" max="15373" width="7.5" style="14" customWidth="1"/>
    <col min="15374" max="15374" width="6.375" style="14" customWidth="1"/>
    <col min="15375" max="15375" width="5.875" style="14" customWidth="1"/>
    <col min="15376" max="15616" width="9" style="14"/>
    <col min="15617" max="15617" width="3.625" style="14" customWidth="1"/>
    <col min="15618" max="15618" width="9.125" style="14" customWidth="1"/>
    <col min="15619" max="15619" width="5.875" style="14" customWidth="1"/>
    <col min="15620" max="15620" width="6.625" style="14" customWidth="1"/>
    <col min="15621" max="15621" width="7.625" style="14" customWidth="1"/>
    <col min="15622" max="15622" width="6.375" style="14" customWidth="1"/>
    <col min="15623" max="15623" width="5.875" style="14" customWidth="1"/>
    <col min="15624" max="15624" width="4.875" style="14" customWidth="1"/>
    <col min="15625" max="15625" width="5.625" style="14" customWidth="1"/>
    <col min="15626" max="15626" width="5.375" style="14" customWidth="1"/>
    <col min="15627" max="15627" width="5.875" style="14" customWidth="1"/>
    <col min="15628" max="15628" width="6.375" style="14" customWidth="1"/>
    <col min="15629" max="15629" width="7.5" style="14" customWidth="1"/>
    <col min="15630" max="15630" width="6.375" style="14" customWidth="1"/>
    <col min="15631" max="15631" width="5.875" style="14" customWidth="1"/>
    <col min="15632" max="15872" width="9" style="14"/>
    <col min="15873" max="15873" width="3.625" style="14" customWidth="1"/>
    <col min="15874" max="15874" width="9.125" style="14" customWidth="1"/>
    <col min="15875" max="15875" width="5.875" style="14" customWidth="1"/>
    <col min="15876" max="15876" width="6.625" style="14" customWidth="1"/>
    <col min="15877" max="15877" width="7.625" style="14" customWidth="1"/>
    <col min="15878" max="15878" width="6.375" style="14" customWidth="1"/>
    <col min="15879" max="15879" width="5.875" style="14" customWidth="1"/>
    <col min="15880" max="15880" width="4.875" style="14" customWidth="1"/>
    <col min="15881" max="15881" width="5.625" style="14" customWidth="1"/>
    <col min="15882" max="15882" width="5.375" style="14" customWidth="1"/>
    <col min="15883" max="15883" width="5.875" style="14" customWidth="1"/>
    <col min="15884" max="15884" width="6.375" style="14" customWidth="1"/>
    <col min="15885" max="15885" width="7.5" style="14" customWidth="1"/>
    <col min="15886" max="15886" width="6.375" style="14" customWidth="1"/>
    <col min="15887" max="15887" width="5.875" style="14" customWidth="1"/>
    <col min="15888" max="16128" width="9" style="14"/>
    <col min="16129" max="16129" width="3.625" style="14" customWidth="1"/>
    <col min="16130" max="16130" width="9.125" style="14" customWidth="1"/>
    <col min="16131" max="16131" width="5.875" style="14" customWidth="1"/>
    <col min="16132" max="16132" width="6.625" style="14" customWidth="1"/>
    <col min="16133" max="16133" width="7.625" style="14" customWidth="1"/>
    <col min="16134" max="16134" width="6.375" style="14" customWidth="1"/>
    <col min="16135" max="16135" width="5.875" style="14" customWidth="1"/>
    <col min="16136" max="16136" width="4.875" style="14" customWidth="1"/>
    <col min="16137" max="16137" width="5.625" style="14" customWidth="1"/>
    <col min="16138" max="16138" width="5.375" style="14" customWidth="1"/>
    <col min="16139" max="16139" width="5.875" style="14" customWidth="1"/>
    <col min="16140" max="16140" width="6.375" style="14" customWidth="1"/>
    <col min="16141" max="16141" width="7.5" style="14" customWidth="1"/>
    <col min="16142" max="16142" width="6.375" style="14" customWidth="1"/>
    <col min="16143" max="16143" width="5.875" style="14" customWidth="1"/>
    <col min="16144" max="16384" width="9" style="14"/>
  </cols>
  <sheetData>
    <row r="1" spans="1:15" s="4" customFormat="1" ht="30" customHeight="1">
      <c r="A1" s="339" t="s">
        <v>334</v>
      </c>
    </row>
    <row r="2" spans="1:15" ht="18" customHeight="1">
      <c r="B2" s="340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5" ht="18" customHeight="1">
      <c r="B3" s="342"/>
      <c r="C3" s="314" t="s">
        <v>335</v>
      </c>
      <c r="D3" s="512" t="s">
        <v>336</v>
      </c>
      <c r="E3" s="513"/>
      <c r="F3" s="513"/>
      <c r="G3" s="514"/>
      <c r="H3" s="512" t="s">
        <v>337</v>
      </c>
      <c r="I3" s="513"/>
      <c r="J3" s="513"/>
      <c r="K3" s="515"/>
      <c r="L3" s="512" t="s">
        <v>338</v>
      </c>
      <c r="M3" s="513"/>
      <c r="N3" s="513"/>
      <c r="O3" s="515"/>
    </row>
    <row r="4" spans="1:15" ht="15" customHeight="1">
      <c r="B4" s="343" t="s">
        <v>339</v>
      </c>
      <c r="C4" s="316" t="s">
        <v>340</v>
      </c>
      <c r="D4" s="317" t="s">
        <v>318</v>
      </c>
      <c r="E4" s="318" t="s">
        <v>319</v>
      </c>
      <c r="F4" s="318" t="s">
        <v>320</v>
      </c>
      <c r="G4" s="319" t="s">
        <v>321</v>
      </c>
      <c r="H4" s="320" t="s">
        <v>318</v>
      </c>
      <c r="I4" s="318" t="s">
        <v>319</v>
      </c>
      <c r="J4" s="344" t="s">
        <v>320</v>
      </c>
      <c r="K4" s="321" t="s">
        <v>321</v>
      </c>
      <c r="L4" s="320" t="s">
        <v>318</v>
      </c>
      <c r="M4" s="318" t="s">
        <v>319</v>
      </c>
      <c r="N4" s="318" t="s">
        <v>320</v>
      </c>
      <c r="O4" s="321" t="s">
        <v>321</v>
      </c>
    </row>
    <row r="5" spans="1:15" ht="15" customHeight="1">
      <c r="B5" s="345"/>
      <c r="C5" s="346" t="s">
        <v>341</v>
      </c>
      <c r="D5" s="347" t="s">
        <v>342</v>
      </c>
      <c r="E5" s="348" t="s">
        <v>343</v>
      </c>
      <c r="F5" s="348" t="s">
        <v>344</v>
      </c>
      <c r="G5" s="349" t="s">
        <v>344</v>
      </c>
      <c r="H5" s="350" t="s">
        <v>342</v>
      </c>
      <c r="I5" s="348" t="s">
        <v>343</v>
      </c>
      <c r="J5" s="348" t="s">
        <v>344</v>
      </c>
      <c r="K5" s="351" t="s">
        <v>344</v>
      </c>
      <c r="L5" s="350" t="s">
        <v>342</v>
      </c>
      <c r="M5" s="348" t="s">
        <v>343</v>
      </c>
      <c r="N5" s="348" t="s">
        <v>344</v>
      </c>
      <c r="O5" s="351" t="s">
        <v>344</v>
      </c>
    </row>
    <row r="6" spans="1:15" s="170" customFormat="1" ht="15" customHeight="1">
      <c r="B6" s="352" t="s">
        <v>345</v>
      </c>
      <c r="C6" s="162">
        <f>SUM(C7:C10)</f>
        <v>11565</v>
      </c>
      <c r="D6" s="353">
        <f>SUM(D7:D10)</f>
        <v>205720</v>
      </c>
      <c r="E6" s="354">
        <f>SUM(E7:E10)</f>
        <v>8763031</v>
      </c>
      <c r="F6" s="355">
        <f t="shared" ref="F6:F46" si="0">ROUND(E6/C6*1000,)</f>
        <v>757720</v>
      </c>
      <c r="G6" s="356">
        <f t="shared" ref="G6:G46" si="1">ROUND(E6/D6*1000,)</f>
        <v>42597</v>
      </c>
      <c r="H6" s="357">
        <f>SUM(H7:H10)</f>
        <v>5133</v>
      </c>
      <c r="I6" s="354">
        <f>SUM(I7:I10)</f>
        <v>70788</v>
      </c>
      <c r="J6" s="355">
        <f>ROUND(I6/G6*1000,)</f>
        <v>1662</v>
      </c>
      <c r="K6" s="358">
        <f t="shared" ref="K6:K46" si="2">ROUND(I6/H6*1000,)</f>
        <v>13791</v>
      </c>
      <c r="L6" s="357">
        <f>+D6+H6</f>
        <v>210853</v>
      </c>
      <c r="M6" s="354">
        <f>+E6+I6</f>
        <v>8833819</v>
      </c>
      <c r="N6" s="355">
        <f t="shared" ref="N6:N46" si="3">ROUND(M6/C6*1000,)</f>
        <v>763841</v>
      </c>
      <c r="O6" s="358">
        <f t="shared" ref="O6:O46" si="4">ROUND(M6/L6*1000,)</f>
        <v>41896</v>
      </c>
    </row>
    <row r="7" spans="1:15" ht="15" customHeight="1">
      <c r="B7" s="359" t="s">
        <v>111</v>
      </c>
      <c r="C7" s="360">
        <v>3456</v>
      </c>
      <c r="D7" s="361">
        <f t="shared" ref="D7:E10" si="5">+L7-H7</f>
        <v>60966</v>
      </c>
      <c r="E7" s="362">
        <f t="shared" si="5"/>
        <v>2756535</v>
      </c>
      <c r="F7" s="355">
        <f t="shared" si="0"/>
        <v>797609</v>
      </c>
      <c r="G7" s="356">
        <f t="shared" si="1"/>
        <v>45214</v>
      </c>
      <c r="H7" s="363">
        <v>1912</v>
      </c>
      <c r="I7" s="362">
        <v>24895</v>
      </c>
      <c r="J7" s="355">
        <f>ROUND(I7/C7*1000,)</f>
        <v>7203</v>
      </c>
      <c r="K7" s="358">
        <f t="shared" si="2"/>
        <v>13020</v>
      </c>
      <c r="L7" s="363">
        <v>62878</v>
      </c>
      <c r="M7" s="362">
        <v>2781430</v>
      </c>
      <c r="N7" s="355">
        <f t="shared" si="3"/>
        <v>804812</v>
      </c>
      <c r="O7" s="358">
        <f t="shared" si="4"/>
        <v>44235</v>
      </c>
    </row>
    <row r="8" spans="1:15" ht="15" customHeight="1">
      <c r="B8" s="359" t="s">
        <v>112</v>
      </c>
      <c r="C8" s="360">
        <v>3708</v>
      </c>
      <c r="D8" s="361">
        <f t="shared" si="5"/>
        <v>71885</v>
      </c>
      <c r="E8" s="362">
        <f t="shared" si="5"/>
        <v>2811823</v>
      </c>
      <c r="F8" s="355">
        <f t="shared" si="0"/>
        <v>758313</v>
      </c>
      <c r="G8" s="356">
        <f t="shared" si="1"/>
        <v>39116</v>
      </c>
      <c r="H8" s="363">
        <v>1270</v>
      </c>
      <c r="I8" s="362">
        <v>19118</v>
      </c>
      <c r="J8" s="355">
        <f>ROUND(I8/C8*1000,)</f>
        <v>5156</v>
      </c>
      <c r="K8" s="358">
        <f t="shared" si="2"/>
        <v>15054</v>
      </c>
      <c r="L8" s="363">
        <v>73155</v>
      </c>
      <c r="M8" s="362">
        <v>2830941</v>
      </c>
      <c r="N8" s="355">
        <f t="shared" si="3"/>
        <v>763468</v>
      </c>
      <c r="O8" s="358">
        <f t="shared" si="4"/>
        <v>38698</v>
      </c>
    </row>
    <row r="9" spans="1:15" ht="15" customHeight="1">
      <c r="B9" s="359" t="s">
        <v>114</v>
      </c>
      <c r="C9" s="360">
        <v>2638</v>
      </c>
      <c r="D9" s="361">
        <f t="shared" si="5"/>
        <v>42356</v>
      </c>
      <c r="E9" s="362">
        <f t="shared" si="5"/>
        <v>1995576</v>
      </c>
      <c r="F9" s="355">
        <f t="shared" si="0"/>
        <v>756473</v>
      </c>
      <c r="G9" s="356">
        <f t="shared" si="1"/>
        <v>47114</v>
      </c>
      <c r="H9" s="363">
        <v>1172</v>
      </c>
      <c r="I9" s="362">
        <v>17824</v>
      </c>
      <c r="J9" s="355">
        <f>ROUND(I9/C9*1000,)</f>
        <v>6757</v>
      </c>
      <c r="K9" s="358">
        <f t="shared" si="2"/>
        <v>15208</v>
      </c>
      <c r="L9" s="363">
        <v>43528</v>
      </c>
      <c r="M9" s="362">
        <v>2013400</v>
      </c>
      <c r="N9" s="355">
        <f t="shared" si="3"/>
        <v>763230</v>
      </c>
      <c r="O9" s="358">
        <f t="shared" si="4"/>
        <v>46255</v>
      </c>
    </row>
    <row r="10" spans="1:15" ht="15" customHeight="1">
      <c r="B10" s="359" t="s">
        <v>115</v>
      </c>
      <c r="C10" s="360">
        <v>1763</v>
      </c>
      <c r="D10" s="361">
        <f t="shared" si="5"/>
        <v>30513</v>
      </c>
      <c r="E10" s="362">
        <f t="shared" si="5"/>
        <v>1199097</v>
      </c>
      <c r="F10" s="355">
        <f t="shared" si="0"/>
        <v>680146</v>
      </c>
      <c r="G10" s="356">
        <f t="shared" si="1"/>
        <v>39298</v>
      </c>
      <c r="H10" s="363">
        <v>779</v>
      </c>
      <c r="I10" s="362">
        <v>8951</v>
      </c>
      <c r="J10" s="355">
        <f>ROUND(I10/C10*1000,)</f>
        <v>5077</v>
      </c>
      <c r="K10" s="358">
        <f t="shared" si="2"/>
        <v>11490</v>
      </c>
      <c r="L10" s="363">
        <v>31292</v>
      </c>
      <c r="M10" s="362">
        <v>1208048</v>
      </c>
      <c r="N10" s="355">
        <f t="shared" si="3"/>
        <v>685223</v>
      </c>
      <c r="O10" s="358">
        <f t="shared" si="4"/>
        <v>38606</v>
      </c>
    </row>
    <row r="11" spans="1:15" s="170" customFormat="1" ht="15" customHeight="1">
      <c r="B11" s="364" t="s">
        <v>346</v>
      </c>
      <c r="C11" s="365">
        <f>SUM(C12:C15)</f>
        <v>12006</v>
      </c>
      <c r="D11" s="366">
        <f>SUM(D12:D15)</f>
        <v>220042</v>
      </c>
      <c r="E11" s="367">
        <f>SUM(E12:E15)</f>
        <v>9718039</v>
      </c>
      <c r="F11" s="368">
        <f t="shared" si="0"/>
        <v>809432</v>
      </c>
      <c r="G11" s="369">
        <f t="shared" si="1"/>
        <v>44164</v>
      </c>
      <c r="H11" s="370">
        <f>SUM(H12:H15)</f>
        <v>5318</v>
      </c>
      <c r="I11" s="367">
        <f>SUM(I12:I15)</f>
        <v>77559</v>
      </c>
      <c r="J11" s="368">
        <f>ROUND(I11/G11*1000,)</f>
        <v>1756</v>
      </c>
      <c r="K11" s="371">
        <f t="shared" si="2"/>
        <v>14584</v>
      </c>
      <c r="L11" s="370">
        <f>+D11+H11</f>
        <v>225360</v>
      </c>
      <c r="M11" s="367">
        <f>+E11+I11</f>
        <v>9795598</v>
      </c>
      <c r="N11" s="368">
        <f t="shared" si="3"/>
        <v>815892</v>
      </c>
      <c r="O11" s="371">
        <f t="shared" si="4"/>
        <v>43466</v>
      </c>
    </row>
    <row r="12" spans="1:15" ht="15" customHeight="1">
      <c r="B12" s="359" t="s">
        <v>111</v>
      </c>
      <c r="C12" s="360">
        <v>3569</v>
      </c>
      <c r="D12" s="361">
        <f t="shared" ref="D12:E15" si="6">+L12-H12</f>
        <v>64699</v>
      </c>
      <c r="E12" s="362">
        <f t="shared" si="6"/>
        <v>3073366</v>
      </c>
      <c r="F12" s="355">
        <f t="shared" si="0"/>
        <v>861128</v>
      </c>
      <c r="G12" s="356">
        <f t="shared" si="1"/>
        <v>47503</v>
      </c>
      <c r="H12" s="363">
        <v>1818</v>
      </c>
      <c r="I12" s="362">
        <v>25885</v>
      </c>
      <c r="J12" s="355">
        <f>ROUND(I12/C12*1000,)</f>
        <v>7253</v>
      </c>
      <c r="K12" s="358">
        <f t="shared" si="2"/>
        <v>14238</v>
      </c>
      <c r="L12" s="363">
        <v>66517</v>
      </c>
      <c r="M12" s="362">
        <v>3099251</v>
      </c>
      <c r="N12" s="355">
        <f t="shared" si="3"/>
        <v>868381</v>
      </c>
      <c r="O12" s="358">
        <f t="shared" si="4"/>
        <v>46593</v>
      </c>
    </row>
    <row r="13" spans="1:15" ht="15" customHeight="1">
      <c r="B13" s="359" t="s">
        <v>112</v>
      </c>
      <c r="C13" s="360">
        <v>3842</v>
      </c>
      <c r="D13" s="361">
        <f t="shared" si="6"/>
        <v>77414</v>
      </c>
      <c r="E13" s="362">
        <f t="shared" si="6"/>
        <v>3056088</v>
      </c>
      <c r="F13" s="355">
        <f t="shared" si="0"/>
        <v>795442</v>
      </c>
      <c r="G13" s="356">
        <f t="shared" si="1"/>
        <v>39477</v>
      </c>
      <c r="H13" s="363">
        <v>1430</v>
      </c>
      <c r="I13" s="362">
        <v>21673</v>
      </c>
      <c r="J13" s="355">
        <f>ROUND(I13/C13*1000,)</f>
        <v>5641</v>
      </c>
      <c r="K13" s="358">
        <f t="shared" si="2"/>
        <v>15156</v>
      </c>
      <c r="L13" s="363">
        <v>78844</v>
      </c>
      <c r="M13" s="362">
        <v>3077761</v>
      </c>
      <c r="N13" s="355">
        <f t="shared" si="3"/>
        <v>801083</v>
      </c>
      <c r="O13" s="358">
        <f t="shared" si="4"/>
        <v>39036</v>
      </c>
    </row>
    <row r="14" spans="1:15" ht="15" customHeight="1">
      <c r="B14" s="359" t="s">
        <v>114</v>
      </c>
      <c r="C14" s="360">
        <v>2744</v>
      </c>
      <c r="D14" s="361">
        <f t="shared" si="6"/>
        <v>45232</v>
      </c>
      <c r="E14" s="362">
        <f t="shared" si="6"/>
        <v>2238485</v>
      </c>
      <c r="F14" s="355">
        <f t="shared" si="0"/>
        <v>815774</v>
      </c>
      <c r="G14" s="356">
        <f t="shared" si="1"/>
        <v>49489</v>
      </c>
      <c r="H14" s="363">
        <v>1311</v>
      </c>
      <c r="I14" s="362">
        <v>20369</v>
      </c>
      <c r="J14" s="355">
        <f>ROUND(I14/C14*1000,)</f>
        <v>7423</v>
      </c>
      <c r="K14" s="358">
        <f t="shared" si="2"/>
        <v>15537</v>
      </c>
      <c r="L14" s="363">
        <v>46543</v>
      </c>
      <c r="M14" s="362">
        <v>2258854</v>
      </c>
      <c r="N14" s="355">
        <f t="shared" si="3"/>
        <v>823198</v>
      </c>
      <c r="O14" s="358">
        <f t="shared" si="4"/>
        <v>48533</v>
      </c>
    </row>
    <row r="15" spans="1:15" ht="15" customHeight="1">
      <c r="B15" s="372" t="s">
        <v>115</v>
      </c>
      <c r="C15" s="373">
        <v>1851</v>
      </c>
      <c r="D15" s="374">
        <f t="shared" si="6"/>
        <v>32697</v>
      </c>
      <c r="E15" s="375">
        <f t="shared" si="6"/>
        <v>1350100</v>
      </c>
      <c r="F15" s="348">
        <f t="shared" si="0"/>
        <v>729390</v>
      </c>
      <c r="G15" s="349">
        <f t="shared" si="1"/>
        <v>41291</v>
      </c>
      <c r="H15" s="376">
        <v>759</v>
      </c>
      <c r="I15" s="375">
        <v>9632</v>
      </c>
      <c r="J15" s="348">
        <f>ROUND(I15/C15*1000,)</f>
        <v>5204</v>
      </c>
      <c r="K15" s="351">
        <f t="shared" si="2"/>
        <v>12690</v>
      </c>
      <c r="L15" s="376">
        <v>33456</v>
      </c>
      <c r="M15" s="375">
        <v>1359732</v>
      </c>
      <c r="N15" s="348">
        <f t="shared" si="3"/>
        <v>734593</v>
      </c>
      <c r="O15" s="351">
        <f t="shared" si="4"/>
        <v>40642</v>
      </c>
    </row>
    <row r="16" spans="1:15" s="170" customFormat="1" ht="15" customHeight="1">
      <c r="B16" s="352" t="s">
        <v>347</v>
      </c>
      <c r="C16" s="162">
        <f>SUM(C17:C20)</f>
        <v>12505</v>
      </c>
      <c r="D16" s="353">
        <f>SUM(D17:D20)</f>
        <v>225914</v>
      </c>
      <c r="E16" s="354">
        <f>SUM(E17:E20)</f>
        <v>8883134</v>
      </c>
      <c r="F16" s="355">
        <f t="shared" si="0"/>
        <v>710367</v>
      </c>
      <c r="G16" s="356">
        <f t="shared" si="1"/>
        <v>39321</v>
      </c>
      <c r="H16" s="357">
        <f>SUM(H17:H20)</f>
        <v>5842</v>
      </c>
      <c r="I16" s="354">
        <f>SUM(I17:I20)</f>
        <v>92747</v>
      </c>
      <c r="J16" s="355">
        <f>ROUND(I16/G16*1000,)</f>
        <v>2359</v>
      </c>
      <c r="K16" s="358">
        <f t="shared" si="2"/>
        <v>15876</v>
      </c>
      <c r="L16" s="357">
        <f>+D16+H16</f>
        <v>231756</v>
      </c>
      <c r="M16" s="354">
        <f>+E16+I16</f>
        <v>8975881</v>
      </c>
      <c r="N16" s="355">
        <f t="shared" si="3"/>
        <v>717783</v>
      </c>
      <c r="O16" s="358">
        <f t="shared" si="4"/>
        <v>38730</v>
      </c>
    </row>
    <row r="17" spans="2:15" ht="15" customHeight="1">
      <c r="B17" s="359" t="s">
        <v>111</v>
      </c>
      <c r="C17" s="360">
        <v>3685</v>
      </c>
      <c r="D17" s="361">
        <f t="shared" ref="D17:E20" si="7">+L17-H17</f>
        <v>65950</v>
      </c>
      <c r="E17" s="362">
        <f t="shared" si="7"/>
        <v>2741207</v>
      </c>
      <c r="F17" s="355">
        <f t="shared" si="0"/>
        <v>743882</v>
      </c>
      <c r="G17" s="356">
        <f t="shared" si="1"/>
        <v>41565</v>
      </c>
      <c r="H17" s="363">
        <v>1830</v>
      </c>
      <c r="I17" s="362">
        <v>28566</v>
      </c>
      <c r="J17" s="355">
        <f>ROUND(I17/C17*1000,)</f>
        <v>7752</v>
      </c>
      <c r="K17" s="358">
        <f t="shared" si="2"/>
        <v>15610</v>
      </c>
      <c r="L17" s="363">
        <v>67780</v>
      </c>
      <c r="M17" s="362">
        <v>2769773</v>
      </c>
      <c r="N17" s="355">
        <f t="shared" si="3"/>
        <v>751634</v>
      </c>
      <c r="O17" s="358">
        <f t="shared" si="4"/>
        <v>40864</v>
      </c>
    </row>
    <row r="18" spans="2:15" ht="15" customHeight="1">
      <c r="B18" s="359" t="s">
        <v>112</v>
      </c>
      <c r="C18" s="360">
        <v>3998</v>
      </c>
      <c r="D18" s="361">
        <f t="shared" si="7"/>
        <v>79840</v>
      </c>
      <c r="E18" s="362">
        <f t="shared" si="7"/>
        <v>2727006</v>
      </c>
      <c r="F18" s="355">
        <f t="shared" si="0"/>
        <v>682093</v>
      </c>
      <c r="G18" s="356">
        <f t="shared" si="1"/>
        <v>34156</v>
      </c>
      <c r="H18" s="363">
        <v>1921</v>
      </c>
      <c r="I18" s="362">
        <v>31801</v>
      </c>
      <c r="J18" s="355">
        <f>ROUND(I18/C18*1000,)</f>
        <v>7954</v>
      </c>
      <c r="K18" s="358">
        <f t="shared" si="2"/>
        <v>16554</v>
      </c>
      <c r="L18" s="363">
        <v>81761</v>
      </c>
      <c r="M18" s="362">
        <v>2758807</v>
      </c>
      <c r="N18" s="355">
        <f t="shared" si="3"/>
        <v>690047</v>
      </c>
      <c r="O18" s="358">
        <f t="shared" si="4"/>
        <v>33742</v>
      </c>
    </row>
    <row r="19" spans="2:15" ht="15" customHeight="1">
      <c r="B19" s="359" t="s">
        <v>114</v>
      </c>
      <c r="C19" s="360">
        <v>2830</v>
      </c>
      <c r="D19" s="361">
        <f t="shared" si="7"/>
        <v>45983</v>
      </c>
      <c r="E19" s="362">
        <f t="shared" si="7"/>
        <v>2081826</v>
      </c>
      <c r="F19" s="355">
        <f t="shared" si="0"/>
        <v>735628</v>
      </c>
      <c r="G19" s="356">
        <f t="shared" si="1"/>
        <v>45274</v>
      </c>
      <c r="H19" s="363">
        <v>1438</v>
      </c>
      <c r="I19" s="362">
        <v>22761</v>
      </c>
      <c r="J19" s="355">
        <f>ROUND(I19/C19*1000,)</f>
        <v>8043</v>
      </c>
      <c r="K19" s="358">
        <f t="shared" si="2"/>
        <v>15828</v>
      </c>
      <c r="L19" s="363">
        <v>47421</v>
      </c>
      <c r="M19" s="362">
        <v>2104587</v>
      </c>
      <c r="N19" s="355">
        <f t="shared" si="3"/>
        <v>743670</v>
      </c>
      <c r="O19" s="358">
        <f t="shared" si="4"/>
        <v>44381</v>
      </c>
    </row>
    <row r="20" spans="2:15" ht="15" customHeight="1">
      <c r="B20" s="359" t="s">
        <v>115</v>
      </c>
      <c r="C20" s="360">
        <v>1992</v>
      </c>
      <c r="D20" s="361">
        <f t="shared" si="7"/>
        <v>34141</v>
      </c>
      <c r="E20" s="362">
        <f t="shared" si="7"/>
        <v>1333095</v>
      </c>
      <c r="F20" s="355">
        <f t="shared" si="0"/>
        <v>669224</v>
      </c>
      <c r="G20" s="356">
        <f t="shared" si="1"/>
        <v>39047</v>
      </c>
      <c r="H20" s="363">
        <v>653</v>
      </c>
      <c r="I20" s="362">
        <v>9619</v>
      </c>
      <c r="J20" s="355">
        <f>ROUND(I20/C20*1000,)</f>
        <v>4829</v>
      </c>
      <c r="K20" s="358">
        <f t="shared" si="2"/>
        <v>14730</v>
      </c>
      <c r="L20" s="363">
        <v>34794</v>
      </c>
      <c r="M20" s="362">
        <v>1342714</v>
      </c>
      <c r="N20" s="355">
        <f t="shared" si="3"/>
        <v>674053</v>
      </c>
      <c r="O20" s="358">
        <f t="shared" si="4"/>
        <v>38590</v>
      </c>
    </row>
    <row r="21" spans="2:15" s="170" customFormat="1" ht="15" customHeight="1">
      <c r="B21" s="364" t="s">
        <v>348</v>
      </c>
      <c r="C21" s="365">
        <f>SUM(C22:C25)</f>
        <v>12920</v>
      </c>
      <c r="D21" s="366">
        <f>SUM(D22:D25)</f>
        <v>255663</v>
      </c>
      <c r="E21" s="367">
        <f>SUM(E22:E25)</f>
        <v>9487729</v>
      </c>
      <c r="F21" s="368">
        <f t="shared" si="0"/>
        <v>734344</v>
      </c>
      <c r="G21" s="369">
        <f t="shared" si="1"/>
        <v>37110</v>
      </c>
      <c r="H21" s="370">
        <f>SUM(H22:H25)</f>
        <v>6612</v>
      </c>
      <c r="I21" s="367">
        <f>SUM(I22:I25)</f>
        <v>99246</v>
      </c>
      <c r="J21" s="368">
        <f>ROUND(I21/G21*1000,)</f>
        <v>2674</v>
      </c>
      <c r="K21" s="371">
        <f t="shared" si="2"/>
        <v>15010</v>
      </c>
      <c r="L21" s="370">
        <f>+D21+H21</f>
        <v>262275</v>
      </c>
      <c r="M21" s="367">
        <f>+E21+I21</f>
        <v>9586975</v>
      </c>
      <c r="N21" s="368">
        <f t="shared" si="3"/>
        <v>742026</v>
      </c>
      <c r="O21" s="371">
        <f t="shared" si="4"/>
        <v>36553</v>
      </c>
    </row>
    <row r="22" spans="2:15" ht="15" customHeight="1">
      <c r="B22" s="359" t="s">
        <v>111</v>
      </c>
      <c r="C22" s="360">
        <v>3833</v>
      </c>
      <c r="D22" s="361">
        <f t="shared" ref="D22:E25" si="8">+L22-H22</f>
        <v>72866</v>
      </c>
      <c r="E22" s="362">
        <f t="shared" si="8"/>
        <v>2926787</v>
      </c>
      <c r="F22" s="355">
        <f t="shared" si="0"/>
        <v>763576</v>
      </c>
      <c r="G22" s="356">
        <f t="shared" si="1"/>
        <v>40167</v>
      </c>
      <c r="H22" s="363">
        <v>1975</v>
      </c>
      <c r="I22" s="362">
        <v>28696</v>
      </c>
      <c r="J22" s="355">
        <f>ROUND(I22/C22*1000,)</f>
        <v>7487</v>
      </c>
      <c r="K22" s="358">
        <f t="shared" si="2"/>
        <v>14530</v>
      </c>
      <c r="L22" s="363">
        <v>74841</v>
      </c>
      <c r="M22" s="362">
        <v>2955483</v>
      </c>
      <c r="N22" s="355">
        <f t="shared" si="3"/>
        <v>771063</v>
      </c>
      <c r="O22" s="358">
        <f t="shared" si="4"/>
        <v>39490</v>
      </c>
    </row>
    <row r="23" spans="2:15" ht="15" customHeight="1">
      <c r="B23" s="359" t="s">
        <v>112</v>
      </c>
      <c r="C23" s="360">
        <v>4153</v>
      </c>
      <c r="D23" s="361">
        <f t="shared" si="8"/>
        <v>93994</v>
      </c>
      <c r="E23" s="362">
        <f t="shared" si="8"/>
        <v>2879391</v>
      </c>
      <c r="F23" s="355">
        <f t="shared" si="0"/>
        <v>693328</v>
      </c>
      <c r="G23" s="356">
        <f t="shared" si="1"/>
        <v>30634</v>
      </c>
      <c r="H23" s="363">
        <v>2257</v>
      </c>
      <c r="I23" s="362">
        <v>36628</v>
      </c>
      <c r="J23" s="355">
        <f>ROUND(I23/C23*1000,)</f>
        <v>8820</v>
      </c>
      <c r="K23" s="358">
        <f t="shared" si="2"/>
        <v>16229</v>
      </c>
      <c r="L23" s="363">
        <v>96251</v>
      </c>
      <c r="M23" s="362">
        <v>2916019</v>
      </c>
      <c r="N23" s="355">
        <f t="shared" si="3"/>
        <v>702148</v>
      </c>
      <c r="O23" s="358">
        <f t="shared" si="4"/>
        <v>30296</v>
      </c>
    </row>
    <row r="24" spans="2:15" ht="15" customHeight="1">
      <c r="B24" s="359" t="s">
        <v>114</v>
      </c>
      <c r="C24" s="360">
        <v>2944</v>
      </c>
      <c r="D24" s="361">
        <f t="shared" si="8"/>
        <v>51404</v>
      </c>
      <c r="E24" s="362">
        <f t="shared" si="8"/>
        <v>2196952</v>
      </c>
      <c r="F24" s="355">
        <f t="shared" si="0"/>
        <v>746247</v>
      </c>
      <c r="G24" s="356">
        <f t="shared" si="1"/>
        <v>42739</v>
      </c>
      <c r="H24" s="363">
        <v>1533</v>
      </c>
      <c r="I24" s="362">
        <v>22673</v>
      </c>
      <c r="J24" s="355">
        <f>ROUND(I24/C24*1000,)</f>
        <v>7701</v>
      </c>
      <c r="K24" s="358">
        <f t="shared" si="2"/>
        <v>14790</v>
      </c>
      <c r="L24" s="363">
        <v>52937</v>
      </c>
      <c r="M24" s="362">
        <v>2219625</v>
      </c>
      <c r="N24" s="355">
        <f t="shared" si="3"/>
        <v>753949</v>
      </c>
      <c r="O24" s="358">
        <f t="shared" si="4"/>
        <v>41930</v>
      </c>
    </row>
    <row r="25" spans="2:15" ht="15" customHeight="1">
      <c r="B25" s="372" t="s">
        <v>115</v>
      </c>
      <c r="C25" s="373">
        <v>1990</v>
      </c>
      <c r="D25" s="374">
        <f t="shared" si="8"/>
        <v>37399</v>
      </c>
      <c r="E25" s="375">
        <f t="shared" si="8"/>
        <v>1484599</v>
      </c>
      <c r="F25" s="348">
        <f t="shared" si="0"/>
        <v>746030</v>
      </c>
      <c r="G25" s="349">
        <f t="shared" si="1"/>
        <v>39696</v>
      </c>
      <c r="H25" s="376">
        <v>847</v>
      </c>
      <c r="I25" s="375">
        <v>11249</v>
      </c>
      <c r="J25" s="348">
        <f>ROUND(I25/C25*1000,)</f>
        <v>5653</v>
      </c>
      <c r="K25" s="351">
        <f t="shared" si="2"/>
        <v>13281</v>
      </c>
      <c r="L25" s="376">
        <v>38246</v>
      </c>
      <c r="M25" s="375">
        <v>1495848</v>
      </c>
      <c r="N25" s="348">
        <f t="shared" si="3"/>
        <v>751682</v>
      </c>
      <c r="O25" s="351">
        <f t="shared" si="4"/>
        <v>39111</v>
      </c>
    </row>
    <row r="26" spans="2:15" s="170" customFormat="1" ht="15" customHeight="1">
      <c r="B26" s="352" t="s">
        <v>349</v>
      </c>
      <c r="C26" s="162">
        <f>SUM(C27:C30)</f>
        <v>13195</v>
      </c>
      <c r="D26" s="353">
        <f>SUM(D27:D30)</f>
        <v>208722</v>
      </c>
      <c r="E26" s="354">
        <f>SUM(E27:E30)</f>
        <v>9417242</v>
      </c>
      <c r="F26" s="355">
        <f t="shared" si="0"/>
        <v>713698</v>
      </c>
      <c r="G26" s="356">
        <f t="shared" si="1"/>
        <v>45119</v>
      </c>
      <c r="H26" s="357">
        <f>SUM(H27:H30)</f>
        <v>6451</v>
      </c>
      <c r="I26" s="354">
        <f>SUM(I27:I30)</f>
        <v>60597</v>
      </c>
      <c r="J26" s="355">
        <f>ROUND(I26/G26*1000,)</f>
        <v>1343</v>
      </c>
      <c r="K26" s="358">
        <f t="shared" si="2"/>
        <v>9393</v>
      </c>
      <c r="L26" s="357">
        <f>+D26+H26</f>
        <v>215173</v>
      </c>
      <c r="M26" s="354">
        <f>+E26+I26</f>
        <v>9477839</v>
      </c>
      <c r="N26" s="355">
        <f t="shared" si="3"/>
        <v>718290</v>
      </c>
      <c r="O26" s="358">
        <f t="shared" si="4"/>
        <v>44048</v>
      </c>
    </row>
    <row r="27" spans="2:15" ht="15" customHeight="1">
      <c r="B27" s="359" t="s">
        <v>111</v>
      </c>
      <c r="C27" s="360">
        <v>3822</v>
      </c>
      <c r="D27" s="361">
        <f t="shared" ref="D27:E30" si="9">+L27-H27</f>
        <v>62494</v>
      </c>
      <c r="E27" s="362">
        <f t="shared" si="9"/>
        <v>2831833</v>
      </c>
      <c r="F27" s="355">
        <f t="shared" si="0"/>
        <v>740930</v>
      </c>
      <c r="G27" s="356">
        <f t="shared" si="1"/>
        <v>45314</v>
      </c>
      <c r="H27" s="363">
        <v>1961</v>
      </c>
      <c r="I27" s="362">
        <v>18421</v>
      </c>
      <c r="J27" s="355">
        <f>ROUND(I27/C27*1000,)</f>
        <v>4820</v>
      </c>
      <c r="K27" s="358">
        <f t="shared" si="2"/>
        <v>9394</v>
      </c>
      <c r="L27" s="363">
        <v>64455</v>
      </c>
      <c r="M27" s="362">
        <v>2850254</v>
      </c>
      <c r="N27" s="355">
        <f t="shared" si="3"/>
        <v>745749</v>
      </c>
      <c r="O27" s="358">
        <f t="shared" si="4"/>
        <v>44221</v>
      </c>
    </row>
    <row r="28" spans="2:15" ht="15" customHeight="1">
      <c r="B28" s="359" t="s">
        <v>112</v>
      </c>
      <c r="C28" s="360">
        <v>4272</v>
      </c>
      <c r="D28" s="361">
        <f t="shared" si="9"/>
        <v>67074</v>
      </c>
      <c r="E28" s="362">
        <f t="shared" si="9"/>
        <v>2846881</v>
      </c>
      <c r="F28" s="355">
        <f t="shared" si="0"/>
        <v>666405</v>
      </c>
      <c r="G28" s="356">
        <f t="shared" si="1"/>
        <v>42444</v>
      </c>
      <c r="H28" s="363">
        <v>2199</v>
      </c>
      <c r="I28" s="362">
        <v>20461</v>
      </c>
      <c r="J28" s="355">
        <f>ROUND(I28/C28*1000,)</f>
        <v>4790</v>
      </c>
      <c r="K28" s="358">
        <f t="shared" si="2"/>
        <v>9305</v>
      </c>
      <c r="L28" s="363">
        <v>69273</v>
      </c>
      <c r="M28" s="362">
        <v>2867342</v>
      </c>
      <c r="N28" s="355">
        <f t="shared" si="3"/>
        <v>671194</v>
      </c>
      <c r="O28" s="358">
        <f t="shared" si="4"/>
        <v>41392</v>
      </c>
    </row>
    <row r="29" spans="2:15" ht="15" customHeight="1">
      <c r="B29" s="359" t="s">
        <v>114</v>
      </c>
      <c r="C29" s="360">
        <v>3057</v>
      </c>
      <c r="D29" s="361">
        <f t="shared" si="9"/>
        <v>46293</v>
      </c>
      <c r="E29" s="362">
        <f t="shared" si="9"/>
        <v>2301396</v>
      </c>
      <c r="F29" s="355">
        <f t="shared" si="0"/>
        <v>752828</v>
      </c>
      <c r="G29" s="356">
        <f t="shared" si="1"/>
        <v>49714</v>
      </c>
      <c r="H29" s="363">
        <v>1416</v>
      </c>
      <c r="I29" s="362">
        <v>13982</v>
      </c>
      <c r="J29" s="355">
        <f>ROUND(I29/C29*1000,)</f>
        <v>4574</v>
      </c>
      <c r="K29" s="358">
        <f t="shared" si="2"/>
        <v>9874</v>
      </c>
      <c r="L29" s="363">
        <v>47709</v>
      </c>
      <c r="M29" s="362">
        <v>2315378</v>
      </c>
      <c r="N29" s="355">
        <f t="shared" si="3"/>
        <v>757402</v>
      </c>
      <c r="O29" s="358">
        <f t="shared" si="4"/>
        <v>48531</v>
      </c>
    </row>
    <row r="30" spans="2:15" ht="15" customHeight="1">
      <c r="B30" s="359" t="s">
        <v>115</v>
      </c>
      <c r="C30" s="360">
        <v>2044</v>
      </c>
      <c r="D30" s="361">
        <f t="shared" si="9"/>
        <v>32861</v>
      </c>
      <c r="E30" s="362">
        <f t="shared" si="9"/>
        <v>1437132</v>
      </c>
      <c r="F30" s="355">
        <f t="shared" si="0"/>
        <v>703098</v>
      </c>
      <c r="G30" s="356">
        <f t="shared" si="1"/>
        <v>43734</v>
      </c>
      <c r="H30" s="363">
        <v>875</v>
      </c>
      <c r="I30" s="362">
        <v>7733</v>
      </c>
      <c r="J30" s="355">
        <f>ROUND(I30/C30*1000,)</f>
        <v>3783</v>
      </c>
      <c r="K30" s="358">
        <f t="shared" si="2"/>
        <v>8838</v>
      </c>
      <c r="L30" s="363">
        <v>33736</v>
      </c>
      <c r="M30" s="362">
        <v>1444865</v>
      </c>
      <c r="N30" s="355">
        <f t="shared" si="3"/>
        <v>706881</v>
      </c>
      <c r="O30" s="358">
        <f t="shared" si="4"/>
        <v>42829</v>
      </c>
    </row>
    <row r="31" spans="2:15" s="170" customFormat="1" ht="15" customHeight="1">
      <c r="B31" s="364" t="s">
        <v>350</v>
      </c>
      <c r="C31" s="365">
        <f>SUM(C32:C35)</f>
        <v>12870.08333333331</v>
      </c>
      <c r="D31" s="366">
        <f>SUM(D32:D35)</f>
        <v>252464</v>
      </c>
      <c r="E31" s="367">
        <f>SUM(E32:E35)</f>
        <v>9607930</v>
      </c>
      <c r="F31" s="368">
        <f t="shared" si="0"/>
        <v>746532</v>
      </c>
      <c r="G31" s="369">
        <f t="shared" si="1"/>
        <v>38057</v>
      </c>
      <c r="H31" s="370">
        <f>SUM(H32:H35)</f>
        <v>7377</v>
      </c>
      <c r="I31" s="367">
        <f>SUM(I32:I35)</f>
        <v>88432</v>
      </c>
      <c r="J31" s="368">
        <f>ROUND(I31/G31*1000,)</f>
        <v>2324</v>
      </c>
      <c r="K31" s="371">
        <f t="shared" si="2"/>
        <v>11988</v>
      </c>
      <c r="L31" s="370">
        <f>+D31+H31</f>
        <v>259841</v>
      </c>
      <c r="M31" s="367">
        <f>+E31+I31</f>
        <v>9696362</v>
      </c>
      <c r="N31" s="368">
        <f t="shared" si="3"/>
        <v>753403</v>
      </c>
      <c r="O31" s="371">
        <f t="shared" si="4"/>
        <v>37317</v>
      </c>
    </row>
    <row r="32" spans="2:15" ht="15" customHeight="1">
      <c r="B32" s="359" t="s">
        <v>111</v>
      </c>
      <c r="C32" s="360">
        <v>3725.3333333333298</v>
      </c>
      <c r="D32" s="361">
        <f t="shared" ref="D32:E35" si="10">+L32-H32</f>
        <v>75054</v>
      </c>
      <c r="E32" s="362">
        <f t="shared" si="10"/>
        <v>2788139</v>
      </c>
      <c r="F32" s="355">
        <f t="shared" si="0"/>
        <v>748427</v>
      </c>
      <c r="G32" s="356">
        <f t="shared" si="1"/>
        <v>37148</v>
      </c>
      <c r="H32" s="363">
        <v>1896</v>
      </c>
      <c r="I32" s="362">
        <v>23387</v>
      </c>
      <c r="J32" s="355">
        <f>ROUND(I32/C32*1000,)</f>
        <v>6278</v>
      </c>
      <c r="K32" s="358">
        <f t="shared" si="2"/>
        <v>12335</v>
      </c>
      <c r="L32" s="363">
        <v>76950</v>
      </c>
      <c r="M32" s="362">
        <v>2811526</v>
      </c>
      <c r="N32" s="355">
        <f t="shared" si="3"/>
        <v>754705</v>
      </c>
      <c r="O32" s="358">
        <f t="shared" si="4"/>
        <v>36537</v>
      </c>
    </row>
    <row r="33" spans="2:15" ht="15" customHeight="1">
      <c r="B33" s="359" t="s">
        <v>112</v>
      </c>
      <c r="C33" s="360">
        <v>4180.9166666666597</v>
      </c>
      <c r="D33" s="361">
        <f t="shared" si="10"/>
        <v>86219</v>
      </c>
      <c r="E33" s="362">
        <f t="shared" si="10"/>
        <v>3072827</v>
      </c>
      <c r="F33" s="355">
        <f t="shared" si="0"/>
        <v>734965</v>
      </c>
      <c r="G33" s="356">
        <f t="shared" si="1"/>
        <v>35640</v>
      </c>
      <c r="H33" s="363">
        <v>2212</v>
      </c>
      <c r="I33" s="362">
        <v>29724</v>
      </c>
      <c r="J33" s="355">
        <f>ROUND(I33/C33*1000,)</f>
        <v>7109</v>
      </c>
      <c r="K33" s="358">
        <f t="shared" si="2"/>
        <v>13438</v>
      </c>
      <c r="L33" s="363">
        <v>88431</v>
      </c>
      <c r="M33" s="362">
        <v>3102551</v>
      </c>
      <c r="N33" s="355">
        <f t="shared" si="3"/>
        <v>742074</v>
      </c>
      <c r="O33" s="358">
        <f t="shared" si="4"/>
        <v>35084</v>
      </c>
    </row>
    <row r="34" spans="2:15" ht="15" customHeight="1">
      <c r="B34" s="359" t="s">
        <v>114</v>
      </c>
      <c r="C34" s="360">
        <v>2971.6666666666601</v>
      </c>
      <c r="D34" s="361">
        <f t="shared" si="10"/>
        <v>52455</v>
      </c>
      <c r="E34" s="362">
        <f t="shared" si="10"/>
        <v>2325738</v>
      </c>
      <c r="F34" s="355">
        <f t="shared" si="0"/>
        <v>782638</v>
      </c>
      <c r="G34" s="356">
        <f t="shared" si="1"/>
        <v>44338</v>
      </c>
      <c r="H34" s="363">
        <v>2262</v>
      </c>
      <c r="I34" s="362">
        <v>20925</v>
      </c>
      <c r="J34" s="355">
        <f>ROUND(I34/C34*1000,)</f>
        <v>7042</v>
      </c>
      <c r="K34" s="358">
        <f t="shared" si="2"/>
        <v>9251</v>
      </c>
      <c r="L34" s="363">
        <v>54717</v>
      </c>
      <c r="M34" s="362">
        <v>2346663</v>
      </c>
      <c r="N34" s="355">
        <f t="shared" si="3"/>
        <v>789679</v>
      </c>
      <c r="O34" s="358">
        <f t="shared" si="4"/>
        <v>42887</v>
      </c>
    </row>
    <row r="35" spans="2:15" ht="15" customHeight="1">
      <c r="B35" s="372" t="s">
        <v>115</v>
      </c>
      <c r="C35" s="373">
        <v>1992.1666666666599</v>
      </c>
      <c r="D35" s="374">
        <f t="shared" si="10"/>
        <v>38736</v>
      </c>
      <c r="E35" s="375">
        <f t="shared" si="10"/>
        <v>1421226</v>
      </c>
      <c r="F35" s="348">
        <f t="shared" si="0"/>
        <v>713407</v>
      </c>
      <c r="G35" s="349">
        <f t="shared" si="1"/>
        <v>36690</v>
      </c>
      <c r="H35" s="376">
        <v>1007</v>
      </c>
      <c r="I35" s="375">
        <v>14396</v>
      </c>
      <c r="J35" s="348">
        <f>ROUND(I35/C35*1000,)</f>
        <v>7226</v>
      </c>
      <c r="K35" s="351">
        <f t="shared" si="2"/>
        <v>14296</v>
      </c>
      <c r="L35" s="376">
        <v>39743</v>
      </c>
      <c r="M35" s="375">
        <v>1435622</v>
      </c>
      <c r="N35" s="348">
        <f t="shared" si="3"/>
        <v>720633</v>
      </c>
      <c r="O35" s="351">
        <f t="shared" si="4"/>
        <v>36123</v>
      </c>
    </row>
    <row r="36" spans="2:15" s="170" customFormat="1" ht="15" customHeight="1">
      <c r="B36" s="352" t="s">
        <v>351</v>
      </c>
      <c r="C36" s="162">
        <f>SUM(C37:C40)</f>
        <v>12312</v>
      </c>
      <c r="D36" s="353">
        <f>SUM(D37:D40)</f>
        <v>250473</v>
      </c>
      <c r="E36" s="354">
        <f>SUM(E37:E40)</f>
        <v>9367010</v>
      </c>
      <c r="F36" s="355">
        <f t="shared" si="0"/>
        <v>760803</v>
      </c>
      <c r="G36" s="356">
        <f t="shared" si="1"/>
        <v>37397</v>
      </c>
      <c r="H36" s="357">
        <f>SUM(H37:H40)</f>
        <v>6186</v>
      </c>
      <c r="I36" s="354">
        <f>SUM(I37:I40)</f>
        <v>81577</v>
      </c>
      <c r="J36" s="355">
        <f>ROUND(I36/G36*1000,)</f>
        <v>2181</v>
      </c>
      <c r="K36" s="358">
        <f t="shared" si="2"/>
        <v>13187</v>
      </c>
      <c r="L36" s="357">
        <f>+D36+H36</f>
        <v>256659</v>
      </c>
      <c r="M36" s="354">
        <f>+E36+I36</f>
        <v>9448587</v>
      </c>
      <c r="N36" s="355">
        <f t="shared" si="3"/>
        <v>767429</v>
      </c>
      <c r="O36" s="358">
        <f t="shared" si="4"/>
        <v>36814</v>
      </c>
    </row>
    <row r="37" spans="2:15" ht="15" customHeight="1">
      <c r="B37" s="359" t="s">
        <v>111</v>
      </c>
      <c r="C37" s="360">
        <v>3544</v>
      </c>
      <c r="D37" s="361">
        <f t="shared" ref="D37:E40" si="11">+L37-H37</f>
        <v>76019</v>
      </c>
      <c r="E37" s="362">
        <f t="shared" si="11"/>
        <v>2693759</v>
      </c>
      <c r="F37" s="355">
        <f t="shared" si="0"/>
        <v>760090</v>
      </c>
      <c r="G37" s="356">
        <f t="shared" si="1"/>
        <v>35435</v>
      </c>
      <c r="H37" s="363">
        <v>1982</v>
      </c>
      <c r="I37" s="362">
        <v>24094</v>
      </c>
      <c r="J37" s="355">
        <f>ROUND(I37/C37*1000,)</f>
        <v>6799</v>
      </c>
      <c r="K37" s="358">
        <f t="shared" si="2"/>
        <v>12156</v>
      </c>
      <c r="L37" s="363">
        <v>78001</v>
      </c>
      <c r="M37" s="362">
        <v>2717853</v>
      </c>
      <c r="N37" s="355">
        <f t="shared" si="3"/>
        <v>766889</v>
      </c>
      <c r="O37" s="358">
        <f t="shared" si="4"/>
        <v>34844</v>
      </c>
    </row>
    <row r="38" spans="2:15" ht="15" customHeight="1">
      <c r="B38" s="359" t="s">
        <v>112</v>
      </c>
      <c r="C38" s="360">
        <v>4011</v>
      </c>
      <c r="D38" s="361">
        <f t="shared" si="11"/>
        <v>85638</v>
      </c>
      <c r="E38" s="362">
        <f t="shared" si="11"/>
        <v>2958101</v>
      </c>
      <c r="F38" s="355">
        <f t="shared" si="0"/>
        <v>737497</v>
      </c>
      <c r="G38" s="356">
        <f t="shared" si="1"/>
        <v>34542</v>
      </c>
      <c r="H38" s="363">
        <v>2123</v>
      </c>
      <c r="I38" s="362">
        <v>28429</v>
      </c>
      <c r="J38" s="355">
        <f>ROUND(I38/C38*1000,)</f>
        <v>7088</v>
      </c>
      <c r="K38" s="358">
        <f t="shared" si="2"/>
        <v>13391</v>
      </c>
      <c r="L38" s="363">
        <v>87761</v>
      </c>
      <c r="M38" s="362">
        <v>2986530</v>
      </c>
      <c r="N38" s="355">
        <f t="shared" si="3"/>
        <v>744585</v>
      </c>
      <c r="O38" s="358">
        <f t="shared" si="4"/>
        <v>34030</v>
      </c>
    </row>
    <row r="39" spans="2:15" ht="15" customHeight="1">
      <c r="B39" s="359" t="s">
        <v>114</v>
      </c>
      <c r="C39" s="360">
        <v>2839</v>
      </c>
      <c r="D39" s="361">
        <f t="shared" si="11"/>
        <v>50881</v>
      </c>
      <c r="E39" s="362">
        <f t="shared" si="11"/>
        <v>2308634</v>
      </c>
      <c r="F39" s="355">
        <f t="shared" si="0"/>
        <v>813186</v>
      </c>
      <c r="G39" s="356">
        <f t="shared" si="1"/>
        <v>45373</v>
      </c>
      <c r="H39" s="363">
        <v>1327</v>
      </c>
      <c r="I39" s="362">
        <v>18995</v>
      </c>
      <c r="J39" s="355">
        <f>ROUND(I39/C39*1000,)</f>
        <v>6691</v>
      </c>
      <c r="K39" s="358">
        <f t="shared" si="2"/>
        <v>14314</v>
      </c>
      <c r="L39" s="363">
        <v>52208</v>
      </c>
      <c r="M39" s="362">
        <v>2327629</v>
      </c>
      <c r="N39" s="355">
        <f t="shared" si="3"/>
        <v>819876</v>
      </c>
      <c r="O39" s="358">
        <f t="shared" si="4"/>
        <v>44584</v>
      </c>
    </row>
    <row r="40" spans="2:15" ht="15" customHeight="1">
      <c r="B40" s="359" t="s">
        <v>115</v>
      </c>
      <c r="C40" s="360">
        <v>1918</v>
      </c>
      <c r="D40" s="361">
        <f t="shared" si="11"/>
        <v>37935</v>
      </c>
      <c r="E40" s="362">
        <f t="shared" si="11"/>
        <v>1406516</v>
      </c>
      <c r="F40" s="355">
        <f t="shared" si="0"/>
        <v>733324</v>
      </c>
      <c r="G40" s="356">
        <f t="shared" si="1"/>
        <v>37077</v>
      </c>
      <c r="H40" s="363">
        <v>754</v>
      </c>
      <c r="I40" s="362">
        <v>10059</v>
      </c>
      <c r="J40" s="355">
        <f>ROUND(I40/C40*1000,)</f>
        <v>5245</v>
      </c>
      <c r="K40" s="358">
        <f t="shared" si="2"/>
        <v>13341</v>
      </c>
      <c r="L40" s="363">
        <v>38689</v>
      </c>
      <c r="M40" s="362">
        <v>1416575</v>
      </c>
      <c r="N40" s="355">
        <f t="shared" si="3"/>
        <v>738569</v>
      </c>
      <c r="O40" s="358">
        <f t="shared" si="4"/>
        <v>36614</v>
      </c>
    </row>
    <row r="41" spans="2:15" s="170" customFormat="1" ht="15" customHeight="1">
      <c r="B41" s="364" t="s">
        <v>352</v>
      </c>
      <c r="C41" s="365">
        <f>SUM(C42:C45)</f>
        <v>11694</v>
      </c>
      <c r="D41" s="366">
        <f>SUM(D42:D45)</f>
        <v>243564</v>
      </c>
      <c r="E41" s="367">
        <f>SUM(E42:E45)</f>
        <v>9387209</v>
      </c>
      <c r="F41" s="368">
        <f t="shared" si="0"/>
        <v>802737</v>
      </c>
      <c r="G41" s="369">
        <f t="shared" si="1"/>
        <v>38541</v>
      </c>
      <c r="H41" s="370">
        <f>SUM(H42:H45)</f>
        <v>5697</v>
      </c>
      <c r="I41" s="367">
        <f>SUM(I42:I45)</f>
        <v>73145</v>
      </c>
      <c r="J41" s="368">
        <f>ROUND(I41/G41*1000,)</f>
        <v>1898</v>
      </c>
      <c r="K41" s="371">
        <f t="shared" si="2"/>
        <v>12839</v>
      </c>
      <c r="L41" s="370">
        <f>+D41+H41</f>
        <v>249261</v>
      </c>
      <c r="M41" s="367">
        <f>+E41+I41</f>
        <v>9460354</v>
      </c>
      <c r="N41" s="368">
        <f t="shared" si="3"/>
        <v>808992</v>
      </c>
      <c r="O41" s="371">
        <f t="shared" si="4"/>
        <v>37954</v>
      </c>
    </row>
    <row r="42" spans="2:15" ht="15" customHeight="1">
      <c r="B42" s="359" t="s">
        <v>111</v>
      </c>
      <c r="C42" s="360">
        <v>3360</v>
      </c>
      <c r="D42" s="361">
        <f t="shared" ref="D42:E46" si="12">+L42-H42</f>
        <v>72801</v>
      </c>
      <c r="E42" s="362">
        <f t="shared" si="12"/>
        <v>2810881</v>
      </c>
      <c r="F42" s="355">
        <f t="shared" si="0"/>
        <v>836572</v>
      </c>
      <c r="G42" s="356">
        <f t="shared" si="1"/>
        <v>38610</v>
      </c>
      <c r="H42" s="363">
        <v>1783</v>
      </c>
      <c r="I42" s="362">
        <v>20726</v>
      </c>
      <c r="J42" s="355">
        <f t="shared" ref="J42:J47" si="13">ROUND(I42/C42*1000,)</f>
        <v>6168</v>
      </c>
      <c r="K42" s="358">
        <f t="shared" si="2"/>
        <v>11624</v>
      </c>
      <c r="L42" s="363">
        <v>74584</v>
      </c>
      <c r="M42" s="362">
        <v>2831607</v>
      </c>
      <c r="N42" s="355">
        <f t="shared" si="3"/>
        <v>842740</v>
      </c>
      <c r="O42" s="358">
        <f t="shared" si="4"/>
        <v>37965</v>
      </c>
    </row>
    <row r="43" spans="2:15" ht="15" customHeight="1">
      <c r="B43" s="359" t="s">
        <v>112</v>
      </c>
      <c r="C43" s="360">
        <v>3804</v>
      </c>
      <c r="D43" s="361">
        <f t="shared" si="12"/>
        <v>84613</v>
      </c>
      <c r="E43" s="362">
        <f t="shared" si="12"/>
        <v>2908373</v>
      </c>
      <c r="F43" s="355">
        <f t="shared" si="0"/>
        <v>764557</v>
      </c>
      <c r="G43" s="356">
        <f t="shared" si="1"/>
        <v>34373</v>
      </c>
      <c r="H43" s="363">
        <v>2057</v>
      </c>
      <c r="I43" s="362">
        <v>27538</v>
      </c>
      <c r="J43" s="355">
        <f t="shared" si="13"/>
        <v>7239</v>
      </c>
      <c r="K43" s="358">
        <f t="shared" si="2"/>
        <v>13387</v>
      </c>
      <c r="L43" s="363">
        <v>86670</v>
      </c>
      <c r="M43" s="362">
        <v>2935911</v>
      </c>
      <c r="N43" s="355">
        <f t="shared" si="3"/>
        <v>771796</v>
      </c>
      <c r="O43" s="358">
        <f t="shared" si="4"/>
        <v>33875</v>
      </c>
    </row>
    <row r="44" spans="2:15" ht="15" customHeight="1">
      <c r="B44" s="359" t="s">
        <v>114</v>
      </c>
      <c r="C44" s="360">
        <v>2708</v>
      </c>
      <c r="D44" s="361">
        <f t="shared" si="12"/>
        <v>49503</v>
      </c>
      <c r="E44" s="362">
        <f t="shared" si="12"/>
        <v>2271324</v>
      </c>
      <c r="F44" s="355">
        <f t="shared" si="0"/>
        <v>838746</v>
      </c>
      <c r="G44" s="356">
        <f t="shared" si="1"/>
        <v>45883</v>
      </c>
      <c r="H44" s="363">
        <v>1166</v>
      </c>
      <c r="I44" s="362">
        <v>16528</v>
      </c>
      <c r="J44" s="355">
        <f t="shared" si="13"/>
        <v>6103</v>
      </c>
      <c r="K44" s="358">
        <f t="shared" si="2"/>
        <v>14175</v>
      </c>
      <c r="L44" s="363">
        <v>50669</v>
      </c>
      <c r="M44" s="362">
        <v>2287852</v>
      </c>
      <c r="N44" s="355">
        <f t="shared" si="3"/>
        <v>844849</v>
      </c>
      <c r="O44" s="358">
        <f t="shared" si="4"/>
        <v>45153</v>
      </c>
    </row>
    <row r="45" spans="2:15" ht="15" customHeight="1">
      <c r="B45" s="372" t="s">
        <v>115</v>
      </c>
      <c r="C45" s="373">
        <v>1822</v>
      </c>
      <c r="D45" s="374">
        <f t="shared" si="12"/>
        <v>36647</v>
      </c>
      <c r="E45" s="375">
        <f t="shared" si="12"/>
        <v>1396631</v>
      </c>
      <c r="F45" s="348">
        <f t="shared" si="0"/>
        <v>766537</v>
      </c>
      <c r="G45" s="349">
        <f t="shared" si="1"/>
        <v>38110</v>
      </c>
      <c r="H45" s="376">
        <v>691</v>
      </c>
      <c r="I45" s="375">
        <v>8353</v>
      </c>
      <c r="J45" s="348">
        <f t="shared" si="13"/>
        <v>4585</v>
      </c>
      <c r="K45" s="351">
        <f t="shared" si="2"/>
        <v>12088</v>
      </c>
      <c r="L45" s="376">
        <v>37338</v>
      </c>
      <c r="M45" s="375">
        <v>1404984</v>
      </c>
      <c r="N45" s="348">
        <f t="shared" si="3"/>
        <v>771122</v>
      </c>
      <c r="O45" s="351">
        <f t="shared" si="4"/>
        <v>37629</v>
      </c>
    </row>
    <row r="46" spans="2:15" s="170" customFormat="1" ht="15" customHeight="1">
      <c r="B46" s="377" t="s">
        <v>353</v>
      </c>
      <c r="C46" s="378">
        <v>11243</v>
      </c>
      <c r="D46" s="374">
        <f t="shared" si="12"/>
        <v>247611</v>
      </c>
      <c r="E46" s="375">
        <f t="shared" si="12"/>
        <v>9302181</v>
      </c>
      <c r="F46" s="348">
        <f t="shared" si="0"/>
        <v>827375</v>
      </c>
      <c r="G46" s="349">
        <f t="shared" si="1"/>
        <v>37568</v>
      </c>
      <c r="H46" s="379">
        <v>5310</v>
      </c>
      <c r="I46" s="380">
        <v>66951</v>
      </c>
      <c r="J46" s="381">
        <f t="shared" si="13"/>
        <v>5955</v>
      </c>
      <c r="K46" s="382">
        <f t="shared" si="2"/>
        <v>12608</v>
      </c>
      <c r="L46" s="379">
        <v>252921</v>
      </c>
      <c r="M46" s="380">
        <v>9369132</v>
      </c>
      <c r="N46" s="381">
        <f t="shared" si="3"/>
        <v>833330</v>
      </c>
      <c r="O46" s="382">
        <f t="shared" si="4"/>
        <v>37044</v>
      </c>
    </row>
    <row r="47" spans="2:15" s="170" customFormat="1" ht="15" customHeight="1">
      <c r="B47" s="377" t="s">
        <v>354</v>
      </c>
      <c r="C47" s="378">
        <v>10778</v>
      </c>
      <c r="D47" s="374">
        <v>242135</v>
      </c>
      <c r="E47" s="375">
        <v>9343004</v>
      </c>
      <c r="F47" s="348">
        <f>ROUND(E47/C47*1000,)</f>
        <v>866859</v>
      </c>
      <c r="G47" s="349">
        <f>ROUND(E47/D47*1000,)</f>
        <v>38586</v>
      </c>
      <c r="H47" s="379">
        <v>4843</v>
      </c>
      <c r="I47" s="380">
        <v>61351</v>
      </c>
      <c r="J47" s="381">
        <f t="shared" si="13"/>
        <v>5692</v>
      </c>
      <c r="K47" s="382">
        <f>ROUND(I47/H47*1000,)</f>
        <v>12668</v>
      </c>
      <c r="L47" s="379">
        <v>246978</v>
      </c>
      <c r="M47" s="380">
        <v>9404355</v>
      </c>
      <c r="N47" s="381">
        <f>ROUND(M47/C47*1000,)</f>
        <v>872551</v>
      </c>
      <c r="O47" s="382">
        <f>ROUND(M47/L47*1000,)</f>
        <v>38078</v>
      </c>
    </row>
    <row r="48" spans="2:15" s="170" customFormat="1" ht="15" customHeight="1">
      <c r="B48" s="377" t="s">
        <v>355</v>
      </c>
      <c r="C48" s="378">
        <v>10517</v>
      </c>
      <c r="D48" s="383">
        <v>21309</v>
      </c>
      <c r="E48" s="380">
        <v>839828</v>
      </c>
      <c r="F48" s="381">
        <f>ROUND(E48/C48*1000,)</f>
        <v>79854</v>
      </c>
      <c r="G48" s="384">
        <f>ROUND(E48/D48*1000,)</f>
        <v>39412</v>
      </c>
      <c r="H48" s="379">
        <v>2388</v>
      </c>
      <c r="I48" s="380">
        <v>17518</v>
      </c>
      <c r="J48" s="381">
        <f>ROUND(I48/C48*1000,)</f>
        <v>1666</v>
      </c>
      <c r="K48" s="382">
        <f>ROUND(I48/H48*1000,)</f>
        <v>7336</v>
      </c>
      <c r="L48" s="379">
        <f>+D48+H48</f>
        <v>23697</v>
      </c>
      <c r="M48" s="380">
        <f>+E48+I48</f>
        <v>857346</v>
      </c>
      <c r="N48" s="381">
        <f>ROUND(M48/C48*1000,)</f>
        <v>81520</v>
      </c>
      <c r="O48" s="382">
        <f>ROUND(M48/L48*1000,)</f>
        <v>36180</v>
      </c>
    </row>
    <row r="49" spans="2:15" s="170" customFormat="1" ht="15" customHeight="1">
      <c r="B49" s="377" t="s">
        <v>356</v>
      </c>
      <c r="C49" s="378">
        <v>9873</v>
      </c>
      <c r="D49" s="383">
        <v>10</v>
      </c>
      <c r="E49" s="380">
        <v>6669</v>
      </c>
      <c r="F49" s="381">
        <f>ROUND(E49/C49*1000,)</f>
        <v>675</v>
      </c>
      <c r="G49" s="384">
        <f>ROUND(E49/D49*1000,)</f>
        <v>666900</v>
      </c>
      <c r="H49" s="379">
        <v>13</v>
      </c>
      <c r="I49" s="380">
        <v>192</v>
      </c>
      <c r="J49" s="381">
        <f>ROUND(I49/C49*1000,)</f>
        <v>19</v>
      </c>
      <c r="K49" s="382">
        <f>ROUND(I49/H49*1000,)</f>
        <v>14769</v>
      </c>
      <c r="L49" s="379">
        <f>+D49+H49</f>
        <v>23</v>
      </c>
      <c r="M49" s="380">
        <f>+E49+I49</f>
        <v>6861</v>
      </c>
      <c r="N49" s="381">
        <f>ROUND(M49/C49*1000,)</f>
        <v>695</v>
      </c>
      <c r="O49" s="382">
        <f>ROUND(M49/L49*1000,)</f>
        <v>298304</v>
      </c>
    </row>
    <row r="50" spans="2:15" ht="15" customHeight="1">
      <c r="B50" s="385"/>
      <c r="C50" s="175"/>
      <c r="D50" s="175"/>
      <c r="E50" s="175"/>
      <c r="F50" s="175"/>
      <c r="G50" s="175"/>
      <c r="H50" s="175"/>
      <c r="I50" s="175"/>
      <c r="J50" s="175"/>
      <c r="K50" s="175"/>
      <c r="O50" s="176" t="s">
        <v>357</v>
      </c>
    </row>
  </sheetData>
  <mergeCells count="3">
    <mergeCell ref="D3:G3"/>
    <mergeCell ref="H3:K3"/>
    <mergeCell ref="L3:O3"/>
  </mergeCells>
  <phoneticPr fontId="1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&amp;R14.厚      生</oddHeader>
    <oddFooter>&amp;C-89-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zoomScaleNormal="100" workbookViewId="0">
      <selection activeCell="H49" sqref="H49"/>
    </sheetView>
  </sheetViews>
  <sheetFormatPr defaultRowHeight="11.25"/>
  <cols>
    <col min="1" max="1" width="2.25" style="14" customWidth="1"/>
    <col min="2" max="2" width="8.75" style="14" customWidth="1"/>
    <col min="3" max="3" width="6" style="14" customWidth="1"/>
    <col min="4" max="4" width="7.125" style="14" bestFit="1" customWidth="1"/>
    <col min="5" max="5" width="4" style="14" customWidth="1"/>
    <col min="6" max="6" width="7.375" style="14" customWidth="1"/>
    <col min="7" max="8" width="6.625" style="14" customWidth="1"/>
    <col min="9" max="9" width="6.25" style="14" customWidth="1"/>
    <col min="10" max="10" width="3.375" style="302" customWidth="1"/>
    <col min="11" max="11" width="6" style="302" customWidth="1"/>
    <col min="12" max="12" width="4.5" style="302" customWidth="1"/>
    <col min="13" max="13" width="1.625" style="302" customWidth="1"/>
    <col min="14" max="14" width="6.25" style="302" customWidth="1"/>
    <col min="15" max="15" width="0.75" style="302" customWidth="1"/>
    <col min="16" max="16" width="4.75" style="14" customWidth="1"/>
    <col min="17" max="17" width="4.5" style="14" customWidth="1"/>
    <col min="18" max="18" width="1.625" style="14" customWidth="1"/>
    <col min="19" max="19" width="3.25" style="14" customWidth="1"/>
    <col min="20" max="20" width="4" style="14" customWidth="1"/>
    <col min="21" max="21" width="4.625" style="14" customWidth="1"/>
    <col min="22" max="22" width="10.125" style="14" bestFit="1" customWidth="1"/>
    <col min="23" max="256" width="9" style="14"/>
    <col min="257" max="257" width="2.25" style="14" customWidth="1"/>
    <col min="258" max="258" width="8.75" style="14" customWidth="1"/>
    <col min="259" max="259" width="6" style="14" customWidth="1"/>
    <col min="260" max="260" width="7.125" style="14" bestFit="1" customWidth="1"/>
    <col min="261" max="261" width="4" style="14" customWidth="1"/>
    <col min="262" max="262" width="7.375" style="14" customWidth="1"/>
    <col min="263" max="264" width="6.625" style="14" customWidth="1"/>
    <col min="265" max="265" width="6.25" style="14" customWidth="1"/>
    <col min="266" max="266" width="3.375" style="14" customWidth="1"/>
    <col min="267" max="267" width="6" style="14" customWidth="1"/>
    <col min="268" max="268" width="4.5" style="14" customWidth="1"/>
    <col min="269" max="269" width="1.625" style="14" customWidth="1"/>
    <col min="270" max="270" width="6.25" style="14" customWidth="1"/>
    <col min="271" max="271" width="0.75" style="14" customWidth="1"/>
    <col min="272" max="272" width="4.75" style="14" customWidth="1"/>
    <col min="273" max="273" width="4.5" style="14" customWidth="1"/>
    <col min="274" max="274" width="1.625" style="14" customWidth="1"/>
    <col min="275" max="275" width="3.25" style="14" customWidth="1"/>
    <col min="276" max="276" width="4" style="14" customWidth="1"/>
    <col min="277" max="277" width="4.625" style="14" customWidth="1"/>
    <col min="278" max="278" width="10.125" style="14" bestFit="1" customWidth="1"/>
    <col min="279" max="512" width="9" style="14"/>
    <col min="513" max="513" width="2.25" style="14" customWidth="1"/>
    <col min="514" max="514" width="8.75" style="14" customWidth="1"/>
    <col min="515" max="515" width="6" style="14" customWidth="1"/>
    <col min="516" max="516" width="7.125" style="14" bestFit="1" customWidth="1"/>
    <col min="517" max="517" width="4" style="14" customWidth="1"/>
    <col min="518" max="518" width="7.375" style="14" customWidth="1"/>
    <col min="519" max="520" width="6.625" style="14" customWidth="1"/>
    <col min="521" max="521" width="6.25" style="14" customWidth="1"/>
    <col min="522" max="522" width="3.375" style="14" customWidth="1"/>
    <col min="523" max="523" width="6" style="14" customWidth="1"/>
    <col min="524" max="524" width="4.5" style="14" customWidth="1"/>
    <col min="525" max="525" width="1.625" style="14" customWidth="1"/>
    <col min="526" max="526" width="6.25" style="14" customWidth="1"/>
    <col min="527" max="527" width="0.75" style="14" customWidth="1"/>
    <col min="528" max="528" width="4.75" style="14" customWidth="1"/>
    <col min="529" max="529" width="4.5" style="14" customWidth="1"/>
    <col min="530" max="530" width="1.625" style="14" customWidth="1"/>
    <col min="531" max="531" width="3.25" style="14" customWidth="1"/>
    <col min="532" max="532" width="4" style="14" customWidth="1"/>
    <col min="533" max="533" width="4.625" style="14" customWidth="1"/>
    <col min="534" max="534" width="10.125" style="14" bestFit="1" customWidth="1"/>
    <col min="535" max="768" width="9" style="14"/>
    <col min="769" max="769" width="2.25" style="14" customWidth="1"/>
    <col min="770" max="770" width="8.75" style="14" customWidth="1"/>
    <col min="771" max="771" width="6" style="14" customWidth="1"/>
    <col min="772" max="772" width="7.125" style="14" bestFit="1" customWidth="1"/>
    <col min="773" max="773" width="4" style="14" customWidth="1"/>
    <col min="774" max="774" width="7.375" style="14" customWidth="1"/>
    <col min="775" max="776" width="6.625" style="14" customWidth="1"/>
    <col min="777" max="777" width="6.25" style="14" customWidth="1"/>
    <col min="778" max="778" width="3.375" style="14" customWidth="1"/>
    <col min="779" max="779" width="6" style="14" customWidth="1"/>
    <col min="780" max="780" width="4.5" style="14" customWidth="1"/>
    <col min="781" max="781" width="1.625" style="14" customWidth="1"/>
    <col min="782" max="782" width="6.25" style="14" customWidth="1"/>
    <col min="783" max="783" width="0.75" style="14" customWidth="1"/>
    <col min="784" max="784" width="4.75" style="14" customWidth="1"/>
    <col min="785" max="785" width="4.5" style="14" customWidth="1"/>
    <col min="786" max="786" width="1.625" style="14" customWidth="1"/>
    <col min="787" max="787" width="3.25" style="14" customWidth="1"/>
    <col min="788" max="788" width="4" style="14" customWidth="1"/>
    <col min="789" max="789" width="4.625" style="14" customWidth="1"/>
    <col min="790" max="790" width="10.125" style="14" bestFit="1" customWidth="1"/>
    <col min="791" max="1024" width="9" style="14"/>
    <col min="1025" max="1025" width="2.25" style="14" customWidth="1"/>
    <col min="1026" max="1026" width="8.75" style="14" customWidth="1"/>
    <col min="1027" max="1027" width="6" style="14" customWidth="1"/>
    <col min="1028" max="1028" width="7.125" style="14" bestFit="1" customWidth="1"/>
    <col min="1029" max="1029" width="4" style="14" customWidth="1"/>
    <col min="1030" max="1030" width="7.375" style="14" customWidth="1"/>
    <col min="1031" max="1032" width="6.625" style="14" customWidth="1"/>
    <col min="1033" max="1033" width="6.25" style="14" customWidth="1"/>
    <col min="1034" max="1034" width="3.375" style="14" customWidth="1"/>
    <col min="1035" max="1035" width="6" style="14" customWidth="1"/>
    <col min="1036" max="1036" width="4.5" style="14" customWidth="1"/>
    <col min="1037" max="1037" width="1.625" style="14" customWidth="1"/>
    <col min="1038" max="1038" width="6.25" style="14" customWidth="1"/>
    <col min="1039" max="1039" width="0.75" style="14" customWidth="1"/>
    <col min="1040" max="1040" width="4.75" style="14" customWidth="1"/>
    <col min="1041" max="1041" width="4.5" style="14" customWidth="1"/>
    <col min="1042" max="1042" width="1.625" style="14" customWidth="1"/>
    <col min="1043" max="1043" width="3.25" style="14" customWidth="1"/>
    <col min="1044" max="1044" width="4" style="14" customWidth="1"/>
    <col min="1045" max="1045" width="4.625" style="14" customWidth="1"/>
    <col min="1046" max="1046" width="10.125" style="14" bestFit="1" customWidth="1"/>
    <col min="1047" max="1280" width="9" style="14"/>
    <col min="1281" max="1281" width="2.25" style="14" customWidth="1"/>
    <col min="1282" max="1282" width="8.75" style="14" customWidth="1"/>
    <col min="1283" max="1283" width="6" style="14" customWidth="1"/>
    <col min="1284" max="1284" width="7.125" style="14" bestFit="1" customWidth="1"/>
    <col min="1285" max="1285" width="4" style="14" customWidth="1"/>
    <col min="1286" max="1286" width="7.375" style="14" customWidth="1"/>
    <col min="1287" max="1288" width="6.625" style="14" customWidth="1"/>
    <col min="1289" max="1289" width="6.25" style="14" customWidth="1"/>
    <col min="1290" max="1290" width="3.375" style="14" customWidth="1"/>
    <col min="1291" max="1291" width="6" style="14" customWidth="1"/>
    <col min="1292" max="1292" width="4.5" style="14" customWidth="1"/>
    <col min="1293" max="1293" width="1.625" style="14" customWidth="1"/>
    <col min="1294" max="1294" width="6.25" style="14" customWidth="1"/>
    <col min="1295" max="1295" width="0.75" style="14" customWidth="1"/>
    <col min="1296" max="1296" width="4.75" style="14" customWidth="1"/>
    <col min="1297" max="1297" width="4.5" style="14" customWidth="1"/>
    <col min="1298" max="1298" width="1.625" style="14" customWidth="1"/>
    <col min="1299" max="1299" width="3.25" style="14" customWidth="1"/>
    <col min="1300" max="1300" width="4" style="14" customWidth="1"/>
    <col min="1301" max="1301" width="4.625" style="14" customWidth="1"/>
    <col min="1302" max="1302" width="10.125" style="14" bestFit="1" customWidth="1"/>
    <col min="1303" max="1536" width="9" style="14"/>
    <col min="1537" max="1537" width="2.25" style="14" customWidth="1"/>
    <col min="1538" max="1538" width="8.75" style="14" customWidth="1"/>
    <col min="1539" max="1539" width="6" style="14" customWidth="1"/>
    <col min="1540" max="1540" width="7.125" style="14" bestFit="1" customWidth="1"/>
    <col min="1541" max="1541" width="4" style="14" customWidth="1"/>
    <col min="1542" max="1542" width="7.375" style="14" customWidth="1"/>
    <col min="1543" max="1544" width="6.625" style="14" customWidth="1"/>
    <col min="1545" max="1545" width="6.25" style="14" customWidth="1"/>
    <col min="1546" max="1546" width="3.375" style="14" customWidth="1"/>
    <col min="1547" max="1547" width="6" style="14" customWidth="1"/>
    <col min="1548" max="1548" width="4.5" style="14" customWidth="1"/>
    <col min="1549" max="1549" width="1.625" style="14" customWidth="1"/>
    <col min="1550" max="1550" width="6.25" style="14" customWidth="1"/>
    <col min="1551" max="1551" width="0.75" style="14" customWidth="1"/>
    <col min="1552" max="1552" width="4.75" style="14" customWidth="1"/>
    <col min="1553" max="1553" width="4.5" style="14" customWidth="1"/>
    <col min="1554" max="1554" width="1.625" style="14" customWidth="1"/>
    <col min="1555" max="1555" width="3.25" style="14" customWidth="1"/>
    <col min="1556" max="1556" width="4" style="14" customWidth="1"/>
    <col min="1557" max="1557" width="4.625" style="14" customWidth="1"/>
    <col min="1558" max="1558" width="10.125" style="14" bestFit="1" customWidth="1"/>
    <col min="1559" max="1792" width="9" style="14"/>
    <col min="1793" max="1793" width="2.25" style="14" customWidth="1"/>
    <col min="1794" max="1794" width="8.75" style="14" customWidth="1"/>
    <col min="1795" max="1795" width="6" style="14" customWidth="1"/>
    <col min="1796" max="1796" width="7.125" style="14" bestFit="1" customWidth="1"/>
    <col min="1797" max="1797" width="4" style="14" customWidth="1"/>
    <col min="1798" max="1798" width="7.375" style="14" customWidth="1"/>
    <col min="1799" max="1800" width="6.625" style="14" customWidth="1"/>
    <col min="1801" max="1801" width="6.25" style="14" customWidth="1"/>
    <col min="1802" max="1802" width="3.375" style="14" customWidth="1"/>
    <col min="1803" max="1803" width="6" style="14" customWidth="1"/>
    <col min="1804" max="1804" width="4.5" style="14" customWidth="1"/>
    <col min="1805" max="1805" width="1.625" style="14" customWidth="1"/>
    <col min="1806" max="1806" width="6.25" style="14" customWidth="1"/>
    <col min="1807" max="1807" width="0.75" style="14" customWidth="1"/>
    <col min="1808" max="1808" width="4.75" style="14" customWidth="1"/>
    <col min="1809" max="1809" width="4.5" style="14" customWidth="1"/>
    <col min="1810" max="1810" width="1.625" style="14" customWidth="1"/>
    <col min="1811" max="1811" width="3.25" style="14" customWidth="1"/>
    <col min="1812" max="1812" width="4" style="14" customWidth="1"/>
    <col min="1813" max="1813" width="4.625" style="14" customWidth="1"/>
    <col min="1814" max="1814" width="10.125" style="14" bestFit="1" customWidth="1"/>
    <col min="1815" max="2048" width="9" style="14"/>
    <col min="2049" max="2049" width="2.25" style="14" customWidth="1"/>
    <col min="2050" max="2050" width="8.75" style="14" customWidth="1"/>
    <col min="2051" max="2051" width="6" style="14" customWidth="1"/>
    <col min="2052" max="2052" width="7.125" style="14" bestFit="1" customWidth="1"/>
    <col min="2053" max="2053" width="4" style="14" customWidth="1"/>
    <col min="2054" max="2054" width="7.375" style="14" customWidth="1"/>
    <col min="2055" max="2056" width="6.625" style="14" customWidth="1"/>
    <col min="2057" max="2057" width="6.25" style="14" customWidth="1"/>
    <col min="2058" max="2058" width="3.375" style="14" customWidth="1"/>
    <col min="2059" max="2059" width="6" style="14" customWidth="1"/>
    <col min="2060" max="2060" width="4.5" style="14" customWidth="1"/>
    <col min="2061" max="2061" width="1.625" style="14" customWidth="1"/>
    <col min="2062" max="2062" width="6.25" style="14" customWidth="1"/>
    <col min="2063" max="2063" width="0.75" style="14" customWidth="1"/>
    <col min="2064" max="2064" width="4.75" style="14" customWidth="1"/>
    <col min="2065" max="2065" width="4.5" style="14" customWidth="1"/>
    <col min="2066" max="2066" width="1.625" style="14" customWidth="1"/>
    <col min="2067" max="2067" width="3.25" style="14" customWidth="1"/>
    <col min="2068" max="2068" width="4" style="14" customWidth="1"/>
    <col min="2069" max="2069" width="4.625" style="14" customWidth="1"/>
    <col min="2070" max="2070" width="10.125" style="14" bestFit="1" customWidth="1"/>
    <col min="2071" max="2304" width="9" style="14"/>
    <col min="2305" max="2305" width="2.25" style="14" customWidth="1"/>
    <col min="2306" max="2306" width="8.75" style="14" customWidth="1"/>
    <col min="2307" max="2307" width="6" style="14" customWidth="1"/>
    <col min="2308" max="2308" width="7.125" style="14" bestFit="1" customWidth="1"/>
    <col min="2309" max="2309" width="4" style="14" customWidth="1"/>
    <col min="2310" max="2310" width="7.375" style="14" customWidth="1"/>
    <col min="2311" max="2312" width="6.625" style="14" customWidth="1"/>
    <col min="2313" max="2313" width="6.25" style="14" customWidth="1"/>
    <col min="2314" max="2314" width="3.375" style="14" customWidth="1"/>
    <col min="2315" max="2315" width="6" style="14" customWidth="1"/>
    <col min="2316" max="2316" width="4.5" style="14" customWidth="1"/>
    <col min="2317" max="2317" width="1.625" style="14" customWidth="1"/>
    <col min="2318" max="2318" width="6.25" style="14" customWidth="1"/>
    <col min="2319" max="2319" width="0.75" style="14" customWidth="1"/>
    <col min="2320" max="2320" width="4.75" style="14" customWidth="1"/>
    <col min="2321" max="2321" width="4.5" style="14" customWidth="1"/>
    <col min="2322" max="2322" width="1.625" style="14" customWidth="1"/>
    <col min="2323" max="2323" width="3.25" style="14" customWidth="1"/>
    <col min="2324" max="2324" width="4" style="14" customWidth="1"/>
    <col min="2325" max="2325" width="4.625" style="14" customWidth="1"/>
    <col min="2326" max="2326" width="10.125" style="14" bestFit="1" customWidth="1"/>
    <col min="2327" max="2560" width="9" style="14"/>
    <col min="2561" max="2561" width="2.25" style="14" customWidth="1"/>
    <col min="2562" max="2562" width="8.75" style="14" customWidth="1"/>
    <col min="2563" max="2563" width="6" style="14" customWidth="1"/>
    <col min="2564" max="2564" width="7.125" style="14" bestFit="1" customWidth="1"/>
    <col min="2565" max="2565" width="4" style="14" customWidth="1"/>
    <col min="2566" max="2566" width="7.375" style="14" customWidth="1"/>
    <col min="2567" max="2568" width="6.625" style="14" customWidth="1"/>
    <col min="2569" max="2569" width="6.25" style="14" customWidth="1"/>
    <col min="2570" max="2570" width="3.375" style="14" customWidth="1"/>
    <col min="2571" max="2571" width="6" style="14" customWidth="1"/>
    <col min="2572" max="2572" width="4.5" style="14" customWidth="1"/>
    <col min="2573" max="2573" width="1.625" style="14" customWidth="1"/>
    <col min="2574" max="2574" width="6.25" style="14" customWidth="1"/>
    <col min="2575" max="2575" width="0.75" style="14" customWidth="1"/>
    <col min="2576" max="2576" width="4.75" style="14" customWidth="1"/>
    <col min="2577" max="2577" width="4.5" style="14" customWidth="1"/>
    <col min="2578" max="2578" width="1.625" style="14" customWidth="1"/>
    <col min="2579" max="2579" width="3.25" style="14" customWidth="1"/>
    <col min="2580" max="2580" width="4" style="14" customWidth="1"/>
    <col min="2581" max="2581" width="4.625" style="14" customWidth="1"/>
    <col min="2582" max="2582" width="10.125" style="14" bestFit="1" customWidth="1"/>
    <col min="2583" max="2816" width="9" style="14"/>
    <col min="2817" max="2817" width="2.25" style="14" customWidth="1"/>
    <col min="2818" max="2818" width="8.75" style="14" customWidth="1"/>
    <col min="2819" max="2819" width="6" style="14" customWidth="1"/>
    <col min="2820" max="2820" width="7.125" style="14" bestFit="1" customWidth="1"/>
    <col min="2821" max="2821" width="4" style="14" customWidth="1"/>
    <col min="2822" max="2822" width="7.375" style="14" customWidth="1"/>
    <col min="2823" max="2824" width="6.625" style="14" customWidth="1"/>
    <col min="2825" max="2825" width="6.25" style="14" customWidth="1"/>
    <col min="2826" max="2826" width="3.375" style="14" customWidth="1"/>
    <col min="2827" max="2827" width="6" style="14" customWidth="1"/>
    <col min="2828" max="2828" width="4.5" style="14" customWidth="1"/>
    <col min="2829" max="2829" width="1.625" style="14" customWidth="1"/>
    <col min="2830" max="2830" width="6.25" style="14" customWidth="1"/>
    <col min="2831" max="2831" width="0.75" style="14" customWidth="1"/>
    <col min="2832" max="2832" width="4.75" style="14" customWidth="1"/>
    <col min="2833" max="2833" width="4.5" style="14" customWidth="1"/>
    <col min="2834" max="2834" width="1.625" style="14" customWidth="1"/>
    <col min="2835" max="2835" width="3.25" style="14" customWidth="1"/>
    <col min="2836" max="2836" width="4" style="14" customWidth="1"/>
    <col min="2837" max="2837" width="4.625" style="14" customWidth="1"/>
    <col min="2838" max="2838" width="10.125" style="14" bestFit="1" customWidth="1"/>
    <col min="2839" max="3072" width="9" style="14"/>
    <col min="3073" max="3073" width="2.25" style="14" customWidth="1"/>
    <col min="3074" max="3074" width="8.75" style="14" customWidth="1"/>
    <col min="3075" max="3075" width="6" style="14" customWidth="1"/>
    <col min="3076" max="3076" width="7.125" style="14" bestFit="1" customWidth="1"/>
    <col min="3077" max="3077" width="4" style="14" customWidth="1"/>
    <col min="3078" max="3078" width="7.375" style="14" customWidth="1"/>
    <col min="3079" max="3080" width="6.625" style="14" customWidth="1"/>
    <col min="3081" max="3081" width="6.25" style="14" customWidth="1"/>
    <col min="3082" max="3082" width="3.375" style="14" customWidth="1"/>
    <col min="3083" max="3083" width="6" style="14" customWidth="1"/>
    <col min="3084" max="3084" width="4.5" style="14" customWidth="1"/>
    <col min="3085" max="3085" width="1.625" style="14" customWidth="1"/>
    <col min="3086" max="3086" width="6.25" style="14" customWidth="1"/>
    <col min="3087" max="3087" width="0.75" style="14" customWidth="1"/>
    <col min="3088" max="3088" width="4.75" style="14" customWidth="1"/>
    <col min="3089" max="3089" width="4.5" style="14" customWidth="1"/>
    <col min="3090" max="3090" width="1.625" style="14" customWidth="1"/>
    <col min="3091" max="3091" width="3.25" style="14" customWidth="1"/>
    <col min="3092" max="3092" width="4" style="14" customWidth="1"/>
    <col min="3093" max="3093" width="4.625" style="14" customWidth="1"/>
    <col min="3094" max="3094" width="10.125" style="14" bestFit="1" customWidth="1"/>
    <col min="3095" max="3328" width="9" style="14"/>
    <col min="3329" max="3329" width="2.25" style="14" customWidth="1"/>
    <col min="3330" max="3330" width="8.75" style="14" customWidth="1"/>
    <col min="3331" max="3331" width="6" style="14" customWidth="1"/>
    <col min="3332" max="3332" width="7.125" style="14" bestFit="1" customWidth="1"/>
    <col min="3333" max="3333" width="4" style="14" customWidth="1"/>
    <col min="3334" max="3334" width="7.375" style="14" customWidth="1"/>
    <col min="3335" max="3336" width="6.625" style="14" customWidth="1"/>
    <col min="3337" max="3337" width="6.25" style="14" customWidth="1"/>
    <col min="3338" max="3338" width="3.375" style="14" customWidth="1"/>
    <col min="3339" max="3339" width="6" style="14" customWidth="1"/>
    <col min="3340" max="3340" width="4.5" style="14" customWidth="1"/>
    <col min="3341" max="3341" width="1.625" style="14" customWidth="1"/>
    <col min="3342" max="3342" width="6.25" style="14" customWidth="1"/>
    <col min="3343" max="3343" width="0.75" style="14" customWidth="1"/>
    <col min="3344" max="3344" width="4.75" style="14" customWidth="1"/>
    <col min="3345" max="3345" width="4.5" style="14" customWidth="1"/>
    <col min="3346" max="3346" width="1.625" style="14" customWidth="1"/>
    <col min="3347" max="3347" width="3.25" style="14" customWidth="1"/>
    <col min="3348" max="3348" width="4" style="14" customWidth="1"/>
    <col min="3349" max="3349" width="4.625" style="14" customWidth="1"/>
    <col min="3350" max="3350" width="10.125" style="14" bestFit="1" customWidth="1"/>
    <col min="3351" max="3584" width="9" style="14"/>
    <col min="3585" max="3585" width="2.25" style="14" customWidth="1"/>
    <col min="3586" max="3586" width="8.75" style="14" customWidth="1"/>
    <col min="3587" max="3587" width="6" style="14" customWidth="1"/>
    <col min="3588" max="3588" width="7.125" style="14" bestFit="1" customWidth="1"/>
    <col min="3589" max="3589" width="4" style="14" customWidth="1"/>
    <col min="3590" max="3590" width="7.375" style="14" customWidth="1"/>
    <col min="3591" max="3592" width="6.625" style="14" customWidth="1"/>
    <col min="3593" max="3593" width="6.25" style="14" customWidth="1"/>
    <col min="3594" max="3594" width="3.375" style="14" customWidth="1"/>
    <col min="3595" max="3595" width="6" style="14" customWidth="1"/>
    <col min="3596" max="3596" width="4.5" style="14" customWidth="1"/>
    <col min="3597" max="3597" width="1.625" style="14" customWidth="1"/>
    <col min="3598" max="3598" width="6.25" style="14" customWidth="1"/>
    <col min="3599" max="3599" width="0.75" style="14" customWidth="1"/>
    <col min="3600" max="3600" width="4.75" style="14" customWidth="1"/>
    <col min="3601" max="3601" width="4.5" style="14" customWidth="1"/>
    <col min="3602" max="3602" width="1.625" style="14" customWidth="1"/>
    <col min="3603" max="3603" width="3.25" style="14" customWidth="1"/>
    <col min="3604" max="3604" width="4" style="14" customWidth="1"/>
    <col min="3605" max="3605" width="4.625" style="14" customWidth="1"/>
    <col min="3606" max="3606" width="10.125" style="14" bestFit="1" customWidth="1"/>
    <col min="3607" max="3840" width="9" style="14"/>
    <col min="3841" max="3841" width="2.25" style="14" customWidth="1"/>
    <col min="3842" max="3842" width="8.75" style="14" customWidth="1"/>
    <col min="3843" max="3843" width="6" style="14" customWidth="1"/>
    <col min="3844" max="3844" width="7.125" style="14" bestFit="1" customWidth="1"/>
    <col min="3845" max="3845" width="4" style="14" customWidth="1"/>
    <col min="3846" max="3846" width="7.375" style="14" customWidth="1"/>
    <col min="3847" max="3848" width="6.625" style="14" customWidth="1"/>
    <col min="3849" max="3849" width="6.25" style="14" customWidth="1"/>
    <col min="3850" max="3850" width="3.375" style="14" customWidth="1"/>
    <col min="3851" max="3851" width="6" style="14" customWidth="1"/>
    <col min="3852" max="3852" width="4.5" style="14" customWidth="1"/>
    <col min="3853" max="3853" width="1.625" style="14" customWidth="1"/>
    <col min="3854" max="3854" width="6.25" style="14" customWidth="1"/>
    <col min="3855" max="3855" width="0.75" style="14" customWidth="1"/>
    <col min="3856" max="3856" width="4.75" style="14" customWidth="1"/>
    <col min="3857" max="3857" width="4.5" style="14" customWidth="1"/>
    <col min="3858" max="3858" width="1.625" style="14" customWidth="1"/>
    <col min="3859" max="3859" width="3.25" style="14" customWidth="1"/>
    <col min="3860" max="3860" width="4" style="14" customWidth="1"/>
    <col min="3861" max="3861" width="4.625" style="14" customWidth="1"/>
    <col min="3862" max="3862" width="10.125" style="14" bestFit="1" customWidth="1"/>
    <col min="3863" max="4096" width="9" style="14"/>
    <col min="4097" max="4097" width="2.25" style="14" customWidth="1"/>
    <col min="4098" max="4098" width="8.75" style="14" customWidth="1"/>
    <col min="4099" max="4099" width="6" style="14" customWidth="1"/>
    <col min="4100" max="4100" width="7.125" style="14" bestFit="1" customWidth="1"/>
    <col min="4101" max="4101" width="4" style="14" customWidth="1"/>
    <col min="4102" max="4102" width="7.375" style="14" customWidth="1"/>
    <col min="4103" max="4104" width="6.625" style="14" customWidth="1"/>
    <col min="4105" max="4105" width="6.25" style="14" customWidth="1"/>
    <col min="4106" max="4106" width="3.375" style="14" customWidth="1"/>
    <col min="4107" max="4107" width="6" style="14" customWidth="1"/>
    <col min="4108" max="4108" width="4.5" style="14" customWidth="1"/>
    <col min="4109" max="4109" width="1.625" style="14" customWidth="1"/>
    <col min="4110" max="4110" width="6.25" style="14" customWidth="1"/>
    <col min="4111" max="4111" width="0.75" style="14" customWidth="1"/>
    <col min="4112" max="4112" width="4.75" style="14" customWidth="1"/>
    <col min="4113" max="4113" width="4.5" style="14" customWidth="1"/>
    <col min="4114" max="4114" width="1.625" style="14" customWidth="1"/>
    <col min="4115" max="4115" width="3.25" style="14" customWidth="1"/>
    <col min="4116" max="4116" width="4" style="14" customWidth="1"/>
    <col min="4117" max="4117" width="4.625" style="14" customWidth="1"/>
    <col min="4118" max="4118" width="10.125" style="14" bestFit="1" customWidth="1"/>
    <col min="4119" max="4352" width="9" style="14"/>
    <col min="4353" max="4353" width="2.25" style="14" customWidth="1"/>
    <col min="4354" max="4354" width="8.75" style="14" customWidth="1"/>
    <col min="4355" max="4355" width="6" style="14" customWidth="1"/>
    <col min="4356" max="4356" width="7.125" style="14" bestFit="1" customWidth="1"/>
    <col min="4357" max="4357" width="4" style="14" customWidth="1"/>
    <col min="4358" max="4358" width="7.375" style="14" customWidth="1"/>
    <col min="4359" max="4360" width="6.625" style="14" customWidth="1"/>
    <col min="4361" max="4361" width="6.25" style="14" customWidth="1"/>
    <col min="4362" max="4362" width="3.375" style="14" customWidth="1"/>
    <col min="4363" max="4363" width="6" style="14" customWidth="1"/>
    <col min="4364" max="4364" width="4.5" style="14" customWidth="1"/>
    <col min="4365" max="4365" width="1.625" style="14" customWidth="1"/>
    <col min="4366" max="4366" width="6.25" style="14" customWidth="1"/>
    <col min="4367" max="4367" width="0.75" style="14" customWidth="1"/>
    <col min="4368" max="4368" width="4.75" style="14" customWidth="1"/>
    <col min="4369" max="4369" width="4.5" style="14" customWidth="1"/>
    <col min="4370" max="4370" width="1.625" style="14" customWidth="1"/>
    <col min="4371" max="4371" width="3.25" style="14" customWidth="1"/>
    <col min="4372" max="4372" width="4" style="14" customWidth="1"/>
    <col min="4373" max="4373" width="4.625" style="14" customWidth="1"/>
    <col min="4374" max="4374" width="10.125" style="14" bestFit="1" customWidth="1"/>
    <col min="4375" max="4608" width="9" style="14"/>
    <col min="4609" max="4609" width="2.25" style="14" customWidth="1"/>
    <col min="4610" max="4610" width="8.75" style="14" customWidth="1"/>
    <col min="4611" max="4611" width="6" style="14" customWidth="1"/>
    <col min="4612" max="4612" width="7.125" style="14" bestFit="1" customWidth="1"/>
    <col min="4613" max="4613" width="4" style="14" customWidth="1"/>
    <col min="4614" max="4614" width="7.375" style="14" customWidth="1"/>
    <col min="4615" max="4616" width="6.625" style="14" customWidth="1"/>
    <col min="4617" max="4617" width="6.25" style="14" customWidth="1"/>
    <col min="4618" max="4618" width="3.375" style="14" customWidth="1"/>
    <col min="4619" max="4619" width="6" style="14" customWidth="1"/>
    <col min="4620" max="4620" width="4.5" style="14" customWidth="1"/>
    <col min="4621" max="4621" width="1.625" style="14" customWidth="1"/>
    <col min="4622" max="4622" width="6.25" style="14" customWidth="1"/>
    <col min="4623" max="4623" width="0.75" style="14" customWidth="1"/>
    <col min="4624" max="4624" width="4.75" style="14" customWidth="1"/>
    <col min="4625" max="4625" width="4.5" style="14" customWidth="1"/>
    <col min="4626" max="4626" width="1.625" style="14" customWidth="1"/>
    <col min="4627" max="4627" width="3.25" style="14" customWidth="1"/>
    <col min="4628" max="4628" width="4" style="14" customWidth="1"/>
    <col min="4629" max="4629" width="4.625" style="14" customWidth="1"/>
    <col min="4630" max="4630" width="10.125" style="14" bestFit="1" customWidth="1"/>
    <col min="4631" max="4864" width="9" style="14"/>
    <col min="4865" max="4865" width="2.25" style="14" customWidth="1"/>
    <col min="4866" max="4866" width="8.75" style="14" customWidth="1"/>
    <col min="4867" max="4867" width="6" style="14" customWidth="1"/>
    <col min="4868" max="4868" width="7.125" style="14" bestFit="1" customWidth="1"/>
    <col min="4869" max="4869" width="4" style="14" customWidth="1"/>
    <col min="4870" max="4870" width="7.375" style="14" customWidth="1"/>
    <col min="4871" max="4872" width="6.625" style="14" customWidth="1"/>
    <col min="4873" max="4873" width="6.25" style="14" customWidth="1"/>
    <col min="4874" max="4874" width="3.375" style="14" customWidth="1"/>
    <col min="4875" max="4875" width="6" style="14" customWidth="1"/>
    <col min="4876" max="4876" width="4.5" style="14" customWidth="1"/>
    <col min="4877" max="4877" width="1.625" style="14" customWidth="1"/>
    <col min="4878" max="4878" width="6.25" style="14" customWidth="1"/>
    <col min="4879" max="4879" width="0.75" style="14" customWidth="1"/>
    <col min="4880" max="4880" width="4.75" style="14" customWidth="1"/>
    <col min="4881" max="4881" width="4.5" style="14" customWidth="1"/>
    <col min="4882" max="4882" width="1.625" style="14" customWidth="1"/>
    <col min="4883" max="4883" width="3.25" style="14" customWidth="1"/>
    <col min="4884" max="4884" width="4" style="14" customWidth="1"/>
    <col min="4885" max="4885" width="4.625" style="14" customWidth="1"/>
    <col min="4886" max="4886" width="10.125" style="14" bestFit="1" customWidth="1"/>
    <col min="4887" max="5120" width="9" style="14"/>
    <col min="5121" max="5121" width="2.25" style="14" customWidth="1"/>
    <col min="5122" max="5122" width="8.75" style="14" customWidth="1"/>
    <col min="5123" max="5123" width="6" style="14" customWidth="1"/>
    <col min="5124" max="5124" width="7.125" style="14" bestFit="1" customWidth="1"/>
    <col min="5125" max="5125" width="4" style="14" customWidth="1"/>
    <col min="5126" max="5126" width="7.375" style="14" customWidth="1"/>
    <col min="5127" max="5128" width="6.625" style="14" customWidth="1"/>
    <col min="5129" max="5129" width="6.25" style="14" customWidth="1"/>
    <col min="5130" max="5130" width="3.375" style="14" customWidth="1"/>
    <col min="5131" max="5131" width="6" style="14" customWidth="1"/>
    <col min="5132" max="5132" width="4.5" style="14" customWidth="1"/>
    <col min="5133" max="5133" width="1.625" style="14" customWidth="1"/>
    <col min="5134" max="5134" width="6.25" style="14" customWidth="1"/>
    <col min="5135" max="5135" width="0.75" style="14" customWidth="1"/>
    <col min="5136" max="5136" width="4.75" style="14" customWidth="1"/>
    <col min="5137" max="5137" width="4.5" style="14" customWidth="1"/>
    <col min="5138" max="5138" width="1.625" style="14" customWidth="1"/>
    <col min="5139" max="5139" width="3.25" style="14" customWidth="1"/>
    <col min="5140" max="5140" width="4" style="14" customWidth="1"/>
    <col min="5141" max="5141" width="4.625" style="14" customWidth="1"/>
    <col min="5142" max="5142" width="10.125" style="14" bestFit="1" customWidth="1"/>
    <col min="5143" max="5376" width="9" style="14"/>
    <col min="5377" max="5377" width="2.25" style="14" customWidth="1"/>
    <col min="5378" max="5378" width="8.75" style="14" customWidth="1"/>
    <col min="5379" max="5379" width="6" style="14" customWidth="1"/>
    <col min="5380" max="5380" width="7.125" style="14" bestFit="1" customWidth="1"/>
    <col min="5381" max="5381" width="4" style="14" customWidth="1"/>
    <col min="5382" max="5382" width="7.375" style="14" customWidth="1"/>
    <col min="5383" max="5384" width="6.625" style="14" customWidth="1"/>
    <col min="5385" max="5385" width="6.25" style="14" customWidth="1"/>
    <col min="5386" max="5386" width="3.375" style="14" customWidth="1"/>
    <col min="5387" max="5387" width="6" style="14" customWidth="1"/>
    <col min="5388" max="5388" width="4.5" style="14" customWidth="1"/>
    <col min="5389" max="5389" width="1.625" style="14" customWidth="1"/>
    <col min="5390" max="5390" width="6.25" style="14" customWidth="1"/>
    <col min="5391" max="5391" width="0.75" style="14" customWidth="1"/>
    <col min="5392" max="5392" width="4.75" style="14" customWidth="1"/>
    <col min="5393" max="5393" width="4.5" style="14" customWidth="1"/>
    <col min="5394" max="5394" width="1.625" style="14" customWidth="1"/>
    <col min="5395" max="5395" width="3.25" style="14" customWidth="1"/>
    <col min="5396" max="5396" width="4" style="14" customWidth="1"/>
    <col min="5397" max="5397" width="4.625" style="14" customWidth="1"/>
    <col min="5398" max="5398" width="10.125" style="14" bestFit="1" customWidth="1"/>
    <col min="5399" max="5632" width="9" style="14"/>
    <col min="5633" max="5633" width="2.25" style="14" customWidth="1"/>
    <col min="5634" max="5634" width="8.75" style="14" customWidth="1"/>
    <col min="5635" max="5635" width="6" style="14" customWidth="1"/>
    <col min="5636" max="5636" width="7.125" style="14" bestFit="1" customWidth="1"/>
    <col min="5637" max="5637" width="4" style="14" customWidth="1"/>
    <col min="5638" max="5638" width="7.375" style="14" customWidth="1"/>
    <col min="5639" max="5640" width="6.625" style="14" customWidth="1"/>
    <col min="5641" max="5641" width="6.25" style="14" customWidth="1"/>
    <col min="5642" max="5642" width="3.375" style="14" customWidth="1"/>
    <col min="5643" max="5643" width="6" style="14" customWidth="1"/>
    <col min="5644" max="5644" width="4.5" style="14" customWidth="1"/>
    <col min="5645" max="5645" width="1.625" style="14" customWidth="1"/>
    <col min="5646" max="5646" width="6.25" style="14" customWidth="1"/>
    <col min="5647" max="5647" width="0.75" style="14" customWidth="1"/>
    <col min="5648" max="5648" width="4.75" style="14" customWidth="1"/>
    <col min="5649" max="5649" width="4.5" style="14" customWidth="1"/>
    <col min="5650" max="5650" width="1.625" style="14" customWidth="1"/>
    <col min="5651" max="5651" width="3.25" style="14" customWidth="1"/>
    <col min="5652" max="5652" width="4" style="14" customWidth="1"/>
    <col min="5653" max="5653" width="4.625" style="14" customWidth="1"/>
    <col min="5654" max="5654" width="10.125" style="14" bestFit="1" customWidth="1"/>
    <col min="5655" max="5888" width="9" style="14"/>
    <col min="5889" max="5889" width="2.25" style="14" customWidth="1"/>
    <col min="5890" max="5890" width="8.75" style="14" customWidth="1"/>
    <col min="5891" max="5891" width="6" style="14" customWidth="1"/>
    <col min="5892" max="5892" width="7.125" style="14" bestFit="1" customWidth="1"/>
    <col min="5893" max="5893" width="4" style="14" customWidth="1"/>
    <col min="5894" max="5894" width="7.375" style="14" customWidth="1"/>
    <col min="5895" max="5896" width="6.625" style="14" customWidth="1"/>
    <col min="5897" max="5897" width="6.25" style="14" customWidth="1"/>
    <col min="5898" max="5898" width="3.375" style="14" customWidth="1"/>
    <col min="5899" max="5899" width="6" style="14" customWidth="1"/>
    <col min="5900" max="5900" width="4.5" style="14" customWidth="1"/>
    <col min="5901" max="5901" width="1.625" style="14" customWidth="1"/>
    <col min="5902" max="5902" width="6.25" style="14" customWidth="1"/>
    <col min="5903" max="5903" width="0.75" style="14" customWidth="1"/>
    <col min="5904" max="5904" width="4.75" style="14" customWidth="1"/>
    <col min="5905" max="5905" width="4.5" style="14" customWidth="1"/>
    <col min="5906" max="5906" width="1.625" style="14" customWidth="1"/>
    <col min="5907" max="5907" width="3.25" style="14" customWidth="1"/>
    <col min="5908" max="5908" width="4" style="14" customWidth="1"/>
    <col min="5909" max="5909" width="4.625" style="14" customWidth="1"/>
    <col min="5910" max="5910" width="10.125" style="14" bestFit="1" customWidth="1"/>
    <col min="5911" max="6144" width="9" style="14"/>
    <col min="6145" max="6145" width="2.25" style="14" customWidth="1"/>
    <col min="6146" max="6146" width="8.75" style="14" customWidth="1"/>
    <col min="6147" max="6147" width="6" style="14" customWidth="1"/>
    <col min="6148" max="6148" width="7.125" style="14" bestFit="1" customWidth="1"/>
    <col min="6149" max="6149" width="4" style="14" customWidth="1"/>
    <col min="6150" max="6150" width="7.375" style="14" customWidth="1"/>
    <col min="6151" max="6152" width="6.625" style="14" customWidth="1"/>
    <col min="6153" max="6153" width="6.25" style="14" customWidth="1"/>
    <col min="6154" max="6154" width="3.375" style="14" customWidth="1"/>
    <col min="6155" max="6155" width="6" style="14" customWidth="1"/>
    <col min="6156" max="6156" width="4.5" style="14" customWidth="1"/>
    <col min="6157" max="6157" width="1.625" style="14" customWidth="1"/>
    <col min="6158" max="6158" width="6.25" style="14" customWidth="1"/>
    <col min="6159" max="6159" width="0.75" style="14" customWidth="1"/>
    <col min="6160" max="6160" width="4.75" style="14" customWidth="1"/>
    <col min="6161" max="6161" width="4.5" style="14" customWidth="1"/>
    <col min="6162" max="6162" width="1.625" style="14" customWidth="1"/>
    <col min="6163" max="6163" width="3.25" style="14" customWidth="1"/>
    <col min="6164" max="6164" width="4" style="14" customWidth="1"/>
    <col min="6165" max="6165" width="4.625" style="14" customWidth="1"/>
    <col min="6166" max="6166" width="10.125" style="14" bestFit="1" customWidth="1"/>
    <col min="6167" max="6400" width="9" style="14"/>
    <col min="6401" max="6401" width="2.25" style="14" customWidth="1"/>
    <col min="6402" max="6402" width="8.75" style="14" customWidth="1"/>
    <col min="6403" max="6403" width="6" style="14" customWidth="1"/>
    <col min="6404" max="6404" width="7.125" style="14" bestFit="1" customWidth="1"/>
    <col min="6405" max="6405" width="4" style="14" customWidth="1"/>
    <col min="6406" max="6406" width="7.375" style="14" customWidth="1"/>
    <col min="6407" max="6408" width="6.625" style="14" customWidth="1"/>
    <col min="6409" max="6409" width="6.25" style="14" customWidth="1"/>
    <col min="6410" max="6410" width="3.375" style="14" customWidth="1"/>
    <col min="6411" max="6411" width="6" style="14" customWidth="1"/>
    <col min="6412" max="6412" width="4.5" style="14" customWidth="1"/>
    <col min="6413" max="6413" width="1.625" style="14" customWidth="1"/>
    <col min="6414" max="6414" width="6.25" style="14" customWidth="1"/>
    <col min="6415" max="6415" width="0.75" style="14" customWidth="1"/>
    <col min="6416" max="6416" width="4.75" style="14" customWidth="1"/>
    <col min="6417" max="6417" width="4.5" style="14" customWidth="1"/>
    <col min="6418" max="6418" width="1.625" style="14" customWidth="1"/>
    <col min="6419" max="6419" width="3.25" style="14" customWidth="1"/>
    <col min="6420" max="6420" width="4" style="14" customWidth="1"/>
    <col min="6421" max="6421" width="4.625" style="14" customWidth="1"/>
    <col min="6422" max="6422" width="10.125" style="14" bestFit="1" customWidth="1"/>
    <col min="6423" max="6656" width="9" style="14"/>
    <col min="6657" max="6657" width="2.25" style="14" customWidth="1"/>
    <col min="6658" max="6658" width="8.75" style="14" customWidth="1"/>
    <col min="6659" max="6659" width="6" style="14" customWidth="1"/>
    <col min="6660" max="6660" width="7.125" style="14" bestFit="1" customWidth="1"/>
    <col min="6661" max="6661" width="4" style="14" customWidth="1"/>
    <col min="6662" max="6662" width="7.375" style="14" customWidth="1"/>
    <col min="6663" max="6664" width="6.625" style="14" customWidth="1"/>
    <col min="6665" max="6665" width="6.25" style="14" customWidth="1"/>
    <col min="6666" max="6666" width="3.375" style="14" customWidth="1"/>
    <col min="6667" max="6667" width="6" style="14" customWidth="1"/>
    <col min="6668" max="6668" width="4.5" style="14" customWidth="1"/>
    <col min="6669" max="6669" width="1.625" style="14" customWidth="1"/>
    <col min="6670" max="6670" width="6.25" style="14" customWidth="1"/>
    <col min="6671" max="6671" width="0.75" style="14" customWidth="1"/>
    <col min="6672" max="6672" width="4.75" style="14" customWidth="1"/>
    <col min="6673" max="6673" width="4.5" style="14" customWidth="1"/>
    <col min="6674" max="6674" width="1.625" style="14" customWidth="1"/>
    <col min="6675" max="6675" width="3.25" style="14" customWidth="1"/>
    <col min="6676" max="6676" width="4" style="14" customWidth="1"/>
    <col min="6677" max="6677" width="4.625" style="14" customWidth="1"/>
    <col min="6678" max="6678" width="10.125" style="14" bestFit="1" customWidth="1"/>
    <col min="6679" max="6912" width="9" style="14"/>
    <col min="6913" max="6913" width="2.25" style="14" customWidth="1"/>
    <col min="6914" max="6914" width="8.75" style="14" customWidth="1"/>
    <col min="6915" max="6915" width="6" style="14" customWidth="1"/>
    <col min="6916" max="6916" width="7.125" style="14" bestFit="1" customWidth="1"/>
    <col min="6917" max="6917" width="4" style="14" customWidth="1"/>
    <col min="6918" max="6918" width="7.375" style="14" customWidth="1"/>
    <col min="6919" max="6920" width="6.625" style="14" customWidth="1"/>
    <col min="6921" max="6921" width="6.25" style="14" customWidth="1"/>
    <col min="6922" max="6922" width="3.375" style="14" customWidth="1"/>
    <col min="6923" max="6923" width="6" style="14" customWidth="1"/>
    <col min="6924" max="6924" width="4.5" style="14" customWidth="1"/>
    <col min="6925" max="6925" width="1.625" style="14" customWidth="1"/>
    <col min="6926" max="6926" width="6.25" style="14" customWidth="1"/>
    <col min="6927" max="6927" width="0.75" style="14" customWidth="1"/>
    <col min="6928" max="6928" width="4.75" style="14" customWidth="1"/>
    <col min="6929" max="6929" width="4.5" style="14" customWidth="1"/>
    <col min="6930" max="6930" width="1.625" style="14" customWidth="1"/>
    <col min="6931" max="6931" width="3.25" style="14" customWidth="1"/>
    <col min="6932" max="6932" width="4" style="14" customWidth="1"/>
    <col min="6933" max="6933" width="4.625" style="14" customWidth="1"/>
    <col min="6934" max="6934" width="10.125" style="14" bestFit="1" customWidth="1"/>
    <col min="6935" max="7168" width="9" style="14"/>
    <col min="7169" max="7169" width="2.25" style="14" customWidth="1"/>
    <col min="7170" max="7170" width="8.75" style="14" customWidth="1"/>
    <col min="7171" max="7171" width="6" style="14" customWidth="1"/>
    <col min="7172" max="7172" width="7.125" style="14" bestFit="1" customWidth="1"/>
    <col min="7173" max="7173" width="4" style="14" customWidth="1"/>
    <col min="7174" max="7174" width="7.375" style="14" customWidth="1"/>
    <col min="7175" max="7176" width="6.625" style="14" customWidth="1"/>
    <col min="7177" max="7177" width="6.25" style="14" customWidth="1"/>
    <col min="7178" max="7178" width="3.375" style="14" customWidth="1"/>
    <col min="7179" max="7179" width="6" style="14" customWidth="1"/>
    <col min="7180" max="7180" width="4.5" style="14" customWidth="1"/>
    <col min="7181" max="7181" width="1.625" style="14" customWidth="1"/>
    <col min="7182" max="7182" width="6.25" style="14" customWidth="1"/>
    <col min="7183" max="7183" width="0.75" style="14" customWidth="1"/>
    <col min="7184" max="7184" width="4.75" style="14" customWidth="1"/>
    <col min="7185" max="7185" width="4.5" style="14" customWidth="1"/>
    <col min="7186" max="7186" width="1.625" style="14" customWidth="1"/>
    <col min="7187" max="7187" width="3.25" style="14" customWidth="1"/>
    <col min="7188" max="7188" width="4" style="14" customWidth="1"/>
    <col min="7189" max="7189" width="4.625" style="14" customWidth="1"/>
    <col min="7190" max="7190" width="10.125" style="14" bestFit="1" customWidth="1"/>
    <col min="7191" max="7424" width="9" style="14"/>
    <col min="7425" max="7425" width="2.25" style="14" customWidth="1"/>
    <col min="7426" max="7426" width="8.75" style="14" customWidth="1"/>
    <col min="7427" max="7427" width="6" style="14" customWidth="1"/>
    <col min="7428" max="7428" width="7.125" style="14" bestFit="1" customWidth="1"/>
    <col min="7429" max="7429" width="4" style="14" customWidth="1"/>
    <col min="7430" max="7430" width="7.375" style="14" customWidth="1"/>
    <col min="7431" max="7432" width="6.625" style="14" customWidth="1"/>
    <col min="7433" max="7433" width="6.25" style="14" customWidth="1"/>
    <col min="7434" max="7434" width="3.375" style="14" customWidth="1"/>
    <col min="7435" max="7435" width="6" style="14" customWidth="1"/>
    <col min="7436" max="7436" width="4.5" style="14" customWidth="1"/>
    <col min="7437" max="7437" width="1.625" style="14" customWidth="1"/>
    <col min="7438" max="7438" width="6.25" style="14" customWidth="1"/>
    <col min="7439" max="7439" width="0.75" style="14" customWidth="1"/>
    <col min="7440" max="7440" width="4.75" style="14" customWidth="1"/>
    <col min="7441" max="7441" width="4.5" style="14" customWidth="1"/>
    <col min="7442" max="7442" width="1.625" style="14" customWidth="1"/>
    <col min="7443" max="7443" width="3.25" style="14" customWidth="1"/>
    <col min="7444" max="7444" width="4" style="14" customWidth="1"/>
    <col min="7445" max="7445" width="4.625" style="14" customWidth="1"/>
    <col min="7446" max="7446" width="10.125" style="14" bestFit="1" customWidth="1"/>
    <col min="7447" max="7680" width="9" style="14"/>
    <col min="7681" max="7681" width="2.25" style="14" customWidth="1"/>
    <col min="7682" max="7682" width="8.75" style="14" customWidth="1"/>
    <col min="7683" max="7683" width="6" style="14" customWidth="1"/>
    <col min="7684" max="7684" width="7.125" style="14" bestFit="1" customWidth="1"/>
    <col min="7685" max="7685" width="4" style="14" customWidth="1"/>
    <col min="7686" max="7686" width="7.375" style="14" customWidth="1"/>
    <col min="7687" max="7688" width="6.625" style="14" customWidth="1"/>
    <col min="7689" max="7689" width="6.25" style="14" customWidth="1"/>
    <col min="7690" max="7690" width="3.375" style="14" customWidth="1"/>
    <col min="7691" max="7691" width="6" style="14" customWidth="1"/>
    <col min="7692" max="7692" width="4.5" style="14" customWidth="1"/>
    <col min="7693" max="7693" width="1.625" style="14" customWidth="1"/>
    <col min="7694" max="7694" width="6.25" style="14" customWidth="1"/>
    <col min="7695" max="7695" width="0.75" style="14" customWidth="1"/>
    <col min="7696" max="7696" width="4.75" style="14" customWidth="1"/>
    <col min="7697" max="7697" width="4.5" style="14" customWidth="1"/>
    <col min="7698" max="7698" width="1.625" style="14" customWidth="1"/>
    <col min="7699" max="7699" width="3.25" style="14" customWidth="1"/>
    <col min="7700" max="7700" width="4" style="14" customWidth="1"/>
    <col min="7701" max="7701" width="4.625" style="14" customWidth="1"/>
    <col min="7702" max="7702" width="10.125" style="14" bestFit="1" customWidth="1"/>
    <col min="7703" max="7936" width="9" style="14"/>
    <col min="7937" max="7937" width="2.25" style="14" customWidth="1"/>
    <col min="7938" max="7938" width="8.75" style="14" customWidth="1"/>
    <col min="7939" max="7939" width="6" style="14" customWidth="1"/>
    <col min="7940" max="7940" width="7.125" style="14" bestFit="1" customWidth="1"/>
    <col min="7941" max="7941" width="4" style="14" customWidth="1"/>
    <col min="7942" max="7942" width="7.375" style="14" customWidth="1"/>
    <col min="7943" max="7944" width="6.625" style="14" customWidth="1"/>
    <col min="7945" max="7945" width="6.25" style="14" customWidth="1"/>
    <col min="7946" max="7946" width="3.375" style="14" customWidth="1"/>
    <col min="7947" max="7947" width="6" style="14" customWidth="1"/>
    <col min="7948" max="7948" width="4.5" style="14" customWidth="1"/>
    <col min="7949" max="7949" width="1.625" style="14" customWidth="1"/>
    <col min="7950" max="7950" width="6.25" style="14" customWidth="1"/>
    <col min="7951" max="7951" width="0.75" style="14" customWidth="1"/>
    <col min="7952" max="7952" width="4.75" style="14" customWidth="1"/>
    <col min="7953" max="7953" width="4.5" style="14" customWidth="1"/>
    <col min="7954" max="7954" width="1.625" style="14" customWidth="1"/>
    <col min="7955" max="7955" width="3.25" style="14" customWidth="1"/>
    <col min="7956" max="7956" width="4" style="14" customWidth="1"/>
    <col min="7957" max="7957" width="4.625" style="14" customWidth="1"/>
    <col min="7958" max="7958" width="10.125" style="14" bestFit="1" customWidth="1"/>
    <col min="7959" max="8192" width="9" style="14"/>
    <col min="8193" max="8193" width="2.25" style="14" customWidth="1"/>
    <col min="8194" max="8194" width="8.75" style="14" customWidth="1"/>
    <col min="8195" max="8195" width="6" style="14" customWidth="1"/>
    <col min="8196" max="8196" width="7.125" style="14" bestFit="1" customWidth="1"/>
    <col min="8197" max="8197" width="4" style="14" customWidth="1"/>
    <col min="8198" max="8198" width="7.375" style="14" customWidth="1"/>
    <col min="8199" max="8200" width="6.625" style="14" customWidth="1"/>
    <col min="8201" max="8201" width="6.25" style="14" customWidth="1"/>
    <col min="8202" max="8202" width="3.375" style="14" customWidth="1"/>
    <col min="8203" max="8203" width="6" style="14" customWidth="1"/>
    <col min="8204" max="8204" width="4.5" style="14" customWidth="1"/>
    <col min="8205" max="8205" width="1.625" style="14" customWidth="1"/>
    <col min="8206" max="8206" width="6.25" style="14" customWidth="1"/>
    <col min="8207" max="8207" width="0.75" style="14" customWidth="1"/>
    <col min="8208" max="8208" width="4.75" style="14" customWidth="1"/>
    <col min="8209" max="8209" width="4.5" style="14" customWidth="1"/>
    <col min="8210" max="8210" width="1.625" style="14" customWidth="1"/>
    <col min="8211" max="8211" width="3.25" style="14" customWidth="1"/>
    <col min="8212" max="8212" width="4" style="14" customWidth="1"/>
    <col min="8213" max="8213" width="4.625" style="14" customWidth="1"/>
    <col min="8214" max="8214" width="10.125" style="14" bestFit="1" customWidth="1"/>
    <col min="8215" max="8448" width="9" style="14"/>
    <col min="8449" max="8449" width="2.25" style="14" customWidth="1"/>
    <col min="8450" max="8450" width="8.75" style="14" customWidth="1"/>
    <col min="8451" max="8451" width="6" style="14" customWidth="1"/>
    <col min="8452" max="8452" width="7.125" style="14" bestFit="1" customWidth="1"/>
    <col min="8453" max="8453" width="4" style="14" customWidth="1"/>
    <col min="8454" max="8454" width="7.375" style="14" customWidth="1"/>
    <col min="8455" max="8456" width="6.625" style="14" customWidth="1"/>
    <col min="8457" max="8457" width="6.25" style="14" customWidth="1"/>
    <col min="8458" max="8458" width="3.375" style="14" customWidth="1"/>
    <col min="8459" max="8459" width="6" style="14" customWidth="1"/>
    <col min="8460" max="8460" width="4.5" style="14" customWidth="1"/>
    <col min="8461" max="8461" width="1.625" style="14" customWidth="1"/>
    <col min="8462" max="8462" width="6.25" style="14" customWidth="1"/>
    <col min="8463" max="8463" width="0.75" style="14" customWidth="1"/>
    <col min="8464" max="8464" width="4.75" style="14" customWidth="1"/>
    <col min="8465" max="8465" width="4.5" style="14" customWidth="1"/>
    <col min="8466" max="8466" width="1.625" style="14" customWidth="1"/>
    <col min="8467" max="8467" width="3.25" style="14" customWidth="1"/>
    <col min="8468" max="8468" width="4" style="14" customWidth="1"/>
    <col min="8469" max="8469" width="4.625" style="14" customWidth="1"/>
    <col min="8470" max="8470" width="10.125" style="14" bestFit="1" customWidth="1"/>
    <col min="8471" max="8704" width="9" style="14"/>
    <col min="8705" max="8705" width="2.25" style="14" customWidth="1"/>
    <col min="8706" max="8706" width="8.75" style="14" customWidth="1"/>
    <col min="8707" max="8707" width="6" style="14" customWidth="1"/>
    <col min="8708" max="8708" width="7.125" style="14" bestFit="1" customWidth="1"/>
    <col min="8709" max="8709" width="4" style="14" customWidth="1"/>
    <col min="8710" max="8710" width="7.375" style="14" customWidth="1"/>
    <col min="8711" max="8712" width="6.625" style="14" customWidth="1"/>
    <col min="8713" max="8713" width="6.25" style="14" customWidth="1"/>
    <col min="8714" max="8714" width="3.375" style="14" customWidth="1"/>
    <col min="8715" max="8715" width="6" style="14" customWidth="1"/>
    <col min="8716" max="8716" width="4.5" style="14" customWidth="1"/>
    <col min="8717" max="8717" width="1.625" style="14" customWidth="1"/>
    <col min="8718" max="8718" width="6.25" style="14" customWidth="1"/>
    <col min="8719" max="8719" width="0.75" style="14" customWidth="1"/>
    <col min="8720" max="8720" width="4.75" style="14" customWidth="1"/>
    <col min="8721" max="8721" width="4.5" style="14" customWidth="1"/>
    <col min="8722" max="8722" width="1.625" style="14" customWidth="1"/>
    <col min="8723" max="8723" width="3.25" style="14" customWidth="1"/>
    <col min="8724" max="8724" width="4" style="14" customWidth="1"/>
    <col min="8725" max="8725" width="4.625" style="14" customWidth="1"/>
    <col min="8726" max="8726" width="10.125" style="14" bestFit="1" customWidth="1"/>
    <col min="8727" max="8960" width="9" style="14"/>
    <col min="8961" max="8961" width="2.25" style="14" customWidth="1"/>
    <col min="8962" max="8962" width="8.75" style="14" customWidth="1"/>
    <col min="8963" max="8963" width="6" style="14" customWidth="1"/>
    <col min="8964" max="8964" width="7.125" style="14" bestFit="1" customWidth="1"/>
    <col min="8965" max="8965" width="4" style="14" customWidth="1"/>
    <col min="8966" max="8966" width="7.375" style="14" customWidth="1"/>
    <col min="8967" max="8968" width="6.625" style="14" customWidth="1"/>
    <col min="8969" max="8969" width="6.25" style="14" customWidth="1"/>
    <col min="8970" max="8970" width="3.375" style="14" customWidth="1"/>
    <col min="8971" max="8971" width="6" style="14" customWidth="1"/>
    <col min="8972" max="8972" width="4.5" style="14" customWidth="1"/>
    <col min="8973" max="8973" width="1.625" style="14" customWidth="1"/>
    <col min="8974" max="8974" width="6.25" style="14" customWidth="1"/>
    <col min="8975" max="8975" width="0.75" style="14" customWidth="1"/>
    <col min="8976" max="8976" width="4.75" style="14" customWidth="1"/>
    <col min="8977" max="8977" width="4.5" style="14" customWidth="1"/>
    <col min="8978" max="8978" width="1.625" style="14" customWidth="1"/>
    <col min="8979" max="8979" width="3.25" style="14" customWidth="1"/>
    <col min="8980" max="8980" width="4" style="14" customWidth="1"/>
    <col min="8981" max="8981" width="4.625" style="14" customWidth="1"/>
    <col min="8982" max="8982" width="10.125" style="14" bestFit="1" customWidth="1"/>
    <col min="8983" max="9216" width="9" style="14"/>
    <col min="9217" max="9217" width="2.25" style="14" customWidth="1"/>
    <col min="9218" max="9218" width="8.75" style="14" customWidth="1"/>
    <col min="9219" max="9219" width="6" style="14" customWidth="1"/>
    <col min="9220" max="9220" width="7.125" style="14" bestFit="1" customWidth="1"/>
    <col min="9221" max="9221" width="4" style="14" customWidth="1"/>
    <col min="9222" max="9222" width="7.375" style="14" customWidth="1"/>
    <col min="9223" max="9224" width="6.625" style="14" customWidth="1"/>
    <col min="9225" max="9225" width="6.25" style="14" customWidth="1"/>
    <col min="9226" max="9226" width="3.375" style="14" customWidth="1"/>
    <col min="9227" max="9227" width="6" style="14" customWidth="1"/>
    <col min="9228" max="9228" width="4.5" style="14" customWidth="1"/>
    <col min="9229" max="9229" width="1.625" style="14" customWidth="1"/>
    <col min="9230" max="9230" width="6.25" style="14" customWidth="1"/>
    <col min="9231" max="9231" width="0.75" style="14" customWidth="1"/>
    <col min="9232" max="9232" width="4.75" style="14" customWidth="1"/>
    <col min="9233" max="9233" width="4.5" style="14" customWidth="1"/>
    <col min="9234" max="9234" width="1.625" style="14" customWidth="1"/>
    <col min="9235" max="9235" width="3.25" style="14" customWidth="1"/>
    <col min="9236" max="9236" width="4" style="14" customWidth="1"/>
    <col min="9237" max="9237" width="4.625" style="14" customWidth="1"/>
    <col min="9238" max="9238" width="10.125" style="14" bestFit="1" customWidth="1"/>
    <col min="9239" max="9472" width="9" style="14"/>
    <col min="9473" max="9473" width="2.25" style="14" customWidth="1"/>
    <col min="9474" max="9474" width="8.75" style="14" customWidth="1"/>
    <col min="9475" max="9475" width="6" style="14" customWidth="1"/>
    <col min="9476" max="9476" width="7.125" style="14" bestFit="1" customWidth="1"/>
    <col min="9477" max="9477" width="4" style="14" customWidth="1"/>
    <col min="9478" max="9478" width="7.375" style="14" customWidth="1"/>
    <col min="9479" max="9480" width="6.625" style="14" customWidth="1"/>
    <col min="9481" max="9481" width="6.25" style="14" customWidth="1"/>
    <col min="9482" max="9482" width="3.375" style="14" customWidth="1"/>
    <col min="9483" max="9483" width="6" style="14" customWidth="1"/>
    <col min="9484" max="9484" width="4.5" style="14" customWidth="1"/>
    <col min="9485" max="9485" width="1.625" style="14" customWidth="1"/>
    <col min="9486" max="9486" width="6.25" style="14" customWidth="1"/>
    <col min="9487" max="9487" width="0.75" style="14" customWidth="1"/>
    <col min="9488" max="9488" width="4.75" style="14" customWidth="1"/>
    <col min="9489" max="9489" width="4.5" style="14" customWidth="1"/>
    <col min="9490" max="9490" width="1.625" style="14" customWidth="1"/>
    <col min="9491" max="9491" width="3.25" style="14" customWidth="1"/>
    <col min="9492" max="9492" width="4" style="14" customWidth="1"/>
    <col min="9493" max="9493" width="4.625" style="14" customWidth="1"/>
    <col min="9494" max="9494" width="10.125" style="14" bestFit="1" customWidth="1"/>
    <col min="9495" max="9728" width="9" style="14"/>
    <col min="9729" max="9729" width="2.25" style="14" customWidth="1"/>
    <col min="9730" max="9730" width="8.75" style="14" customWidth="1"/>
    <col min="9731" max="9731" width="6" style="14" customWidth="1"/>
    <col min="9732" max="9732" width="7.125" style="14" bestFit="1" customWidth="1"/>
    <col min="9733" max="9733" width="4" style="14" customWidth="1"/>
    <col min="9734" max="9734" width="7.375" style="14" customWidth="1"/>
    <col min="9735" max="9736" width="6.625" style="14" customWidth="1"/>
    <col min="9737" max="9737" width="6.25" style="14" customWidth="1"/>
    <col min="9738" max="9738" width="3.375" style="14" customWidth="1"/>
    <col min="9739" max="9739" width="6" style="14" customWidth="1"/>
    <col min="9740" max="9740" width="4.5" style="14" customWidth="1"/>
    <col min="9741" max="9741" width="1.625" style="14" customWidth="1"/>
    <col min="9742" max="9742" width="6.25" style="14" customWidth="1"/>
    <col min="9743" max="9743" width="0.75" style="14" customWidth="1"/>
    <col min="9744" max="9744" width="4.75" style="14" customWidth="1"/>
    <col min="9745" max="9745" width="4.5" style="14" customWidth="1"/>
    <col min="9746" max="9746" width="1.625" style="14" customWidth="1"/>
    <col min="9747" max="9747" width="3.25" style="14" customWidth="1"/>
    <col min="9748" max="9748" width="4" style="14" customWidth="1"/>
    <col min="9749" max="9749" width="4.625" style="14" customWidth="1"/>
    <col min="9750" max="9750" width="10.125" style="14" bestFit="1" customWidth="1"/>
    <col min="9751" max="9984" width="9" style="14"/>
    <col min="9985" max="9985" width="2.25" style="14" customWidth="1"/>
    <col min="9986" max="9986" width="8.75" style="14" customWidth="1"/>
    <col min="9987" max="9987" width="6" style="14" customWidth="1"/>
    <col min="9988" max="9988" width="7.125" style="14" bestFit="1" customWidth="1"/>
    <col min="9989" max="9989" width="4" style="14" customWidth="1"/>
    <col min="9990" max="9990" width="7.375" style="14" customWidth="1"/>
    <col min="9991" max="9992" width="6.625" style="14" customWidth="1"/>
    <col min="9993" max="9993" width="6.25" style="14" customWidth="1"/>
    <col min="9994" max="9994" width="3.375" style="14" customWidth="1"/>
    <col min="9995" max="9995" width="6" style="14" customWidth="1"/>
    <col min="9996" max="9996" width="4.5" style="14" customWidth="1"/>
    <col min="9997" max="9997" width="1.625" style="14" customWidth="1"/>
    <col min="9998" max="9998" width="6.25" style="14" customWidth="1"/>
    <col min="9999" max="9999" width="0.75" style="14" customWidth="1"/>
    <col min="10000" max="10000" width="4.75" style="14" customWidth="1"/>
    <col min="10001" max="10001" width="4.5" style="14" customWidth="1"/>
    <col min="10002" max="10002" width="1.625" style="14" customWidth="1"/>
    <col min="10003" max="10003" width="3.25" style="14" customWidth="1"/>
    <col min="10004" max="10004" width="4" style="14" customWidth="1"/>
    <col min="10005" max="10005" width="4.625" style="14" customWidth="1"/>
    <col min="10006" max="10006" width="10.125" style="14" bestFit="1" customWidth="1"/>
    <col min="10007" max="10240" width="9" style="14"/>
    <col min="10241" max="10241" width="2.25" style="14" customWidth="1"/>
    <col min="10242" max="10242" width="8.75" style="14" customWidth="1"/>
    <col min="10243" max="10243" width="6" style="14" customWidth="1"/>
    <col min="10244" max="10244" width="7.125" style="14" bestFit="1" customWidth="1"/>
    <col min="10245" max="10245" width="4" style="14" customWidth="1"/>
    <col min="10246" max="10246" width="7.375" style="14" customWidth="1"/>
    <col min="10247" max="10248" width="6.625" style="14" customWidth="1"/>
    <col min="10249" max="10249" width="6.25" style="14" customWidth="1"/>
    <col min="10250" max="10250" width="3.375" style="14" customWidth="1"/>
    <col min="10251" max="10251" width="6" style="14" customWidth="1"/>
    <col min="10252" max="10252" width="4.5" style="14" customWidth="1"/>
    <col min="10253" max="10253" width="1.625" style="14" customWidth="1"/>
    <col min="10254" max="10254" width="6.25" style="14" customWidth="1"/>
    <col min="10255" max="10255" width="0.75" style="14" customWidth="1"/>
    <col min="10256" max="10256" width="4.75" style="14" customWidth="1"/>
    <col min="10257" max="10257" width="4.5" style="14" customWidth="1"/>
    <col min="10258" max="10258" width="1.625" style="14" customWidth="1"/>
    <col min="10259" max="10259" width="3.25" style="14" customWidth="1"/>
    <col min="10260" max="10260" width="4" style="14" customWidth="1"/>
    <col min="10261" max="10261" width="4.625" style="14" customWidth="1"/>
    <col min="10262" max="10262" width="10.125" style="14" bestFit="1" customWidth="1"/>
    <col min="10263" max="10496" width="9" style="14"/>
    <col min="10497" max="10497" width="2.25" style="14" customWidth="1"/>
    <col min="10498" max="10498" width="8.75" style="14" customWidth="1"/>
    <col min="10499" max="10499" width="6" style="14" customWidth="1"/>
    <col min="10500" max="10500" width="7.125" style="14" bestFit="1" customWidth="1"/>
    <col min="10501" max="10501" width="4" style="14" customWidth="1"/>
    <col min="10502" max="10502" width="7.375" style="14" customWidth="1"/>
    <col min="10503" max="10504" width="6.625" style="14" customWidth="1"/>
    <col min="10505" max="10505" width="6.25" style="14" customWidth="1"/>
    <col min="10506" max="10506" width="3.375" style="14" customWidth="1"/>
    <col min="10507" max="10507" width="6" style="14" customWidth="1"/>
    <col min="10508" max="10508" width="4.5" style="14" customWidth="1"/>
    <col min="10509" max="10509" width="1.625" style="14" customWidth="1"/>
    <col min="10510" max="10510" width="6.25" style="14" customWidth="1"/>
    <col min="10511" max="10511" width="0.75" style="14" customWidth="1"/>
    <col min="10512" max="10512" width="4.75" style="14" customWidth="1"/>
    <col min="10513" max="10513" width="4.5" style="14" customWidth="1"/>
    <col min="10514" max="10514" width="1.625" style="14" customWidth="1"/>
    <col min="10515" max="10515" width="3.25" style="14" customWidth="1"/>
    <col min="10516" max="10516" width="4" style="14" customWidth="1"/>
    <col min="10517" max="10517" width="4.625" style="14" customWidth="1"/>
    <col min="10518" max="10518" width="10.125" style="14" bestFit="1" customWidth="1"/>
    <col min="10519" max="10752" width="9" style="14"/>
    <col min="10753" max="10753" width="2.25" style="14" customWidth="1"/>
    <col min="10754" max="10754" width="8.75" style="14" customWidth="1"/>
    <col min="10755" max="10755" width="6" style="14" customWidth="1"/>
    <col min="10756" max="10756" width="7.125" style="14" bestFit="1" customWidth="1"/>
    <col min="10757" max="10757" width="4" style="14" customWidth="1"/>
    <col min="10758" max="10758" width="7.375" style="14" customWidth="1"/>
    <col min="10759" max="10760" width="6.625" style="14" customWidth="1"/>
    <col min="10761" max="10761" width="6.25" style="14" customWidth="1"/>
    <col min="10762" max="10762" width="3.375" style="14" customWidth="1"/>
    <col min="10763" max="10763" width="6" style="14" customWidth="1"/>
    <col min="10764" max="10764" width="4.5" style="14" customWidth="1"/>
    <col min="10765" max="10765" width="1.625" style="14" customWidth="1"/>
    <col min="10766" max="10766" width="6.25" style="14" customWidth="1"/>
    <col min="10767" max="10767" width="0.75" style="14" customWidth="1"/>
    <col min="10768" max="10768" width="4.75" style="14" customWidth="1"/>
    <col min="10769" max="10769" width="4.5" style="14" customWidth="1"/>
    <col min="10770" max="10770" width="1.625" style="14" customWidth="1"/>
    <col min="10771" max="10771" width="3.25" style="14" customWidth="1"/>
    <col min="10772" max="10772" width="4" style="14" customWidth="1"/>
    <col min="10773" max="10773" width="4.625" style="14" customWidth="1"/>
    <col min="10774" max="10774" width="10.125" style="14" bestFit="1" customWidth="1"/>
    <col min="10775" max="11008" width="9" style="14"/>
    <col min="11009" max="11009" width="2.25" style="14" customWidth="1"/>
    <col min="11010" max="11010" width="8.75" style="14" customWidth="1"/>
    <col min="11011" max="11011" width="6" style="14" customWidth="1"/>
    <col min="11012" max="11012" width="7.125" style="14" bestFit="1" customWidth="1"/>
    <col min="11013" max="11013" width="4" style="14" customWidth="1"/>
    <col min="11014" max="11014" width="7.375" style="14" customWidth="1"/>
    <col min="11015" max="11016" width="6.625" style="14" customWidth="1"/>
    <col min="11017" max="11017" width="6.25" style="14" customWidth="1"/>
    <col min="11018" max="11018" width="3.375" style="14" customWidth="1"/>
    <col min="11019" max="11019" width="6" style="14" customWidth="1"/>
    <col min="11020" max="11020" width="4.5" style="14" customWidth="1"/>
    <col min="11021" max="11021" width="1.625" style="14" customWidth="1"/>
    <col min="11022" max="11022" width="6.25" style="14" customWidth="1"/>
    <col min="11023" max="11023" width="0.75" style="14" customWidth="1"/>
    <col min="11024" max="11024" width="4.75" style="14" customWidth="1"/>
    <col min="11025" max="11025" width="4.5" style="14" customWidth="1"/>
    <col min="11026" max="11026" width="1.625" style="14" customWidth="1"/>
    <col min="11027" max="11027" width="3.25" style="14" customWidth="1"/>
    <col min="11028" max="11028" width="4" style="14" customWidth="1"/>
    <col min="11029" max="11029" width="4.625" style="14" customWidth="1"/>
    <col min="11030" max="11030" width="10.125" style="14" bestFit="1" customWidth="1"/>
    <col min="11031" max="11264" width="9" style="14"/>
    <col min="11265" max="11265" width="2.25" style="14" customWidth="1"/>
    <col min="11266" max="11266" width="8.75" style="14" customWidth="1"/>
    <col min="11267" max="11267" width="6" style="14" customWidth="1"/>
    <col min="11268" max="11268" width="7.125" style="14" bestFit="1" customWidth="1"/>
    <col min="11269" max="11269" width="4" style="14" customWidth="1"/>
    <col min="11270" max="11270" width="7.375" style="14" customWidth="1"/>
    <col min="11271" max="11272" width="6.625" style="14" customWidth="1"/>
    <col min="11273" max="11273" width="6.25" style="14" customWidth="1"/>
    <col min="11274" max="11274" width="3.375" style="14" customWidth="1"/>
    <col min="11275" max="11275" width="6" style="14" customWidth="1"/>
    <col min="11276" max="11276" width="4.5" style="14" customWidth="1"/>
    <col min="11277" max="11277" width="1.625" style="14" customWidth="1"/>
    <col min="11278" max="11278" width="6.25" style="14" customWidth="1"/>
    <col min="11279" max="11279" width="0.75" style="14" customWidth="1"/>
    <col min="11280" max="11280" width="4.75" style="14" customWidth="1"/>
    <col min="11281" max="11281" width="4.5" style="14" customWidth="1"/>
    <col min="11282" max="11282" width="1.625" style="14" customWidth="1"/>
    <col min="11283" max="11283" width="3.25" style="14" customWidth="1"/>
    <col min="11284" max="11284" width="4" style="14" customWidth="1"/>
    <col min="11285" max="11285" width="4.625" style="14" customWidth="1"/>
    <col min="11286" max="11286" width="10.125" style="14" bestFit="1" customWidth="1"/>
    <col min="11287" max="11520" width="9" style="14"/>
    <col min="11521" max="11521" width="2.25" style="14" customWidth="1"/>
    <col min="11522" max="11522" width="8.75" style="14" customWidth="1"/>
    <col min="11523" max="11523" width="6" style="14" customWidth="1"/>
    <col min="11524" max="11524" width="7.125" style="14" bestFit="1" customWidth="1"/>
    <col min="11525" max="11525" width="4" style="14" customWidth="1"/>
    <col min="11526" max="11526" width="7.375" style="14" customWidth="1"/>
    <col min="11527" max="11528" width="6.625" style="14" customWidth="1"/>
    <col min="11529" max="11529" width="6.25" style="14" customWidth="1"/>
    <col min="11530" max="11530" width="3.375" style="14" customWidth="1"/>
    <col min="11531" max="11531" width="6" style="14" customWidth="1"/>
    <col min="11532" max="11532" width="4.5" style="14" customWidth="1"/>
    <col min="11533" max="11533" width="1.625" style="14" customWidth="1"/>
    <col min="11534" max="11534" width="6.25" style="14" customWidth="1"/>
    <col min="11535" max="11535" width="0.75" style="14" customWidth="1"/>
    <col min="11536" max="11536" width="4.75" style="14" customWidth="1"/>
    <col min="11537" max="11537" width="4.5" style="14" customWidth="1"/>
    <col min="11538" max="11538" width="1.625" style="14" customWidth="1"/>
    <col min="11539" max="11539" width="3.25" style="14" customWidth="1"/>
    <col min="11540" max="11540" width="4" style="14" customWidth="1"/>
    <col min="11541" max="11541" width="4.625" style="14" customWidth="1"/>
    <col min="11542" max="11542" width="10.125" style="14" bestFit="1" customWidth="1"/>
    <col min="11543" max="11776" width="9" style="14"/>
    <col min="11777" max="11777" width="2.25" style="14" customWidth="1"/>
    <col min="11778" max="11778" width="8.75" style="14" customWidth="1"/>
    <col min="11779" max="11779" width="6" style="14" customWidth="1"/>
    <col min="11780" max="11780" width="7.125" style="14" bestFit="1" customWidth="1"/>
    <col min="11781" max="11781" width="4" style="14" customWidth="1"/>
    <col min="11782" max="11782" width="7.375" style="14" customWidth="1"/>
    <col min="11783" max="11784" width="6.625" style="14" customWidth="1"/>
    <col min="11785" max="11785" width="6.25" style="14" customWidth="1"/>
    <col min="11786" max="11786" width="3.375" style="14" customWidth="1"/>
    <col min="11787" max="11787" width="6" style="14" customWidth="1"/>
    <col min="11788" max="11788" width="4.5" style="14" customWidth="1"/>
    <col min="11789" max="11789" width="1.625" style="14" customWidth="1"/>
    <col min="11790" max="11790" width="6.25" style="14" customWidth="1"/>
    <col min="11791" max="11791" width="0.75" style="14" customWidth="1"/>
    <col min="11792" max="11792" width="4.75" style="14" customWidth="1"/>
    <col min="11793" max="11793" width="4.5" style="14" customWidth="1"/>
    <col min="11794" max="11794" width="1.625" style="14" customWidth="1"/>
    <col min="11795" max="11795" width="3.25" style="14" customWidth="1"/>
    <col min="11796" max="11796" width="4" style="14" customWidth="1"/>
    <col min="11797" max="11797" width="4.625" style="14" customWidth="1"/>
    <col min="11798" max="11798" width="10.125" style="14" bestFit="1" customWidth="1"/>
    <col min="11799" max="12032" width="9" style="14"/>
    <col min="12033" max="12033" width="2.25" style="14" customWidth="1"/>
    <col min="12034" max="12034" width="8.75" style="14" customWidth="1"/>
    <col min="12035" max="12035" width="6" style="14" customWidth="1"/>
    <col min="12036" max="12036" width="7.125" style="14" bestFit="1" customWidth="1"/>
    <col min="12037" max="12037" width="4" style="14" customWidth="1"/>
    <col min="12038" max="12038" width="7.375" style="14" customWidth="1"/>
    <col min="12039" max="12040" width="6.625" style="14" customWidth="1"/>
    <col min="12041" max="12041" width="6.25" style="14" customWidth="1"/>
    <col min="12042" max="12042" width="3.375" style="14" customWidth="1"/>
    <col min="12043" max="12043" width="6" style="14" customWidth="1"/>
    <col min="12044" max="12044" width="4.5" style="14" customWidth="1"/>
    <col min="12045" max="12045" width="1.625" style="14" customWidth="1"/>
    <col min="12046" max="12046" width="6.25" style="14" customWidth="1"/>
    <col min="12047" max="12047" width="0.75" style="14" customWidth="1"/>
    <col min="12048" max="12048" width="4.75" style="14" customWidth="1"/>
    <col min="12049" max="12049" width="4.5" style="14" customWidth="1"/>
    <col min="12050" max="12050" width="1.625" style="14" customWidth="1"/>
    <col min="12051" max="12051" width="3.25" style="14" customWidth="1"/>
    <col min="12052" max="12052" width="4" style="14" customWidth="1"/>
    <col min="12053" max="12053" width="4.625" style="14" customWidth="1"/>
    <col min="12054" max="12054" width="10.125" style="14" bestFit="1" customWidth="1"/>
    <col min="12055" max="12288" width="9" style="14"/>
    <col min="12289" max="12289" width="2.25" style="14" customWidth="1"/>
    <col min="12290" max="12290" width="8.75" style="14" customWidth="1"/>
    <col min="12291" max="12291" width="6" style="14" customWidth="1"/>
    <col min="12292" max="12292" width="7.125" style="14" bestFit="1" customWidth="1"/>
    <col min="12293" max="12293" width="4" style="14" customWidth="1"/>
    <col min="12294" max="12294" width="7.375" style="14" customWidth="1"/>
    <col min="12295" max="12296" width="6.625" style="14" customWidth="1"/>
    <col min="12297" max="12297" width="6.25" style="14" customWidth="1"/>
    <col min="12298" max="12298" width="3.375" style="14" customWidth="1"/>
    <col min="12299" max="12299" width="6" style="14" customWidth="1"/>
    <col min="12300" max="12300" width="4.5" style="14" customWidth="1"/>
    <col min="12301" max="12301" width="1.625" style="14" customWidth="1"/>
    <col min="12302" max="12302" width="6.25" style="14" customWidth="1"/>
    <col min="12303" max="12303" width="0.75" style="14" customWidth="1"/>
    <col min="12304" max="12304" width="4.75" style="14" customWidth="1"/>
    <col min="12305" max="12305" width="4.5" style="14" customWidth="1"/>
    <col min="12306" max="12306" width="1.625" style="14" customWidth="1"/>
    <col min="12307" max="12307" width="3.25" style="14" customWidth="1"/>
    <col min="12308" max="12308" width="4" style="14" customWidth="1"/>
    <col min="12309" max="12309" width="4.625" style="14" customWidth="1"/>
    <col min="12310" max="12310" width="10.125" style="14" bestFit="1" customWidth="1"/>
    <col min="12311" max="12544" width="9" style="14"/>
    <col min="12545" max="12545" width="2.25" style="14" customWidth="1"/>
    <col min="12546" max="12546" width="8.75" style="14" customWidth="1"/>
    <col min="12547" max="12547" width="6" style="14" customWidth="1"/>
    <col min="12548" max="12548" width="7.125" style="14" bestFit="1" customWidth="1"/>
    <col min="12549" max="12549" width="4" style="14" customWidth="1"/>
    <col min="12550" max="12550" width="7.375" style="14" customWidth="1"/>
    <col min="12551" max="12552" width="6.625" style="14" customWidth="1"/>
    <col min="12553" max="12553" width="6.25" style="14" customWidth="1"/>
    <col min="12554" max="12554" width="3.375" style="14" customWidth="1"/>
    <col min="12555" max="12555" width="6" style="14" customWidth="1"/>
    <col min="12556" max="12556" width="4.5" style="14" customWidth="1"/>
    <col min="12557" max="12557" width="1.625" style="14" customWidth="1"/>
    <col min="12558" max="12558" width="6.25" style="14" customWidth="1"/>
    <col min="12559" max="12559" width="0.75" style="14" customWidth="1"/>
    <col min="12560" max="12560" width="4.75" style="14" customWidth="1"/>
    <col min="12561" max="12561" width="4.5" style="14" customWidth="1"/>
    <col min="12562" max="12562" width="1.625" style="14" customWidth="1"/>
    <col min="12563" max="12563" width="3.25" style="14" customWidth="1"/>
    <col min="12564" max="12564" width="4" style="14" customWidth="1"/>
    <col min="12565" max="12565" width="4.625" style="14" customWidth="1"/>
    <col min="12566" max="12566" width="10.125" style="14" bestFit="1" customWidth="1"/>
    <col min="12567" max="12800" width="9" style="14"/>
    <col min="12801" max="12801" width="2.25" style="14" customWidth="1"/>
    <col min="12802" max="12802" width="8.75" style="14" customWidth="1"/>
    <col min="12803" max="12803" width="6" style="14" customWidth="1"/>
    <col min="12804" max="12804" width="7.125" style="14" bestFit="1" customWidth="1"/>
    <col min="12805" max="12805" width="4" style="14" customWidth="1"/>
    <col min="12806" max="12806" width="7.375" style="14" customWidth="1"/>
    <col min="12807" max="12808" width="6.625" style="14" customWidth="1"/>
    <col min="12809" max="12809" width="6.25" style="14" customWidth="1"/>
    <col min="12810" max="12810" width="3.375" style="14" customWidth="1"/>
    <col min="12811" max="12811" width="6" style="14" customWidth="1"/>
    <col min="12812" max="12812" width="4.5" style="14" customWidth="1"/>
    <col min="12813" max="12813" width="1.625" style="14" customWidth="1"/>
    <col min="12814" max="12814" width="6.25" style="14" customWidth="1"/>
    <col min="12815" max="12815" width="0.75" style="14" customWidth="1"/>
    <col min="12816" max="12816" width="4.75" style="14" customWidth="1"/>
    <col min="12817" max="12817" width="4.5" style="14" customWidth="1"/>
    <col min="12818" max="12818" width="1.625" style="14" customWidth="1"/>
    <col min="12819" max="12819" width="3.25" style="14" customWidth="1"/>
    <col min="12820" max="12820" width="4" style="14" customWidth="1"/>
    <col min="12821" max="12821" width="4.625" style="14" customWidth="1"/>
    <col min="12822" max="12822" width="10.125" style="14" bestFit="1" customWidth="1"/>
    <col min="12823" max="13056" width="9" style="14"/>
    <col min="13057" max="13057" width="2.25" style="14" customWidth="1"/>
    <col min="13058" max="13058" width="8.75" style="14" customWidth="1"/>
    <col min="13059" max="13059" width="6" style="14" customWidth="1"/>
    <col min="13060" max="13060" width="7.125" style="14" bestFit="1" customWidth="1"/>
    <col min="13061" max="13061" width="4" style="14" customWidth="1"/>
    <col min="13062" max="13062" width="7.375" style="14" customWidth="1"/>
    <col min="13063" max="13064" width="6.625" style="14" customWidth="1"/>
    <col min="13065" max="13065" width="6.25" style="14" customWidth="1"/>
    <col min="13066" max="13066" width="3.375" style="14" customWidth="1"/>
    <col min="13067" max="13067" width="6" style="14" customWidth="1"/>
    <col min="13068" max="13068" width="4.5" style="14" customWidth="1"/>
    <col min="13069" max="13069" width="1.625" style="14" customWidth="1"/>
    <col min="13070" max="13070" width="6.25" style="14" customWidth="1"/>
    <col min="13071" max="13071" width="0.75" style="14" customWidth="1"/>
    <col min="13072" max="13072" width="4.75" style="14" customWidth="1"/>
    <col min="13073" max="13073" width="4.5" style="14" customWidth="1"/>
    <col min="13074" max="13074" width="1.625" style="14" customWidth="1"/>
    <col min="13075" max="13075" width="3.25" style="14" customWidth="1"/>
    <col min="13076" max="13076" width="4" style="14" customWidth="1"/>
    <col min="13077" max="13077" width="4.625" style="14" customWidth="1"/>
    <col min="13078" max="13078" width="10.125" style="14" bestFit="1" customWidth="1"/>
    <col min="13079" max="13312" width="9" style="14"/>
    <col min="13313" max="13313" width="2.25" style="14" customWidth="1"/>
    <col min="13314" max="13314" width="8.75" style="14" customWidth="1"/>
    <col min="13315" max="13315" width="6" style="14" customWidth="1"/>
    <col min="13316" max="13316" width="7.125" style="14" bestFit="1" customWidth="1"/>
    <col min="13317" max="13317" width="4" style="14" customWidth="1"/>
    <col min="13318" max="13318" width="7.375" style="14" customWidth="1"/>
    <col min="13319" max="13320" width="6.625" style="14" customWidth="1"/>
    <col min="13321" max="13321" width="6.25" style="14" customWidth="1"/>
    <col min="13322" max="13322" width="3.375" style="14" customWidth="1"/>
    <col min="13323" max="13323" width="6" style="14" customWidth="1"/>
    <col min="13324" max="13324" width="4.5" style="14" customWidth="1"/>
    <col min="13325" max="13325" width="1.625" style="14" customWidth="1"/>
    <col min="13326" max="13326" width="6.25" style="14" customWidth="1"/>
    <col min="13327" max="13327" width="0.75" style="14" customWidth="1"/>
    <col min="13328" max="13328" width="4.75" style="14" customWidth="1"/>
    <col min="13329" max="13329" width="4.5" style="14" customWidth="1"/>
    <col min="13330" max="13330" width="1.625" style="14" customWidth="1"/>
    <col min="13331" max="13331" width="3.25" style="14" customWidth="1"/>
    <col min="13332" max="13332" width="4" style="14" customWidth="1"/>
    <col min="13333" max="13333" width="4.625" style="14" customWidth="1"/>
    <col min="13334" max="13334" width="10.125" style="14" bestFit="1" customWidth="1"/>
    <col min="13335" max="13568" width="9" style="14"/>
    <col min="13569" max="13569" width="2.25" style="14" customWidth="1"/>
    <col min="13570" max="13570" width="8.75" style="14" customWidth="1"/>
    <col min="13571" max="13571" width="6" style="14" customWidth="1"/>
    <col min="13572" max="13572" width="7.125" style="14" bestFit="1" customWidth="1"/>
    <col min="13573" max="13573" width="4" style="14" customWidth="1"/>
    <col min="13574" max="13574" width="7.375" style="14" customWidth="1"/>
    <col min="13575" max="13576" width="6.625" style="14" customWidth="1"/>
    <col min="13577" max="13577" width="6.25" style="14" customWidth="1"/>
    <col min="13578" max="13578" width="3.375" style="14" customWidth="1"/>
    <col min="13579" max="13579" width="6" style="14" customWidth="1"/>
    <col min="13580" max="13580" width="4.5" style="14" customWidth="1"/>
    <col min="13581" max="13581" width="1.625" style="14" customWidth="1"/>
    <col min="13582" max="13582" width="6.25" style="14" customWidth="1"/>
    <col min="13583" max="13583" width="0.75" style="14" customWidth="1"/>
    <col min="13584" max="13584" width="4.75" style="14" customWidth="1"/>
    <col min="13585" max="13585" width="4.5" style="14" customWidth="1"/>
    <col min="13586" max="13586" width="1.625" style="14" customWidth="1"/>
    <col min="13587" max="13587" width="3.25" style="14" customWidth="1"/>
    <col min="13588" max="13588" width="4" style="14" customWidth="1"/>
    <col min="13589" max="13589" width="4.625" style="14" customWidth="1"/>
    <col min="13590" max="13590" width="10.125" style="14" bestFit="1" customWidth="1"/>
    <col min="13591" max="13824" width="9" style="14"/>
    <col min="13825" max="13825" width="2.25" style="14" customWidth="1"/>
    <col min="13826" max="13826" width="8.75" style="14" customWidth="1"/>
    <col min="13827" max="13827" width="6" style="14" customWidth="1"/>
    <col min="13828" max="13828" width="7.125" style="14" bestFit="1" customWidth="1"/>
    <col min="13829" max="13829" width="4" style="14" customWidth="1"/>
    <col min="13830" max="13830" width="7.375" style="14" customWidth="1"/>
    <col min="13831" max="13832" width="6.625" style="14" customWidth="1"/>
    <col min="13833" max="13833" width="6.25" style="14" customWidth="1"/>
    <col min="13834" max="13834" width="3.375" style="14" customWidth="1"/>
    <col min="13835" max="13835" width="6" style="14" customWidth="1"/>
    <col min="13836" max="13836" width="4.5" style="14" customWidth="1"/>
    <col min="13837" max="13837" width="1.625" style="14" customWidth="1"/>
    <col min="13838" max="13838" width="6.25" style="14" customWidth="1"/>
    <col min="13839" max="13839" width="0.75" style="14" customWidth="1"/>
    <col min="13840" max="13840" width="4.75" style="14" customWidth="1"/>
    <col min="13841" max="13841" width="4.5" style="14" customWidth="1"/>
    <col min="13842" max="13842" width="1.625" style="14" customWidth="1"/>
    <col min="13843" max="13843" width="3.25" style="14" customWidth="1"/>
    <col min="13844" max="13844" width="4" style="14" customWidth="1"/>
    <col min="13845" max="13845" width="4.625" style="14" customWidth="1"/>
    <col min="13846" max="13846" width="10.125" style="14" bestFit="1" customWidth="1"/>
    <col min="13847" max="14080" width="9" style="14"/>
    <col min="14081" max="14081" width="2.25" style="14" customWidth="1"/>
    <col min="14082" max="14082" width="8.75" style="14" customWidth="1"/>
    <col min="14083" max="14083" width="6" style="14" customWidth="1"/>
    <col min="14084" max="14084" width="7.125" style="14" bestFit="1" customWidth="1"/>
    <col min="14085" max="14085" width="4" style="14" customWidth="1"/>
    <col min="14086" max="14086" width="7.375" style="14" customWidth="1"/>
    <col min="14087" max="14088" width="6.625" style="14" customWidth="1"/>
    <col min="14089" max="14089" width="6.25" style="14" customWidth="1"/>
    <col min="14090" max="14090" width="3.375" style="14" customWidth="1"/>
    <col min="14091" max="14091" width="6" style="14" customWidth="1"/>
    <col min="14092" max="14092" width="4.5" style="14" customWidth="1"/>
    <col min="14093" max="14093" width="1.625" style="14" customWidth="1"/>
    <col min="14094" max="14094" width="6.25" style="14" customWidth="1"/>
    <col min="14095" max="14095" width="0.75" style="14" customWidth="1"/>
    <col min="14096" max="14096" width="4.75" style="14" customWidth="1"/>
    <col min="14097" max="14097" width="4.5" style="14" customWidth="1"/>
    <col min="14098" max="14098" width="1.625" style="14" customWidth="1"/>
    <col min="14099" max="14099" width="3.25" style="14" customWidth="1"/>
    <col min="14100" max="14100" width="4" style="14" customWidth="1"/>
    <col min="14101" max="14101" width="4.625" style="14" customWidth="1"/>
    <col min="14102" max="14102" width="10.125" style="14" bestFit="1" customWidth="1"/>
    <col min="14103" max="14336" width="9" style="14"/>
    <col min="14337" max="14337" width="2.25" style="14" customWidth="1"/>
    <col min="14338" max="14338" width="8.75" style="14" customWidth="1"/>
    <col min="14339" max="14339" width="6" style="14" customWidth="1"/>
    <col min="14340" max="14340" width="7.125" style="14" bestFit="1" customWidth="1"/>
    <col min="14341" max="14341" width="4" style="14" customWidth="1"/>
    <col min="14342" max="14342" width="7.375" style="14" customWidth="1"/>
    <col min="14343" max="14344" width="6.625" style="14" customWidth="1"/>
    <col min="14345" max="14345" width="6.25" style="14" customWidth="1"/>
    <col min="14346" max="14346" width="3.375" style="14" customWidth="1"/>
    <col min="14347" max="14347" width="6" style="14" customWidth="1"/>
    <col min="14348" max="14348" width="4.5" style="14" customWidth="1"/>
    <col min="14349" max="14349" width="1.625" style="14" customWidth="1"/>
    <col min="14350" max="14350" width="6.25" style="14" customWidth="1"/>
    <col min="14351" max="14351" width="0.75" style="14" customWidth="1"/>
    <col min="14352" max="14352" width="4.75" style="14" customWidth="1"/>
    <col min="14353" max="14353" width="4.5" style="14" customWidth="1"/>
    <col min="14354" max="14354" width="1.625" style="14" customWidth="1"/>
    <col min="14355" max="14355" width="3.25" style="14" customWidth="1"/>
    <col min="14356" max="14356" width="4" style="14" customWidth="1"/>
    <col min="14357" max="14357" width="4.625" style="14" customWidth="1"/>
    <col min="14358" max="14358" width="10.125" style="14" bestFit="1" customWidth="1"/>
    <col min="14359" max="14592" width="9" style="14"/>
    <col min="14593" max="14593" width="2.25" style="14" customWidth="1"/>
    <col min="14594" max="14594" width="8.75" style="14" customWidth="1"/>
    <col min="14595" max="14595" width="6" style="14" customWidth="1"/>
    <col min="14596" max="14596" width="7.125" style="14" bestFit="1" customWidth="1"/>
    <col min="14597" max="14597" width="4" style="14" customWidth="1"/>
    <col min="14598" max="14598" width="7.375" style="14" customWidth="1"/>
    <col min="14599" max="14600" width="6.625" style="14" customWidth="1"/>
    <col min="14601" max="14601" width="6.25" style="14" customWidth="1"/>
    <col min="14602" max="14602" width="3.375" style="14" customWidth="1"/>
    <col min="14603" max="14603" width="6" style="14" customWidth="1"/>
    <col min="14604" max="14604" width="4.5" style="14" customWidth="1"/>
    <col min="14605" max="14605" width="1.625" style="14" customWidth="1"/>
    <col min="14606" max="14606" width="6.25" style="14" customWidth="1"/>
    <col min="14607" max="14607" width="0.75" style="14" customWidth="1"/>
    <col min="14608" max="14608" width="4.75" style="14" customWidth="1"/>
    <col min="14609" max="14609" width="4.5" style="14" customWidth="1"/>
    <col min="14610" max="14610" width="1.625" style="14" customWidth="1"/>
    <col min="14611" max="14611" width="3.25" style="14" customWidth="1"/>
    <col min="14612" max="14612" width="4" style="14" customWidth="1"/>
    <col min="14613" max="14613" width="4.625" style="14" customWidth="1"/>
    <col min="14614" max="14614" width="10.125" style="14" bestFit="1" customWidth="1"/>
    <col min="14615" max="14848" width="9" style="14"/>
    <col min="14849" max="14849" width="2.25" style="14" customWidth="1"/>
    <col min="14850" max="14850" width="8.75" style="14" customWidth="1"/>
    <col min="14851" max="14851" width="6" style="14" customWidth="1"/>
    <col min="14852" max="14852" width="7.125" style="14" bestFit="1" customWidth="1"/>
    <col min="14853" max="14853" width="4" style="14" customWidth="1"/>
    <col min="14854" max="14854" width="7.375" style="14" customWidth="1"/>
    <col min="14855" max="14856" width="6.625" style="14" customWidth="1"/>
    <col min="14857" max="14857" width="6.25" style="14" customWidth="1"/>
    <col min="14858" max="14858" width="3.375" style="14" customWidth="1"/>
    <col min="14859" max="14859" width="6" style="14" customWidth="1"/>
    <col min="14860" max="14860" width="4.5" style="14" customWidth="1"/>
    <col min="14861" max="14861" width="1.625" style="14" customWidth="1"/>
    <col min="14862" max="14862" width="6.25" style="14" customWidth="1"/>
    <col min="14863" max="14863" width="0.75" style="14" customWidth="1"/>
    <col min="14864" max="14864" width="4.75" style="14" customWidth="1"/>
    <col min="14865" max="14865" width="4.5" style="14" customWidth="1"/>
    <col min="14866" max="14866" width="1.625" style="14" customWidth="1"/>
    <col min="14867" max="14867" width="3.25" style="14" customWidth="1"/>
    <col min="14868" max="14868" width="4" style="14" customWidth="1"/>
    <col min="14869" max="14869" width="4.625" style="14" customWidth="1"/>
    <col min="14870" max="14870" width="10.125" style="14" bestFit="1" customWidth="1"/>
    <col min="14871" max="15104" width="9" style="14"/>
    <col min="15105" max="15105" width="2.25" style="14" customWidth="1"/>
    <col min="15106" max="15106" width="8.75" style="14" customWidth="1"/>
    <col min="15107" max="15107" width="6" style="14" customWidth="1"/>
    <col min="15108" max="15108" width="7.125" style="14" bestFit="1" customWidth="1"/>
    <col min="15109" max="15109" width="4" style="14" customWidth="1"/>
    <col min="15110" max="15110" width="7.375" style="14" customWidth="1"/>
    <col min="15111" max="15112" width="6.625" style="14" customWidth="1"/>
    <col min="15113" max="15113" width="6.25" style="14" customWidth="1"/>
    <col min="15114" max="15114" width="3.375" style="14" customWidth="1"/>
    <col min="15115" max="15115" width="6" style="14" customWidth="1"/>
    <col min="15116" max="15116" width="4.5" style="14" customWidth="1"/>
    <col min="15117" max="15117" width="1.625" style="14" customWidth="1"/>
    <col min="15118" max="15118" width="6.25" style="14" customWidth="1"/>
    <col min="15119" max="15119" width="0.75" style="14" customWidth="1"/>
    <col min="15120" max="15120" width="4.75" style="14" customWidth="1"/>
    <col min="15121" max="15121" width="4.5" style="14" customWidth="1"/>
    <col min="15122" max="15122" width="1.625" style="14" customWidth="1"/>
    <col min="15123" max="15123" width="3.25" style="14" customWidth="1"/>
    <col min="15124" max="15124" width="4" style="14" customWidth="1"/>
    <col min="15125" max="15125" width="4.625" style="14" customWidth="1"/>
    <col min="15126" max="15126" width="10.125" style="14" bestFit="1" customWidth="1"/>
    <col min="15127" max="15360" width="9" style="14"/>
    <col min="15361" max="15361" width="2.25" style="14" customWidth="1"/>
    <col min="15362" max="15362" width="8.75" style="14" customWidth="1"/>
    <col min="15363" max="15363" width="6" style="14" customWidth="1"/>
    <col min="15364" max="15364" width="7.125" style="14" bestFit="1" customWidth="1"/>
    <col min="15365" max="15365" width="4" style="14" customWidth="1"/>
    <col min="15366" max="15366" width="7.375" style="14" customWidth="1"/>
    <col min="15367" max="15368" width="6.625" style="14" customWidth="1"/>
    <col min="15369" max="15369" width="6.25" style="14" customWidth="1"/>
    <col min="15370" max="15370" width="3.375" style="14" customWidth="1"/>
    <col min="15371" max="15371" width="6" style="14" customWidth="1"/>
    <col min="15372" max="15372" width="4.5" style="14" customWidth="1"/>
    <col min="15373" max="15373" width="1.625" style="14" customWidth="1"/>
    <col min="15374" max="15374" width="6.25" style="14" customWidth="1"/>
    <col min="15375" max="15375" width="0.75" style="14" customWidth="1"/>
    <col min="15376" max="15376" width="4.75" style="14" customWidth="1"/>
    <col min="15377" max="15377" width="4.5" style="14" customWidth="1"/>
    <col min="15378" max="15378" width="1.625" style="14" customWidth="1"/>
    <col min="15379" max="15379" width="3.25" style="14" customWidth="1"/>
    <col min="15380" max="15380" width="4" style="14" customWidth="1"/>
    <col min="15381" max="15381" width="4.625" style="14" customWidth="1"/>
    <col min="15382" max="15382" width="10.125" style="14" bestFit="1" customWidth="1"/>
    <col min="15383" max="15616" width="9" style="14"/>
    <col min="15617" max="15617" width="2.25" style="14" customWidth="1"/>
    <col min="15618" max="15618" width="8.75" style="14" customWidth="1"/>
    <col min="15619" max="15619" width="6" style="14" customWidth="1"/>
    <col min="15620" max="15620" width="7.125" style="14" bestFit="1" customWidth="1"/>
    <col min="15621" max="15621" width="4" style="14" customWidth="1"/>
    <col min="15622" max="15622" width="7.375" style="14" customWidth="1"/>
    <col min="15623" max="15624" width="6.625" style="14" customWidth="1"/>
    <col min="15625" max="15625" width="6.25" style="14" customWidth="1"/>
    <col min="15626" max="15626" width="3.375" style="14" customWidth="1"/>
    <col min="15627" max="15627" width="6" style="14" customWidth="1"/>
    <col min="15628" max="15628" width="4.5" style="14" customWidth="1"/>
    <col min="15629" max="15629" width="1.625" style="14" customWidth="1"/>
    <col min="15630" max="15630" width="6.25" style="14" customWidth="1"/>
    <col min="15631" max="15631" width="0.75" style="14" customWidth="1"/>
    <col min="15632" max="15632" width="4.75" style="14" customWidth="1"/>
    <col min="15633" max="15633" width="4.5" style="14" customWidth="1"/>
    <col min="15634" max="15634" width="1.625" style="14" customWidth="1"/>
    <col min="15635" max="15635" width="3.25" style="14" customWidth="1"/>
    <col min="15636" max="15636" width="4" style="14" customWidth="1"/>
    <col min="15637" max="15637" width="4.625" style="14" customWidth="1"/>
    <col min="15638" max="15638" width="10.125" style="14" bestFit="1" customWidth="1"/>
    <col min="15639" max="15872" width="9" style="14"/>
    <col min="15873" max="15873" width="2.25" style="14" customWidth="1"/>
    <col min="15874" max="15874" width="8.75" style="14" customWidth="1"/>
    <col min="15875" max="15875" width="6" style="14" customWidth="1"/>
    <col min="15876" max="15876" width="7.125" style="14" bestFit="1" customWidth="1"/>
    <col min="15877" max="15877" width="4" style="14" customWidth="1"/>
    <col min="15878" max="15878" width="7.375" style="14" customWidth="1"/>
    <col min="15879" max="15880" width="6.625" style="14" customWidth="1"/>
    <col min="15881" max="15881" width="6.25" style="14" customWidth="1"/>
    <col min="15882" max="15882" width="3.375" style="14" customWidth="1"/>
    <col min="15883" max="15883" width="6" style="14" customWidth="1"/>
    <col min="15884" max="15884" width="4.5" style="14" customWidth="1"/>
    <col min="15885" max="15885" width="1.625" style="14" customWidth="1"/>
    <col min="15886" max="15886" width="6.25" style="14" customWidth="1"/>
    <col min="15887" max="15887" width="0.75" style="14" customWidth="1"/>
    <col min="15888" max="15888" width="4.75" style="14" customWidth="1"/>
    <col min="15889" max="15889" width="4.5" style="14" customWidth="1"/>
    <col min="15890" max="15890" width="1.625" style="14" customWidth="1"/>
    <col min="15891" max="15891" width="3.25" style="14" customWidth="1"/>
    <col min="15892" max="15892" width="4" style="14" customWidth="1"/>
    <col min="15893" max="15893" width="4.625" style="14" customWidth="1"/>
    <col min="15894" max="15894" width="10.125" style="14" bestFit="1" customWidth="1"/>
    <col min="15895" max="16128" width="9" style="14"/>
    <col min="16129" max="16129" width="2.25" style="14" customWidth="1"/>
    <col min="16130" max="16130" width="8.75" style="14" customWidth="1"/>
    <col min="16131" max="16131" width="6" style="14" customWidth="1"/>
    <col min="16132" max="16132" width="7.125" style="14" bestFit="1" customWidth="1"/>
    <col min="16133" max="16133" width="4" style="14" customWidth="1"/>
    <col min="16134" max="16134" width="7.375" style="14" customWidth="1"/>
    <col min="16135" max="16136" width="6.625" style="14" customWidth="1"/>
    <col min="16137" max="16137" width="6.25" style="14" customWidth="1"/>
    <col min="16138" max="16138" width="3.375" style="14" customWidth="1"/>
    <col min="16139" max="16139" width="6" style="14" customWidth="1"/>
    <col min="16140" max="16140" width="4.5" style="14" customWidth="1"/>
    <col min="16141" max="16141" width="1.625" style="14" customWidth="1"/>
    <col min="16142" max="16142" width="6.25" style="14" customWidth="1"/>
    <col min="16143" max="16143" width="0.75" style="14" customWidth="1"/>
    <col min="16144" max="16144" width="4.75" style="14" customWidth="1"/>
    <col min="16145" max="16145" width="4.5" style="14" customWidth="1"/>
    <col min="16146" max="16146" width="1.625" style="14" customWidth="1"/>
    <col min="16147" max="16147" width="3.25" style="14" customWidth="1"/>
    <col min="16148" max="16148" width="4" style="14" customWidth="1"/>
    <col min="16149" max="16149" width="4.625" style="14" customWidth="1"/>
    <col min="16150" max="16150" width="10.125" style="14" bestFit="1" customWidth="1"/>
    <col min="16151" max="16384" width="9" style="14"/>
  </cols>
  <sheetData>
    <row r="1" spans="1:15" ht="29.25" customHeight="1">
      <c r="A1" s="148" t="s">
        <v>280</v>
      </c>
      <c r="C1" s="178"/>
      <c r="D1" s="178"/>
      <c r="E1" s="178"/>
      <c r="F1" s="178"/>
      <c r="G1" s="178"/>
      <c r="H1" s="178"/>
      <c r="I1" s="178"/>
      <c r="J1" s="297"/>
      <c r="K1" s="297"/>
      <c r="L1" s="297"/>
      <c r="M1" s="297"/>
      <c r="N1" s="297"/>
      <c r="O1" s="297"/>
    </row>
    <row r="2" spans="1:15" ht="18" customHeight="1">
      <c r="A2" s="20"/>
      <c r="B2" s="298" t="s">
        <v>281</v>
      </c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  <c r="O2" s="300"/>
    </row>
    <row r="3" spans="1:15" ht="18" customHeight="1">
      <c r="A3" s="20">
        <v>1</v>
      </c>
      <c r="B3" s="298" t="s">
        <v>282</v>
      </c>
      <c r="C3" s="299"/>
      <c r="D3" s="299"/>
      <c r="E3" s="299"/>
      <c r="F3" s="299"/>
      <c r="G3" s="299"/>
      <c r="H3" s="299"/>
      <c r="I3" s="299"/>
      <c r="J3" s="301"/>
      <c r="K3" s="301"/>
      <c r="N3" s="301" t="s">
        <v>283</v>
      </c>
      <c r="O3" s="301"/>
    </row>
    <row r="4" spans="1:15" s="225" customFormat="1" ht="18" customHeight="1">
      <c r="B4" s="499" t="s">
        <v>284</v>
      </c>
      <c r="C4" s="567" t="s">
        <v>40</v>
      </c>
      <c r="D4" s="568"/>
      <c r="E4" s="568"/>
      <c r="F4" s="569"/>
      <c r="G4" s="569"/>
      <c r="H4" s="570"/>
      <c r="I4" s="571" t="s">
        <v>285</v>
      </c>
      <c r="J4" s="572"/>
      <c r="K4" s="573"/>
      <c r="L4" s="577" t="s">
        <v>286</v>
      </c>
      <c r="M4" s="577"/>
      <c r="N4" s="577"/>
      <c r="O4" s="303"/>
    </row>
    <row r="5" spans="1:15" s="225" customFormat="1" ht="18" customHeight="1">
      <c r="B5" s="501"/>
      <c r="C5" s="304"/>
      <c r="D5" s="305"/>
      <c r="E5" s="551" t="s">
        <v>287</v>
      </c>
      <c r="F5" s="550"/>
      <c r="G5" s="551" t="s">
        <v>288</v>
      </c>
      <c r="H5" s="552"/>
      <c r="I5" s="574"/>
      <c r="J5" s="575"/>
      <c r="K5" s="576"/>
      <c r="L5" s="577"/>
      <c r="M5" s="577"/>
      <c r="N5" s="577"/>
      <c r="O5" s="303"/>
    </row>
    <row r="6" spans="1:15" s="170" customFormat="1" ht="18" hidden="1" customHeight="1">
      <c r="B6" s="171" t="s">
        <v>289</v>
      </c>
      <c r="C6" s="555">
        <v>10999</v>
      </c>
      <c r="D6" s="565"/>
      <c r="E6" s="563">
        <v>6118</v>
      </c>
      <c r="F6" s="566"/>
      <c r="G6" s="518">
        <v>4881</v>
      </c>
      <c r="H6" s="540"/>
      <c r="I6" s="537">
        <v>10603</v>
      </c>
      <c r="J6" s="541"/>
      <c r="K6" s="561"/>
      <c r="L6" s="537">
        <v>396</v>
      </c>
      <c r="M6" s="541"/>
      <c r="N6" s="561"/>
      <c r="O6" s="306"/>
    </row>
    <row r="7" spans="1:15" s="170" customFormat="1" ht="18" customHeight="1">
      <c r="B7" s="171" t="s">
        <v>290</v>
      </c>
      <c r="C7" s="555">
        <v>11182</v>
      </c>
      <c r="D7" s="556"/>
      <c r="E7" s="563">
        <v>9244</v>
      </c>
      <c r="F7" s="564"/>
      <c r="G7" s="518">
        <v>1938</v>
      </c>
      <c r="H7" s="540"/>
      <c r="I7" s="537">
        <v>10814</v>
      </c>
      <c r="J7" s="541"/>
      <c r="K7" s="561"/>
      <c r="L7" s="562">
        <v>368</v>
      </c>
      <c r="M7" s="562"/>
      <c r="N7" s="562"/>
      <c r="O7" s="306"/>
    </row>
    <row r="8" spans="1:15" s="170" customFormat="1" ht="18" customHeight="1">
      <c r="B8" s="171" t="s">
        <v>291</v>
      </c>
      <c r="C8" s="555">
        <f>SUM(E8:G8)</f>
        <v>11405</v>
      </c>
      <c r="D8" s="556"/>
      <c r="E8" s="563">
        <v>9293</v>
      </c>
      <c r="F8" s="564"/>
      <c r="G8" s="518">
        <v>2112</v>
      </c>
      <c r="H8" s="540"/>
      <c r="I8" s="537">
        <v>11074</v>
      </c>
      <c r="J8" s="541"/>
      <c r="K8" s="561"/>
      <c r="L8" s="562">
        <v>331</v>
      </c>
      <c r="M8" s="562"/>
      <c r="N8" s="562"/>
      <c r="O8" s="306"/>
    </row>
    <row r="9" spans="1:15" s="170" customFormat="1" ht="18" customHeight="1">
      <c r="B9" s="171" t="s">
        <v>292</v>
      </c>
      <c r="C9" s="555">
        <f>SUM(E9:G9)</f>
        <v>11595</v>
      </c>
      <c r="D9" s="556"/>
      <c r="E9" s="563">
        <v>9548</v>
      </c>
      <c r="F9" s="564"/>
      <c r="G9" s="518">
        <v>2047</v>
      </c>
      <c r="H9" s="540"/>
      <c r="I9" s="537">
        <v>11277</v>
      </c>
      <c r="J9" s="541"/>
      <c r="K9" s="561"/>
      <c r="L9" s="562">
        <v>318</v>
      </c>
      <c r="M9" s="562"/>
      <c r="N9" s="562"/>
      <c r="O9" s="306"/>
    </row>
    <row r="10" spans="1:15" s="170" customFormat="1" ht="18" customHeight="1">
      <c r="B10" s="171" t="s">
        <v>293</v>
      </c>
      <c r="C10" s="555">
        <f>SUM(E10:G10)</f>
        <v>11878</v>
      </c>
      <c r="D10" s="556"/>
      <c r="E10" s="563">
        <v>9654</v>
      </c>
      <c r="F10" s="564"/>
      <c r="G10" s="518">
        <v>2224</v>
      </c>
      <c r="H10" s="540"/>
      <c r="I10" s="537">
        <v>11566</v>
      </c>
      <c r="J10" s="541"/>
      <c r="K10" s="561"/>
      <c r="L10" s="562">
        <v>312</v>
      </c>
      <c r="M10" s="562"/>
      <c r="N10" s="562"/>
      <c r="O10" s="306"/>
    </row>
    <row r="11" spans="1:15" s="170" customFormat="1" ht="18" customHeight="1">
      <c r="B11" s="171" t="s">
        <v>294</v>
      </c>
      <c r="C11" s="555">
        <f>SUM(E11:G11)</f>
        <v>11861</v>
      </c>
      <c r="D11" s="556"/>
      <c r="E11" s="563">
        <v>9860</v>
      </c>
      <c r="F11" s="564"/>
      <c r="G11" s="518">
        <v>2001</v>
      </c>
      <c r="H11" s="540"/>
      <c r="I11" s="537">
        <v>11534</v>
      </c>
      <c r="J11" s="541"/>
      <c r="K11" s="561"/>
      <c r="L11" s="562">
        <v>327</v>
      </c>
      <c r="M11" s="562"/>
      <c r="N11" s="562"/>
      <c r="O11" s="306"/>
    </row>
    <row r="12" spans="1:15" s="170" customFormat="1" ht="18" customHeight="1">
      <c r="B12" s="171" t="s">
        <v>295</v>
      </c>
      <c r="C12" s="555">
        <v>11972</v>
      </c>
      <c r="D12" s="556"/>
      <c r="E12" s="557">
        <v>9366</v>
      </c>
      <c r="F12" s="558"/>
      <c r="G12" s="559">
        <v>2606</v>
      </c>
      <c r="H12" s="560"/>
      <c r="I12" s="537">
        <v>11630</v>
      </c>
      <c r="J12" s="541"/>
      <c r="K12" s="561"/>
      <c r="L12" s="562">
        <v>342</v>
      </c>
      <c r="M12" s="562"/>
      <c r="N12" s="562"/>
      <c r="O12" s="306"/>
    </row>
    <row r="13" spans="1:15" s="170" customFormat="1" ht="18" customHeight="1">
      <c r="B13" s="171" t="s">
        <v>296</v>
      </c>
      <c r="C13" s="555">
        <v>12195</v>
      </c>
      <c r="D13" s="556"/>
      <c r="E13" s="557">
        <v>9395</v>
      </c>
      <c r="F13" s="558"/>
      <c r="G13" s="559">
        <v>2800</v>
      </c>
      <c r="H13" s="560"/>
      <c r="I13" s="537">
        <v>11869</v>
      </c>
      <c r="J13" s="541"/>
      <c r="K13" s="561"/>
      <c r="L13" s="562">
        <v>326</v>
      </c>
      <c r="M13" s="562"/>
      <c r="N13" s="562"/>
      <c r="O13" s="306"/>
    </row>
    <row r="14" spans="1:15" ht="15" customHeight="1">
      <c r="B14" s="178"/>
      <c r="C14" s="178"/>
      <c r="D14" s="178"/>
      <c r="E14" s="178"/>
      <c r="F14" s="178"/>
      <c r="G14" s="178"/>
      <c r="H14" s="178"/>
      <c r="I14" s="178"/>
      <c r="J14" s="307"/>
      <c r="K14" s="307"/>
      <c r="N14" s="307" t="s">
        <v>297</v>
      </c>
      <c r="O14" s="307"/>
    </row>
    <row r="15" spans="1:15" ht="15" customHeight="1">
      <c r="B15" s="178"/>
      <c r="C15" s="178"/>
      <c r="D15" s="178"/>
      <c r="E15" s="178"/>
      <c r="F15" s="178"/>
      <c r="G15" s="178"/>
      <c r="H15" s="178"/>
      <c r="I15" s="178"/>
      <c r="J15" s="307"/>
      <c r="K15" s="307"/>
      <c r="L15" s="307"/>
      <c r="M15" s="307"/>
      <c r="N15" s="307"/>
      <c r="O15" s="307"/>
    </row>
    <row r="16" spans="1:15" ht="15" customHeight="1"/>
    <row r="17" spans="1:25" ht="15" customHeight="1">
      <c r="A17" s="20">
        <v>2</v>
      </c>
      <c r="B17" s="298" t="s">
        <v>298</v>
      </c>
      <c r="U17" s="301" t="s">
        <v>299</v>
      </c>
    </row>
    <row r="18" spans="1:25" s="225" customFormat="1" ht="18" customHeight="1">
      <c r="B18" s="499" t="s">
        <v>284</v>
      </c>
      <c r="C18" s="544" t="s">
        <v>300</v>
      </c>
      <c r="D18" s="545"/>
      <c r="E18" s="545"/>
      <c r="F18" s="545"/>
      <c r="G18" s="545"/>
      <c r="H18" s="546"/>
      <c r="I18" s="544" t="s">
        <v>301</v>
      </c>
      <c r="J18" s="545"/>
      <c r="K18" s="545"/>
      <c r="L18" s="545"/>
      <c r="M18" s="545"/>
      <c r="N18" s="545"/>
      <c r="O18" s="545"/>
      <c r="P18" s="545"/>
      <c r="Q18" s="546"/>
      <c r="R18" s="547" t="s">
        <v>302</v>
      </c>
      <c r="S18" s="548"/>
      <c r="T18" s="548"/>
      <c r="U18" s="549"/>
    </row>
    <row r="19" spans="1:25" s="225" customFormat="1" ht="18" customHeight="1">
      <c r="B19" s="501"/>
      <c r="C19" s="542" t="s">
        <v>303</v>
      </c>
      <c r="D19" s="543"/>
      <c r="E19" s="550" t="s">
        <v>304</v>
      </c>
      <c r="F19" s="550"/>
      <c r="G19" s="551" t="s">
        <v>305</v>
      </c>
      <c r="H19" s="552"/>
      <c r="I19" s="542" t="s">
        <v>303</v>
      </c>
      <c r="J19" s="553"/>
      <c r="K19" s="543"/>
      <c r="L19" s="551" t="s">
        <v>304</v>
      </c>
      <c r="M19" s="550"/>
      <c r="N19" s="554"/>
      <c r="O19" s="551" t="s">
        <v>305</v>
      </c>
      <c r="P19" s="550"/>
      <c r="Q19" s="552"/>
      <c r="R19" s="542" t="s">
        <v>303</v>
      </c>
      <c r="S19" s="543"/>
      <c r="T19" s="308" t="s">
        <v>304</v>
      </c>
      <c r="U19" s="309" t="s">
        <v>305</v>
      </c>
    </row>
    <row r="20" spans="1:25" s="170" customFormat="1" ht="18" hidden="1" customHeight="1">
      <c r="B20" s="171" t="s">
        <v>289</v>
      </c>
      <c r="C20" s="537">
        <f t="shared" ref="C20:C25" si="0">SUM(E20:G20)</f>
        <v>538774700</v>
      </c>
      <c r="D20" s="538"/>
      <c r="E20" s="518">
        <v>367013050</v>
      </c>
      <c r="F20" s="539"/>
      <c r="G20" s="518">
        <v>171761650</v>
      </c>
      <c r="H20" s="540"/>
      <c r="I20" s="537">
        <f t="shared" ref="I20:I26" si="1">SUM(L20:O20)</f>
        <v>532610350</v>
      </c>
      <c r="J20" s="541"/>
      <c r="K20" s="538"/>
      <c r="L20" s="518">
        <v>367013050</v>
      </c>
      <c r="M20" s="539"/>
      <c r="N20" s="519"/>
      <c r="O20" s="518">
        <v>165597300</v>
      </c>
      <c r="P20" s="539"/>
      <c r="Q20" s="540"/>
      <c r="R20" s="530">
        <v>98.86</v>
      </c>
      <c r="S20" s="531"/>
      <c r="T20" s="310">
        <v>100</v>
      </c>
      <c r="U20" s="311">
        <v>96.41</v>
      </c>
      <c r="V20" s="312"/>
    </row>
    <row r="21" spans="1:25" s="170" customFormat="1" ht="18" customHeight="1">
      <c r="B21" s="171" t="s">
        <v>306</v>
      </c>
      <c r="C21" s="537">
        <f t="shared" si="0"/>
        <v>552660400</v>
      </c>
      <c r="D21" s="538"/>
      <c r="E21" s="518">
        <v>366715500</v>
      </c>
      <c r="F21" s="539"/>
      <c r="G21" s="518">
        <v>185944900</v>
      </c>
      <c r="H21" s="540"/>
      <c r="I21" s="537">
        <f t="shared" si="1"/>
        <v>549215400</v>
      </c>
      <c r="J21" s="541"/>
      <c r="K21" s="538"/>
      <c r="L21" s="518">
        <v>366715500</v>
      </c>
      <c r="M21" s="539"/>
      <c r="N21" s="519"/>
      <c r="O21" s="518">
        <v>182499900</v>
      </c>
      <c r="P21" s="539"/>
      <c r="Q21" s="540"/>
      <c r="R21" s="530">
        <v>99.38</v>
      </c>
      <c r="S21" s="531"/>
      <c r="T21" s="310">
        <v>100</v>
      </c>
      <c r="U21" s="311">
        <v>98.15</v>
      </c>
      <c r="V21" s="312"/>
    </row>
    <row r="22" spans="1:25" s="170" customFormat="1" ht="18" customHeight="1">
      <c r="B22" s="171" t="s">
        <v>307</v>
      </c>
      <c r="C22" s="537">
        <f t="shared" si="0"/>
        <v>549117050</v>
      </c>
      <c r="D22" s="538"/>
      <c r="E22" s="518">
        <v>391425900</v>
      </c>
      <c r="F22" s="539"/>
      <c r="G22" s="518">
        <v>157691150</v>
      </c>
      <c r="H22" s="540"/>
      <c r="I22" s="537">
        <f t="shared" si="1"/>
        <v>542457550</v>
      </c>
      <c r="J22" s="541"/>
      <c r="K22" s="538"/>
      <c r="L22" s="518">
        <v>391425900</v>
      </c>
      <c r="M22" s="539"/>
      <c r="N22" s="519"/>
      <c r="O22" s="518">
        <v>151031650</v>
      </c>
      <c r="P22" s="539"/>
      <c r="Q22" s="540"/>
      <c r="R22" s="530">
        <v>98.79</v>
      </c>
      <c r="S22" s="531"/>
      <c r="T22" s="310">
        <v>100</v>
      </c>
      <c r="U22" s="311">
        <v>95.78</v>
      </c>
      <c r="V22" s="312"/>
    </row>
    <row r="23" spans="1:25" s="170" customFormat="1" ht="18" customHeight="1">
      <c r="B23" s="171" t="s">
        <v>292</v>
      </c>
      <c r="C23" s="537">
        <f t="shared" si="0"/>
        <v>567616200</v>
      </c>
      <c r="D23" s="538"/>
      <c r="E23" s="518">
        <v>407706400</v>
      </c>
      <c r="F23" s="539"/>
      <c r="G23" s="518">
        <v>159909800</v>
      </c>
      <c r="H23" s="540"/>
      <c r="I23" s="537">
        <f t="shared" si="1"/>
        <v>559957474</v>
      </c>
      <c r="J23" s="541"/>
      <c r="K23" s="538"/>
      <c r="L23" s="518">
        <v>407706400</v>
      </c>
      <c r="M23" s="539"/>
      <c r="N23" s="519"/>
      <c r="O23" s="518">
        <v>152251074</v>
      </c>
      <c r="P23" s="539"/>
      <c r="Q23" s="540"/>
      <c r="R23" s="530">
        <v>98.65</v>
      </c>
      <c r="S23" s="531"/>
      <c r="T23" s="310">
        <v>100</v>
      </c>
      <c r="U23" s="311">
        <v>95.21</v>
      </c>
      <c r="V23" s="312"/>
    </row>
    <row r="24" spans="1:25" s="170" customFormat="1" ht="18" customHeight="1">
      <c r="B24" s="171" t="s">
        <v>293</v>
      </c>
      <c r="C24" s="537">
        <f t="shared" si="0"/>
        <v>598770426</v>
      </c>
      <c r="D24" s="538"/>
      <c r="E24" s="518">
        <v>413497100</v>
      </c>
      <c r="F24" s="539"/>
      <c r="G24" s="518">
        <v>185273326</v>
      </c>
      <c r="H24" s="540"/>
      <c r="I24" s="537">
        <f t="shared" si="1"/>
        <v>590298726</v>
      </c>
      <c r="J24" s="541"/>
      <c r="K24" s="538"/>
      <c r="L24" s="518">
        <v>413497100</v>
      </c>
      <c r="M24" s="539"/>
      <c r="N24" s="519"/>
      <c r="O24" s="518">
        <v>176801626</v>
      </c>
      <c r="P24" s="539"/>
      <c r="Q24" s="540"/>
      <c r="R24" s="530">
        <v>98.59</v>
      </c>
      <c r="S24" s="531"/>
      <c r="T24" s="310">
        <v>100</v>
      </c>
      <c r="U24" s="311">
        <v>95.43</v>
      </c>
      <c r="V24" s="312"/>
    </row>
    <row r="25" spans="1:25" s="170" customFormat="1" ht="18" customHeight="1">
      <c r="B25" s="171" t="s">
        <v>308</v>
      </c>
      <c r="C25" s="537">
        <f t="shared" si="0"/>
        <v>609753400</v>
      </c>
      <c r="D25" s="538"/>
      <c r="E25" s="518">
        <v>426258800</v>
      </c>
      <c r="F25" s="539"/>
      <c r="G25" s="518">
        <v>183494600</v>
      </c>
      <c r="H25" s="540"/>
      <c r="I25" s="537">
        <f t="shared" si="1"/>
        <v>601489600</v>
      </c>
      <c r="J25" s="541"/>
      <c r="K25" s="538"/>
      <c r="L25" s="518">
        <v>426258800</v>
      </c>
      <c r="M25" s="539"/>
      <c r="N25" s="519"/>
      <c r="O25" s="518">
        <v>175230800</v>
      </c>
      <c r="P25" s="539"/>
      <c r="Q25" s="540"/>
      <c r="R25" s="530">
        <v>98.64</v>
      </c>
      <c r="S25" s="531"/>
      <c r="T25" s="310">
        <v>100</v>
      </c>
      <c r="U25" s="311">
        <v>95.5</v>
      </c>
      <c r="V25" s="312"/>
    </row>
    <row r="26" spans="1:25" s="170" customFormat="1" ht="18" customHeight="1">
      <c r="B26" s="171" t="s">
        <v>309</v>
      </c>
      <c r="C26" s="537">
        <f>SUM(E26:G26)</f>
        <v>587766800</v>
      </c>
      <c r="D26" s="538"/>
      <c r="E26" s="518">
        <v>416939000</v>
      </c>
      <c r="F26" s="539"/>
      <c r="G26" s="518">
        <v>170827800</v>
      </c>
      <c r="H26" s="540"/>
      <c r="I26" s="537">
        <f t="shared" si="1"/>
        <v>581652300</v>
      </c>
      <c r="J26" s="541"/>
      <c r="K26" s="538"/>
      <c r="L26" s="518">
        <v>416939000</v>
      </c>
      <c r="M26" s="539"/>
      <c r="N26" s="519"/>
      <c r="O26" s="518">
        <v>164713300</v>
      </c>
      <c r="P26" s="539"/>
      <c r="Q26" s="540"/>
      <c r="R26" s="530">
        <v>98.96</v>
      </c>
      <c r="S26" s="531"/>
      <c r="T26" s="310">
        <v>100</v>
      </c>
      <c r="U26" s="311">
        <v>96.42</v>
      </c>
      <c r="V26" s="312"/>
    </row>
    <row r="27" spans="1:25" s="170" customFormat="1" ht="18" customHeight="1">
      <c r="B27" s="171" t="s">
        <v>310</v>
      </c>
      <c r="C27" s="537">
        <f>SUM(E27:G27)</f>
        <v>578825500</v>
      </c>
      <c r="D27" s="538"/>
      <c r="E27" s="518">
        <v>397358500</v>
      </c>
      <c r="F27" s="539"/>
      <c r="G27" s="518">
        <v>181467000</v>
      </c>
      <c r="H27" s="540"/>
      <c r="I27" s="537">
        <f>SUM(L27:O27)</f>
        <v>573377800</v>
      </c>
      <c r="J27" s="541"/>
      <c r="K27" s="538"/>
      <c r="L27" s="518">
        <v>397358500</v>
      </c>
      <c r="M27" s="539"/>
      <c r="N27" s="519"/>
      <c r="O27" s="518">
        <v>176019300</v>
      </c>
      <c r="P27" s="539"/>
      <c r="Q27" s="540"/>
      <c r="R27" s="530">
        <v>99.06</v>
      </c>
      <c r="S27" s="531"/>
      <c r="T27" s="310">
        <v>100</v>
      </c>
      <c r="U27" s="311">
        <v>97</v>
      </c>
      <c r="V27" s="312"/>
    </row>
    <row r="28" spans="1:25" ht="15" customHeight="1">
      <c r="U28" s="307" t="s">
        <v>297</v>
      </c>
    </row>
    <row r="29" spans="1:25" ht="15" customHeight="1">
      <c r="U29" s="307"/>
    </row>
    <row r="30" spans="1:25" ht="15" customHeight="1"/>
    <row r="31" spans="1:25" ht="15" customHeight="1">
      <c r="A31" s="20">
        <v>3</v>
      </c>
      <c r="B31" s="20" t="s">
        <v>311</v>
      </c>
      <c r="N31" s="313" t="s">
        <v>312</v>
      </c>
    </row>
    <row r="32" spans="1:25" ht="18" customHeight="1">
      <c r="B32" s="520" t="s">
        <v>313</v>
      </c>
      <c r="C32" s="314" t="s">
        <v>314</v>
      </c>
      <c r="D32" s="522" t="s">
        <v>315</v>
      </c>
      <c r="E32" s="523"/>
      <c r="F32" s="523"/>
      <c r="G32" s="523"/>
      <c r="H32" s="524"/>
      <c r="I32" s="522" t="s">
        <v>316</v>
      </c>
      <c r="J32" s="523"/>
      <c r="K32" s="523"/>
      <c r="L32" s="523"/>
      <c r="M32" s="523"/>
      <c r="N32" s="524"/>
      <c r="O32" s="532"/>
      <c r="P32" s="532"/>
      <c r="Q32" s="532"/>
      <c r="R32" s="532"/>
      <c r="S32" s="532"/>
      <c r="T32" s="532"/>
      <c r="U32" s="315"/>
      <c r="V32" s="315"/>
      <c r="W32" s="315"/>
      <c r="X32" s="315"/>
      <c r="Y32" s="315"/>
    </row>
    <row r="33" spans="1:26" ht="18" customHeight="1">
      <c r="B33" s="521"/>
      <c r="C33" s="316" t="s">
        <v>317</v>
      </c>
      <c r="D33" s="317" t="s">
        <v>318</v>
      </c>
      <c r="E33" s="527" t="s">
        <v>319</v>
      </c>
      <c r="F33" s="533"/>
      <c r="G33" s="318" t="s">
        <v>320</v>
      </c>
      <c r="H33" s="319" t="s">
        <v>321</v>
      </c>
      <c r="I33" s="320" t="s">
        <v>318</v>
      </c>
      <c r="J33" s="527" t="s">
        <v>319</v>
      </c>
      <c r="K33" s="526"/>
      <c r="L33" s="534" t="s">
        <v>320</v>
      </c>
      <c r="M33" s="535"/>
      <c r="N33" s="321" t="s">
        <v>321</v>
      </c>
      <c r="O33" s="322"/>
      <c r="P33" s="536"/>
      <c r="Q33" s="536"/>
      <c r="R33" s="322"/>
      <c r="S33" s="536"/>
      <c r="T33" s="536"/>
      <c r="U33" s="323"/>
      <c r="V33" s="324"/>
      <c r="W33" s="324"/>
      <c r="X33" s="324"/>
      <c r="Y33" s="324"/>
      <c r="Z33" s="324"/>
    </row>
    <row r="34" spans="1:26" ht="18" hidden="1" customHeight="1">
      <c r="B34" s="221" t="s">
        <v>127</v>
      </c>
      <c r="C34" s="325">
        <v>10823</v>
      </c>
      <c r="D34" s="326">
        <v>224536</v>
      </c>
      <c r="E34" s="518">
        <v>7470079467</v>
      </c>
      <c r="F34" s="519"/>
      <c r="G34" s="327">
        <f t="shared" ref="G34:G39" si="2">ROUND(E34/C34,0)</f>
        <v>690204</v>
      </c>
      <c r="H34" s="328">
        <f>ROUND(E34/D34,)</f>
        <v>33269</v>
      </c>
      <c r="I34" s="326">
        <v>11665</v>
      </c>
      <c r="J34" s="518">
        <v>97836408</v>
      </c>
      <c r="K34" s="519"/>
      <c r="L34" s="518">
        <f t="shared" ref="L34:L39" si="3">ROUND(J34/C34,0)</f>
        <v>9040</v>
      </c>
      <c r="M34" s="519"/>
      <c r="N34" s="328">
        <f t="shared" ref="N34:N39" si="4">ROUND(J34/I34,0)</f>
        <v>8387</v>
      </c>
      <c r="O34" s="329"/>
      <c r="P34" s="528"/>
      <c r="Q34" s="528"/>
      <c r="R34" s="329"/>
      <c r="S34" s="529"/>
      <c r="T34" s="529"/>
      <c r="U34" s="330"/>
      <c r="V34" s="273"/>
      <c r="W34" s="273"/>
      <c r="X34" s="273"/>
      <c r="Y34" s="273"/>
      <c r="Z34" s="273"/>
    </row>
    <row r="35" spans="1:26" ht="18" customHeight="1">
      <c r="B35" s="221" t="s">
        <v>128</v>
      </c>
      <c r="C35" s="325">
        <v>11077</v>
      </c>
      <c r="D35" s="326">
        <v>248729</v>
      </c>
      <c r="E35" s="518">
        <v>8334403069</v>
      </c>
      <c r="F35" s="519"/>
      <c r="G35" s="327">
        <f t="shared" si="2"/>
        <v>752406</v>
      </c>
      <c r="H35" s="328">
        <f t="shared" ref="H35:H40" si="5">ROUND(E35/D35,0)</f>
        <v>33508</v>
      </c>
      <c r="I35" s="326">
        <v>14540</v>
      </c>
      <c r="J35" s="518">
        <v>122297486</v>
      </c>
      <c r="K35" s="519"/>
      <c r="L35" s="518">
        <f t="shared" si="3"/>
        <v>11041</v>
      </c>
      <c r="M35" s="519"/>
      <c r="N35" s="328">
        <f t="shared" si="4"/>
        <v>8411</v>
      </c>
      <c r="O35" s="329"/>
      <c r="P35" s="528"/>
      <c r="Q35" s="528"/>
      <c r="R35" s="329"/>
      <c r="S35" s="529"/>
      <c r="T35" s="529"/>
      <c r="U35" s="330"/>
    </row>
    <row r="36" spans="1:26" ht="18" customHeight="1">
      <c r="B36" s="221" t="s">
        <v>129</v>
      </c>
      <c r="C36" s="325">
        <v>11278</v>
      </c>
      <c r="D36" s="326">
        <v>245960</v>
      </c>
      <c r="E36" s="518">
        <v>8789583233</v>
      </c>
      <c r="F36" s="519"/>
      <c r="G36" s="327">
        <f t="shared" si="2"/>
        <v>779357</v>
      </c>
      <c r="H36" s="328">
        <f t="shared" si="5"/>
        <v>35736</v>
      </c>
      <c r="I36" s="326">
        <v>15945</v>
      </c>
      <c r="J36" s="518">
        <v>134149899</v>
      </c>
      <c r="K36" s="519"/>
      <c r="L36" s="518">
        <f t="shared" si="3"/>
        <v>11895</v>
      </c>
      <c r="M36" s="519"/>
      <c r="N36" s="328">
        <f t="shared" si="4"/>
        <v>8413</v>
      </c>
      <c r="O36" s="329"/>
      <c r="P36" s="528"/>
      <c r="Q36" s="528"/>
      <c r="R36" s="329"/>
      <c r="S36" s="529"/>
      <c r="T36" s="529"/>
      <c r="U36" s="330"/>
    </row>
    <row r="37" spans="1:26" ht="18" customHeight="1">
      <c r="B37" s="221" t="s">
        <v>130</v>
      </c>
      <c r="C37" s="325">
        <v>11496</v>
      </c>
      <c r="D37" s="326">
        <v>253759</v>
      </c>
      <c r="E37" s="518">
        <v>9112447270</v>
      </c>
      <c r="F37" s="519"/>
      <c r="G37" s="327">
        <f t="shared" si="2"/>
        <v>792662</v>
      </c>
      <c r="H37" s="328">
        <f t="shared" si="5"/>
        <v>35910</v>
      </c>
      <c r="I37" s="326">
        <v>17368</v>
      </c>
      <c r="J37" s="518">
        <v>150577079</v>
      </c>
      <c r="K37" s="519"/>
      <c r="L37" s="518">
        <f t="shared" si="3"/>
        <v>13098</v>
      </c>
      <c r="M37" s="519"/>
      <c r="N37" s="328">
        <f t="shared" si="4"/>
        <v>8670</v>
      </c>
      <c r="O37" s="329"/>
      <c r="P37" s="528"/>
      <c r="Q37" s="528"/>
      <c r="R37" s="329"/>
      <c r="S37" s="529"/>
      <c r="T37" s="529"/>
      <c r="U37" s="330"/>
    </row>
    <row r="38" spans="1:26" ht="18" customHeight="1">
      <c r="A38" s="14" t="s">
        <v>322</v>
      </c>
      <c r="B38" s="221" t="s">
        <v>131</v>
      </c>
      <c r="C38" s="325">
        <v>11733</v>
      </c>
      <c r="D38" s="326">
        <v>263568</v>
      </c>
      <c r="E38" s="518">
        <v>9060323887</v>
      </c>
      <c r="F38" s="519"/>
      <c r="G38" s="327">
        <f t="shared" si="2"/>
        <v>772209</v>
      </c>
      <c r="H38" s="328">
        <f t="shared" si="5"/>
        <v>34376</v>
      </c>
      <c r="I38" s="326">
        <v>17420</v>
      </c>
      <c r="J38" s="518">
        <v>134918187</v>
      </c>
      <c r="K38" s="519"/>
      <c r="L38" s="518">
        <f t="shared" si="3"/>
        <v>11499</v>
      </c>
      <c r="M38" s="519"/>
      <c r="N38" s="328">
        <f t="shared" si="4"/>
        <v>7745</v>
      </c>
      <c r="O38" s="329"/>
      <c r="P38" s="528"/>
      <c r="Q38" s="528"/>
      <c r="R38" s="329"/>
      <c r="S38" s="529"/>
      <c r="T38" s="529"/>
      <c r="U38" s="330"/>
    </row>
    <row r="39" spans="1:26" ht="18" customHeight="1">
      <c r="A39" s="14" t="s">
        <v>322</v>
      </c>
      <c r="B39" s="221" t="s">
        <v>132</v>
      </c>
      <c r="C39" s="325">
        <v>11886</v>
      </c>
      <c r="D39" s="326">
        <v>274231</v>
      </c>
      <c r="E39" s="518">
        <v>9347549492</v>
      </c>
      <c r="F39" s="519"/>
      <c r="G39" s="327">
        <f t="shared" si="2"/>
        <v>786434</v>
      </c>
      <c r="H39" s="328">
        <f t="shared" si="5"/>
        <v>34086</v>
      </c>
      <c r="I39" s="326">
        <v>17475</v>
      </c>
      <c r="J39" s="518">
        <v>132862886</v>
      </c>
      <c r="K39" s="519"/>
      <c r="L39" s="518">
        <f t="shared" si="3"/>
        <v>11178</v>
      </c>
      <c r="M39" s="519"/>
      <c r="N39" s="328">
        <f t="shared" si="4"/>
        <v>7603</v>
      </c>
      <c r="O39" s="329"/>
      <c r="P39" s="528"/>
      <c r="Q39" s="528"/>
      <c r="R39" s="329"/>
      <c r="S39" s="529"/>
      <c r="T39" s="529"/>
      <c r="U39" s="330"/>
    </row>
    <row r="40" spans="1:26" ht="18" customHeight="1">
      <c r="B40" s="221" t="s">
        <v>133</v>
      </c>
      <c r="C40" s="325">
        <v>11902</v>
      </c>
      <c r="D40" s="326">
        <v>282425</v>
      </c>
      <c r="E40" s="518">
        <v>9694067714</v>
      </c>
      <c r="F40" s="519"/>
      <c r="G40" s="327">
        <f>ROUND(E40/C40,0)</f>
        <v>814491</v>
      </c>
      <c r="H40" s="328">
        <f t="shared" si="5"/>
        <v>34324</v>
      </c>
      <c r="I40" s="326">
        <v>18298</v>
      </c>
      <c r="J40" s="518">
        <v>139968558</v>
      </c>
      <c r="K40" s="519"/>
      <c r="L40" s="518">
        <f>ROUND(J40/C40,0)</f>
        <v>11760</v>
      </c>
      <c r="M40" s="519"/>
      <c r="N40" s="328">
        <f>ROUND(J40/I40,0)</f>
        <v>7649</v>
      </c>
      <c r="O40" s="329"/>
      <c r="P40" s="331"/>
      <c r="Q40" s="331"/>
      <c r="R40" s="329"/>
      <c r="S40" s="332"/>
      <c r="T40" s="332"/>
      <c r="U40" s="330"/>
    </row>
    <row r="41" spans="1:26" ht="18" customHeight="1">
      <c r="B41" s="221" t="s">
        <v>134</v>
      </c>
      <c r="C41" s="325">
        <v>12066</v>
      </c>
      <c r="D41" s="326">
        <v>292255</v>
      </c>
      <c r="E41" s="518">
        <v>9999530197</v>
      </c>
      <c r="F41" s="519"/>
      <c r="G41" s="327">
        <f>ROUND(E41/C41,0)</f>
        <v>828736</v>
      </c>
      <c r="H41" s="328">
        <f>ROUND(E41/D41,0)</f>
        <v>34215</v>
      </c>
      <c r="I41" s="326">
        <v>18285</v>
      </c>
      <c r="J41" s="518">
        <v>144114921</v>
      </c>
      <c r="K41" s="519"/>
      <c r="L41" s="518">
        <f>ROUND(J41/C41,0)</f>
        <v>11944</v>
      </c>
      <c r="M41" s="519"/>
      <c r="N41" s="328">
        <f>ROUND(J41/I41,0)</f>
        <v>7882</v>
      </c>
      <c r="O41" s="329"/>
      <c r="P41" s="331"/>
      <c r="Q41" s="331"/>
      <c r="R41" s="329"/>
      <c r="S41" s="332"/>
      <c r="T41" s="332"/>
      <c r="U41" s="330"/>
    </row>
    <row r="42" spans="1:26" ht="18" customHeight="1">
      <c r="B42" s="333"/>
      <c r="C42" s="329"/>
      <c r="D42" s="329"/>
      <c r="E42" s="331"/>
      <c r="F42" s="331"/>
      <c r="G42" s="329"/>
      <c r="H42" s="329"/>
      <c r="I42" s="329"/>
      <c r="J42" s="331"/>
      <c r="K42" s="331"/>
      <c r="L42" s="331"/>
      <c r="M42" s="331"/>
      <c r="N42" s="329"/>
      <c r="O42" s="329"/>
      <c r="P42" s="331"/>
      <c r="Q42" s="331"/>
      <c r="R42" s="329"/>
      <c r="S42" s="332"/>
      <c r="T42" s="332"/>
      <c r="U42" s="330"/>
    </row>
    <row r="43" spans="1:26" ht="15" customHeight="1">
      <c r="H43" s="313" t="s">
        <v>312</v>
      </c>
    </row>
    <row r="44" spans="1:26" ht="18" customHeight="1">
      <c r="B44" s="520" t="s">
        <v>313</v>
      </c>
      <c r="C44" s="522" t="s">
        <v>323</v>
      </c>
      <c r="D44" s="523"/>
      <c r="E44" s="523"/>
      <c r="F44" s="523"/>
      <c r="G44" s="523"/>
      <c r="H44" s="524"/>
    </row>
    <row r="45" spans="1:26" ht="18" customHeight="1">
      <c r="B45" s="521"/>
      <c r="C45" s="525" t="s">
        <v>324</v>
      </c>
      <c r="D45" s="526"/>
      <c r="E45" s="527" t="s">
        <v>319</v>
      </c>
      <c r="F45" s="526"/>
      <c r="G45" s="318" t="s">
        <v>325</v>
      </c>
      <c r="H45" s="334" t="s">
        <v>321</v>
      </c>
    </row>
    <row r="46" spans="1:26" ht="18" hidden="1" customHeight="1">
      <c r="B46" s="221" t="s">
        <v>127</v>
      </c>
      <c r="C46" s="516">
        <f t="shared" ref="C46:C51" si="6">D34+I34</f>
        <v>236201</v>
      </c>
      <c r="D46" s="517"/>
      <c r="E46" s="518">
        <f t="shared" ref="E46:E51" si="7">E34+J34</f>
        <v>7567915875</v>
      </c>
      <c r="F46" s="519"/>
      <c r="G46" s="335">
        <f t="shared" ref="G46:G51" si="8">G34+L34</f>
        <v>699244</v>
      </c>
      <c r="H46" s="336">
        <f t="shared" ref="H46:H51" si="9">H34+N34</f>
        <v>41656</v>
      </c>
    </row>
    <row r="47" spans="1:26" ht="18" customHeight="1">
      <c r="B47" s="221" t="s">
        <v>128</v>
      </c>
      <c r="C47" s="516">
        <f t="shared" si="6"/>
        <v>263269</v>
      </c>
      <c r="D47" s="517"/>
      <c r="E47" s="518">
        <f t="shared" si="7"/>
        <v>8456700555</v>
      </c>
      <c r="F47" s="519"/>
      <c r="G47" s="335">
        <f t="shared" si="8"/>
        <v>763447</v>
      </c>
      <c r="H47" s="336">
        <f t="shared" si="9"/>
        <v>41919</v>
      </c>
      <c r="J47" s="14"/>
      <c r="P47" s="302"/>
    </row>
    <row r="48" spans="1:26" ht="18" customHeight="1">
      <c r="B48" s="221" t="s">
        <v>129</v>
      </c>
      <c r="C48" s="516">
        <f t="shared" si="6"/>
        <v>261905</v>
      </c>
      <c r="D48" s="517"/>
      <c r="E48" s="518">
        <f t="shared" si="7"/>
        <v>8923733132</v>
      </c>
      <c r="F48" s="519"/>
      <c r="G48" s="335">
        <f t="shared" si="8"/>
        <v>791252</v>
      </c>
      <c r="H48" s="336">
        <f t="shared" si="9"/>
        <v>44149</v>
      </c>
      <c r="J48" s="14"/>
      <c r="P48" s="302"/>
    </row>
    <row r="49" spans="2:16" ht="18" customHeight="1">
      <c r="B49" s="221" t="s">
        <v>130</v>
      </c>
      <c r="C49" s="516">
        <f t="shared" si="6"/>
        <v>271127</v>
      </c>
      <c r="D49" s="517"/>
      <c r="E49" s="518">
        <f t="shared" si="7"/>
        <v>9263024349</v>
      </c>
      <c r="F49" s="519"/>
      <c r="G49" s="335">
        <f t="shared" si="8"/>
        <v>805760</v>
      </c>
      <c r="H49" s="336">
        <f t="shared" si="9"/>
        <v>44580</v>
      </c>
      <c r="J49" s="14"/>
      <c r="P49" s="302"/>
    </row>
    <row r="50" spans="2:16" ht="18" customHeight="1">
      <c r="B50" s="221" t="s">
        <v>131</v>
      </c>
      <c r="C50" s="516">
        <f t="shared" si="6"/>
        <v>280988</v>
      </c>
      <c r="D50" s="517"/>
      <c r="E50" s="518">
        <f t="shared" si="7"/>
        <v>9195242074</v>
      </c>
      <c r="F50" s="519"/>
      <c r="G50" s="335">
        <f t="shared" si="8"/>
        <v>783708</v>
      </c>
      <c r="H50" s="336">
        <f t="shared" si="9"/>
        <v>42121</v>
      </c>
      <c r="J50" s="14"/>
      <c r="P50" s="302"/>
    </row>
    <row r="51" spans="2:16" ht="18" customHeight="1">
      <c r="B51" s="221" t="s">
        <v>132</v>
      </c>
      <c r="C51" s="516">
        <f t="shared" si="6"/>
        <v>291706</v>
      </c>
      <c r="D51" s="517"/>
      <c r="E51" s="518">
        <f t="shared" si="7"/>
        <v>9480412378</v>
      </c>
      <c r="F51" s="519"/>
      <c r="G51" s="335">
        <f t="shared" si="8"/>
        <v>797612</v>
      </c>
      <c r="H51" s="336">
        <f t="shared" si="9"/>
        <v>41689</v>
      </c>
      <c r="J51" s="14"/>
      <c r="P51" s="302"/>
    </row>
    <row r="52" spans="2:16" ht="18" customHeight="1">
      <c r="B52" s="221" t="s">
        <v>133</v>
      </c>
      <c r="C52" s="516">
        <f>D40+I40</f>
        <v>300723</v>
      </c>
      <c r="D52" s="517"/>
      <c r="E52" s="518">
        <f>E40+J40</f>
        <v>9834036272</v>
      </c>
      <c r="F52" s="519"/>
      <c r="G52" s="335">
        <f>G40+L40</f>
        <v>826251</v>
      </c>
      <c r="H52" s="336">
        <f>H40+N40</f>
        <v>41973</v>
      </c>
      <c r="J52" s="14"/>
      <c r="P52" s="302"/>
    </row>
    <row r="53" spans="2:16" ht="18" customHeight="1">
      <c r="B53" s="221" t="s">
        <v>134</v>
      </c>
      <c r="C53" s="516">
        <f>D41+I41</f>
        <v>310540</v>
      </c>
      <c r="D53" s="517"/>
      <c r="E53" s="518">
        <f>E41+J41</f>
        <v>10143645118</v>
      </c>
      <c r="F53" s="519"/>
      <c r="G53" s="335">
        <f>G41+L41</f>
        <v>840680</v>
      </c>
      <c r="H53" s="336">
        <f>H41+N41</f>
        <v>42097</v>
      </c>
      <c r="J53" s="14"/>
      <c r="P53" s="302"/>
    </row>
    <row r="54" spans="2:16" ht="15.75" customHeight="1">
      <c r="H54" s="337" t="s">
        <v>326</v>
      </c>
    </row>
    <row r="55" spans="2:16" ht="15.75" customHeight="1">
      <c r="B55" s="14" t="s">
        <v>327</v>
      </c>
      <c r="H55" s="337"/>
    </row>
    <row r="56" spans="2:16" ht="15" customHeight="1">
      <c r="B56" s="338" t="s">
        <v>328</v>
      </c>
    </row>
    <row r="57" spans="2:16" ht="15" customHeight="1">
      <c r="B57" s="14" t="s">
        <v>329</v>
      </c>
    </row>
    <row r="58" spans="2:16">
      <c r="B58" s="14" t="s">
        <v>330</v>
      </c>
    </row>
    <row r="59" spans="2:16">
      <c r="B59" s="14" t="s">
        <v>331</v>
      </c>
    </row>
    <row r="60" spans="2:16">
      <c r="B60" s="14" t="s">
        <v>332</v>
      </c>
    </row>
    <row r="61" spans="2:16">
      <c r="B61" s="14" t="s">
        <v>333</v>
      </c>
    </row>
  </sheetData>
  <mergeCells count="179">
    <mergeCell ref="B4:B5"/>
    <mergeCell ref="C4:E4"/>
    <mergeCell ref="F4:H4"/>
    <mergeCell ref="I4:K5"/>
    <mergeCell ref="L4:N5"/>
    <mergeCell ref="E5:F5"/>
    <mergeCell ref="G5:H5"/>
    <mergeCell ref="C6:D6"/>
    <mergeCell ref="E6:F6"/>
    <mergeCell ref="G6:H6"/>
    <mergeCell ref="I6:K6"/>
    <mergeCell ref="L6:N6"/>
    <mergeCell ref="C7:D7"/>
    <mergeCell ref="E7:F7"/>
    <mergeCell ref="G7:H7"/>
    <mergeCell ref="I7:K7"/>
    <mergeCell ref="L7:N7"/>
    <mergeCell ref="C8:D8"/>
    <mergeCell ref="E8:F8"/>
    <mergeCell ref="G8:H8"/>
    <mergeCell ref="I8:K8"/>
    <mergeCell ref="L8:N8"/>
    <mergeCell ref="C9:D9"/>
    <mergeCell ref="E9:F9"/>
    <mergeCell ref="G9:H9"/>
    <mergeCell ref="I9:K9"/>
    <mergeCell ref="L9:N9"/>
    <mergeCell ref="C10:D10"/>
    <mergeCell ref="E10:F10"/>
    <mergeCell ref="G10:H10"/>
    <mergeCell ref="I10:K10"/>
    <mergeCell ref="L10:N10"/>
    <mergeCell ref="C11:D11"/>
    <mergeCell ref="E11:F11"/>
    <mergeCell ref="G11:H11"/>
    <mergeCell ref="I11:K11"/>
    <mergeCell ref="L11:N11"/>
    <mergeCell ref="C12:D12"/>
    <mergeCell ref="E12:F12"/>
    <mergeCell ref="G12:H12"/>
    <mergeCell ref="I12:K12"/>
    <mergeCell ref="L12:N12"/>
    <mergeCell ref="C13:D13"/>
    <mergeCell ref="E13:F13"/>
    <mergeCell ref="G13:H13"/>
    <mergeCell ref="I13:K13"/>
    <mergeCell ref="L13:N13"/>
    <mergeCell ref="R19:S19"/>
    <mergeCell ref="C20:D20"/>
    <mergeCell ref="E20:F20"/>
    <mergeCell ref="G20:H20"/>
    <mergeCell ref="I20:K20"/>
    <mergeCell ref="L20:N20"/>
    <mergeCell ref="O20:Q20"/>
    <mergeCell ref="R20:S20"/>
    <mergeCell ref="B18:B19"/>
    <mergeCell ref="C18:H18"/>
    <mergeCell ref="I18:Q18"/>
    <mergeCell ref="R18:U18"/>
    <mergeCell ref="C19:D19"/>
    <mergeCell ref="E19:F19"/>
    <mergeCell ref="G19:H19"/>
    <mergeCell ref="I19:K19"/>
    <mergeCell ref="L19:N19"/>
    <mergeCell ref="O19:Q19"/>
    <mergeCell ref="R21:S21"/>
    <mergeCell ref="C22:D22"/>
    <mergeCell ref="E22:F22"/>
    <mergeCell ref="G22:H22"/>
    <mergeCell ref="I22:K22"/>
    <mergeCell ref="L22:N22"/>
    <mergeCell ref="O22:Q22"/>
    <mergeCell ref="R22:S22"/>
    <mergeCell ref="C21:D21"/>
    <mergeCell ref="E21:F21"/>
    <mergeCell ref="G21:H21"/>
    <mergeCell ref="I21:K21"/>
    <mergeCell ref="L21:N21"/>
    <mergeCell ref="O21:Q21"/>
    <mergeCell ref="R23:S23"/>
    <mergeCell ref="C24:D24"/>
    <mergeCell ref="E24:F24"/>
    <mergeCell ref="G24:H24"/>
    <mergeCell ref="I24:K24"/>
    <mergeCell ref="L24:N24"/>
    <mergeCell ref="O24:Q24"/>
    <mergeCell ref="R24:S24"/>
    <mergeCell ref="C23:D23"/>
    <mergeCell ref="E23:F23"/>
    <mergeCell ref="G23:H23"/>
    <mergeCell ref="I23:K23"/>
    <mergeCell ref="L23:N23"/>
    <mergeCell ref="O23:Q23"/>
    <mergeCell ref="R25:S25"/>
    <mergeCell ref="C26:D26"/>
    <mergeCell ref="E26:F26"/>
    <mergeCell ref="G26:H26"/>
    <mergeCell ref="I26:K26"/>
    <mergeCell ref="L26:N26"/>
    <mergeCell ref="O26:Q26"/>
    <mergeCell ref="R26:S26"/>
    <mergeCell ref="C25:D25"/>
    <mergeCell ref="E25:F25"/>
    <mergeCell ref="G25:H25"/>
    <mergeCell ref="I25:K25"/>
    <mergeCell ref="L25:N25"/>
    <mergeCell ref="O25:Q25"/>
    <mergeCell ref="R27:S27"/>
    <mergeCell ref="B32:B33"/>
    <mergeCell ref="D32:H32"/>
    <mergeCell ref="I32:N32"/>
    <mergeCell ref="O32:T32"/>
    <mergeCell ref="E33:F33"/>
    <mergeCell ref="J33:K33"/>
    <mergeCell ref="L33:M33"/>
    <mergeCell ref="P33:Q33"/>
    <mergeCell ref="S33:T33"/>
    <mergeCell ref="C27:D27"/>
    <mergeCell ref="E27:F27"/>
    <mergeCell ref="G27:H27"/>
    <mergeCell ref="I27:K27"/>
    <mergeCell ref="L27:N27"/>
    <mergeCell ref="O27:Q27"/>
    <mergeCell ref="E34:F34"/>
    <mergeCell ref="J34:K34"/>
    <mergeCell ref="L34:M34"/>
    <mergeCell ref="P34:Q34"/>
    <mergeCell ref="S34:T34"/>
    <mergeCell ref="E35:F35"/>
    <mergeCell ref="J35:K35"/>
    <mergeCell ref="L35:M35"/>
    <mergeCell ref="P35:Q35"/>
    <mergeCell ref="S35:T35"/>
    <mergeCell ref="E36:F36"/>
    <mergeCell ref="J36:K36"/>
    <mergeCell ref="L36:M36"/>
    <mergeCell ref="P36:Q36"/>
    <mergeCell ref="S36:T36"/>
    <mergeCell ref="E37:F37"/>
    <mergeCell ref="J37:K37"/>
    <mergeCell ref="L37:M37"/>
    <mergeCell ref="P37:Q37"/>
    <mergeCell ref="S37:T37"/>
    <mergeCell ref="E38:F38"/>
    <mergeCell ref="J38:K38"/>
    <mergeCell ref="L38:M38"/>
    <mergeCell ref="P38:Q38"/>
    <mergeCell ref="S38:T38"/>
    <mergeCell ref="E39:F39"/>
    <mergeCell ref="J39:K39"/>
    <mergeCell ref="L39:M39"/>
    <mergeCell ref="P39:Q39"/>
    <mergeCell ref="S39:T39"/>
    <mergeCell ref="B44:B45"/>
    <mergeCell ref="C44:H44"/>
    <mergeCell ref="C45:D45"/>
    <mergeCell ref="E45:F45"/>
    <mergeCell ref="C46:D46"/>
    <mergeCell ref="E46:F46"/>
    <mergeCell ref="E40:F40"/>
    <mergeCell ref="J40:K40"/>
    <mergeCell ref="L40:M40"/>
    <mergeCell ref="E41:F41"/>
    <mergeCell ref="J41:K41"/>
    <mergeCell ref="L41:M41"/>
    <mergeCell ref="C53:D53"/>
    <mergeCell ref="E53:F5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</mergeCells>
  <phoneticPr fontId="1"/>
  <pageMargins left="0.39370078740157483" right="0.19685039370078741" top="0.78740157480314965" bottom="0.78740157480314965" header="0.39370078740157483" footer="0.39370078740157483"/>
  <pageSetup paperSize="9" scale="87" orientation="portrait" errors="blank" r:id="rId1"/>
  <headerFooter alignWithMargins="0">
    <oddHeader>&amp;R14.厚      生</oddHeader>
    <oddFooter>&amp;C-90-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workbookViewId="0">
      <selection activeCell="Q72" sqref="Q72"/>
    </sheetView>
  </sheetViews>
  <sheetFormatPr defaultRowHeight="11.25"/>
  <cols>
    <col min="1" max="1" width="3.625" style="14" customWidth="1"/>
    <col min="2" max="2" width="10.625" style="14" customWidth="1"/>
    <col min="3" max="3" width="8.625" style="239" customWidth="1"/>
    <col min="4" max="4" width="6.625" style="14" customWidth="1"/>
    <col min="5" max="12" width="6.625" style="239" customWidth="1"/>
    <col min="13" max="13" width="6.75" style="14" customWidth="1"/>
    <col min="14" max="14" width="7.625" style="240" customWidth="1"/>
    <col min="15" max="256" width="9" style="14"/>
    <col min="257" max="257" width="3.625" style="14" customWidth="1"/>
    <col min="258" max="258" width="10.625" style="14" customWidth="1"/>
    <col min="259" max="259" width="8.625" style="14" customWidth="1"/>
    <col min="260" max="268" width="6.625" style="14" customWidth="1"/>
    <col min="269" max="269" width="6.75" style="14" customWidth="1"/>
    <col min="270" max="270" width="7.625" style="14" customWidth="1"/>
    <col min="271" max="512" width="9" style="14"/>
    <col min="513" max="513" width="3.625" style="14" customWidth="1"/>
    <col min="514" max="514" width="10.625" style="14" customWidth="1"/>
    <col min="515" max="515" width="8.625" style="14" customWidth="1"/>
    <col min="516" max="524" width="6.625" style="14" customWidth="1"/>
    <col min="525" max="525" width="6.75" style="14" customWidth="1"/>
    <col min="526" max="526" width="7.625" style="14" customWidth="1"/>
    <col min="527" max="768" width="9" style="14"/>
    <col min="769" max="769" width="3.625" style="14" customWidth="1"/>
    <col min="770" max="770" width="10.625" style="14" customWidth="1"/>
    <col min="771" max="771" width="8.625" style="14" customWidth="1"/>
    <col min="772" max="780" width="6.625" style="14" customWidth="1"/>
    <col min="781" max="781" width="6.75" style="14" customWidth="1"/>
    <col min="782" max="782" width="7.625" style="14" customWidth="1"/>
    <col min="783" max="1024" width="9" style="14"/>
    <col min="1025" max="1025" width="3.625" style="14" customWidth="1"/>
    <col min="1026" max="1026" width="10.625" style="14" customWidth="1"/>
    <col min="1027" max="1027" width="8.625" style="14" customWidth="1"/>
    <col min="1028" max="1036" width="6.625" style="14" customWidth="1"/>
    <col min="1037" max="1037" width="6.75" style="14" customWidth="1"/>
    <col min="1038" max="1038" width="7.625" style="14" customWidth="1"/>
    <col min="1039" max="1280" width="9" style="14"/>
    <col min="1281" max="1281" width="3.625" style="14" customWidth="1"/>
    <col min="1282" max="1282" width="10.625" style="14" customWidth="1"/>
    <col min="1283" max="1283" width="8.625" style="14" customWidth="1"/>
    <col min="1284" max="1292" width="6.625" style="14" customWidth="1"/>
    <col min="1293" max="1293" width="6.75" style="14" customWidth="1"/>
    <col min="1294" max="1294" width="7.625" style="14" customWidth="1"/>
    <col min="1295" max="1536" width="9" style="14"/>
    <col min="1537" max="1537" width="3.625" style="14" customWidth="1"/>
    <col min="1538" max="1538" width="10.625" style="14" customWidth="1"/>
    <col min="1539" max="1539" width="8.625" style="14" customWidth="1"/>
    <col min="1540" max="1548" width="6.625" style="14" customWidth="1"/>
    <col min="1549" max="1549" width="6.75" style="14" customWidth="1"/>
    <col min="1550" max="1550" width="7.625" style="14" customWidth="1"/>
    <col min="1551" max="1792" width="9" style="14"/>
    <col min="1793" max="1793" width="3.625" style="14" customWidth="1"/>
    <col min="1794" max="1794" width="10.625" style="14" customWidth="1"/>
    <col min="1795" max="1795" width="8.625" style="14" customWidth="1"/>
    <col min="1796" max="1804" width="6.625" style="14" customWidth="1"/>
    <col min="1805" max="1805" width="6.75" style="14" customWidth="1"/>
    <col min="1806" max="1806" width="7.625" style="14" customWidth="1"/>
    <col min="1807" max="2048" width="9" style="14"/>
    <col min="2049" max="2049" width="3.625" style="14" customWidth="1"/>
    <col min="2050" max="2050" width="10.625" style="14" customWidth="1"/>
    <col min="2051" max="2051" width="8.625" style="14" customWidth="1"/>
    <col min="2052" max="2060" width="6.625" style="14" customWidth="1"/>
    <col min="2061" max="2061" width="6.75" style="14" customWidth="1"/>
    <col min="2062" max="2062" width="7.625" style="14" customWidth="1"/>
    <col min="2063" max="2304" width="9" style="14"/>
    <col min="2305" max="2305" width="3.625" style="14" customWidth="1"/>
    <col min="2306" max="2306" width="10.625" style="14" customWidth="1"/>
    <col min="2307" max="2307" width="8.625" style="14" customWidth="1"/>
    <col min="2308" max="2316" width="6.625" style="14" customWidth="1"/>
    <col min="2317" max="2317" width="6.75" style="14" customWidth="1"/>
    <col min="2318" max="2318" width="7.625" style="14" customWidth="1"/>
    <col min="2319" max="2560" width="9" style="14"/>
    <col min="2561" max="2561" width="3.625" style="14" customWidth="1"/>
    <col min="2562" max="2562" width="10.625" style="14" customWidth="1"/>
    <col min="2563" max="2563" width="8.625" style="14" customWidth="1"/>
    <col min="2564" max="2572" width="6.625" style="14" customWidth="1"/>
    <col min="2573" max="2573" width="6.75" style="14" customWidth="1"/>
    <col min="2574" max="2574" width="7.625" style="14" customWidth="1"/>
    <col min="2575" max="2816" width="9" style="14"/>
    <col min="2817" max="2817" width="3.625" style="14" customWidth="1"/>
    <col min="2818" max="2818" width="10.625" style="14" customWidth="1"/>
    <col min="2819" max="2819" width="8.625" style="14" customWidth="1"/>
    <col min="2820" max="2828" width="6.625" style="14" customWidth="1"/>
    <col min="2829" max="2829" width="6.75" style="14" customWidth="1"/>
    <col min="2830" max="2830" width="7.625" style="14" customWidth="1"/>
    <col min="2831" max="3072" width="9" style="14"/>
    <col min="3073" max="3073" width="3.625" style="14" customWidth="1"/>
    <col min="3074" max="3074" width="10.625" style="14" customWidth="1"/>
    <col min="3075" max="3075" width="8.625" style="14" customWidth="1"/>
    <col min="3076" max="3084" width="6.625" style="14" customWidth="1"/>
    <col min="3085" max="3085" width="6.75" style="14" customWidth="1"/>
    <col min="3086" max="3086" width="7.625" style="14" customWidth="1"/>
    <col min="3087" max="3328" width="9" style="14"/>
    <col min="3329" max="3329" width="3.625" style="14" customWidth="1"/>
    <col min="3330" max="3330" width="10.625" style="14" customWidth="1"/>
    <col min="3331" max="3331" width="8.625" style="14" customWidth="1"/>
    <col min="3332" max="3340" width="6.625" style="14" customWidth="1"/>
    <col min="3341" max="3341" width="6.75" style="14" customWidth="1"/>
    <col min="3342" max="3342" width="7.625" style="14" customWidth="1"/>
    <col min="3343" max="3584" width="9" style="14"/>
    <col min="3585" max="3585" width="3.625" style="14" customWidth="1"/>
    <col min="3586" max="3586" width="10.625" style="14" customWidth="1"/>
    <col min="3587" max="3587" width="8.625" style="14" customWidth="1"/>
    <col min="3588" max="3596" width="6.625" style="14" customWidth="1"/>
    <col min="3597" max="3597" width="6.75" style="14" customWidth="1"/>
    <col min="3598" max="3598" width="7.625" style="14" customWidth="1"/>
    <col min="3599" max="3840" width="9" style="14"/>
    <col min="3841" max="3841" width="3.625" style="14" customWidth="1"/>
    <col min="3842" max="3842" width="10.625" style="14" customWidth="1"/>
    <col min="3843" max="3843" width="8.625" style="14" customWidth="1"/>
    <col min="3844" max="3852" width="6.625" style="14" customWidth="1"/>
    <col min="3853" max="3853" width="6.75" style="14" customWidth="1"/>
    <col min="3854" max="3854" width="7.625" style="14" customWidth="1"/>
    <col min="3855" max="4096" width="9" style="14"/>
    <col min="4097" max="4097" width="3.625" style="14" customWidth="1"/>
    <col min="4098" max="4098" width="10.625" style="14" customWidth="1"/>
    <col min="4099" max="4099" width="8.625" style="14" customWidth="1"/>
    <col min="4100" max="4108" width="6.625" style="14" customWidth="1"/>
    <col min="4109" max="4109" width="6.75" style="14" customWidth="1"/>
    <col min="4110" max="4110" width="7.625" style="14" customWidth="1"/>
    <col min="4111" max="4352" width="9" style="14"/>
    <col min="4353" max="4353" width="3.625" style="14" customWidth="1"/>
    <col min="4354" max="4354" width="10.625" style="14" customWidth="1"/>
    <col min="4355" max="4355" width="8.625" style="14" customWidth="1"/>
    <col min="4356" max="4364" width="6.625" style="14" customWidth="1"/>
    <col min="4365" max="4365" width="6.75" style="14" customWidth="1"/>
    <col min="4366" max="4366" width="7.625" style="14" customWidth="1"/>
    <col min="4367" max="4608" width="9" style="14"/>
    <col min="4609" max="4609" width="3.625" style="14" customWidth="1"/>
    <col min="4610" max="4610" width="10.625" style="14" customWidth="1"/>
    <col min="4611" max="4611" width="8.625" style="14" customWidth="1"/>
    <col min="4612" max="4620" width="6.625" style="14" customWidth="1"/>
    <col min="4621" max="4621" width="6.75" style="14" customWidth="1"/>
    <col min="4622" max="4622" width="7.625" style="14" customWidth="1"/>
    <col min="4623" max="4864" width="9" style="14"/>
    <col min="4865" max="4865" width="3.625" style="14" customWidth="1"/>
    <col min="4866" max="4866" width="10.625" style="14" customWidth="1"/>
    <col min="4867" max="4867" width="8.625" style="14" customWidth="1"/>
    <col min="4868" max="4876" width="6.625" style="14" customWidth="1"/>
    <col min="4877" max="4877" width="6.75" style="14" customWidth="1"/>
    <col min="4878" max="4878" width="7.625" style="14" customWidth="1"/>
    <col min="4879" max="5120" width="9" style="14"/>
    <col min="5121" max="5121" width="3.625" style="14" customWidth="1"/>
    <col min="5122" max="5122" width="10.625" style="14" customWidth="1"/>
    <col min="5123" max="5123" width="8.625" style="14" customWidth="1"/>
    <col min="5124" max="5132" width="6.625" style="14" customWidth="1"/>
    <col min="5133" max="5133" width="6.75" style="14" customWidth="1"/>
    <col min="5134" max="5134" width="7.625" style="14" customWidth="1"/>
    <col min="5135" max="5376" width="9" style="14"/>
    <col min="5377" max="5377" width="3.625" style="14" customWidth="1"/>
    <col min="5378" max="5378" width="10.625" style="14" customWidth="1"/>
    <col min="5379" max="5379" width="8.625" style="14" customWidth="1"/>
    <col min="5380" max="5388" width="6.625" style="14" customWidth="1"/>
    <col min="5389" max="5389" width="6.75" style="14" customWidth="1"/>
    <col min="5390" max="5390" width="7.625" style="14" customWidth="1"/>
    <col min="5391" max="5632" width="9" style="14"/>
    <col min="5633" max="5633" width="3.625" style="14" customWidth="1"/>
    <col min="5634" max="5634" width="10.625" style="14" customWidth="1"/>
    <col min="5635" max="5635" width="8.625" style="14" customWidth="1"/>
    <col min="5636" max="5644" width="6.625" style="14" customWidth="1"/>
    <col min="5645" max="5645" width="6.75" style="14" customWidth="1"/>
    <col min="5646" max="5646" width="7.625" style="14" customWidth="1"/>
    <col min="5647" max="5888" width="9" style="14"/>
    <col min="5889" max="5889" width="3.625" style="14" customWidth="1"/>
    <col min="5890" max="5890" width="10.625" style="14" customWidth="1"/>
    <col min="5891" max="5891" width="8.625" style="14" customWidth="1"/>
    <col min="5892" max="5900" width="6.625" style="14" customWidth="1"/>
    <col min="5901" max="5901" width="6.75" style="14" customWidth="1"/>
    <col min="5902" max="5902" width="7.625" style="14" customWidth="1"/>
    <col min="5903" max="6144" width="9" style="14"/>
    <col min="6145" max="6145" width="3.625" style="14" customWidth="1"/>
    <col min="6146" max="6146" width="10.625" style="14" customWidth="1"/>
    <col min="6147" max="6147" width="8.625" style="14" customWidth="1"/>
    <col min="6148" max="6156" width="6.625" style="14" customWidth="1"/>
    <col min="6157" max="6157" width="6.75" style="14" customWidth="1"/>
    <col min="6158" max="6158" width="7.625" style="14" customWidth="1"/>
    <col min="6159" max="6400" width="9" style="14"/>
    <col min="6401" max="6401" width="3.625" style="14" customWidth="1"/>
    <col min="6402" max="6402" width="10.625" style="14" customWidth="1"/>
    <col min="6403" max="6403" width="8.625" style="14" customWidth="1"/>
    <col min="6404" max="6412" width="6.625" style="14" customWidth="1"/>
    <col min="6413" max="6413" width="6.75" style="14" customWidth="1"/>
    <col min="6414" max="6414" width="7.625" style="14" customWidth="1"/>
    <col min="6415" max="6656" width="9" style="14"/>
    <col min="6657" max="6657" width="3.625" style="14" customWidth="1"/>
    <col min="6658" max="6658" width="10.625" style="14" customWidth="1"/>
    <col min="6659" max="6659" width="8.625" style="14" customWidth="1"/>
    <col min="6660" max="6668" width="6.625" style="14" customWidth="1"/>
    <col min="6669" max="6669" width="6.75" style="14" customWidth="1"/>
    <col min="6670" max="6670" width="7.625" style="14" customWidth="1"/>
    <col min="6671" max="6912" width="9" style="14"/>
    <col min="6913" max="6913" width="3.625" style="14" customWidth="1"/>
    <col min="6914" max="6914" width="10.625" style="14" customWidth="1"/>
    <col min="6915" max="6915" width="8.625" style="14" customWidth="1"/>
    <col min="6916" max="6924" width="6.625" style="14" customWidth="1"/>
    <col min="6925" max="6925" width="6.75" style="14" customWidth="1"/>
    <col min="6926" max="6926" width="7.625" style="14" customWidth="1"/>
    <col min="6927" max="7168" width="9" style="14"/>
    <col min="7169" max="7169" width="3.625" style="14" customWidth="1"/>
    <col min="7170" max="7170" width="10.625" style="14" customWidth="1"/>
    <col min="7171" max="7171" width="8.625" style="14" customWidth="1"/>
    <col min="7172" max="7180" width="6.625" style="14" customWidth="1"/>
    <col min="7181" max="7181" width="6.75" style="14" customWidth="1"/>
    <col min="7182" max="7182" width="7.625" style="14" customWidth="1"/>
    <col min="7183" max="7424" width="9" style="14"/>
    <col min="7425" max="7425" width="3.625" style="14" customWidth="1"/>
    <col min="7426" max="7426" width="10.625" style="14" customWidth="1"/>
    <col min="7427" max="7427" width="8.625" style="14" customWidth="1"/>
    <col min="7428" max="7436" width="6.625" style="14" customWidth="1"/>
    <col min="7437" max="7437" width="6.75" style="14" customWidth="1"/>
    <col min="7438" max="7438" width="7.625" style="14" customWidth="1"/>
    <col min="7439" max="7680" width="9" style="14"/>
    <col min="7681" max="7681" width="3.625" style="14" customWidth="1"/>
    <col min="7682" max="7682" width="10.625" style="14" customWidth="1"/>
    <col min="7683" max="7683" width="8.625" style="14" customWidth="1"/>
    <col min="7684" max="7692" width="6.625" style="14" customWidth="1"/>
    <col min="7693" max="7693" width="6.75" style="14" customWidth="1"/>
    <col min="7694" max="7694" width="7.625" style="14" customWidth="1"/>
    <col min="7695" max="7936" width="9" style="14"/>
    <col min="7937" max="7937" width="3.625" style="14" customWidth="1"/>
    <col min="7938" max="7938" width="10.625" style="14" customWidth="1"/>
    <col min="7939" max="7939" width="8.625" style="14" customWidth="1"/>
    <col min="7940" max="7948" width="6.625" style="14" customWidth="1"/>
    <col min="7949" max="7949" width="6.75" style="14" customWidth="1"/>
    <col min="7950" max="7950" width="7.625" style="14" customWidth="1"/>
    <col min="7951" max="8192" width="9" style="14"/>
    <col min="8193" max="8193" width="3.625" style="14" customWidth="1"/>
    <col min="8194" max="8194" width="10.625" style="14" customWidth="1"/>
    <col min="8195" max="8195" width="8.625" style="14" customWidth="1"/>
    <col min="8196" max="8204" width="6.625" style="14" customWidth="1"/>
    <col min="8205" max="8205" width="6.75" style="14" customWidth="1"/>
    <col min="8206" max="8206" width="7.625" style="14" customWidth="1"/>
    <col min="8207" max="8448" width="9" style="14"/>
    <col min="8449" max="8449" width="3.625" style="14" customWidth="1"/>
    <col min="8450" max="8450" width="10.625" style="14" customWidth="1"/>
    <col min="8451" max="8451" width="8.625" style="14" customWidth="1"/>
    <col min="8452" max="8460" width="6.625" style="14" customWidth="1"/>
    <col min="8461" max="8461" width="6.75" style="14" customWidth="1"/>
    <col min="8462" max="8462" width="7.625" style="14" customWidth="1"/>
    <col min="8463" max="8704" width="9" style="14"/>
    <col min="8705" max="8705" width="3.625" style="14" customWidth="1"/>
    <col min="8706" max="8706" width="10.625" style="14" customWidth="1"/>
    <col min="8707" max="8707" width="8.625" style="14" customWidth="1"/>
    <col min="8708" max="8716" width="6.625" style="14" customWidth="1"/>
    <col min="8717" max="8717" width="6.75" style="14" customWidth="1"/>
    <col min="8718" max="8718" width="7.625" style="14" customWidth="1"/>
    <col min="8719" max="8960" width="9" style="14"/>
    <col min="8961" max="8961" width="3.625" style="14" customWidth="1"/>
    <col min="8962" max="8962" width="10.625" style="14" customWidth="1"/>
    <col min="8963" max="8963" width="8.625" style="14" customWidth="1"/>
    <col min="8964" max="8972" width="6.625" style="14" customWidth="1"/>
    <col min="8973" max="8973" width="6.75" style="14" customWidth="1"/>
    <col min="8974" max="8974" width="7.625" style="14" customWidth="1"/>
    <col min="8975" max="9216" width="9" style="14"/>
    <col min="9217" max="9217" width="3.625" style="14" customWidth="1"/>
    <col min="9218" max="9218" width="10.625" style="14" customWidth="1"/>
    <col min="9219" max="9219" width="8.625" style="14" customWidth="1"/>
    <col min="9220" max="9228" width="6.625" style="14" customWidth="1"/>
    <col min="9229" max="9229" width="6.75" style="14" customWidth="1"/>
    <col min="9230" max="9230" width="7.625" style="14" customWidth="1"/>
    <col min="9231" max="9472" width="9" style="14"/>
    <col min="9473" max="9473" width="3.625" style="14" customWidth="1"/>
    <col min="9474" max="9474" width="10.625" style="14" customWidth="1"/>
    <col min="9475" max="9475" width="8.625" style="14" customWidth="1"/>
    <col min="9476" max="9484" width="6.625" style="14" customWidth="1"/>
    <col min="9485" max="9485" width="6.75" style="14" customWidth="1"/>
    <col min="9486" max="9486" width="7.625" style="14" customWidth="1"/>
    <col min="9487" max="9728" width="9" style="14"/>
    <col min="9729" max="9729" width="3.625" style="14" customWidth="1"/>
    <col min="9730" max="9730" width="10.625" style="14" customWidth="1"/>
    <col min="9731" max="9731" width="8.625" style="14" customWidth="1"/>
    <col min="9732" max="9740" width="6.625" style="14" customWidth="1"/>
    <col min="9741" max="9741" width="6.75" style="14" customWidth="1"/>
    <col min="9742" max="9742" width="7.625" style="14" customWidth="1"/>
    <col min="9743" max="9984" width="9" style="14"/>
    <col min="9985" max="9985" width="3.625" style="14" customWidth="1"/>
    <col min="9986" max="9986" width="10.625" style="14" customWidth="1"/>
    <col min="9987" max="9987" width="8.625" style="14" customWidth="1"/>
    <col min="9988" max="9996" width="6.625" style="14" customWidth="1"/>
    <col min="9997" max="9997" width="6.75" style="14" customWidth="1"/>
    <col min="9998" max="9998" width="7.625" style="14" customWidth="1"/>
    <col min="9999" max="10240" width="9" style="14"/>
    <col min="10241" max="10241" width="3.625" style="14" customWidth="1"/>
    <col min="10242" max="10242" width="10.625" style="14" customWidth="1"/>
    <col min="10243" max="10243" width="8.625" style="14" customWidth="1"/>
    <col min="10244" max="10252" width="6.625" style="14" customWidth="1"/>
    <col min="10253" max="10253" width="6.75" style="14" customWidth="1"/>
    <col min="10254" max="10254" width="7.625" style="14" customWidth="1"/>
    <col min="10255" max="10496" width="9" style="14"/>
    <col min="10497" max="10497" width="3.625" style="14" customWidth="1"/>
    <col min="10498" max="10498" width="10.625" style="14" customWidth="1"/>
    <col min="10499" max="10499" width="8.625" style="14" customWidth="1"/>
    <col min="10500" max="10508" width="6.625" style="14" customWidth="1"/>
    <col min="10509" max="10509" width="6.75" style="14" customWidth="1"/>
    <col min="10510" max="10510" width="7.625" style="14" customWidth="1"/>
    <col min="10511" max="10752" width="9" style="14"/>
    <col min="10753" max="10753" width="3.625" style="14" customWidth="1"/>
    <col min="10754" max="10754" width="10.625" style="14" customWidth="1"/>
    <col min="10755" max="10755" width="8.625" style="14" customWidth="1"/>
    <col min="10756" max="10764" width="6.625" style="14" customWidth="1"/>
    <col min="10765" max="10765" width="6.75" style="14" customWidth="1"/>
    <col min="10766" max="10766" width="7.625" style="14" customWidth="1"/>
    <col min="10767" max="11008" width="9" style="14"/>
    <col min="11009" max="11009" width="3.625" style="14" customWidth="1"/>
    <col min="11010" max="11010" width="10.625" style="14" customWidth="1"/>
    <col min="11011" max="11011" width="8.625" style="14" customWidth="1"/>
    <col min="11012" max="11020" width="6.625" style="14" customWidth="1"/>
    <col min="11021" max="11021" width="6.75" style="14" customWidth="1"/>
    <col min="11022" max="11022" width="7.625" style="14" customWidth="1"/>
    <col min="11023" max="11264" width="9" style="14"/>
    <col min="11265" max="11265" width="3.625" style="14" customWidth="1"/>
    <col min="11266" max="11266" width="10.625" style="14" customWidth="1"/>
    <col min="11267" max="11267" width="8.625" style="14" customWidth="1"/>
    <col min="11268" max="11276" width="6.625" style="14" customWidth="1"/>
    <col min="11277" max="11277" width="6.75" style="14" customWidth="1"/>
    <col min="11278" max="11278" width="7.625" style="14" customWidth="1"/>
    <col min="11279" max="11520" width="9" style="14"/>
    <col min="11521" max="11521" width="3.625" style="14" customWidth="1"/>
    <col min="11522" max="11522" width="10.625" style="14" customWidth="1"/>
    <col min="11523" max="11523" width="8.625" style="14" customWidth="1"/>
    <col min="11524" max="11532" width="6.625" style="14" customWidth="1"/>
    <col min="11533" max="11533" width="6.75" style="14" customWidth="1"/>
    <col min="11534" max="11534" width="7.625" style="14" customWidth="1"/>
    <col min="11535" max="11776" width="9" style="14"/>
    <col min="11777" max="11777" width="3.625" style="14" customWidth="1"/>
    <col min="11778" max="11778" width="10.625" style="14" customWidth="1"/>
    <col min="11779" max="11779" width="8.625" style="14" customWidth="1"/>
    <col min="11780" max="11788" width="6.625" style="14" customWidth="1"/>
    <col min="11789" max="11789" width="6.75" style="14" customWidth="1"/>
    <col min="11790" max="11790" width="7.625" style="14" customWidth="1"/>
    <col min="11791" max="12032" width="9" style="14"/>
    <col min="12033" max="12033" width="3.625" style="14" customWidth="1"/>
    <col min="12034" max="12034" width="10.625" style="14" customWidth="1"/>
    <col min="12035" max="12035" width="8.625" style="14" customWidth="1"/>
    <col min="12036" max="12044" width="6.625" style="14" customWidth="1"/>
    <col min="12045" max="12045" width="6.75" style="14" customWidth="1"/>
    <col min="12046" max="12046" width="7.625" style="14" customWidth="1"/>
    <col min="12047" max="12288" width="9" style="14"/>
    <col min="12289" max="12289" width="3.625" style="14" customWidth="1"/>
    <col min="12290" max="12290" width="10.625" style="14" customWidth="1"/>
    <col min="12291" max="12291" width="8.625" style="14" customWidth="1"/>
    <col min="12292" max="12300" width="6.625" style="14" customWidth="1"/>
    <col min="12301" max="12301" width="6.75" style="14" customWidth="1"/>
    <col min="12302" max="12302" width="7.625" style="14" customWidth="1"/>
    <col min="12303" max="12544" width="9" style="14"/>
    <col min="12545" max="12545" width="3.625" style="14" customWidth="1"/>
    <col min="12546" max="12546" width="10.625" style="14" customWidth="1"/>
    <col min="12547" max="12547" width="8.625" style="14" customWidth="1"/>
    <col min="12548" max="12556" width="6.625" style="14" customWidth="1"/>
    <col min="12557" max="12557" width="6.75" style="14" customWidth="1"/>
    <col min="12558" max="12558" width="7.625" style="14" customWidth="1"/>
    <col min="12559" max="12800" width="9" style="14"/>
    <col min="12801" max="12801" width="3.625" style="14" customWidth="1"/>
    <col min="12802" max="12802" width="10.625" style="14" customWidth="1"/>
    <col min="12803" max="12803" width="8.625" style="14" customWidth="1"/>
    <col min="12804" max="12812" width="6.625" style="14" customWidth="1"/>
    <col min="12813" max="12813" width="6.75" style="14" customWidth="1"/>
    <col min="12814" max="12814" width="7.625" style="14" customWidth="1"/>
    <col min="12815" max="13056" width="9" style="14"/>
    <col min="13057" max="13057" width="3.625" style="14" customWidth="1"/>
    <col min="13058" max="13058" width="10.625" style="14" customWidth="1"/>
    <col min="13059" max="13059" width="8.625" style="14" customWidth="1"/>
    <col min="13060" max="13068" width="6.625" style="14" customWidth="1"/>
    <col min="13069" max="13069" width="6.75" style="14" customWidth="1"/>
    <col min="13070" max="13070" width="7.625" style="14" customWidth="1"/>
    <col min="13071" max="13312" width="9" style="14"/>
    <col min="13313" max="13313" width="3.625" style="14" customWidth="1"/>
    <col min="13314" max="13314" width="10.625" style="14" customWidth="1"/>
    <col min="13315" max="13315" width="8.625" style="14" customWidth="1"/>
    <col min="13316" max="13324" width="6.625" style="14" customWidth="1"/>
    <col min="13325" max="13325" width="6.75" style="14" customWidth="1"/>
    <col min="13326" max="13326" width="7.625" style="14" customWidth="1"/>
    <col min="13327" max="13568" width="9" style="14"/>
    <col min="13569" max="13569" width="3.625" style="14" customWidth="1"/>
    <col min="13570" max="13570" width="10.625" style="14" customWidth="1"/>
    <col min="13571" max="13571" width="8.625" style="14" customWidth="1"/>
    <col min="13572" max="13580" width="6.625" style="14" customWidth="1"/>
    <col min="13581" max="13581" width="6.75" style="14" customWidth="1"/>
    <col min="13582" max="13582" width="7.625" style="14" customWidth="1"/>
    <col min="13583" max="13824" width="9" style="14"/>
    <col min="13825" max="13825" width="3.625" style="14" customWidth="1"/>
    <col min="13826" max="13826" width="10.625" style="14" customWidth="1"/>
    <col min="13827" max="13827" width="8.625" style="14" customWidth="1"/>
    <col min="13828" max="13836" width="6.625" style="14" customWidth="1"/>
    <col min="13837" max="13837" width="6.75" style="14" customWidth="1"/>
    <col min="13838" max="13838" width="7.625" style="14" customWidth="1"/>
    <col min="13839" max="14080" width="9" style="14"/>
    <col min="14081" max="14081" width="3.625" style="14" customWidth="1"/>
    <col min="14082" max="14082" width="10.625" style="14" customWidth="1"/>
    <col min="14083" max="14083" width="8.625" style="14" customWidth="1"/>
    <col min="14084" max="14092" width="6.625" style="14" customWidth="1"/>
    <col min="14093" max="14093" width="6.75" style="14" customWidth="1"/>
    <col min="14094" max="14094" width="7.625" style="14" customWidth="1"/>
    <col min="14095" max="14336" width="9" style="14"/>
    <col min="14337" max="14337" width="3.625" style="14" customWidth="1"/>
    <col min="14338" max="14338" width="10.625" style="14" customWidth="1"/>
    <col min="14339" max="14339" width="8.625" style="14" customWidth="1"/>
    <col min="14340" max="14348" width="6.625" style="14" customWidth="1"/>
    <col min="14349" max="14349" width="6.75" style="14" customWidth="1"/>
    <col min="14350" max="14350" width="7.625" style="14" customWidth="1"/>
    <col min="14351" max="14592" width="9" style="14"/>
    <col min="14593" max="14593" width="3.625" style="14" customWidth="1"/>
    <col min="14594" max="14594" width="10.625" style="14" customWidth="1"/>
    <col min="14595" max="14595" width="8.625" style="14" customWidth="1"/>
    <col min="14596" max="14604" width="6.625" style="14" customWidth="1"/>
    <col min="14605" max="14605" width="6.75" style="14" customWidth="1"/>
    <col min="14606" max="14606" width="7.625" style="14" customWidth="1"/>
    <col min="14607" max="14848" width="9" style="14"/>
    <col min="14849" max="14849" width="3.625" style="14" customWidth="1"/>
    <col min="14850" max="14850" width="10.625" style="14" customWidth="1"/>
    <col min="14851" max="14851" width="8.625" style="14" customWidth="1"/>
    <col min="14852" max="14860" width="6.625" style="14" customWidth="1"/>
    <col min="14861" max="14861" width="6.75" style="14" customWidth="1"/>
    <col min="14862" max="14862" width="7.625" style="14" customWidth="1"/>
    <col min="14863" max="15104" width="9" style="14"/>
    <col min="15105" max="15105" width="3.625" style="14" customWidth="1"/>
    <col min="15106" max="15106" width="10.625" style="14" customWidth="1"/>
    <col min="15107" max="15107" width="8.625" style="14" customWidth="1"/>
    <col min="15108" max="15116" width="6.625" style="14" customWidth="1"/>
    <col min="15117" max="15117" width="6.75" style="14" customWidth="1"/>
    <col min="15118" max="15118" width="7.625" style="14" customWidth="1"/>
    <col min="15119" max="15360" width="9" style="14"/>
    <col min="15361" max="15361" width="3.625" style="14" customWidth="1"/>
    <col min="15362" max="15362" width="10.625" style="14" customWidth="1"/>
    <col min="15363" max="15363" width="8.625" style="14" customWidth="1"/>
    <col min="15364" max="15372" width="6.625" style="14" customWidth="1"/>
    <col min="15373" max="15373" width="6.75" style="14" customWidth="1"/>
    <col min="15374" max="15374" width="7.625" style="14" customWidth="1"/>
    <col min="15375" max="15616" width="9" style="14"/>
    <col min="15617" max="15617" width="3.625" style="14" customWidth="1"/>
    <col min="15618" max="15618" width="10.625" style="14" customWidth="1"/>
    <col min="15619" max="15619" width="8.625" style="14" customWidth="1"/>
    <col min="15620" max="15628" width="6.625" style="14" customWidth="1"/>
    <col min="15629" max="15629" width="6.75" style="14" customWidth="1"/>
    <col min="15630" max="15630" width="7.625" style="14" customWidth="1"/>
    <col min="15631" max="15872" width="9" style="14"/>
    <col min="15873" max="15873" width="3.625" style="14" customWidth="1"/>
    <col min="15874" max="15874" width="10.625" style="14" customWidth="1"/>
    <col min="15875" max="15875" width="8.625" style="14" customWidth="1"/>
    <col min="15876" max="15884" width="6.625" style="14" customWidth="1"/>
    <col min="15885" max="15885" width="6.75" style="14" customWidth="1"/>
    <col min="15886" max="15886" width="7.625" style="14" customWidth="1"/>
    <col min="15887" max="16128" width="9" style="14"/>
    <col min="16129" max="16129" width="3.625" style="14" customWidth="1"/>
    <col min="16130" max="16130" width="10.625" style="14" customWidth="1"/>
    <col min="16131" max="16131" width="8.625" style="14" customWidth="1"/>
    <col min="16132" max="16140" width="6.625" style="14" customWidth="1"/>
    <col min="16141" max="16141" width="6.75" style="14" customWidth="1"/>
    <col min="16142" max="16142" width="7.625" style="14" customWidth="1"/>
    <col min="16143" max="16384" width="9" style="14"/>
  </cols>
  <sheetData>
    <row r="1" spans="1:14" ht="30" customHeight="1">
      <c r="A1" s="238" t="s">
        <v>243</v>
      </c>
      <c r="C1" s="175"/>
      <c r="F1" s="175"/>
      <c r="G1" s="175"/>
      <c r="H1" s="175"/>
      <c r="I1" s="175"/>
      <c r="J1" s="175"/>
      <c r="K1" s="175"/>
      <c r="L1" s="175"/>
    </row>
    <row r="2" spans="1:14" ht="18" customHeight="1">
      <c r="B2" s="152" t="s">
        <v>244</v>
      </c>
      <c r="C2" s="175"/>
      <c r="E2" s="175"/>
      <c r="F2" s="175"/>
      <c r="G2" s="175"/>
      <c r="H2" s="175"/>
      <c r="I2" s="175"/>
      <c r="J2" s="175"/>
      <c r="K2" s="175"/>
      <c r="L2" s="241" t="s">
        <v>245</v>
      </c>
      <c r="M2" s="152"/>
    </row>
    <row r="3" spans="1:14" ht="12" customHeight="1">
      <c r="B3" s="499" t="s">
        <v>140</v>
      </c>
      <c r="C3" s="584" t="s">
        <v>246</v>
      </c>
      <c r="D3" s="585"/>
      <c r="E3" s="586" t="s">
        <v>247</v>
      </c>
      <c r="F3" s="581" t="s">
        <v>248</v>
      </c>
      <c r="G3" s="581" t="s">
        <v>249</v>
      </c>
      <c r="H3" s="581" t="s">
        <v>250</v>
      </c>
      <c r="I3" s="581" t="s">
        <v>251</v>
      </c>
      <c r="J3" s="578" t="s">
        <v>252</v>
      </c>
      <c r="K3" s="242" t="s">
        <v>253</v>
      </c>
      <c r="L3" s="243" t="s">
        <v>253</v>
      </c>
      <c r="N3" s="14"/>
    </row>
    <row r="4" spans="1:14" ht="12" customHeight="1">
      <c r="B4" s="500"/>
      <c r="C4" s="244"/>
      <c r="D4" s="245" t="s">
        <v>254</v>
      </c>
      <c r="E4" s="587"/>
      <c r="F4" s="582"/>
      <c r="G4" s="582"/>
      <c r="H4" s="582"/>
      <c r="I4" s="582"/>
      <c r="J4" s="579"/>
      <c r="K4" s="246"/>
      <c r="L4" s="247" t="s">
        <v>255</v>
      </c>
      <c r="N4" s="14"/>
    </row>
    <row r="5" spans="1:14" ht="12" customHeight="1">
      <c r="B5" s="501"/>
      <c r="C5" s="248"/>
      <c r="D5" s="249" t="s">
        <v>256</v>
      </c>
      <c r="E5" s="588"/>
      <c r="F5" s="583"/>
      <c r="G5" s="583"/>
      <c r="H5" s="583"/>
      <c r="I5" s="583"/>
      <c r="J5" s="580"/>
      <c r="K5" s="246" t="s">
        <v>257</v>
      </c>
      <c r="L5" s="250" t="s">
        <v>258</v>
      </c>
      <c r="N5" s="14"/>
    </row>
    <row r="6" spans="1:14" s="170" customFormat="1" ht="15" customHeight="1">
      <c r="B6" s="251" t="s">
        <v>259</v>
      </c>
      <c r="C6" s="252">
        <f>SUM(C7:C10)</f>
        <v>1851</v>
      </c>
      <c r="D6" s="253">
        <f>SUM(D7:D10)</f>
        <v>44</v>
      </c>
      <c r="E6" s="254">
        <f>SUM(E7:E10)</f>
        <v>203</v>
      </c>
      <c r="F6" s="255">
        <f t="shared" ref="F6:K6" si="0">SUM(F7:F10)</f>
        <v>484</v>
      </c>
      <c r="G6" s="255">
        <f t="shared" si="0"/>
        <v>330</v>
      </c>
      <c r="H6" s="255">
        <f t="shared" si="0"/>
        <v>271</v>
      </c>
      <c r="I6" s="255">
        <f t="shared" si="0"/>
        <v>304</v>
      </c>
      <c r="J6" s="253">
        <f t="shared" si="0"/>
        <v>259</v>
      </c>
      <c r="K6" s="159">
        <f t="shared" si="0"/>
        <v>17079</v>
      </c>
      <c r="L6" s="256">
        <f t="shared" ref="L6:L36" si="1">ROUND((C6-D6)/K6*100,1)</f>
        <v>10.6</v>
      </c>
    </row>
    <row r="7" spans="1:14" ht="15" hidden="1" customHeight="1">
      <c r="B7" s="257" t="s">
        <v>111</v>
      </c>
      <c r="C7" s="244">
        <f>SUM(E7:J7)</f>
        <v>604</v>
      </c>
      <c r="D7" s="258">
        <v>14</v>
      </c>
      <c r="E7" s="259">
        <v>69</v>
      </c>
      <c r="F7" s="260">
        <v>164</v>
      </c>
      <c r="G7" s="260">
        <v>112</v>
      </c>
      <c r="H7" s="260">
        <v>78</v>
      </c>
      <c r="I7" s="260">
        <v>97</v>
      </c>
      <c r="J7" s="261">
        <v>84</v>
      </c>
      <c r="K7" s="162">
        <v>5012</v>
      </c>
      <c r="L7" s="262">
        <f t="shared" si="1"/>
        <v>11.8</v>
      </c>
      <c r="N7" s="14"/>
    </row>
    <row r="8" spans="1:14" ht="15" hidden="1" customHeight="1">
      <c r="B8" s="257" t="s">
        <v>112</v>
      </c>
      <c r="C8" s="244">
        <f>SUM(E8:J8)</f>
        <v>628</v>
      </c>
      <c r="D8" s="258">
        <v>17</v>
      </c>
      <c r="E8" s="259">
        <v>66</v>
      </c>
      <c r="F8" s="260">
        <v>146</v>
      </c>
      <c r="G8" s="260">
        <v>115</v>
      </c>
      <c r="H8" s="260">
        <v>99</v>
      </c>
      <c r="I8" s="260">
        <v>114</v>
      </c>
      <c r="J8" s="261">
        <v>88</v>
      </c>
      <c r="K8" s="162">
        <v>5533</v>
      </c>
      <c r="L8" s="262">
        <f t="shared" si="1"/>
        <v>11</v>
      </c>
      <c r="N8" s="14"/>
    </row>
    <row r="9" spans="1:14" ht="15" hidden="1" customHeight="1">
      <c r="B9" s="257" t="s">
        <v>114</v>
      </c>
      <c r="C9" s="244">
        <f>SUM(E9:J9)</f>
        <v>355</v>
      </c>
      <c r="D9" s="258">
        <v>7</v>
      </c>
      <c r="E9" s="259">
        <v>28</v>
      </c>
      <c r="F9" s="260">
        <v>108</v>
      </c>
      <c r="G9" s="260">
        <v>62</v>
      </c>
      <c r="H9" s="260">
        <v>55</v>
      </c>
      <c r="I9" s="260">
        <v>50</v>
      </c>
      <c r="J9" s="261">
        <v>52</v>
      </c>
      <c r="K9" s="162">
        <v>3942</v>
      </c>
      <c r="L9" s="262">
        <f t="shared" si="1"/>
        <v>8.8000000000000007</v>
      </c>
      <c r="N9" s="14"/>
    </row>
    <row r="10" spans="1:14" ht="15" hidden="1" customHeight="1">
      <c r="B10" s="257" t="s">
        <v>115</v>
      </c>
      <c r="C10" s="244">
        <f>SUM(E10:J10)</f>
        <v>264</v>
      </c>
      <c r="D10" s="263">
        <v>6</v>
      </c>
      <c r="E10" s="259">
        <v>40</v>
      </c>
      <c r="F10" s="260">
        <v>66</v>
      </c>
      <c r="G10" s="260">
        <v>41</v>
      </c>
      <c r="H10" s="260">
        <v>39</v>
      </c>
      <c r="I10" s="260">
        <v>43</v>
      </c>
      <c r="J10" s="261">
        <v>35</v>
      </c>
      <c r="K10" s="162">
        <v>2592</v>
      </c>
      <c r="L10" s="264">
        <f t="shared" si="1"/>
        <v>10</v>
      </c>
      <c r="N10" s="14"/>
    </row>
    <row r="11" spans="1:14" s="170" customFormat="1" ht="15" customHeight="1">
      <c r="B11" s="251" t="s">
        <v>260</v>
      </c>
      <c r="C11" s="252">
        <f>SUM(C12:C15)</f>
        <v>2152</v>
      </c>
      <c r="D11" s="253">
        <f>SUM(D12:D15)</f>
        <v>44</v>
      </c>
      <c r="E11" s="254">
        <f>SUM(E12:E15)</f>
        <v>210</v>
      </c>
      <c r="F11" s="255">
        <f t="shared" ref="F11:K11" si="2">SUM(F12:F15)</f>
        <v>596</v>
      </c>
      <c r="G11" s="255">
        <f t="shared" si="2"/>
        <v>378</v>
      </c>
      <c r="H11" s="255">
        <f t="shared" si="2"/>
        <v>295</v>
      </c>
      <c r="I11" s="255">
        <f t="shared" si="2"/>
        <v>340</v>
      </c>
      <c r="J11" s="253">
        <f t="shared" si="2"/>
        <v>333</v>
      </c>
      <c r="K11" s="159">
        <f t="shared" si="2"/>
        <v>17673</v>
      </c>
      <c r="L11" s="256">
        <f t="shared" si="1"/>
        <v>11.9</v>
      </c>
    </row>
    <row r="12" spans="1:14" ht="15" hidden="1" customHeight="1">
      <c r="B12" s="257" t="s">
        <v>111</v>
      </c>
      <c r="C12" s="244">
        <f>SUM(E12:J12)</f>
        <v>708</v>
      </c>
      <c r="D12" s="258">
        <v>21</v>
      </c>
      <c r="E12" s="259">
        <v>93</v>
      </c>
      <c r="F12" s="260">
        <v>209</v>
      </c>
      <c r="G12" s="260">
        <v>110</v>
      </c>
      <c r="H12" s="260">
        <v>81</v>
      </c>
      <c r="I12" s="260">
        <v>101</v>
      </c>
      <c r="J12" s="261">
        <v>114</v>
      </c>
      <c r="K12" s="162">
        <v>5209</v>
      </c>
      <c r="L12" s="262">
        <f t="shared" si="1"/>
        <v>13.2</v>
      </c>
      <c r="N12" s="14"/>
    </row>
    <row r="13" spans="1:14" ht="15" hidden="1" customHeight="1">
      <c r="B13" s="257" t="s">
        <v>112</v>
      </c>
      <c r="C13" s="244">
        <f>SUM(E13:J13)</f>
        <v>733</v>
      </c>
      <c r="D13" s="258">
        <v>11</v>
      </c>
      <c r="E13" s="259">
        <v>68</v>
      </c>
      <c r="F13" s="260">
        <v>185</v>
      </c>
      <c r="G13" s="260">
        <v>121</v>
      </c>
      <c r="H13" s="260">
        <v>116</v>
      </c>
      <c r="I13" s="260">
        <v>133</v>
      </c>
      <c r="J13" s="261">
        <v>110</v>
      </c>
      <c r="K13" s="162">
        <v>5747</v>
      </c>
      <c r="L13" s="262">
        <f t="shared" si="1"/>
        <v>12.6</v>
      </c>
      <c r="N13" s="14"/>
    </row>
    <row r="14" spans="1:14" ht="15" hidden="1" customHeight="1">
      <c r="B14" s="257" t="s">
        <v>114</v>
      </c>
      <c r="C14" s="244">
        <f>SUM(E14:J14)</f>
        <v>459</v>
      </c>
      <c r="D14" s="258">
        <v>7</v>
      </c>
      <c r="E14" s="259">
        <v>28</v>
      </c>
      <c r="F14" s="260">
        <v>134</v>
      </c>
      <c r="G14" s="260">
        <v>93</v>
      </c>
      <c r="H14" s="260">
        <v>68</v>
      </c>
      <c r="I14" s="260">
        <v>70</v>
      </c>
      <c r="J14" s="261">
        <v>66</v>
      </c>
      <c r="K14" s="162">
        <v>4098</v>
      </c>
      <c r="L14" s="262">
        <f t="shared" si="1"/>
        <v>11</v>
      </c>
      <c r="N14" s="14"/>
    </row>
    <row r="15" spans="1:14" ht="15" hidden="1" customHeight="1">
      <c r="B15" s="257" t="s">
        <v>115</v>
      </c>
      <c r="C15" s="244">
        <f>SUM(E15:J15)</f>
        <v>252</v>
      </c>
      <c r="D15" s="263">
        <v>5</v>
      </c>
      <c r="E15" s="259">
        <v>21</v>
      </c>
      <c r="F15" s="260">
        <v>68</v>
      </c>
      <c r="G15" s="260">
        <v>54</v>
      </c>
      <c r="H15" s="260">
        <v>30</v>
      </c>
      <c r="I15" s="260">
        <v>36</v>
      </c>
      <c r="J15" s="261">
        <v>43</v>
      </c>
      <c r="K15" s="162">
        <v>2619</v>
      </c>
      <c r="L15" s="264">
        <f t="shared" si="1"/>
        <v>9.4</v>
      </c>
      <c r="N15" s="14"/>
    </row>
    <row r="16" spans="1:14" s="170" customFormat="1" ht="15" customHeight="1">
      <c r="B16" s="251" t="s">
        <v>261</v>
      </c>
      <c r="C16" s="252">
        <f>SUM(C17:C20)</f>
        <v>2281</v>
      </c>
      <c r="D16" s="253">
        <f>SUM(D17:D20)</f>
        <v>52</v>
      </c>
      <c r="E16" s="254">
        <f>SUM(E17:E20)</f>
        <v>222</v>
      </c>
      <c r="F16" s="255">
        <f t="shared" ref="F16:K16" si="3">SUM(F17:F20)</f>
        <v>726</v>
      </c>
      <c r="G16" s="255">
        <f t="shared" si="3"/>
        <v>394</v>
      </c>
      <c r="H16" s="255">
        <f t="shared" si="3"/>
        <v>291</v>
      </c>
      <c r="I16" s="255">
        <f t="shared" si="3"/>
        <v>339</v>
      </c>
      <c r="J16" s="253">
        <f t="shared" si="3"/>
        <v>309</v>
      </c>
      <c r="K16" s="159">
        <f t="shared" si="3"/>
        <v>18054</v>
      </c>
      <c r="L16" s="256">
        <f t="shared" si="1"/>
        <v>12.3</v>
      </c>
    </row>
    <row r="17" spans="2:14" ht="15" customHeight="1">
      <c r="B17" s="257" t="s">
        <v>111</v>
      </c>
      <c r="C17" s="244">
        <f>SUM(E17:J17)</f>
        <v>725</v>
      </c>
      <c r="D17" s="258">
        <v>21</v>
      </c>
      <c r="E17" s="259">
        <v>99</v>
      </c>
      <c r="F17" s="260">
        <v>248</v>
      </c>
      <c r="G17" s="260">
        <v>109</v>
      </c>
      <c r="H17" s="260">
        <v>71</v>
      </c>
      <c r="I17" s="260">
        <v>100</v>
      </c>
      <c r="J17" s="261">
        <v>98</v>
      </c>
      <c r="K17" s="162">
        <v>5309</v>
      </c>
      <c r="L17" s="262">
        <f t="shared" si="1"/>
        <v>13.3</v>
      </c>
      <c r="N17" s="14"/>
    </row>
    <row r="18" spans="2:14" ht="15" customHeight="1">
      <c r="B18" s="257" t="s">
        <v>112</v>
      </c>
      <c r="C18" s="244">
        <f>SUM(E18:J18)</f>
        <v>759</v>
      </c>
      <c r="D18" s="258">
        <v>11</v>
      </c>
      <c r="E18" s="259">
        <v>74</v>
      </c>
      <c r="F18" s="260">
        <v>222</v>
      </c>
      <c r="G18" s="260">
        <v>143</v>
      </c>
      <c r="H18" s="260">
        <v>104</v>
      </c>
      <c r="I18" s="260">
        <v>124</v>
      </c>
      <c r="J18" s="261">
        <v>92</v>
      </c>
      <c r="K18" s="162">
        <v>5857</v>
      </c>
      <c r="L18" s="262">
        <f t="shared" si="1"/>
        <v>12.8</v>
      </c>
      <c r="N18" s="14"/>
    </row>
    <row r="19" spans="2:14" ht="15" customHeight="1">
      <c r="B19" s="257" t="s">
        <v>114</v>
      </c>
      <c r="C19" s="244">
        <f>SUM(E19:J19)</f>
        <v>531</v>
      </c>
      <c r="D19" s="258">
        <v>11</v>
      </c>
      <c r="E19" s="259">
        <v>21</v>
      </c>
      <c r="F19" s="260">
        <v>174</v>
      </c>
      <c r="G19" s="260">
        <v>103</v>
      </c>
      <c r="H19" s="260">
        <v>80</v>
      </c>
      <c r="I19" s="260">
        <v>69</v>
      </c>
      <c r="J19" s="261">
        <v>84</v>
      </c>
      <c r="K19" s="162">
        <v>4241</v>
      </c>
      <c r="L19" s="262">
        <f t="shared" si="1"/>
        <v>12.3</v>
      </c>
      <c r="N19" s="14"/>
    </row>
    <row r="20" spans="2:14" ht="15" customHeight="1">
      <c r="B20" s="257" t="s">
        <v>115</v>
      </c>
      <c r="C20" s="244">
        <f>SUM(E20:J20)</f>
        <v>266</v>
      </c>
      <c r="D20" s="263">
        <v>9</v>
      </c>
      <c r="E20" s="259">
        <v>28</v>
      </c>
      <c r="F20" s="260">
        <v>82</v>
      </c>
      <c r="G20" s="260">
        <v>39</v>
      </c>
      <c r="H20" s="260">
        <v>36</v>
      </c>
      <c r="I20" s="260">
        <v>46</v>
      </c>
      <c r="J20" s="261">
        <v>35</v>
      </c>
      <c r="K20" s="162">
        <v>2647</v>
      </c>
      <c r="L20" s="264">
        <f t="shared" si="1"/>
        <v>9.6999999999999993</v>
      </c>
      <c r="N20" s="14"/>
    </row>
    <row r="21" spans="2:14" s="170" customFormat="1" ht="15" customHeight="1">
      <c r="B21" s="251" t="s">
        <v>262</v>
      </c>
      <c r="C21" s="252">
        <f>SUM(C22:C25)</f>
        <v>2435</v>
      </c>
      <c r="D21" s="253">
        <f>SUM(D22:D25)</f>
        <v>49</v>
      </c>
      <c r="E21" s="254">
        <f>SUM(E22:E25)</f>
        <v>239</v>
      </c>
      <c r="F21" s="255">
        <f t="shared" ref="F21:K21" si="4">SUM(F22:F25)</f>
        <v>789</v>
      </c>
      <c r="G21" s="255">
        <f t="shared" si="4"/>
        <v>411</v>
      </c>
      <c r="H21" s="255">
        <f t="shared" si="4"/>
        <v>295</v>
      </c>
      <c r="I21" s="255">
        <f t="shared" si="4"/>
        <v>360</v>
      </c>
      <c r="J21" s="253">
        <f t="shared" si="4"/>
        <v>341</v>
      </c>
      <c r="K21" s="159">
        <f t="shared" si="4"/>
        <v>18490</v>
      </c>
      <c r="L21" s="256">
        <f t="shared" si="1"/>
        <v>12.9</v>
      </c>
    </row>
    <row r="22" spans="2:14" ht="15" customHeight="1">
      <c r="B22" s="257" t="s">
        <v>111</v>
      </c>
      <c r="C22" s="244">
        <f>SUM(E22:J22)</f>
        <v>749</v>
      </c>
      <c r="D22" s="258">
        <v>16</v>
      </c>
      <c r="E22" s="259">
        <v>98</v>
      </c>
      <c r="F22" s="260">
        <v>276</v>
      </c>
      <c r="G22" s="260">
        <v>101</v>
      </c>
      <c r="H22" s="260">
        <v>71</v>
      </c>
      <c r="I22" s="260">
        <v>103</v>
      </c>
      <c r="J22" s="261">
        <v>100</v>
      </c>
      <c r="K22" s="162">
        <v>5371</v>
      </c>
      <c r="L22" s="262">
        <f t="shared" si="1"/>
        <v>13.6</v>
      </c>
      <c r="N22" s="14"/>
    </row>
    <row r="23" spans="2:14" ht="15" customHeight="1">
      <c r="B23" s="257" t="s">
        <v>112</v>
      </c>
      <c r="C23" s="244">
        <f>SUM(E23:J23)</f>
        <v>816</v>
      </c>
      <c r="D23" s="258">
        <v>18</v>
      </c>
      <c r="E23" s="259">
        <v>72</v>
      </c>
      <c r="F23" s="260">
        <v>249</v>
      </c>
      <c r="G23" s="260">
        <v>146</v>
      </c>
      <c r="H23" s="260">
        <v>105</v>
      </c>
      <c r="I23" s="260">
        <v>137</v>
      </c>
      <c r="J23" s="261">
        <v>107</v>
      </c>
      <c r="K23" s="162">
        <v>5974</v>
      </c>
      <c r="L23" s="262">
        <f t="shared" si="1"/>
        <v>13.4</v>
      </c>
      <c r="N23" s="14"/>
    </row>
    <row r="24" spans="2:14" ht="15" customHeight="1">
      <c r="B24" s="257" t="s">
        <v>114</v>
      </c>
      <c r="C24" s="244">
        <f>SUM(E24:J24)</f>
        <v>564</v>
      </c>
      <c r="D24" s="258">
        <v>11</v>
      </c>
      <c r="E24" s="259">
        <v>38</v>
      </c>
      <c r="F24" s="260">
        <v>159</v>
      </c>
      <c r="G24" s="260">
        <v>119</v>
      </c>
      <c r="H24" s="260">
        <v>78</v>
      </c>
      <c r="I24" s="260">
        <v>72</v>
      </c>
      <c r="J24" s="261">
        <v>98</v>
      </c>
      <c r="K24" s="162">
        <v>4400</v>
      </c>
      <c r="L24" s="262">
        <f t="shared" si="1"/>
        <v>12.6</v>
      </c>
      <c r="N24" s="14"/>
    </row>
    <row r="25" spans="2:14" ht="15" customHeight="1">
      <c r="B25" s="257" t="s">
        <v>115</v>
      </c>
      <c r="C25" s="244">
        <f>SUM(E25:J25)</f>
        <v>306</v>
      </c>
      <c r="D25" s="263">
        <v>4</v>
      </c>
      <c r="E25" s="259">
        <v>31</v>
      </c>
      <c r="F25" s="260">
        <v>105</v>
      </c>
      <c r="G25" s="260">
        <v>45</v>
      </c>
      <c r="H25" s="260">
        <v>41</v>
      </c>
      <c r="I25" s="260">
        <v>48</v>
      </c>
      <c r="J25" s="261">
        <v>36</v>
      </c>
      <c r="K25" s="162">
        <v>2745</v>
      </c>
      <c r="L25" s="264">
        <f t="shared" si="1"/>
        <v>11</v>
      </c>
      <c r="N25" s="14"/>
    </row>
    <row r="26" spans="2:14" s="170" customFormat="1" ht="15" customHeight="1">
      <c r="B26" s="251" t="s">
        <v>263</v>
      </c>
      <c r="C26" s="252">
        <f>SUM(C27:C30)</f>
        <v>2598</v>
      </c>
      <c r="D26" s="253">
        <f>SUM(D27:D30)</f>
        <v>61</v>
      </c>
      <c r="E26" s="254">
        <f>SUM(E27:E30)</f>
        <v>263</v>
      </c>
      <c r="F26" s="255">
        <f t="shared" ref="F26:K26" si="5">SUM(F27:F30)</f>
        <v>810</v>
      </c>
      <c r="G26" s="255">
        <f t="shared" si="5"/>
        <v>411</v>
      </c>
      <c r="H26" s="255">
        <f t="shared" si="5"/>
        <v>355</v>
      </c>
      <c r="I26" s="255">
        <f t="shared" si="5"/>
        <v>367</v>
      </c>
      <c r="J26" s="253">
        <f t="shared" si="5"/>
        <v>392</v>
      </c>
      <c r="K26" s="159">
        <f t="shared" si="5"/>
        <v>18597</v>
      </c>
      <c r="L26" s="256">
        <f t="shared" si="1"/>
        <v>13.6</v>
      </c>
    </row>
    <row r="27" spans="2:14" ht="15" customHeight="1">
      <c r="B27" s="257" t="s">
        <v>111</v>
      </c>
      <c r="C27" s="244">
        <f>SUM(E27:J27)</f>
        <v>798</v>
      </c>
      <c r="D27" s="258">
        <v>22</v>
      </c>
      <c r="E27" s="259">
        <v>98</v>
      </c>
      <c r="F27" s="260">
        <v>316</v>
      </c>
      <c r="G27" s="260">
        <v>95</v>
      </c>
      <c r="H27" s="260">
        <v>97</v>
      </c>
      <c r="I27" s="260">
        <v>96</v>
      </c>
      <c r="J27" s="261">
        <v>96</v>
      </c>
      <c r="K27" s="162">
        <v>5325</v>
      </c>
      <c r="L27" s="262">
        <f t="shared" si="1"/>
        <v>14.6</v>
      </c>
      <c r="N27" s="14"/>
    </row>
    <row r="28" spans="2:14" ht="15" customHeight="1">
      <c r="B28" s="257" t="s">
        <v>112</v>
      </c>
      <c r="C28" s="244">
        <f>SUM(E28:J28)</f>
        <v>849</v>
      </c>
      <c r="D28" s="258">
        <v>20</v>
      </c>
      <c r="E28" s="259">
        <v>73</v>
      </c>
      <c r="F28" s="260">
        <v>242</v>
      </c>
      <c r="G28" s="260">
        <v>143</v>
      </c>
      <c r="H28" s="260">
        <v>122</v>
      </c>
      <c r="I28" s="260">
        <v>137</v>
      </c>
      <c r="J28" s="261">
        <v>132</v>
      </c>
      <c r="K28" s="162">
        <v>6065</v>
      </c>
      <c r="L28" s="262">
        <f t="shared" si="1"/>
        <v>13.7</v>
      </c>
      <c r="N28" s="14"/>
    </row>
    <row r="29" spans="2:14" ht="15" customHeight="1">
      <c r="B29" s="257" t="s">
        <v>114</v>
      </c>
      <c r="C29" s="244">
        <f>SUM(E29:J29)</f>
        <v>606</v>
      </c>
      <c r="D29" s="258">
        <v>13</v>
      </c>
      <c r="E29" s="259">
        <v>51</v>
      </c>
      <c r="F29" s="260">
        <v>153</v>
      </c>
      <c r="G29" s="260">
        <v>107</v>
      </c>
      <c r="H29" s="260">
        <v>98</v>
      </c>
      <c r="I29" s="260">
        <v>75</v>
      </c>
      <c r="J29" s="261">
        <v>122</v>
      </c>
      <c r="K29" s="162">
        <v>4435</v>
      </c>
      <c r="L29" s="262">
        <f t="shared" si="1"/>
        <v>13.4</v>
      </c>
      <c r="N29" s="14"/>
    </row>
    <row r="30" spans="2:14" ht="15" customHeight="1">
      <c r="B30" s="257" t="s">
        <v>115</v>
      </c>
      <c r="C30" s="244">
        <f>SUM(E30:J30)</f>
        <v>345</v>
      </c>
      <c r="D30" s="263">
        <v>6</v>
      </c>
      <c r="E30" s="259">
        <v>41</v>
      </c>
      <c r="F30" s="260">
        <v>99</v>
      </c>
      <c r="G30" s="260">
        <v>66</v>
      </c>
      <c r="H30" s="260">
        <v>38</v>
      </c>
      <c r="I30" s="260">
        <v>59</v>
      </c>
      <c r="J30" s="261">
        <v>42</v>
      </c>
      <c r="K30" s="162">
        <v>2772</v>
      </c>
      <c r="L30" s="264">
        <f t="shared" si="1"/>
        <v>12.2</v>
      </c>
      <c r="N30" s="14"/>
    </row>
    <row r="31" spans="2:14" s="170" customFormat="1" ht="15" customHeight="1">
      <c r="B31" s="251" t="s">
        <v>264</v>
      </c>
      <c r="C31" s="252">
        <f>SUM(C32:C35)</f>
        <v>2803</v>
      </c>
      <c r="D31" s="253">
        <f>SUM(D32:D35)</f>
        <v>80</v>
      </c>
      <c r="E31" s="254">
        <f>SUM(E32:E35)</f>
        <v>332</v>
      </c>
      <c r="F31" s="255">
        <f t="shared" ref="F31:K31" si="6">SUM(F32:F35)</f>
        <v>916</v>
      </c>
      <c r="G31" s="255">
        <f t="shared" si="6"/>
        <v>432</v>
      </c>
      <c r="H31" s="255">
        <f t="shared" si="6"/>
        <v>401</v>
      </c>
      <c r="I31" s="255">
        <f t="shared" si="6"/>
        <v>364</v>
      </c>
      <c r="J31" s="253">
        <f t="shared" si="6"/>
        <v>358</v>
      </c>
      <c r="K31" s="159">
        <f t="shared" si="6"/>
        <v>18733</v>
      </c>
      <c r="L31" s="256">
        <f t="shared" si="1"/>
        <v>14.5</v>
      </c>
    </row>
    <row r="32" spans="2:14" ht="15" customHeight="1">
      <c r="B32" s="257" t="s">
        <v>111</v>
      </c>
      <c r="C32" s="244">
        <f>SUM(E32:J32)</f>
        <v>869</v>
      </c>
      <c r="D32" s="258">
        <v>26</v>
      </c>
      <c r="E32" s="259">
        <v>112</v>
      </c>
      <c r="F32" s="260">
        <v>334</v>
      </c>
      <c r="G32" s="260">
        <v>128</v>
      </c>
      <c r="H32" s="260">
        <v>96</v>
      </c>
      <c r="I32" s="260">
        <v>103</v>
      </c>
      <c r="J32" s="261">
        <v>96</v>
      </c>
      <c r="K32" s="162">
        <v>5338</v>
      </c>
      <c r="L32" s="262">
        <f t="shared" si="1"/>
        <v>15.8</v>
      </c>
      <c r="N32" s="14"/>
    </row>
    <row r="33" spans="2:14" ht="15" customHeight="1">
      <c r="B33" s="257" t="s">
        <v>112</v>
      </c>
      <c r="C33" s="244">
        <f>SUM(E33:J33)</f>
        <v>929</v>
      </c>
      <c r="D33" s="258">
        <v>28</v>
      </c>
      <c r="E33" s="259">
        <v>113</v>
      </c>
      <c r="F33" s="260">
        <v>292</v>
      </c>
      <c r="G33" s="260">
        <v>135</v>
      </c>
      <c r="H33" s="260">
        <v>152</v>
      </c>
      <c r="I33" s="260">
        <v>125</v>
      </c>
      <c r="J33" s="261">
        <v>112</v>
      </c>
      <c r="K33" s="162">
        <v>6153</v>
      </c>
      <c r="L33" s="262">
        <f t="shared" si="1"/>
        <v>14.6</v>
      </c>
      <c r="N33" s="14"/>
    </row>
    <row r="34" spans="2:14" ht="15" customHeight="1">
      <c r="B34" s="257" t="s">
        <v>114</v>
      </c>
      <c r="C34" s="244">
        <f>SUM(E34:J34)</f>
        <v>630</v>
      </c>
      <c r="D34" s="258">
        <v>19</v>
      </c>
      <c r="E34" s="259">
        <v>61</v>
      </c>
      <c r="F34" s="260">
        <v>171</v>
      </c>
      <c r="G34" s="260">
        <v>112</v>
      </c>
      <c r="H34" s="260">
        <v>103</v>
      </c>
      <c r="I34" s="260">
        <v>81</v>
      </c>
      <c r="J34" s="261">
        <v>102</v>
      </c>
      <c r="K34" s="162">
        <v>4522</v>
      </c>
      <c r="L34" s="262">
        <f t="shared" si="1"/>
        <v>13.5</v>
      </c>
      <c r="N34" s="14"/>
    </row>
    <row r="35" spans="2:14" ht="15" customHeight="1">
      <c r="B35" s="257" t="s">
        <v>115</v>
      </c>
      <c r="C35" s="244">
        <f>SUM(E35:J35)</f>
        <v>375</v>
      </c>
      <c r="D35" s="263">
        <v>7</v>
      </c>
      <c r="E35" s="259">
        <v>46</v>
      </c>
      <c r="F35" s="260">
        <v>119</v>
      </c>
      <c r="G35" s="260">
        <v>57</v>
      </c>
      <c r="H35" s="260">
        <v>50</v>
      </c>
      <c r="I35" s="260">
        <v>55</v>
      </c>
      <c r="J35" s="261">
        <v>48</v>
      </c>
      <c r="K35" s="162">
        <v>2720</v>
      </c>
      <c r="L35" s="264">
        <f t="shared" si="1"/>
        <v>13.5</v>
      </c>
      <c r="N35" s="14"/>
    </row>
    <row r="36" spans="2:14" ht="15" customHeight="1">
      <c r="B36" s="265" t="s">
        <v>265</v>
      </c>
      <c r="C36" s="266">
        <f>SUM(E36:J36)</f>
        <v>2991</v>
      </c>
      <c r="D36" s="267">
        <v>88</v>
      </c>
      <c r="E36" s="268">
        <v>346</v>
      </c>
      <c r="F36" s="269">
        <v>993</v>
      </c>
      <c r="G36" s="269">
        <v>434</v>
      </c>
      <c r="H36" s="269">
        <v>444</v>
      </c>
      <c r="I36" s="269">
        <v>409</v>
      </c>
      <c r="J36" s="267">
        <v>365</v>
      </c>
      <c r="K36" s="270">
        <v>19131</v>
      </c>
      <c r="L36" s="271">
        <f t="shared" si="1"/>
        <v>15.2</v>
      </c>
      <c r="M36" s="272"/>
      <c r="N36" s="273"/>
    </row>
    <row r="37" spans="2:14" ht="10.5" customHeight="1">
      <c r="B37" s="274"/>
      <c r="C37" s="275"/>
      <c r="D37" s="275"/>
      <c r="E37" s="275"/>
      <c r="F37" s="275"/>
      <c r="G37" s="275"/>
      <c r="H37" s="275"/>
      <c r="I37" s="275"/>
      <c r="J37" s="275"/>
      <c r="K37" s="276"/>
      <c r="L37" s="277"/>
      <c r="M37" s="273"/>
      <c r="N37" s="273"/>
    </row>
    <row r="38" spans="2:14" ht="11.25" customHeight="1">
      <c r="B38" s="278"/>
      <c r="C38" s="279"/>
      <c r="D38" s="280"/>
      <c r="E38" s="280"/>
      <c r="F38" s="280"/>
      <c r="G38" s="280"/>
      <c r="H38" s="280"/>
      <c r="I38" s="280"/>
      <c r="J38" s="280"/>
      <c r="K38" s="280"/>
      <c r="L38" s="280"/>
      <c r="M38" s="241" t="s">
        <v>245</v>
      </c>
      <c r="N38" s="281"/>
    </row>
    <row r="39" spans="2:14" ht="12" customHeight="1">
      <c r="B39" s="499" t="s">
        <v>140</v>
      </c>
      <c r="C39" s="584" t="s">
        <v>246</v>
      </c>
      <c r="D39" s="585"/>
      <c r="E39" s="282"/>
      <c r="F39" s="282"/>
      <c r="G39" s="581" t="s">
        <v>248</v>
      </c>
      <c r="H39" s="581" t="s">
        <v>249</v>
      </c>
      <c r="I39" s="581" t="s">
        <v>250</v>
      </c>
      <c r="J39" s="581" t="s">
        <v>251</v>
      </c>
      <c r="K39" s="578" t="s">
        <v>252</v>
      </c>
      <c r="L39" s="242" t="s">
        <v>253</v>
      </c>
      <c r="M39" s="243" t="s">
        <v>253</v>
      </c>
      <c r="N39" s="272"/>
    </row>
    <row r="40" spans="2:14" ht="12" customHeight="1">
      <c r="B40" s="500"/>
      <c r="C40" s="244"/>
      <c r="D40" s="245" t="s">
        <v>254</v>
      </c>
      <c r="E40" s="283" t="s">
        <v>266</v>
      </c>
      <c r="F40" s="283" t="s">
        <v>267</v>
      </c>
      <c r="G40" s="582"/>
      <c r="H40" s="582"/>
      <c r="I40" s="582"/>
      <c r="J40" s="582"/>
      <c r="K40" s="579"/>
      <c r="L40" s="246"/>
      <c r="M40" s="247" t="s">
        <v>255</v>
      </c>
      <c r="N40" s="14"/>
    </row>
    <row r="41" spans="2:14" ht="12" customHeight="1">
      <c r="B41" s="501"/>
      <c r="C41" s="248"/>
      <c r="D41" s="249" t="s">
        <v>256</v>
      </c>
      <c r="E41" s="284"/>
      <c r="F41" s="284"/>
      <c r="G41" s="583"/>
      <c r="H41" s="583"/>
      <c r="I41" s="583"/>
      <c r="J41" s="583"/>
      <c r="K41" s="580"/>
      <c r="L41" s="246" t="s">
        <v>257</v>
      </c>
      <c r="M41" s="250" t="s">
        <v>258</v>
      </c>
      <c r="N41" s="14"/>
    </row>
    <row r="42" spans="2:14" ht="15" customHeight="1">
      <c r="B42" s="265" t="s">
        <v>268</v>
      </c>
      <c r="C42" s="266">
        <f t="shared" ref="C42:C48" si="7">SUM(E42:K42)</f>
        <v>3022</v>
      </c>
      <c r="D42" s="267">
        <v>81</v>
      </c>
      <c r="E42" s="269">
        <v>227</v>
      </c>
      <c r="F42" s="269">
        <v>265</v>
      </c>
      <c r="G42" s="269">
        <v>748</v>
      </c>
      <c r="H42" s="269">
        <v>477</v>
      </c>
      <c r="I42" s="269">
        <v>483</v>
      </c>
      <c r="J42" s="269">
        <v>444</v>
      </c>
      <c r="K42" s="267">
        <v>378</v>
      </c>
      <c r="L42" s="270">
        <v>19641</v>
      </c>
      <c r="M42" s="271">
        <f t="shared" ref="M42:M48" si="8">ROUND((C42-D42)/L42*100,1)</f>
        <v>15</v>
      </c>
      <c r="N42" s="14"/>
    </row>
    <row r="43" spans="2:14" ht="15" customHeight="1">
      <c r="B43" s="265" t="s">
        <v>269</v>
      </c>
      <c r="C43" s="266">
        <f t="shared" si="7"/>
        <v>3118</v>
      </c>
      <c r="D43" s="267">
        <v>84</v>
      </c>
      <c r="E43" s="269">
        <v>188</v>
      </c>
      <c r="F43" s="269">
        <v>330</v>
      </c>
      <c r="G43" s="269">
        <v>660</v>
      </c>
      <c r="H43" s="269">
        <v>533</v>
      </c>
      <c r="I43" s="269">
        <v>528</v>
      </c>
      <c r="J43" s="269">
        <v>490</v>
      </c>
      <c r="K43" s="267">
        <v>389</v>
      </c>
      <c r="L43" s="270">
        <v>20111</v>
      </c>
      <c r="M43" s="271">
        <f t="shared" si="8"/>
        <v>15.1</v>
      </c>
      <c r="N43" s="14"/>
    </row>
    <row r="44" spans="2:14" s="170" customFormat="1" ht="15" customHeight="1">
      <c r="B44" s="265" t="s">
        <v>270</v>
      </c>
      <c r="C44" s="266">
        <f t="shared" si="7"/>
        <v>3267</v>
      </c>
      <c r="D44" s="267">
        <v>76</v>
      </c>
      <c r="E44" s="269">
        <v>197</v>
      </c>
      <c r="F44" s="269">
        <v>310</v>
      </c>
      <c r="G44" s="269">
        <v>721</v>
      </c>
      <c r="H44" s="269">
        <v>595</v>
      </c>
      <c r="I44" s="269">
        <v>521</v>
      </c>
      <c r="J44" s="269">
        <v>513</v>
      </c>
      <c r="K44" s="267">
        <v>410</v>
      </c>
      <c r="L44" s="270">
        <v>20597</v>
      </c>
      <c r="M44" s="271">
        <f t="shared" si="8"/>
        <v>15.5</v>
      </c>
    </row>
    <row r="45" spans="2:14" s="170" customFormat="1" ht="15" customHeight="1">
      <c r="B45" s="265" t="s">
        <v>271</v>
      </c>
      <c r="C45" s="266">
        <f t="shared" si="7"/>
        <v>3398</v>
      </c>
      <c r="D45" s="267">
        <v>87</v>
      </c>
      <c r="E45" s="269">
        <v>252</v>
      </c>
      <c r="F45" s="269">
        <v>290</v>
      </c>
      <c r="G45" s="269">
        <v>795</v>
      </c>
      <c r="H45" s="269">
        <v>591</v>
      </c>
      <c r="I45" s="269">
        <v>517</v>
      </c>
      <c r="J45" s="269">
        <v>510</v>
      </c>
      <c r="K45" s="267">
        <v>443</v>
      </c>
      <c r="L45" s="270">
        <v>20942</v>
      </c>
      <c r="M45" s="271">
        <f t="shared" si="8"/>
        <v>15.8</v>
      </c>
    </row>
    <row r="46" spans="2:14" s="170" customFormat="1" ht="15" customHeight="1">
      <c r="B46" s="265" t="s">
        <v>272</v>
      </c>
      <c r="C46" s="266">
        <f t="shared" si="7"/>
        <v>3548</v>
      </c>
      <c r="D46" s="267">
        <v>96</v>
      </c>
      <c r="E46" s="269">
        <v>280</v>
      </c>
      <c r="F46" s="269">
        <v>347</v>
      </c>
      <c r="G46" s="269">
        <v>798</v>
      </c>
      <c r="H46" s="269">
        <v>646</v>
      </c>
      <c r="I46" s="269">
        <v>484</v>
      </c>
      <c r="J46" s="269">
        <v>552</v>
      </c>
      <c r="K46" s="267">
        <v>441</v>
      </c>
      <c r="L46" s="270">
        <v>20864</v>
      </c>
      <c r="M46" s="271">
        <f t="shared" si="8"/>
        <v>16.5</v>
      </c>
    </row>
    <row r="47" spans="2:14" s="291" customFormat="1" ht="15" customHeight="1">
      <c r="B47" s="285" t="s">
        <v>273</v>
      </c>
      <c r="C47" s="286">
        <f t="shared" si="7"/>
        <v>3656</v>
      </c>
      <c r="D47" s="287">
        <v>98</v>
      </c>
      <c r="E47" s="288">
        <v>323</v>
      </c>
      <c r="F47" s="288">
        <v>340</v>
      </c>
      <c r="G47" s="288">
        <v>852</v>
      </c>
      <c r="H47" s="288">
        <v>611</v>
      </c>
      <c r="I47" s="288">
        <v>490</v>
      </c>
      <c r="J47" s="288">
        <v>616</v>
      </c>
      <c r="K47" s="287">
        <v>424</v>
      </c>
      <c r="L47" s="289">
        <v>21255</v>
      </c>
      <c r="M47" s="290">
        <f t="shared" si="8"/>
        <v>16.7</v>
      </c>
    </row>
    <row r="48" spans="2:14" s="291" customFormat="1" ht="15" customHeight="1">
      <c r="B48" s="285" t="s">
        <v>274</v>
      </c>
      <c r="C48" s="286">
        <f t="shared" si="7"/>
        <v>3846</v>
      </c>
      <c r="D48" s="287">
        <v>95</v>
      </c>
      <c r="E48" s="288">
        <v>376</v>
      </c>
      <c r="F48" s="288">
        <v>356</v>
      </c>
      <c r="G48" s="288">
        <v>927</v>
      </c>
      <c r="H48" s="288">
        <v>600</v>
      </c>
      <c r="I48" s="288">
        <v>485</v>
      </c>
      <c r="J48" s="288">
        <v>672</v>
      </c>
      <c r="K48" s="287">
        <v>430</v>
      </c>
      <c r="L48" s="289">
        <v>22029</v>
      </c>
      <c r="M48" s="290">
        <f t="shared" si="8"/>
        <v>17</v>
      </c>
    </row>
    <row r="49" spans="2:14" s="291" customFormat="1" ht="15" customHeight="1">
      <c r="B49" s="285" t="s">
        <v>275</v>
      </c>
      <c r="C49" s="286">
        <f>SUM(E49:K49)</f>
        <v>3981</v>
      </c>
      <c r="D49" s="287">
        <v>78</v>
      </c>
      <c r="E49" s="288">
        <v>441</v>
      </c>
      <c r="F49" s="288">
        <v>355</v>
      </c>
      <c r="G49" s="288">
        <v>962</v>
      </c>
      <c r="H49" s="288">
        <v>630</v>
      </c>
      <c r="I49" s="288">
        <v>507</v>
      </c>
      <c r="J49" s="288">
        <v>667</v>
      </c>
      <c r="K49" s="287">
        <v>419</v>
      </c>
      <c r="L49" s="289">
        <v>22869</v>
      </c>
      <c r="M49" s="290">
        <f>ROUND((C49-D49)/L49*100,1)</f>
        <v>17.100000000000001</v>
      </c>
    </row>
    <row r="50" spans="2:14" s="291" customFormat="1" ht="15" customHeight="1">
      <c r="B50" s="285" t="s">
        <v>276</v>
      </c>
      <c r="C50" s="286">
        <f>SUM(E50:K50)</f>
        <v>4193</v>
      </c>
      <c r="D50" s="287">
        <v>77</v>
      </c>
      <c r="E50" s="288">
        <v>437</v>
      </c>
      <c r="F50" s="288">
        <v>395</v>
      </c>
      <c r="G50" s="288">
        <v>1055</v>
      </c>
      <c r="H50" s="288">
        <v>651</v>
      </c>
      <c r="I50" s="288">
        <v>499</v>
      </c>
      <c r="J50" s="288">
        <v>707</v>
      </c>
      <c r="K50" s="287">
        <v>449</v>
      </c>
      <c r="L50" s="289">
        <v>23612</v>
      </c>
      <c r="M50" s="290">
        <f>ROUND((C50-D50)/L50*100,1)</f>
        <v>17.399999999999999</v>
      </c>
    </row>
    <row r="51" spans="2:14" s="291" customFormat="1" ht="15" customHeight="1">
      <c r="B51" s="285" t="s">
        <v>277</v>
      </c>
      <c r="C51" s="286">
        <f>SUM(E51:K51)</f>
        <v>4272</v>
      </c>
      <c r="D51" s="287">
        <v>77</v>
      </c>
      <c r="E51" s="288">
        <v>465</v>
      </c>
      <c r="F51" s="288">
        <v>394</v>
      </c>
      <c r="G51" s="288">
        <v>1123</v>
      </c>
      <c r="H51" s="288">
        <v>634</v>
      </c>
      <c r="I51" s="288">
        <v>487</v>
      </c>
      <c r="J51" s="288">
        <v>723</v>
      </c>
      <c r="K51" s="287">
        <v>446</v>
      </c>
      <c r="L51" s="289">
        <v>24204</v>
      </c>
      <c r="M51" s="290">
        <f>ROUND((C51-D51)/L51*100,1)</f>
        <v>17.3</v>
      </c>
    </row>
    <row r="52" spans="2:14" s="291" customFormat="1" ht="15" customHeight="1">
      <c r="B52" s="292" t="s">
        <v>278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4" t="s">
        <v>279</v>
      </c>
    </row>
    <row r="53" spans="2:14" s="291" customFormat="1" ht="15" customHeight="1">
      <c r="B53" s="295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6"/>
    </row>
  </sheetData>
  <mergeCells count="15">
    <mergeCell ref="K39:K41"/>
    <mergeCell ref="I3:I5"/>
    <mergeCell ref="J3:J5"/>
    <mergeCell ref="B39:B41"/>
    <mergeCell ref="C39:D39"/>
    <mergeCell ref="G39:G41"/>
    <mergeCell ref="H39:H41"/>
    <mergeCell ref="I39:I41"/>
    <mergeCell ref="J39:J41"/>
    <mergeCell ref="B3:B5"/>
    <mergeCell ref="C3:D3"/>
    <mergeCell ref="E3:E5"/>
    <mergeCell ref="F3:F5"/>
    <mergeCell ref="G3:G5"/>
    <mergeCell ref="H3:H5"/>
  </mergeCells>
  <phoneticPr fontId="1"/>
  <pageMargins left="0.59055118110236227" right="0.35433070866141736" top="0.78740157480314965" bottom="0.78740157480314965" header="0.39370078740157483" footer="0.39370078740157483"/>
  <pageSetup paperSize="9" scale="94" orientation="portrait" r:id="rId1"/>
  <headerFooter alignWithMargins="0">
    <oddHeader>&amp;R14.厚      生</oddHeader>
    <oddFooter>&amp;C-91-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>
      <selection activeCell="O6" sqref="O6"/>
    </sheetView>
  </sheetViews>
  <sheetFormatPr defaultRowHeight="11.25"/>
  <cols>
    <col min="1" max="1" width="3.625" style="8" customWidth="1"/>
    <col min="2" max="2" width="9" style="8"/>
    <col min="3" max="4" width="8.125" style="8" customWidth="1"/>
    <col min="5" max="5" width="7.875" style="8" customWidth="1"/>
    <col min="6" max="10" width="7.125" style="8" customWidth="1"/>
    <col min="11" max="13" width="6.625" style="8" customWidth="1"/>
    <col min="14" max="256" width="9" style="8"/>
    <col min="257" max="257" width="3.625" style="8" customWidth="1"/>
    <col min="258" max="258" width="9" style="8"/>
    <col min="259" max="260" width="8.125" style="8" customWidth="1"/>
    <col min="261" max="261" width="7.875" style="8" customWidth="1"/>
    <col min="262" max="266" width="7.125" style="8" customWidth="1"/>
    <col min="267" max="269" width="6.625" style="8" customWidth="1"/>
    <col min="270" max="512" width="9" style="8"/>
    <col min="513" max="513" width="3.625" style="8" customWidth="1"/>
    <col min="514" max="514" width="9" style="8"/>
    <col min="515" max="516" width="8.125" style="8" customWidth="1"/>
    <col min="517" max="517" width="7.875" style="8" customWidth="1"/>
    <col min="518" max="522" width="7.125" style="8" customWidth="1"/>
    <col min="523" max="525" width="6.625" style="8" customWidth="1"/>
    <col min="526" max="768" width="9" style="8"/>
    <col min="769" max="769" width="3.625" style="8" customWidth="1"/>
    <col min="770" max="770" width="9" style="8"/>
    <col min="771" max="772" width="8.125" style="8" customWidth="1"/>
    <col min="773" max="773" width="7.875" style="8" customWidth="1"/>
    <col min="774" max="778" width="7.125" style="8" customWidth="1"/>
    <col min="779" max="781" width="6.625" style="8" customWidth="1"/>
    <col min="782" max="1024" width="9" style="8"/>
    <col min="1025" max="1025" width="3.625" style="8" customWidth="1"/>
    <col min="1026" max="1026" width="9" style="8"/>
    <col min="1027" max="1028" width="8.125" style="8" customWidth="1"/>
    <col min="1029" max="1029" width="7.875" style="8" customWidth="1"/>
    <col min="1030" max="1034" width="7.125" style="8" customWidth="1"/>
    <col min="1035" max="1037" width="6.625" style="8" customWidth="1"/>
    <col min="1038" max="1280" width="9" style="8"/>
    <col min="1281" max="1281" width="3.625" style="8" customWidth="1"/>
    <col min="1282" max="1282" width="9" style="8"/>
    <col min="1283" max="1284" width="8.125" style="8" customWidth="1"/>
    <col min="1285" max="1285" width="7.875" style="8" customWidth="1"/>
    <col min="1286" max="1290" width="7.125" style="8" customWidth="1"/>
    <col min="1291" max="1293" width="6.625" style="8" customWidth="1"/>
    <col min="1294" max="1536" width="9" style="8"/>
    <col min="1537" max="1537" width="3.625" style="8" customWidth="1"/>
    <col min="1538" max="1538" width="9" style="8"/>
    <col min="1539" max="1540" width="8.125" style="8" customWidth="1"/>
    <col min="1541" max="1541" width="7.875" style="8" customWidth="1"/>
    <col min="1542" max="1546" width="7.125" style="8" customWidth="1"/>
    <col min="1547" max="1549" width="6.625" style="8" customWidth="1"/>
    <col min="1550" max="1792" width="9" style="8"/>
    <col min="1793" max="1793" width="3.625" style="8" customWidth="1"/>
    <col min="1794" max="1794" width="9" style="8"/>
    <col min="1795" max="1796" width="8.125" style="8" customWidth="1"/>
    <col min="1797" max="1797" width="7.875" style="8" customWidth="1"/>
    <col min="1798" max="1802" width="7.125" style="8" customWidth="1"/>
    <col min="1803" max="1805" width="6.625" style="8" customWidth="1"/>
    <col min="1806" max="2048" width="9" style="8"/>
    <col min="2049" max="2049" width="3.625" style="8" customWidth="1"/>
    <col min="2050" max="2050" width="9" style="8"/>
    <col min="2051" max="2052" width="8.125" style="8" customWidth="1"/>
    <col min="2053" max="2053" width="7.875" style="8" customWidth="1"/>
    <col min="2054" max="2058" width="7.125" style="8" customWidth="1"/>
    <col min="2059" max="2061" width="6.625" style="8" customWidth="1"/>
    <col min="2062" max="2304" width="9" style="8"/>
    <col min="2305" max="2305" width="3.625" style="8" customWidth="1"/>
    <col min="2306" max="2306" width="9" style="8"/>
    <col min="2307" max="2308" width="8.125" style="8" customWidth="1"/>
    <col min="2309" max="2309" width="7.875" style="8" customWidth="1"/>
    <col min="2310" max="2314" width="7.125" style="8" customWidth="1"/>
    <col min="2315" max="2317" width="6.625" style="8" customWidth="1"/>
    <col min="2318" max="2560" width="9" style="8"/>
    <col min="2561" max="2561" width="3.625" style="8" customWidth="1"/>
    <col min="2562" max="2562" width="9" style="8"/>
    <col min="2563" max="2564" width="8.125" style="8" customWidth="1"/>
    <col min="2565" max="2565" width="7.875" style="8" customWidth="1"/>
    <col min="2566" max="2570" width="7.125" style="8" customWidth="1"/>
    <col min="2571" max="2573" width="6.625" style="8" customWidth="1"/>
    <col min="2574" max="2816" width="9" style="8"/>
    <col min="2817" max="2817" width="3.625" style="8" customWidth="1"/>
    <col min="2818" max="2818" width="9" style="8"/>
    <col min="2819" max="2820" width="8.125" style="8" customWidth="1"/>
    <col min="2821" max="2821" width="7.875" style="8" customWidth="1"/>
    <col min="2822" max="2826" width="7.125" style="8" customWidth="1"/>
    <col min="2827" max="2829" width="6.625" style="8" customWidth="1"/>
    <col min="2830" max="3072" width="9" style="8"/>
    <col min="3073" max="3073" width="3.625" style="8" customWidth="1"/>
    <col min="3074" max="3074" width="9" style="8"/>
    <col min="3075" max="3076" width="8.125" style="8" customWidth="1"/>
    <col min="3077" max="3077" width="7.875" style="8" customWidth="1"/>
    <col min="3078" max="3082" width="7.125" style="8" customWidth="1"/>
    <col min="3083" max="3085" width="6.625" style="8" customWidth="1"/>
    <col min="3086" max="3328" width="9" style="8"/>
    <col min="3329" max="3329" width="3.625" style="8" customWidth="1"/>
    <col min="3330" max="3330" width="9" style="8"/>
    <col min="3331" max="3332" width="8.125" style="8" customWidth="1"/>
    <col min="3333" max="3333" width="7.875" style="8" customWidth="1"/>
    <col min="3334" max="3338" width="7.125" style="8" customWidth="1"/>
    <col min="3339" max="3341" width="6.625" style="8" customWidth="1"/>
    <col min="3342" max="3584" width="9" style="8"/>
    <col min="3585" max="3585" width="3.625" style="8" customWidth="1"/>
    <col min="3586" max="3586" width="9" style="8"/>
    <col min="3587" max="3588" width="8.125" style="8" customWidth="1"/>
    <col min="3589" max="3589" width="7.875" style="8" customWidth="1"/>
    <col min="3590" max="3594" width="7.125" style="8" customWidth="1"/>
    <col min="3595" max="3597" width="6.625" style="8" customWidth="1"/>
    <col min="3598" max="3840" width="9" style="8"/>
    <col min="3841" max="3841" width="3.625" style="8" customWidth="1"/>
    <col min="3842" max="3842" width="9" style="8"/>
    <col min="3843" max="3844" width="8.125" style="8" customWidth="1"/>
    <col min="3845" max="3845" width="7.875" style="8" customWidth="1"/>
    <col min="3846" max="3850" width="7.125" style="8" customWidth="1"/>
    <col min="3851" max="3853" width="6.625" style="8" customWidth="1"/>
    <col min="3854" max="4096" width="9" style="8"/>
    <col min="4097" max="4097" width="3.625" style="8" customWidth="1"/>
    <col min="4098" max="4098" width="9" style="8"/>
    <col min="4099" max="4100" width="8.125" style="8" customWidth="1"/>
    <col min="4101" max="4101" width="7.875" style="8" customWidth="1"/>
    <col min="4102" max="4106" width="7.125" style="8" customWidth="1"/>
    <col min="4107" max="4109" width="6.625" style="8" customWidth="1"/>
    <col min="4110" max="4352" width="9" style="8"/>
    <col min="4353" max="4353" width="3.625" style="8" customWidth="1"/>
    <col min="4354" max="4354" width="9" style="8"/>
    <col min="4355" max="4356" width="8.125" style="8" customWidth="1"/>
    <col min="4357" max="4357" width="7.875" style="8" customWidth="1"/>
    <col min="4358" max="4362" width="7.125" style="8" customWidth="1"/>
    <col min="4363" max="4365" width="6.625" style="8" customWidth="1"/>
    <col min="4366" max="4608" width="9" style="8"/>
    <col min="4609" max="4609" width="3.625" style="8" customWidth="1"/>
    <col min="4610" max="4610" width="9" style="8"/>
    <col min="4611" max="4612" width="8.125" style="8" customWidth="1"/>
    <col min="4613" max="4613" width="7.875" style="8" customWidth="1"/>
    <col min="4614" max="4618" width="7.125" style="8" customWidth="1"/>
    <col min="4619" max="4621" width="6.625" style="8" customWidth="1"/>
    <col min="4622" max="4864" width="9" style="8"/>
    <col min="4865" max="4865" width="3.625" style="8" customWidth="1"/>
    <col min="4866" max="4866" width="9" style="8"/>
    <col min="4867" max="4868" width="8.125" style="8" customWidth="1"/>
    <col min="4869" max="4869" width="7.875" style="8" customWidth="1"/>
    <col min="4870" max="4874" width="7.125" style="8" customWidth="1"/>
    <col min="4875" max="4877" width="6.625" style="8" customWidth="1"/>
    <col min="4878" max="5120" width="9" style="8"/>
    <col min="5121" max="5121" width="3.625" style="8" customWidth="1"/>
    <col min="5122" max="5122" width="9" style="8"/>
    <col min="5123" max="5124" width="8.125" style="8" customWidth="1"/>
    <col min="5125" max="5125" width="7.875" style="8" customWidth="1"/>
    <col min="5126" max="5130" width="7.125" style="8" customWidth="1"/>
    <col min="5131" max="5133" width="6.625" style="8" customWidth="1"/>
    <col min="5134" max="5376" width="9" style="8"/>
    <col min="5377" max="5377" width="3.625" style="8" customWidth="1"/>
    <col min="5378" max="5378" width="9" style="8"/>
    <col min="5379" max="5380" width="8.125" style="8" customWidth="1"/>
    <col min="5381" max="5381" width="7.875" style="8" customWidth="1"/>
    <col min="5382" max="5386" width="7.125" style="8" customWidth="1"/>
    <col min="5387" max="5389" width="6.625" style="8" customWidth="1"/>
    <col min="5390" max="5632" width="9" style="8"/>
    <col min="5633" max="5633" width="3.625" style="8" customWidth="1"/>
    <col min="5634" max="5634" width="9" style="8"/>
    <col min="5635" max="5636" width="8.125" style="8" customWidth="1"/>
    <col min="5637" max="5637" width="7.875" style="8" customWidth="1"/>
    <col min="5638" max="5642" width="7.125" style="8" customWidth="1"/>
    <col min="5643" max="5645" width="6.625" style="8" customWidth="1"/>
    <col min="5646" max="5888" width="9" style="8"/>
    <col min="5889" max="5889" width="3.625" style="8" customWidth="1"/>
    <col min="5890" max="5890" width="9" style="8"/>
    <col min="5891" max="5892" width="8.125" style="8" customWidth="1"/>
    <col min="5893" max="5893" width="7.875" style="8" customWidth="1"/>
    <col min="5894" max="5898" width="7.125" style="8" customWidth="1"/>
    <col min="5899" max="5901" width="6.625" style="8" customWidth="1"/>
    <col min="5902" max="6144" width="9" style="8"/>
    <col min="6145" max="6145" width="3.625" style="8" customWidth="1"/>
    <col min="6146" max="6146" width="9" style="8"/>
    <col min="6147" max="6148" width="8.125" style="8" customWidth="1"/>
    <col min="6149" max="6149" width="7.875" style="8" customWidth="1"/>
    <col min="6150" max="6154" width="7.125" style="8" customWidth="1"/>
    <col min="6155" max="6157" width="6.625" style="8" customWidth="1"/>
    <col min="6158" max="6400" width="9" style="8"/>
    <col min="6401" max="6401" width="3.625" style="8" customWidth="1"/>
    <col min="6402" max="6402" width="9" style="8"/>
    <col min="6403" max="6404" width="8.125" style="8" customWidth="1"/>
    <col min="6405" max="6405" width="7.875" style="8" customWidth="1"/>
    <col min="6406" max="6410" width="7.125" style="8" customWidth="1"/>
    <col min="6411" max="6413" width="6.625" style="8" customWidth="1"/>
    <col min="6414" max="6656" width="9" style="8"/>
    <col min="6657" max="6657" width="3.625" style="8" customWidth="1"/>
    <col min="6658" max="6658" width="9" style="8"/>
    <col min="6659" max="6660" width="8.125" style="8" customWidth="1"/>
    <col min="6661" max="6661" width="7.875" style="8" customWidth="1"/>
    <col min="6662" max="6666" width="7.125" style="8" customWidth="1"/>
    <col min="6667" max="6669" width="6.625" style="8" customWidth="1"/>
    <col min="6670" max="6912" width="9" style="8"/>
    <col min="6913" max="6913" width="3.625" style="8" customWidth="1"/>
    <col min="6914" max="6914" width="9" style="8"/>
    <col min="6915" max="6916" width="8.125" style="8" customWidth="1"/>
    <col min="6917" max="6917" width="7.875" style="8" customWidth="1"/>
    <col min="6918" max="6922" width="7.125" style="8" customWidth="1"/>
    <col min="6923" max="6925" width="6.625" style="8" customWidth="1"/>
    <col min="6926" max="7168" width="9" style="8"/>
    <col min="7169" max="7169" width="3.625" style="8" customWidth="1"/>
    <col min="7170" max="7170" width="9" style="8"/>
    <col min="7171" max="7172" width="8.125" style="8" customWidth="1"/>
    <col min="7173" max="7173" width="7.875" style="8" customWidth="1"/>
    <col min="7174" max="7178" width="7.125" style="8" customWidth="1"/>
    <col min="7179" max="7181" width="6.625" style="8" customWidth="1"/>
    <col min="7182" max="7424" width="9" style="8"/>
    <col min="7425" max="7425" width="3.625" style="8" customWidth="1"/>
    <col min="7426" max="7426" width="9" style="8"/>
    <col min="7427" max="7428" width="8.125" style="8" customWidth="1"/>
    <col min="7429" max="7429" width="7.875" style="8" customWidth="1"/>
    <col min="7430" max="7434" width="7.125" style="8" customWidth="1"/>
    <col min="7435" max="7437" width="6.625" style="8" customWidth="1"/>
    <col min="7438" max="7680" width="9" style="8"/>
    <col min="7681" max="7681" width="3.625" style="8" customWidth="1"/>
    <col min="7682" max="7682" width="9" style="8"/>
    <col min="7683" max="7684" width="8.125" style="8" customWidth="1"/>
    <col min="7685" max="7685" width="7.875" style="8" customWidth="1"/>
    <col min="7686" max="7690" width="7.125" style="8" customWidth="1"/>
    <col min="7691" max="7693" width="6.625" style="8" customWidth="1"/>
    <col min="7694" max="7936" width="9" style="8"/>
    <col min="7937" max="7937" width="3.625" style="8" customWidth="1"/>
    <col min="7938" max="7938" width="9" style="8"/>
    <col min="7939" max="7940" width="8.125" style="8" customWidth="1"/>
    <col min="7941" max="7941" width="7.875" style="8" customWidth="1"/>
    <col min="7942" max="7946" width="7.125" style="8" customWidth="1"/>
    <col min="7947" max="7949" width="6.625" style="8" customWidth="1"/>
    <col min="7950" max="8192" width="9" style="8"/>
    <col min="8193" max="8193" width="3.625" style="8" customWidth="1"/>
    <col min="8194" max="8194" width="9" style="8"/>
    <col min="8195" max="8196" width="8.125" style="8" customWidth="1"/>
    <col min="8197" max="8197" width="7.875" style="8" customWidth="1"/>
    <col min="8198" max="8202" width="7.125" style="8" customWidth="1"/>
    <col min="8203" max="8205" width="6.625" style="8" customWidth="1"/>
    <col min="8206" max="8448" width="9" style="8"/>
    <col min="8449" max="8449" width="3.625" style="8" customWidth="1"/>
    <col min="8450" max="8450" width="9" style="8"/>
    <col min="8451" max="8452" width="8.125" style="8" customWidth="1"/>
    <col min="8453" max="8453" width="7.875" style="8" customWidth="1"/>
    <col min="8454" max="8458" width="7.125" style="8" customWidth="1"/>
    <col min="8459" max="8461" width="6.625" style="8" customWidth="1"/>
    <col min="8462" max="8704" width="9" style="8"/>
    <col min="8705" max="8705" width="3.625" style="8" customWidth="1"/>
    <col min="8706" max="8706" width="9" style="8"/>
    <col min="8707" max="8708" width="8.125" style="8" customWidth="1"/>
    <col min="8709" max="8709" width="7.875" style="8" customWidth="1"/>
    <col min="8710" max="8714" width="7.125" style="8" customWidth="1"/>
    <col min="8715" max="8717" width="6.625" style="8" customWidth="1"/>
    <col min="8718" max="8960" width="9" style="8"/>
    <col min="8961" max="8961" width="3.625" style="8" customWidth="1"/>
    <col min="8962" max="8962" width="9" style="8"/>
    <col min="8963" max="8964" width="8.125" style="8" customWidth="1"/>
    <col min="8965" max="8965" width="7.875" style="8" customWidth="1"/>
    <col min="8966" max="8970" width="7.125" style="8" customWidth="1"/>
    <col min="8971" max="8973" width="6.625" style="8" customWidth="1"/>
    <col min="8974" max="9216" width="9" style="8"/>
    <col min="9217" max="9217" width="3.625" style="8" customWidth="1"/>
    <col min="9218" max="9218" width="9" style="8"/>
    <col min="9219" max="9220" width="8.125" style="8" customWidth="1"/>
    <col min="9221" max="9221" width="7.875" style="8" customWidth="1"/>
    <col min="9222" max="9226" width="7.125" style="8" customWidth="1"/>
    <col min="9227" max="9229" width="6.625" style="8" customWidth="1"/>
    <col min="9230" max="9472" width="9" style="8"/>
    <col min="9473" max="9473" width="3.625" style="8" customWidth="1"/>
    <col min="9474" max="9474" width="9" style="8"/>
    <col min="9475" max="9476" width="8.125" style="8" customWidth="1"/>
    <col min="9477" max="9477" width="7.875" style="8" customWidth="1"/>
    <col min="9478" max="9482" width="7.125" style="8" customWidth="1"/>
    <col min="9483" max="9485" width="6.625" style="8" customWidth="1"/>
    <col min="9486" max="9728" width="9" style="8"/>
    <col min="9729" max="9729" width="3.625" style="8" customWidth="1"/>
    <col min="9730" max="9730" width="9" style="8"/>
    <col min="9731" max="9732" width="8.125" style="8" customWidth="1"/>
    <col min="9733" max="9733" width="7.875" style="8" customWidth="1"/>
    <col min="9734" max="9738" width="7.125" style="8" customWidth="1"/>
    <col min="9739" max="9741" width="6.625" style="8" customWidth="1"/>
    <col min="9742" max="9984" width="9" style="8"/>
    <col min="9985" max="9985" width="3.625" style="8" customWidth="1"/>
    <col min="9986" max="9986" width="9" style="8"/>
    <col min="9987" max="9988" width="8.125" style="8" customWidth="1"/>
    <col min="9989" max="9989" width="7.875" style="8" customWidth="1"/>
    <col min="9990" max="9994" width="7.125" style="8" customWidth="1"/>
    <col min="9995" max="9997" width="6.625" style="8" customWidth="1"/>
    <col min="9998" max="10240" width="9" style="8"/>
    <col min="10241" max="10241" width="3.625" style="8" customWidth="1"/>
    <col min="10242" max="10242" width="9" style="8"/>
    <col min="10243" max="10244" width="8.125" style="8" customWidth="1"/>
    <col min="10245" max="10245" width="7.875" style="8" customWidth="1"/>
    <col min="10246" max="10250" width="7.125" style="8" customWidth="1"/>
    <col min="10251" max="10253" width="6.625" style="8" customWidth="1"/>
    <col min="10254" max="10496" width="9" style="8"/>
    <col min="10497" max="10497" width="3.625" style="8" customWidth="1"/>
    <col min="10498" max="10498" width="9" style="8"/>
    <col min="10499" max="10500" width="8.125" style="8" customWidth="1"/>
    <col min="10501" max="10501" width="7.875" style="8" customWidth="1"/>
    <col min="10502" max="10506" width="7.125" style="8" customWidth="1"/>
    <col min="10507" max="10509" width="6.625" style="8" customWidth="1"/>
    <col min="10510" max="10752" width="9" style="8"/>
    <col min="10753" max="10753" width="3.625" style="8" customWidth="1"/>
    <col min="10754" max="10754" width="9" style="8"/>
    <col min="10755" max="10756" width="8.125" style="8" customWidth="1"/>
    <col min="10757" max="10757" width="7.875" style="8" customWidth="1"/>
    <col min="10758" max="10762" width="7.125" style="8" customWidth="1"/>
    <col min="10763" max="10765" width="6.625" style="8" customWidth="1"/>
    <col min="10766" max="11008" width="9" style="8"/>
    <col min="11009" max="11009" width="3.625" style="8" customWidth="1"/>
    <col min="11010" max="11010" width="9" style="8"/>
    <col min="11011" max="11012" width="8.125" style="8" customWidth="1"/>
    <col min="11013" max="11013" width="7.875" style="8" customWidth="1"/>
    <col min="11014" max="11018" width="7.125" style="8" customWidth="1"/>
    <col min="11019" max="11021" width="6.625" style="8" customWidth="1"/>
    <col min="11022" max="11264" width="9" style="8"/>
    <col min="11265" max="11265" width="3.625" style="8" customWidth="1"/>
    <col min="11266" max="11266" width="9" style="8"/>
    <col min="11267" max="11268" width="8.125" style="8" customWidth="1"/>
    <col min="11269" max="11269" width="7.875" style="8" customWidth="1"/>
    <col min="11270" max="11274" width="7.125" style="8" customWidth="1"/>
    <col min="11275" max="11277" width="6.625" style="8" customWidth="1"/>
    <col min="11278" max="11520" width="9" style="8"/>
    <col min="11521" max="11521" width="3.625" style="8" customWidth="1"/>
    <col min="11522" max="11522" width="9" style="8"/>
    <col min="11523" max="11524" width="8.125" style="8" customWidth="1"/>
    <col min="11525" max="11525" width="7.875" style="8" customWidth="1"/>
    <col min="11526" max="11530" width="7.125" style="8" customWidth="1"/>
    <col min="11531" max="11533" width="6.625" style="8" customWidth="1"/>
    <col min="11534" max="11776" width="9" style="8"/>
    <col min="11777" max="11777" width="3.625" style="8" customWidth="1"/>
    <col min="11778" max="11778" width="9" style="8"/>
    <col min="11779" max="11780" width="8.125" style="8" customWidth="1"/>
    <col min="11781" max="11781" width="7.875" style="8" customWidth="1"/>
    <col min="11782" max="11786" width="7.125" style="8" customWidth="1"/>
    <col min="11787" max="11789" width="6.625" style="8" customWidth="1"/>
    <col min="11790" max="12032" width="9" style="8"/>
    <col min="12033" max="12033" width="3.625" style="8" customWidth="1"/>
    <col min="12034" max="12034" width="9" style="8"/>
    <col min="12035" max="12036" width="8.125" style="8" customWidth="1"/>
    <col min="12037" max="12037" width="7.875" style="8" customWidth="1"/>
    <col min="12038" max="12042" width="7.125" style="8" customWidth="1"/>
    <col min="12043" max="12045" width="6.625" style="8" customWidth="1"/>
    <col min="12046" max="12288" width="9" style="8"/>
    <col min="12289" max="12289" width="3.625" style="8" customWidth="1"/>
    <col min="12290" max="12290" width="9" style="8"/>
    <col min="12291" max="12292" width="8.125" style="8" customWidth="1"/>
    <col min="12293" max="12293" width="7.875" style="8" customWidth="1"/>
    <col min="12294" max="12298" width="7.125" style="8" customWidth="1"/>
    <col min="12299" max="12301" width="6.625" style="8" customWidth="1"/>
    <col min="12302" max="12544" width="9" style="8"/>
    <col min="12545" max="12545" width="3.625" style="8" customWidth="1"/>
    <col min="12546" max="12546" width="9" style="8"/>
    <col min="12547" max="12548" width="8.125" style="8" customWidth="1"/>
    <col min="12549" max="12549" width="7.875" style="8" customWidth="1"/>
    <col min="12550" max="12554" width="7.125" style="8" customWidth="1"/>
    <col min="12555" max="12557" width="6.625" style="8" customWidth="1"/>
    <col min="12558" max="12800" width="9" style="8"/>
    <col min="12801" max="12801" width="3.625" style="8" customWidth="1"/>
    <col min="12802" max="12802" width="9" style="8"/>
    <col min="12803" max="12804" width="8.125" style="8" customWidth="1"/>
    <col min="12805" max="12805" width="7.875" style="8" customWidth="1"/>
    <col min="12806" max="12810" width="7.125" style="8" customWidth="1"/>
    <col min="12811" max="12813" width="6.625" style="8" customWidth="1"/>
    <col min="12814" max="13056" width="9" style="8"/>
    <col min="13057" max="13057" width="3.625" style="8" customWidth="1"/>
    <col min="13058" max="13058" width="9" style="8"/>
    <col min="13059" max="13060" width="8.125" style="8" customWidth="1"/>
    <col min="13061" max="13061" width="7.875" style="8" customWidth="1"/>
    <col min="13062" max="13066" width="7.125" style="8" customWidth="1"/>
    <col min="13067" max="13069" width="6.625" style="8" customWidth="1"/>
    <col min="13070" max="13312" width="9" style="8"/>
    <col min="13313" max="13313" width="3.625" style="8" customWidth="1"/>
    <col min="13314" max="13314" width="9" style="8"/>
    <col min="13315" max="13316" width="8.125" style="8" customWidth="1"/>
    <col min="13317" max="13317" width="7.875" style="8" customWidth="1"/>
    <col min="13318" max="13322" width="7.125" style="8" customWidth="1"/>
    <col min="13323" max="13325" width="6.625" style="8" customWidth="1"/>
    <col min="13326" max="13568" width="9" style="8"/>
    <col min="13569" max="13569" width="3.625" style="8" customWidth="1"/>
    <col min="13570" max="13570" width="9" style="8"/>
    <col min="13571" max="13572" width="8.125" style="8" customWidth="1"/>
    <col min="13573" max="13573" width="7.875" style="8" customWidth="1"/>
    <col min="13574" max="13578" width="7.125" style="8" customWidth="1"/>
    <col min="13579" max="13581" width="6.625" style="8" customWidth="1"/>
    <col min="13582" max="13824" width="9" style="8"/>
    <col min="13825" max="13825" width="3.625" style="8" customWidth="1"/>
    <col min="13826" max="13826" width="9" style="8"/>
    <col min="13827" max="13828" width="8.125" style="8" customWidth="1"/>
    <col min="13829" max="13829" width="7.875" style="8" customWidth="1"/>
    <col min="13830" max="13834" width="7.125" style="8" customWidth="1"/>
    <col min="13835" max="13837" width="6.625" style="8" customWidth="1"/>
    <col min="13838" max="14080" width="9" style="8"/>
    <col min="14081" max="14081" width="3.625" style="8" customWidth="1"/>
    <col min="14082" max="14082" width="9" style="8"/>
    <col min="14083" max="14084" width="8.125" style="8" customWidth="1"/>
    <col min="14085" max="14085" width="7.875" style="8" customWidth="1"/>
    <col min="14086" max="14090" width="7.125" style="8" customWidth="1"/>
    <col min="14091" max="14093" width="6.625" style="8" customWidth="1"/>
    <col min="14094" max="14336" width="9" style="8"/>
    <col min="14337" max="14337" width="3.625" style="8" customWidth="1"/>
    <col min="14338" max="14338" width="9" style="8"/>
    <col min="14339" max="14340" width="8.125" style="8" customWidth="1"/>
    <col min="14341" max="14341" width="7.875" style="8" customWidth="1"/>
    <col min="14342" max="14346" width="7.125" style="8" customWidth="1"/>
    <col min="14347" max="14349" width="6.625" style="8" customWidth="1"/>
    <col min="14350" max="14592" width="9" style="8"/>
    <col min="14593" max="14593" width="3.625" style="8" customWidth="1"/>
    <col min="14594" max="14594" width="9" style="8"/>
    <col min="14595" max="14596" width="8.125" style="8" customWidth="1"/>
    <col min="14597" max="14597" width="7.875" style="8" customWidth="1"/>
    <col min="14598" max="14602" width="7.125" style="8" customWidth="1"/>
    <col min="14603" max="14605" width="6.625" style="8" customWidth="1"/>
    <col min="14606" max="14848" width="9" style="8"/>
    <col min="14849" max="14849" width="3.625" style="8" customWidth="1"/>
    <col min="14850" max="14850" width="9" style="8"/>
    <col min="14851" max="14852" width="8.125" style="8" customWidth="1"/>
    <col min="14853" max="14853" width="7.875" style="8" customWidth="1"/>
    <col min="14854" max="14858" width="7.125" style="8" customWidth="1"/>
    <col min="14859" max="14861" width="6.625" style="8" customWidth="1"/>
    <col min="14862" max="15104" width="9" style="8"/>
    <col min="15105" max="15105" width="3.625" style="8" customWidth="1"/>
    <col min="15106" max="15106" width="9" style="8"/>
    <col min="15107" max="15108" width="8.125" style="8" customWidth="1"/>
    <col min="15109" max="15109" width="7.875" style="8" customWidth="1"/>
    <col min="15110" max="15114" width="7.125" style="8" customWidth="1"/>
    <col min="15115" max="15117" width="6.625" style="8" customWidth="1"/>
    <col min="15118" max="15360" width="9" style="8"/>
    <col min="15361" max="15361" width="3.625" style="8" customWidth="1"/>
    <col min="15362" max="15362" width="9" style="8"/>
    <col min="15363" max="15364" width="8.125" style="8" customWidth="1"/>
    <col min="15365" max="15365" width="7.875" style="8" customWidth="1"/>
    <col min="15366" max="15370" width="7.125" style="8" customWidth="1"/>
    <col min="15371" max="15373" width="6.625" style="8" customWidth="1"/>
    <col min="15374" max="15616" width="9" style="8"/>
    <col min="15617" max="15617" width="3.625" style="8" customWidth="1"/>
    <col min="15618" max="15618" width="9" style="8"/>
    <col min="15619" max="15620" width="8.125" style="8" customWidth="1"/>
    <col min="15621" max="15621" width="7.875" style="8" customWidth="1"/>
    <col min="15622" max="15626" width="7.125" style="8" customWidth="1"/>
    <col min="15627" max="15629" width="6.625" style="8" customWidth="1"/>
    <col min="15630" max="15872" width="9" style="8"/>
    <col min="15873" max="15873" width="3.625" style="8" customWidth="1"/>
    <col min="15874" max="15874" width="9" style="8"/>
    <col min="15875" max="15876" width="8.125" style="8" customWidth="1"/>
    <col min="15877" max="15877" width="7.875" style="8" customWidth="1"/>
    <col min="15878" max="15882" width="7.125" style="8" customWidth="1"/>
    <col min="15883" max="15885" width="6.625" style="8" customWidth="1"/>
    <col min="15886" max="16128" width="9" style="8"/>
    <col min="16129" max="16129" width="3.625" style="8" customWidth="1"/>
    <col min="16130" max="16130" width="9" style="8"/>
    <col min="16131" max="16132" width="8.125" style="8" customWidth="1"/>
    <col min="16133" max="16133" width="7.875" style="8" customWidth="1"/>
    <col min="16134" max="16138" width="7.125" style="8" customWidth="1"/>
    <col min="16139" max="16141" width="6.625" style="8" customWidth="1"/>
    <col min="16142" max="16384" width="9" style="8"/>
  </cols>
  <sheetData>
    <row r="1" spans="1:13" ht="30" customHeight="1">
      <c r="A1" s="148" t="s">
        <v>213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8" customHeight="1">
      <c r="B2" s="152" t="s">
        <v>190</v>
      </c>
      <c r="C2" s="179"/>
      <c r="D2" s="179"/>
      <c r="E2" s="179"/>
      <c r="F2" s="179"/>
      <c r="G2" s="179"/>
      <c r="H2" s="179"/>
      <c r="I2" s="179"/>
      <c r="J2" s="174"/>
      <c r="K2" s="174"/>
      <c r="L2" s="174"/>
      <c r="M2" s="174" t="s">
        <v>214</v>
      </c>
    </row>
    <row r="3" spans="1:13" ht="15" customHeight="1">
      <c r="B3" s="589" t="s">
        <v>140</v>
      </c>
      <c r="C3" s="591" t="s">
        <v>215</v>
      </c>
      <c r="D3" s="591" t="s">
        <v>216</v>
      </c>
      <c r="E3" s="498" t="s">
        <v>217</v>
      </c>
      <c r="F3" s="507"/>
      <c r="G3" s="507"/>
      <c r="H3" s="507"/>
      <c r="I3" s="507"/>
      <c r="J3" s="507"/>
      <c r="K3" s="507"/>
      <c r="L3" s="507"/>
      <c r="M3" s="592"/>
    </row>
    <row r="4" spans="1:13" s="225" customFormat="1" ht="15" customHeight="1">
      <c r="B4" s="590"/>
      <c r="C4" s="501"/>
      <c r="D4" s="501"/>
      <c r="E4" s="184" t="s">
        <v>218</v>
      </c>
      <c r="F4" s="226" t="s">
        <v>219</v>
      </c>
      <c r="G4" s="226" t="s">
        <v>220</v>
      </c>
      <c r="H4" s="226" t="s">
        <v>221</v>
      </c>
      <c r="I4" s="226" t="s">
        <v>222</v>
      </c>
      <c r="J4" s="226" t="s">
        <v>223</v>
      </c>
      <c r="K4" s="226" t="s">
        <v>224</v>
      </c>
      <c r="L4" s="226" t="s">
        <v>225</v>
      </c>
      <c r="M4" s="185" t="s">
        <v>226</v>
      </c>
    </row>
    <row r="5" spans="1:13" s="170" customFormat="1" ht="18" customHeight="1">
      <c r="B5" s="206" t="s">
        <v>227</v>
      </c>
      <c r="C5" s="160">
        <f t="shared" ref="C5:M5" si="0">SUM(C6:C9)</f>
        <v>74</v>
      </c>
      <c r="D5" s="160">
        <f t="shared" si="0"/>
        <v>83</v>
      </c>
      <c r="E5" s="227">
        <f t="shared" si="0"/>
        <v>173</v>
      </c>
      <c r="F5" s="228">
        <f t="shared" si="0"/>
        <v>74</v>
      </c>
      <c r="G5" s="228">
        <f t="shared" si="0"/>
        <v>29</v>
      </c>
      <c r="H5" s="228">
        <f t="shared" si="0"/>
        <v>0</v>
      </c>
      <c r="I5" s="228">
        <f t="shared" si="0"/>
        <v>0</v>
      </c>
      <c r="J5" s="228">
        <f t="shared" si="0"/>
        <v>70</v>
      </c>
      <c r="K5" s="228">
        <f t="shared" si="0"/>
        <v>0</v>
      </c>
      <c r="L5" s="228">
        <f t="shared" si="0"/>
        <v>0</v>
      </c>
      <c r="M5" s="229">
        <f t="shared" si="0"/>
        <v>0</v>
      </c>
    </row>
    <row r="6" spans="1:13" s="14" customFormat="1" ht="15" customHeight="1">
      <c r="B6" s="211" t="s">
        <v>111</v>
      </c>
      <c r="C6" s="163">
        <v>25</v>
      </c>
      <c r="D6" s="163">
        <v>26</v>
      </c>
      <c r="E6" s="213">
        <f>SUM(F6:M6)</f>
        <v>57</v>
      </c>
      <c r="F6" s="230">
        <v>25</v>
      </c>
      <c r="G6" s="230">
        <v>10</v>
      </c>
      <c r="H6" s="214">
        <v>0</v>
      </c>
      <c r="I6" s="214">
        <v>0</v>
      </c>
      <c r="J6" s="214">
        <v>22</v>
      </c>
      <c r="K6" s="214">
        <v>0</v>
      </c>
      <c r="L6" s="214">
        <v>0</v>
      </c>
      <c r="M6" s="215">
        <v>0</v>
      </c>
    </row>
    <row r="7" spans="1:13" s="14" customFormat="1" ht="15" customHeight="1">
      <c r="B7" s="211" t="s">
        <v>112</v>
      </c>
      <c r="C7" s="163">
        <v>32</v>
      </c>
      <c r="D7" s="163">
        <v>36</v>
      </c>
      <c r="E7" s="213">
        <f>SUM(F7:M7)</f>
        <v>74</v>
      </c>
      <c r="F7" s="230">
        <v>32</v>
      </c>
      <c r="G7" s="230">
        <v>12</v>
      </c>
      <c r="H7" s="214">
        <v>0</v>
      </c>
      <c r="I7" s="214">
        <v>0</v>
      </c>
      <c r="J7" s="214">
        <v>30</v>
      </c>
      <c r="K7" s="214">
        <v>0</v>
      </c>
      <c r="L7" s="214">
        <v>0</v>
      </c>
      <c r="M7" s="215">
        <v>0</v>
      </c>
    </row>
    <row r="8" spans="1:13" s="14" customFormat="1" ht="15" customHeight="1">
      <c r="B8" s="211" t="s">
        <v>114</v>
      </c>
      <c r="C8" s="163">
        <v>14</v>
      </c>
      <c r="D8" s="163">
        <v>16</v>
      </c>
      <c r="E8" s="213">
        <f>SUM(F8:M8)</f>
        <v>31</v>
      </c>
      <c r="F8" s="230">
        <v>13</v>
      </c>
      <c r="G8" s="230">
        <v>4</v>
      </c>
      <c r="H8" s="214">
        <v>0</v>
      </c>
      <c r="I8" s="214">
        <v>0</v>
      </c>
      <c r="J8" s="214">
        <v>14</v>
      </c>
      <c r="K8" s="214">
        <v>0</v>
      </c>
      <c r="L8" s="214">
        <v>0</v>
      </c>
      <c r="M8" s="215">
        <v>0</v>
      </c>
    </row>
    <row r="9" spans="1:13" s="14" customFormat="1" ht="15" customHeight="1">
      <c r="B9" s="216" t="s">
        <v>115</v>
      </c>
      <c r="C9" s="166">
        <v>3</v>
      </c>
      <c r="D9" s="166">
        <v>5</v>
      </c>
      <c r="E9" s="217">
        <f>SUM(F9:M9)</f>
        <v>11</v>
      </c>
      <c r="F9" s="231">
        <v>4</v>
      </c>
      <c r="G9" s="231">
        <v>3</v>
      </c>
      <c r="H9" s="218">
        <v>0</v>
      </c>
      <c r="I9" s="218">
        <v>0</v>
      </c>
      <c r="J9" s="218">
        <v>4</v>
      </c>
      <c r="K9" s="218">
        <v>0</v>
      </c>
      <c r="L9" s="218">
        <v>0</v>
      </c>
      <c r="M9" s="219">
        <v>0</v>
      </c>
    </row>
    <row r="10" spans="1:13" s="170" customFormat="1" ht="18" customHeight="1">
      <c r="B10" s="232" t="s">
        <v>228</v>
      </c>
      <c r="C10" s="169">
        <f t="shared" ref="C10:M10" si="1">SUM(C11:C14)</f>
        <v>76</v>
      </c>
      <c r="D10" s="169">
        <f t="shared" si="1"/>
        <v>83</v>
      </c>
      <c r="E10" s="233">
        <f t="shared" si="1"/>
        <v>186</v>
      </c>
      <c r="F10" s="234">
        <f t="shared" si="1"/>
        <v>74</v>
      </c>
      <c r="G10" s="234">
        <f t="shared" si="1"/>
        <v>31</v>
      </c>
      <c r="H10" s="234">
        <f t="shared" si="1"/>
        <v>1</v>
      </c>
      <c r="I10" s="234">
        <f t="shared" si="1"/>
        <v>11</v>
      </c>
      <c r="J10" s="234">
        <f t="shared" si="1"/>
        <v>69</v>
      </c>
      <c r="K10" s="234">
        <f t="shared" si="1"/>
        <v>0</v>
      </c>
      <c r="L10" s="234">
        <f t="shared" si="1"/>
        <v>0</v>
      </c>
      <c r="M10" s="235">
        <f t="shared" si="1"/>
        <v>0</v>
      </c>
    </row>
    <row r="11" spans="1:13" s="14" customFormat="1" ht="15" customHeight="1">
      <c r="B11" s="211" t="s">
        <v>111</v>
      </c>
      <c r="C11" s="163">
        <v>26</v>
      </c>
      <c r="D11" s="163">
        <v>27</v>
      </c>
      <c r="E11" s="213">
        <f>SUM(F11:M11)</f>
        <v>62</v>
      </c>
      <c r="F11" s="230">
        <v>25</v>
      </c>
      <c r="G11" s="230">
        <v>10</v>
      </c>
      <c r="H11" s="214">
        <v>0</v>
      </c>
      <c r="I11" s="214">
        <v>2</v>
      </c>
      <c r="J11" s="214">
        <v>25</v>
      </c>
      <c r="K11" s="214">
        <v>0</v>
      </c>
      <c r="L11" s="214">
        <v>0</v>
      </c>
      <c r="M11" s="215">
        <v>0</v>
      </c>
    </row>
    <row r="12" spans="1:13" s="14" customFormat="1" ht="15" customHeight="1">
      <c r="B12" s="211" t="s">
        <v>112</v>
      </c>
      <c r="C12" s="163">
        <v>32</v>
      </c>
      <c r="D12" s="163">
        <v>34</v>
      </c>
      <c r="E12" s="213">
        <f>SUM(F12:M12)</f>
        <v>77</v>
      </c>
      <c r="F12" s="230">
        <v>31</v>
      </c>
      <c r="G12" s="230">
        <v>13</v>
      </c>
      <c r="H12" s="214">
        <v>1</v>
      </c>
      <c r="I12" s="214">
        <v>6</v>
      </c>
      <c r="J12" s="214">
        <v>26</v>
      </c>
      <c r="K12" s="214">
        <v>0</v>
      </c>
      <c r="L12" s="214">
        <v>0</v>
      </c>
      <c r="M12" s="215">
        <v>0</v>
      </c>
    </row>
    <row r="13" spans="1:13" s="14" customFormat="1" ht="15" customHeight="1">
      <c r="B13" s="211" t="s">
        <v>114</v>
      </c>
      <c r="C13" s="163">
        <v>16</v>
      </c>
      <c r="D13" s="163">
        <v>18</v>
      </c>
      <c r="E13" s="213">
        <f>SUM(F13:M13)</f>
        <v>36</v>
      </c>
      <c r="F13" s="230">
        <v>14</v>
      </c>
      <c r="G13" s="230">
        <v>5</v>
      </c>
      <c r="H13" s="214">
        <v>0</v>
      </c>
      <c r="I13" s="214">
        <v>2</v>
      </c>
      <c r="J13" s="214">
        <v>15</v>
      </c>
      <c r="K13" s="214">
        <v>0</v>
      </c>
      <c r="L13" s="214">
        <v>0</v>
      </c>
      <c r="M13" s="215">
        <v>0</v>
      </c>
    </row>
    <row r="14" spans="1:13" s="14" customFormat="1" ht="15" customHeight="1">
      <c r="B14" s="216" t="s">
        <v>115</v>
      </c>
      <c r="C14" s="166">
        <v>2</v>
      </c>
      <c r="D14" s="166">
        <v>4</v>
      </c>
      <c r="E14" s="217">
        <f>SUM(F14:M14)</f>
        <v>11</v>
      </c>
      <c r="F14" s="231">
        <v>4</v>
      </c>
      <c r="G14" s="231">
        <v>3</v>
      </c>
      <c r="H14" s="218">
        <v>0</v>
      </c>
      <c r="I14" s="218">
        <v>1</v>
      </c>
      <c r="J14" s="218">
        <v>3</v>
      </c>
      <c r="K14" s="218">
        <v>0</v>
      </c>
      <c r="L14" s="218">
        <v>0</v>
      </c>
      <c r="M14" s="219">
        <v>0</v>
      </c>
    </row>
    <row r="15" spans="1:13" s="170" customFormat="1" ht="18" customHeight="1">
      <c r="B15" s="232" t="s">
        <v>229</v>
      </c>
      <c r="C15" s="169">
        <f t="shared" ref="C15:M15" si="2">SUM(C16:C19)</f>
        <v>92</v>
      </c>
      <c r="D15" s="169">
        <f t="shared" si="2"/>
        <v>104</v>
      </c>
      <c r="E15" s="233">
        <f t="shared" si="2"/>
        <v>245</v>
      </c>
      <c r="F15" s="234">
        <f t="shared" si="2"/>
        <v>94</v>
      </c>
      <c r="G15" s="234">
        <f t="shared" si="2"/>
        <v>44</v>
      </c>
      <c r="H15" s="234">
        <f t="shared" si="2"/>
        <v>2</v>
      </c>
      <c r="I15" s="234">
        <f t="shared" si="2"/>
        <v>17</v>
      </c>
      <c r="J15" s="234">
        <f t="shared" si="2"/>
        <v>88</v>
      </c>
      <c r="K15" s="234">
        <f t="shared" si="2"/>
        <v>0</v>
      </c>
      <c r="L15" s="234">
        <f t="shared" si="2"/>
        <v>0</v>
      </c>
      <c r="M15" s="235">
        <f t="shared" si="2"/>
        <v>0</v>
      </c>
    </row>
    <row r="16" spans="1:13" s="14" customFormat="1" ht="15" customHeight="1">
      <c r="B16" s="211" t="s">
        <v>111</v>
      </c>
      <c r="C16" s="163">
        <v>31</v>
      </c>
      <c r="D16" s="163">
        <v>33</v>
      </c>
      <c r="E16" s="213">
        <f>SUM(F16:M16)</f>
        <v>75</v>
      </c>
      <c r="F16" s="230">
        <v>30</v>
      </c>
      <c r="G16" s="230">
        <v>13</v>
      </c>
      <c r="H16" s="214">
        <v>1</v>
      </c>
      <c r="I16" s="214">
        <v>3</v>
      </c>
      <c r="J16" s="214">
        <v>28</v>
      </c>
      <c r="K16" s="214">
        <v>0</v>
      </c>
      <c r="L16" s="214">
        <v>0</v>
      </c>
      <c r="M16" s="215">
        <v>0</v>
      </c>
    </row>
    <row r="17" spans="2:13" s="14" customFormat="1" ht="15" customHeight="1">
      <c r="B17" s="211" t="s">
        <v>112</v>
      </c>
      <c r="C17" s="163">
        <v>34</v>
      </c>
      <c r="D17" s="163">
        <v>39</v>
      </c>
      <c r="E17" s="213">
        <f>SUM(F17:M17)</f>
        <v>93</v>
      </c>
      <c r="F17" s="230">
        <v>36</v>
      </c>
      <c r="G17" s="230">
        <v>16</v>
      </c>
      <c r="H17" s="214">
        <v>1</v>
      </c>
      <c r="I17" s="214">
        <v>7</v>
      </c>
      <c r="J17" s="214">
        <v>33</v>
      </c>
      <c r="K17" s="214">
        <v>0</v>
      </c>
      <c r="L17" s="214">
        <v>0</v>
      </c>
      <c r="M17" s="215">
        <v>0</v>
      </c>
    </row>
    <row r="18" spans="2:13" s="14" customFormat="1" ht="15" customHeight="1">
      <c r="B18" s="211" t="s">
        <v>114</v>
      </c>
      <c r="C18" s="163">
        <v>25</v>
      </c>
      <c r="D18" s="163">
        <v>28</v>
      </c>
      <c r="E18" s="213">
        <f>SUM(F18:M18)</f>
        <v>66</v>
      </c>
      <c r="F18" s="230">
        <v>24</v>
      </c>
      <c r="G18" s="230">
        <v>11</v>
      </c>
      <c r="H18" s="214">
        <v>0</v>
      </c>
      <c r="I18" s="214">
        <v>7</v>
      </c>
      <c r="J18" s="214">
        <v>24</v>
      </c>
      <c r="K18" s="214">
        <v>0</v>
      </c>
      <c r="L18" s="214">
        <v>0</v>
      </c>
      <c r="M18" s="215">
        <v>0</v>
      </c>
    </row>
    <row r="19" spans="2:13" s="14" customFormat="1" ht="15" customHeight="1">
      <c r="B19" s="216" t="s">
        <v>115</v>
      </c>
      <c r="C19" s="166">
        <v>2</v>
      </c>
      <c r="D19" s="166">
        <v>4</v>
      </c>
      <c r="E19" s="217">
        <f>SUM(F19:M19)</f>
        <v>11</v>
      </c>
      <c r="F19" s="231">
        <v>4</v>
      </c>
      <c r="G19" s="231">
        <v>4</v>
      </c>
      <c r="H19" s="218">
        <v>0</v>
      </c>
      <c r="I19" s="218">
        <v>0</v>
      </c>
      <c r="J19" s="218">
        <v>3</v>
      </c>
      <c r="K19" s="218">
        <v>0</v>
      </c>
      <c r="L19" s="218">
        <v>0</v>
      </c>
      <c r="M19" s="219">
        <v>0</v>
      </c>
    </row>
    <row r="20" spans="2:13" s="170" customFormat="1" ht="18" customHeight="1">
      <c r="B20" s="232" t="s">
        <v>230</v>
      </c>
      <c r="C20" s="169">
        <f t="shared" ref="C20:M20" si="3">SUM(C21:C24)</f>
        <v>90</v>
      </c>
      <c r="D20" s="169">
        <f t="shared" si="3"/>
        <v>103</v>
      </c>
      <c r="E20" s="233">
        <f t="shared" si="3"/>
        <v>230</v>
      </c>
      <c r="F20" s="234">
        <f t="shared" si="3"/>
        <v>91</v>
      </c>
      <c r="G20" s="234">
        <f t="shared" si="3"/>
        <v>41</v>
      </c>
      <c r="H20" s="234">
        <f t="shared" si="3"/>
        <v>2</v>
      </c>
      <c r="I20" s="234">
        <f t="shared" si="3"/>
        <v>12</v>
      </c>
      <c r="J20" s="234">
        <f t="shared" si="3"/>
        <v>84</v>
      </c>
      <c r="K20" s="234">
        <f t="shared" si="3"/>
        <v>0</v>
      </c>
      <c r="L20" s="234">
        <f t="shared" si="3"/>
        <v>0</v>
      </c>
      <c r="M20" s="235">
        <f t="shared" si="3"/>
        <v>0</v>
      </c>
    </row>
    <row r="21" spans="2:13" s="14" customFormat="1" ht="15" customHeight="1">
      <c r="B21" s="211" t="s">
        <v>111</v>
      </c>
      <c r="C21" s="163">
        <v>28</v>
      </c>
      <c r="D21" s="163">
        <v>30</v>
      </c>
      <c r="E21" s="213">
        <f>SUM(F21:M21)</f>
        <v>66</v>
      </c>
      <c r="F21" s="230">
        <v>27</v>
      </c>
      <c r="G21" s="230">
        <v>12</v>
      </c>
      <c r="H21" s="214">
        <v>1</v>
      </c>
      <c r="I21" s="214">
        <v>2</v>
      </c>
      <c r="J21" s="214">
        <v>24</v>
      </c>
      <c r="K21" s="214">
        <v>0</v>
      </c>
      <c r="L21" s="214">
        <v>0</v>
      </c>
      <c r="M21" s="215">
        <v>0</v>
      </c>
    </row>
    <row r="22" spans="2:13" s="14" customFormat="1" ht="15" customHeight="1">
      <c r="B22" s="211" t="s">
        <v>112</v>
      </c>
      <c r="C22" s="163">
        <v>34</v>
      </c>
      <c r="D22" s="163">
        <v>39</v>
      </c>
      <c r="E22" s="213">
        <f>SUM(F22:M22)</f>
        <v>90</v>
      </c>
      <c r="F22" s="230">
        <v>35</v>
      </c>
      <c r="G22" s="230">
        <v>15</v>
      </c>
      <c r="H22" s="214">
        <v>1</v>
      </c>
      <c r="I22" s="214">
        <v>5</v>
      </c>
      <c r="J22" s="214">
        <v>34</v>
      </c>
      <c r="K22" s="214">
        <v>0</v>
      </c>
      <c r="L22" s="214">
        <v>0</v>
      </c>
      <c r="M22" s="215">
        <v>0</v>
      </c>
    </row>
    <row r="23" spans="2:13" s="14" customFormat="1" ht="15" customHeight="1">
      <c r="B23" s="211" t="s">
        <v>114</v>
      </c>
      <c r="C23" s="163">
        <v>26</v>
      </c>
      <c r="D23" s="163">
        <v>29</v>
      </c>
      <c r="E23" s="213">
        <f>SUM(F23:M23)</f>
        <v>61</v>
      </c>
      <c r="F23" s="230">
        <v>24</v>
      </c>
      <c r="G23" s="230">
        <v>10</v>
      </c>
      <c r="H23" s="214">
        <v>0</v>
      </c>
      <c r="I23" s="214">
        <v>5</v>
      </c>
      <c r="J23" s="214">
        <v>22</v>
      </c>
      <c r="K23" s="214">
        <v>0</v>
      </c>
      <c r="L23" s="214">
        <v>0</v>
      </c>
      <c r="M23" s="215">
        <v>0</v>
      </c>
    </row>
    <row r="24" spans="2:13" s="14" customFormat="1" ht="15" customHeight="1">
      <c r="B24" s="216" t="s">
        <v>115</v>
      </c>
      <c r="C24" s="166">
        <v>2</v>
      </c>
      <c r="D24" s="166">
        <v>5</v>
      </c>
      <c r="E24" s="217">
        <f>SUM(F24:M24)</f>
        <v>13</v>
      </c>
      <c r="F24" s="231">
        <v>5</v>
      </c>
      <c r="G24" s="231">
        <v>4</v>
      </c>
      <c r="H24" s="218">
        <v>0</v>
      </c>
      <c r="I24" s="218">
        <v>0</v>
      </c>
      <c r="J24" s="218">
        <v>4</v>
      </c>
      <c r="K24" s="218">
        <v>0</v>
      </c>
      <c r="L24" s="218">
        <v>0</v>
      </c>
      <c r="M24" s="219">
        <v>0</v>
      </c>
    </row>
    <row r="25" spans="2:13" s="170" customFormat="1" ht="18" customHeight="1">
      <c r="B25" s="232" t="s">
        <v>231</v>
      </c>
      <c r="C25" s="169">
        <f t="shared" ref="C25:M25" si="4">SUM(C26:C29)</f>
        <v>87</v>
      </c>
      <c r="D25" s="169">
        <f t="shared" si="4"/>
        <v>100</v>
      </c>
      <c r="E25" s="233">
        <f t="shared" si="4"/>
        <v>238</v>
      </c>
      <c r="F25" s="234">
        <f t="shared" si="4"/>
        <v>89</v>
      </c>
      <c r="G25" s="234">
        <f t="shared" si="4"/>
        <v>43</v>
      </c>
      <c r="H25" s="234">
        <f t="shared" si="4"/>
        <v>1</v>
      </c>
      <c r="I25" s="234">
        <f t="shared" si="4"/>
        <v>14</v>
      </c>
      <c r="J25" s="234">
        <f t="shared" si="4"/>
        <v>91</v>
      </c>
      <c r="K25" s="234">
        <f t="shared" si="4"/>
        <v>0</v>
      </c>
      <c r="L25" s="234">
        <f t="shared" si="4"/>
        <v>0</v>
      </c>
      <c r="M25" s="235">
        <f t="shared" si="4"/>
        <v>0</v>
      </c>
    </row>
    <row r="26" spans="2:13" s="14" customFormat="1" ht="15" customHeight="1">
      <c r="B26" s="211" t="s">
        <v>111</v>
      </c>
      <c r="C26" s="163">
        <v>29</v>
      </c>
      <c r="D26" s="163">
        <v>31</v>
      </c>
      <c r="E26" s="213">
        <f>SUM(F26:M26)</f>
        <v>73</v>
      </c>
      <c r="F26" s="230">
        <v>28</v>
      </c>
      <c r="G26" s="230">
        <v>14</v>
      </c>
      <c r="H26" s="214">
        <v>1</v>
      </c>
      <c r="I26" s="214">
        <v>3</v>
      </c>
      <c r="J26" s="214">
        <v>27</v>
      </c>
      <c r="K26" s="214">
        <v>0</v>
      </c>
      <c r="L26" s="214">
        <v>0</v>
      </c>
      <c r="M26" s="215">
        <v>0</v>
      </c>
    </row>
    <row r="27" spans="2:13" s="14" customFormat="1" ht="15" customHeight="1">
      <c r="B27" s="211" t="s">
        <v>112</v>
      </c>
      <c r="C27" s="163">
        <v>34</v>
      </c>
      <c r="D27" s="163">
        <v>40</v>
      </c>
      <c r="E27" s="213">
        <f>SUM(F27:M27)</f>
        <v>92</v>
      </c>
      <c r="F27" s="230">
        <v>36</v>
      </c>
      <c r="G27" s="230">
        <v>16</v>
      </c>
      <c r="H27" s="214">
        <v>0</v>
      </c>
      <c r="I27" s="214">
        <v>5</v>
      </c>
      <c r="J27" s="214">
        <v>35</v>
      </c>
      <c r="K27" s="214">
        <v>0</v>
      </c>
      <c r="L27" s="214">
        <v>0</v>
      </c>
      <c r="M27" s="215">
        <v>0</v>
      </c>
    </row>
    <row r="28" spans="2:13" s="14" customFormat="1" ht="15" customHeight="1">
      <c r="B28" s="211" t="s">
        <v>114</v>
      </c>
      <c r="C28" s="163">
        <v>22</v>
      </c>
      <c r="D28" s="163">
        <v>25</v>
      </c>
      <c r="E28" s="213">
        <f>SUM(F28:M28)</f>
        <v>60</v>
      </c>
      <c r="F28" s="230">
        <v>21</v>
      </c>
      <c r="G28" s="230">
        <v>9</v>
      </c>
      <c r="H28" s="214">
        <v>0</v>
      </c>
      <c r="I28" s="214">
        <v>5</v>
      </c>
      <c r="J28" s="214">
        <v>25</v>
      </c>
      <c r="K28" s="214">
        <v>0</v>
      </c>
      <c r="L28" s="214">
        <v>0</v>
      </c>
      <c r="M28" s="215">
        <v>0</v>
      </c>
    </row>
    <row r="29" spans="2:13" s="14" customFormat="1" ht="15" customHeight="1">
      <c r="B29" s="216" t="s">
        <v>115</v>
      </c>
      <c r="C29" s="166">
        <v>2</v>
      </c>
      <c r="D29" s="166">
        <v>4</v>
      </c>
      <c r="E29" s="217">
        <f>SUM(F29:M29)</f>
        <v>13</v>
      </c>
      <c r="F29" s="231">
        <v>4</v>
      </c>
      <c r="G29" s="231">
        <v>4</v>
      </c>
      <c r="H29" s="218">
        <v>0</v>
      </c>
      <c r="I29" s="218">
        <v>1</v>
      </c>
      <c r="J29" s="218">
        <v>4</v>
      </c>
      <c r="K29" s="218">
        <v>0</v>
      </c>
      <c r="L29" s="218">
        <v>0</v>
      </c>
      <c r="M29" s="219">
        <v>0</v>
      </c>
    </row>
    <row r="30" spans="2:13" s="170" customFormat="1" ht="18" customHeight="1">
      <c r="B30" s="232" t="s">
        <v>232</v>
      </c>
      <c r="C30" s="169">
        <f>SUM(C31:C34)</f>
        <v>86</v>
      </c>
      <c r="D30" s="169">
        <f t="shared" ref="D30:M30" si="5">SUM(D31:D34)</f>
        <v>100</v>
      </c>
      <c r="E30" s="233">
        <f t="shared" si="5"/>
        <v>217</v>
      </c>
      <c r="F30" s="234">
        <f t="shared" si="5"/>
        <v>71</v>
      </c>
      <c r="G30" s="234">
        <f t="shared" si="5"/>
        <v>42</v>
      </c>
      <c r="H30" s="234">
        <f t="shared" si="5"/>
        <v>1</v>
      </c>
      <c r="I30" s="234">
        <f t="shared" si="5"/>
        <v>16</v>
      </c>
      <c r="J30" s="234">
        <f t="shared" si="5"/>
        <v>87</v>
      </c>
      <c r="K30" s="234">
        <f t="shared" si="5"/>
        <v>0</v>
      </c>
      <c r="L30" s="234">
        <f t="shared" si="5"/>
        <v>0</v>
      </c>
      <c r="M30" s="235">
        <f t="shared" si="5"/>
        <v>0</v>
      </c>
    </row>
    <row r="31" spans="2:13" s="14" customFormat="1" ht="15" customHeight="1">
      <c r="B31" s="211" t="s">
        <v>111</v>
      </c>
      <c r="C31" s="163">
        <v>32</v>
      </c>
      <c r="D31" s="163">
        <v>37</v>
      </c>
      <c r="E31" s="213">
        <f>SUM(F31:M31)</f>
        <v>81</v>
      </c>
      <c r="F31" s="230">
        <v>26</v>
      </c>
      <c r="G31" s="230">
        <v>17</v>
      </c>
      <c r="H31" s="230">
        <v>1</v>
      </c>
      <c r="I31" s="230">
        <v>4</v>
      </c>
      <c r="J31" s="230">
        <v>33</v>
      </c>
      <c r="K31" s="230">
        <v>0</v>
      </c>
      <c r="L31" s="230">
        <v>0</v>
      </c>
      <c r="M31" s="215">
        <v>0</v>
      </c>
    </row>
    <row r="32" spans="2:13" s="14" customFormat="1" ht="15" customHeight="1">
      <c r="B32" s="211" t="s">
        <v>112</v>
      </c>
      <c r="C32" s="163">
        <v>32</v>
      </c>
      <c r="D32" s="163">
        <v>34</v>
      </c>
      <c r="E32" s="213">
        <f>SUM(F32:M32)</f>
        <v>73</v>
      </c>
      <c r="F32" s="230">
        <v>25</v>
      </c>
      <c r="G32" s="230">
        <v>15</v>
      </c>
      <c r="H32" s="230">
        <v>0</v>
      </c>
      <c r="I32" s="230">
        <v>4</v>
      </c>
      <c r="J32" s="230">
        <v>29</v>
      </c>
      <c r="K32" s="230">
        <v>0</v>
      </c>
      <c r="L32" s="230">
        <v>0</v>
      </c>
      <c r="M32" s="215">
        <v>0</v>
      </c>
    </row>
    <row r="33" spans="2:13" s="14" customFormat="1" ht="15" customHeight="1">
      <c r="B33" s="211" t="s">
        <v>114</v>
      </c>
      <c r="C33" s="163">
        <v>19</v>
      </c>
      <c r="D33" s="163">
        <v>22</v>
      </c>
      <c r="E33" s="213">
        <f>SUM(F33:M33)</f>
        <v>47</v>
      </c>
      <c r="F33" s="230">
        <v>15</v>
      </c>
      <c r="G33" s="230">
        <v>7</v>
      </c>
      <c r="H33" s="230">
        <v>0</v>
      </c>
      <c r="I33" s="230">
        <v>5</v>
      </c>
      <c r="J33" s="230">
        <v>20</v>
      </c>
      <c r="K33" s="230">
        <v>0</v>
      </c>
      <c r="L33" s="230">
        <v>0</v>
      </c>
      <c r="M33" s="215">
        <v>0</v>
      </c>
    </row>
    <row r="34" spans="2:13" s="14" customFormat="1" ht="15" customHeight="1">
      <c r="B34" s="216" t="s">
        <v>115</v>
      </c>
      <c r="C34" s="166">
        <v>3</v>
      </c>
      <c r="D34" s="166">
        <v>7</v>
      </c>
      <c r="E34" s="217">
        <f>SUM(F34:M34)</f>
        <v>16</v>
      </c>
      <c r="F34" s="231">
        <v>5</v>
      </c>
      <c r="G34" s="231">
        <v>3</v>
      </c>
      <c r="H34" s="231">
        <v>0</v>
      </c>
      <c r="I34" s="231">
        <v>3</v>
      </c>
      <c r="J34" s="231">
        <v>5</v>
      </c>
      <c r="K34" s="231">
        <v>0</v>
      </c>
      <c r="L34" s="231">
        <v>0</v>
      </c>
      <c r="M34" s="219">
        <v>0</v>
      </c>
    </row>
    <row r="35" spans="2:13" s="170" customFormat="1" ht="18" customHeight="1">
      <c r="B35" s="220" t="s">
        <v>233</v>
      </c>
      <c r="C35" s="173">
        <v>90</v>
      </c>
      <c r="D35" s="173">
        <v>101</v>
      </c>
      <c r="E35" s="188">
        <f>SUM(F35:M35)</f>
        <v>234</v>
      </c>
      <c r="F35" s="236">
        <v>75</v>
      </c>
      <c r="G35" s="236">
        <v>49</v>
      </c>
      <c r="H35" s="236">
        <v>2</v>
      </c>
      <c r="I35" s="236">
        <v>20</v>
      </c>
      <c r="J35" s="236">
        <v>88</v>
      </c>
      <c r="K35" s="236">
        <v>0</v>
      </c>
      <c r="L35" s="236">
        <v>0</v>
      </c>
      <c r="M35" s="189">
        <v>0</v>
      </c>
    </row>
    <row r="36" spans="2:13" s="170" customFormat="1" ht="18" customHeight="1">
      <c r="B36" s="220" t="s">
        <v>234</v>
      </c>
      <c r="C36" s="173">
        <v>91</v>
      </c>
      <c r="D36" s="173">
        <v>103</v>
      </c>
      <c r="E36" s="188">
        <v>235</v>
      </c>
      <c r="F36" s="236">
        <v>79</v>
      </c>
      <c r="G36" s="236">
        <v>53</v>
      </c>
      <c r="H36" s="236">
        <v>3</v>
      </c>
      <c r="I36" s="236">
        <v>17</v>
      </c>
      <c r="J36" s="236">
        <v>83</v>
      </c>
      <c r="K36" s="236">
        <v>0</v>
      </c>
      <c r="L36" s="236">
        <v>0</v>
      </c>
      <c r="M36" s="189">
        <v>0</v>
      </c>
    </row>
    <row r="37" spans="2:13" s="170" customFormat="1" ht="18" customHeight="1">
      <c r="B37" s="220" t="s">
        <v>235</v>
      </c>
      <c r="C37" s="173">
        <v>96</v>
      </c>
      <c r="D37" s="173">
        <v>106</v>
      </c>
      <c r="E37" s="188">
        <v>241</v>
      </c>
      <c r="F37" s="236">
        <v>80</v>
      </c>
      <c r="G37" s="236">
        <v>56</v>
      </c>
      <c r="H37" s="236">
        <v>1</v>
      </c>
      <c r="I37" s="236">
        <v>19</v>
      </c>
      <c r="J37" s="236">
        <v>84</v>
      </c>
      <c r="K37" s="236">
        <v>0</v>
      </c>
      <c r="L37" s="236">
        <v>1</v>
      </c>
      <c r="M37" s="189">
        <v>0</v>
      </c>
    </row>
    <row r="38" spans="2:13" s="170" customFormat="1" ht="18" customHeight="1">
      <c r="B38" s="220" t="s">
        <v>236</v>
      </c>
      <c r="C38" s="173">
        <v>91</v>
      </c>
      <c r="D38" s="173">
        <v>104</v>
      </c>
      <c r="E38" s="188">
        <v>223</v>
      </c>
      <c r="F38" s="236">
        <v>74</v>
      </c>
      <c r="G38" s="236">
        <v>50</v>
      </c>
      <c r="H38" s="236">
        <v>1</v>
      </c>
      <c r="I38" s="236">
        <v>15</v>
      </c>
      <c r="J38" s="236">
        <v>82</v>
      </c>
      <c r="K38" s="236">
        <v>0</v>
      </c>
      <c r="L38" s="236">
        <v>1</v>
      </c>
      <c r="M38" s="189">
        <v>0</v>
      </c>
    </row>
    <row r="39" spans="2:13" s="170" customFormat="1" ht="18" customHeight="1">
      <c r="B39" s="220" t="s">
        <v>237</v>
      </c>
      <c r="C39" s="173">
        <v>111</v>
      </c>
      <c r="D39" s="173">
        <v>131</v>
      </c>
      <c r="E39" s="188">
        <v>293</v>
      </c>
      <c r="F39" s="236">
        <v>98</v>
      </c>
      <c r="G39" s="236">
        <v>66</v>
      </c>
      <c r="H39" s="236">
        <v>1</v>
      </c>
      <c r="I39" s="236">
        <v>21</v>
      </c>
      <c r="J39" s="236">
        <v>103</v>
      </c>
      <c r="K39" s="236">
        <v>0</v>
      </c>
      <c r="L39" s="236">
        <v>4</v>
      </c>
      <c r="M39" s="189">
        <v>0</v>
      </c>
    </row>
    <row r="40" spans="2:13" s="170" customFormat="1" ht="18" customHeight="1">
      <c r="B40" s="220" t="s">
        <v>238</v>
      </c>
      <c r="C40" s="173">
        <v>135</v>
      </c>
      <c r="D40" s="173">
        <v>171</v>
      </c>
      <c r="E40" s="188">
        <v>399</v>
      </c>
      <c r="F40" s="236">
        <v>135</v>
      </c>
      <c r="G40" s="236">
        <v>96</v>
      </c>
      <c r="H40" s="236">
        <v>8</v>
      </c>
      <c r="I40" s="236">
        <v>20</v>
      </c>
      <c r="J40" s="236">
        <v>134</v>
      </c>
      <c r="K40" s="236">
        <v>0</v>
      </c>
      <c r="L40" s="236">
        <v>6</v>
      </c>
      <c r="M40" s="189">
        <v>0</v>
      </c>
    </row>
    <row r="41" spans="2:13" s="170" customFormat="1" ht="18" customHeight="1">
      <c r="B41" s="220" t="s">
        <v>208</v>
      </c>
      <c r="C41" s="173">
        <v>150</v>
      </c>
      <c r="D41" s="173">
        <v>188</v>
      </c>
      <c r="E41" s="188">
        <v>436</v>
      </c>
      <c r="F41" s="236">
        <v>149</v>
      </c>
      <c r="G41" s="236">
        <v>104</v>
      </c>
      <c r="H41" s="236">
        <v>9</v>
      </c>
      <c r="I41" s="236">
        <v>23</v>
      </c>
      <c r="J41" s="236">
        <v>147</v>
      </c>
      <c r="K41" s="236">
        <v>0</v>
      </c>
      <c r="L41" s="236">
        <v>4</v>
      </c>
      <c r="M41" s="189">
        <v>0</v>
      </c>
    </row>
    <row r="42" spans="2:13" s="170" customFormat="1" ht="18" customHeight="1">
      <c r="B42" s="220" t="s">
        <v>239</v>
      </c>
      <c r="C42" s="173">
        <v>138</v>
      </c>
      <c r="D42" s="173">
        <v>163</v>
      </c>
      <c r="E42" s="188">
        <v>374</v>
      </c>
      <c r="F42" s="236">
        <v>127</v>
      </c>
      <c r="G42" s="236">
        <v>84</v>
      </c>
      <c r="H42" s="236">
        <v>4</v>
      </c>
      <c r="I42" s="236">
        <v>25</v>
      </c>
      <c r="J42" s="236">
        <v>133</v>
      </c>
      <c r="K42" s="236">
        <v>0</v>
      </c>
      <c r="L42" s="236">
        <v>1</v>
      </c>
      <c r="M42" s="189">
        <v>0</v>
      </c>
    </row>
    <row r="43" spans="2:13" s="170" customFormat="1" ht="18" customHeight="1">
      <c r="B43" s="220" t="s">
        <v>240</v>
      </c>
      <c r="C43" s="173">
        <v>141</v>
      </c>
      <c r="D43" s="173">
        <v>170</v>
      </c>
      <c r="E43" s="188">
        <v>383</v>
      </c>
      <c r="F43" s="236">
        <v>136</v>
      </c>
      <c r="G43" s="236">
        <v>84</v>
      </c>
      <c r="H43" s="236">
        <v>3</v>
      </c>
      <c r="I43" s="236">
        <v>26</v>
      </c>
      <c r="J43" s="236">
        <v>132</v>
      </c>
      <c r="K43" s="236">
        <v>0</v>
      </c>
      <c r="L43" s="236">
        <v>2</v>
      </c>
      <c r="M43" s="189">
        <v>0</v>
      </c>
    </row>
    <row r="44" spans="2:13" s="170" customFormat="1" ht="18" customHeight="1">
      <c r="B44" s="220" t="s">
        <v>241</v>
      </c>
      <c r="C44" s="173">
        <v>143</v>
      </c>
      <c r="D44" s="173">
        <v>177</v>
      </c>
      <c r="E44" s="188">
        <v>402</v>
      </c>
      <c r="F44" s="236">
        <v>146</v>
      </c>
      <c r="G44" s="236">
        <v>95</v>
      </c>
      <c r="H44" s="236">
        <v>3</v>
      </c>
      <c r="I44" s="236">
        <v>31</v>
      </c>
      <c r="J44" s="236">
        <v>126</v>
      </c>
      <c r="K44" s="236">
        <v>0</v>
      </c>
      <c r="L44" s="236">
        <v>1</v>
      </c>
      <c r="M44" s="189">
        <v>0</v>
      </c>
    </row>
    <row r="45" spans="2:13" s="170" customFormat="1" ht="18" customHeight="1">
      <c r="B45" s="220" t="s">
        <v>242</v>
      </c>
      <c r="C45" s="173">
        <v>148</v>
      </c>
      <c r="D45" s="173">
        <v>171</v>
      </c>
      <c r="E45" s="188">
        <v>393</v>
      </c>
      <c r="F45" s="236">
        <v>139</v>
      </c>
      <c r="G45" s="236">
        <v>88</v>
      </c>
      <c r="H45" s="236">
        <v>0</v>
      </c>
      <c r="I45" s="236">
        <v>34</v>
      </c>
      <c r="J45" s="236">
        <v>131</v>
      </c>
      <c r="K45" s="236">
        <v>0</v>
      </c>
      <c r="L45" s="236">
        <v>1</v>
      </c>
      <c r="M45" s="189">
        <v>0</v>
      </c>
    </row>
    <row r="46" spans="2:13" ht="14.25" customHeight="1">
      <c r="M46" s="237" t="s">
        <v>155</v>
      </c>
    </row>
  </sheetData>
  <mergeCells count="4">
    <mergeCell ref="B3:B4"/>
    <mergeCell ref="C3:C4"/>
    <mergeCell ref="D3:D4"/>
    <mergeCell ref="E3:M3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&amp;R14.厚      生</oddHeader>
    <oddFooter>&amp;C-92-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workbookViewId="0">
      <selection activeCell="D44" sqref="D44"/>
    </sheetView>
  </sheetViews>
  <sheetFormatPr defaultRowHeight="13.5"/>
  <cols>
    <col min="1" max="1" width="3.625" style="5" customWidth="1"/>
    <col min="2" max="2" width="10.625" style="5" customWidth="1"/>
    <col min="3" max="3" width="12.625" style="5" customWidth="1"/>
    <col min="4" max="7" width="11.625" style="5" customWidth="1"/>
    <col min="8" max="256" width="9" style="5"/>
    <col min="257" max="257" width="3.625" style="5" customWidth="1"/>
    <col min="258" max="258" width="10.625" style="5" customWidth="1"/>
    <col min="259" max="259" width="12.625" style="5" customWidth="1"/>
    <col min="260" max="263" width="11.625" style="5" customWidth="1"/>
    <col min="264" max="512" width="9" style="5"/>
    <col min="513" max="513" width="3.625" style="5" customWidth="1"/>
    <col min="514" max="514" width="10.625" style="5" customWidth="1"/>
    <col min="515" max="515" width="12.625" style="5" customWidth="1"/>
    <col min="516" max="519" width="11.625" style="5" customWidth="1"/>
    <col min="520" max="768" width="9" style="5"/>
    <col min="769" max="769" width="3.625" style="5" customWidth="1"/>
    <col min="770" max="770" width="10.625" style="5" customWidth="1"/>
    <col min="771" max="771" width="12.625" style="5" customWidth="1"/>
    <col min="772" max="775" width="11.625" style="5" customWidth="1"/>
    <col min="776" max="1024" width="9" style="5"/>
    <col min="1025" max="1025" width="3.625" style="5" customWidth="1"/>
    <col min="1026" max="1026" width="10.625" style="5" customWidth="1"/>
    <col min="1027" max="1027" width="12.625" style="5" customWidth="1"/>
    <col min="1028" max="1031" width="11.625" style="5" customWidth="1"/>
    <col min="1032" max="1280" width="9" style="5"/>
    <col min="1281" max="1281" width="3.625" style="5" customWidth="1"/>
    <col min="1282" max="1282" width="10.625" style="5" customWidth="1"/>
    <col min="1283" max="1283" width="12.625" style="5" customWidth="1"/>
    <col min="1284" max="1287" width="11.625" style="5" customWidth="1"/>
    <col min="1288" max="1536" width="9" style="5"/>
    <col min="1537" max="1537" width="3.625" style="5" customWidth="1"/>
    <col min="1538" max="1538" width="10.625" style="5" customWidth="1"/>
    <col min="1539" max="1539" width="12.625" style="5" customWidth="1"/>
    <col min="1540" max="1543" width="11.625" style="5" customWidth="1"/>
    <col min="1544" max="1792" width="9" style="5"/>
    <col min="1793" max="1793" width="3.625" style="5" customWidth="1"/>
    <col min="1794" max="1794" width="10.625" style="5" customWidth="1"/>
    <col min="1795" max="1795" width="12.625" style="5" customWidth="1"/>
    <col min="1796" max="1799" width="11.625" style="5" customWidth="1"/>
    <col min="1800" max="2048" width="9" style="5"/>
    <col min="2049" max="2049" width="3.625" style="5" customWidth="1"/>
    <col min="2050" max="2050" width="10.625" style="5" customWidth="1"/>
    <col min="2051" max="2051" width="12.625" style="5" customWidth="1"/>
    <col min="2052" max="2055" width="11.625" style="5" customWidth="1"/>
    <col min="2056" max="2304" width="9" style="5"/>
    <col min="2305" max="2305" width="3.625" style="5" customWidth="1"/>
    <col min="2306" max="2306" width="10.625" style="5" customWidth="1"/>
    <col min="2307" max="2307" width="12.625" style="5" customWidth="1"/>
    <col min="2308" max="2311" width="11.625" style="5" customWidth="1"/>
    <col min="2312" max="2560" width="9" style="5"/>
    <col min="2561" max="2561" width="3.625" style="5" customWidth="1"/>
    <col min="2562" max="2562" width="10.625" style="5" customWidth="1"/>
    <col min="2563" max="2563" width="12.625" style="5" customWidth="1"/>
    <col min="2564" max="2567" width="11.625" style="5" customWidth="1"/>
    <col min="2568" max="2816" width="9" style="5"/>
    <col min="2817" max="2817" width="3.625" style="5" customWidth="1"/>
    <col min="2818" max="2818" width="10.625" style="5" customWidth="1"/>
    <col min="2819" max="2819" width="12.625" style="5" customWidth="1"/>
    <col min="2820" max="2823" width="11.625" style="5" customWidth="1"/>
    <col min="2824" max="3072" width="9" style="5"/>
    <col min="3073" max="3073" width="3.625" style="5" customWidth="1"/>
    <col min="3074" max="3074" width="10.625" style="5" customWidth="1"/>
    <col min="3075" max="3075" width="12.625" style="5" customWidth="1"/>
    <col min="3076" max="3079" width="11.625" style="5" customWidth="1"/>
    <col min="3080" max="3328" width="9" style="5"/>
    <col min="3329" max="3329" width="3.625" style="5" customWidth="1"/>
    <col min="3330" max="3330" width="10.625" style="5" customWidth="1"/>
    <col min="3331" max="3331" width="12.625" style="5" customWidth="1"/>
    <col min="3332" max="3335" width="11.625" style="5" customWidth="1"/>
    <col min="3336" max="3584" width="9" style="5"/>
    <col min="3585" max="3585" width="3.625" style="5" customWidth="1"/>
    <col min="3586" max="3586" width="10.625" style="5" customWidth="1"/>
    <col min="3587" max="3587" width="12.625" style="5" customWidth="1"/>
    <col min="3588" max="3591" width="11.625" style="5" customWidth="1"/>
    <col min="3592" max="3840" width="9" style="5"/>
    <col min="3841" max="3841" width="3.625" style="5" customWidth="1"/>
    <col min="3842" max="3842" width="10.625" style="5" customWidth="1"/>
    <col min="3843" max="3843" width="12.625" style="5" customWidth="1"/>
    <col min="3844" max="3847" width="11.625" style="5" customWidth="1"/>
    <col min="3848" max="4096" width="9" style="5"/>
    <col min="4097" max="4097" width="3.625" style="5" customWidth="1"/>
    <col min="4098" max="4098" width="10.625" style="5" customWidth="1"/>
    <col min="4099" max="4099" width="12.625" style="5" customWidth="1"/>
    <col min="4100" max="4103" width="11.625" style="5" customWidth="1"/>
    <col min="4104" max="4352" width="9" style="5"/>
    <col min="4353" max="4353" width="3.625" style="5" customWidth="1"/>
    <col min="4354" max="4354" width="10.625" style="5" customWidth="1"/>
    <col min="4355" max="4355" width="12.625" style="5" customWidth="1"/>
    <col min="4356" max="4359" width="11.625" style="5" customWidth="1"/>
    <col min="4360" max="4608" width="9" style="5"/>
    <col min="4609" max="4609" width="3.625" style="5" customWidth="1"/>
    <col min="4610" max="4610" width="10.625" style="5" customWidth="1"/>
    <col min="4611" max="4611" width="12.625" style="5" customWidth="1"/>
    <col min="4612" max="4615" width="11.625" style="5" customWidth="1"/>
    <col min="4616" max="4864" width="9" style="5"/>
    <col min="4865" max="4865" width="3.625" style="5" customWidth="1"/>
    <col min="4866" max="4866" width="10.625" style="5" customWidth="1"/>
    <col min="4867" max="4867" width="12.625" style="5" customWidth="1"/>
    <col min="4868" max="4871" width="11.625" style="5" customWidth="1"/>
    <col min="4872" max="5120" width="9" style="5"/>
    <col min="5121" max="5121" width="3.625" style="5" customWidth="1"/>
    <col min="5122" max="5122" width="10.625" style="5" customWidth="1"/>
    <col min="5123" max="5123" width="12.625" style="5" customWidth="1"/>
    <col min="5124" max="5127" width="11.625" style="5" customWidth="1"/>
    <col min="5128" max="5376" width="9" style="5"/>
    <col min="5377" max="5377" width="3.625" style="5" customWidth="1"/>
    <col min="5378" max="5378" width="10.625" style="5" customWidth="1"/>
    <col min="5379" max="5379" width="12.625" style="5" customWidth="1"/>
    <col min="5380" max="5383" width="11.625" style="5" customWidth="1"/>
    <col min="5384" max="5632" width="9" style="5"/>
    <col min="5633" max="5633" width="3.625" style="5" customWidth="1"/>
    <col min="5634" max="5634" width="10.625" style="5" customWidth="1"/>
    <col min="5635" max="5635" width="12.625" style="5" customWidth="1"/>
    <col min="5636" max="5639" width="11.625" style="5" customWidth="1"/>
    <col min="5640" max="5888" width="9" style="5"/>
    <col min="5889" max="5889" width="3.625" style="5" customWidth="1"/>
    <col min="5890" max="5890" width="10.625" style="5" customWidth="1"/>
    <col min="5891" max="5891" width="12.625" style="5" customWidth="1"/>
    <col min="5892" max="5895" width="11.625" style="5" customWidth="1"/>
    <col min="5896" max="6144" width="9" style="5"/>
    <col min="6145" max="6145" width="3.625" style="5" customWidth="1"/>
    <col min="6146" max="6146" width="10.625" style="5" customWidth="1"/>
    <col min="6147" max="6147" width="12.625" style="5" customWidth="1"/>
    <col min="6148" max="6151" width="11.625" style="5" customWidth="1"/>
    <col min="6152" max="6400" width="9" style="5"/>
    <col min="6401" max="6401" width="3.625" style="5" customWidth="1"/>
    <col min="6402" max="6402" width="10.625" style="5" customWidth="1"/>
    <col min="6403" max="6403" width="12.625" style="5" customWidth="1"/>
    <col min="6404" max="6407" width="11.625" style="5" customWidth="1"/>
    <col min="6408" max="6656" width="9" style="5"/>
    <col min="6657" max="6657" width="3.625" style="5" customWidth="1"/>
    <col min="6658" max="6658" width="10.625" style="5" customWidth="1"/>
    <col min="6659" max="6659" width="12.625" style="5" customWidth="1"/>
    <col min="6660" max="6663" width="11.625" style="5" customWidth="1"/>
    <col min="6664" max="6912" width="9" style="5"/>
    <col min="6913" max="6913" width="3.625" style="5" customWidth="1"/>
    <col min="6914" max="6914" width="10.625" style="5" customWidth="1"/>
    <col min="6915" max="6915" width="12.625" style="5" customWidth="1"/>
    <col min="6916" max="6919" width="11.625" style="5" customWidth="1"/>
    <col min="6920" max="7168" width="9" style="5"/>
    <col min="7169" max="7169" width="3.625" style="5" customWidth="1"/>
    <col min="7170" max="7170" width="10.625" style="5" customWidth="1"/>
    <col min="7171" max="7171" width="12.625" style="5" customWidth="1"/>
    <col min="7172" max="7175" width="11.625" style="5" customWidth="1"/>
    <col min="7176" max="7424" width="9" style="5"/>
    <col min="7425" max="7425" width="3.625" style="5" customWidth="1"/>
    <col min="7426" max="7426" width="10.625" style="5" customWidth="1"/>
    <col min="7427" max="7427" width="12.625" style="5" customWidth="1"/>
    <col min="7428" max="7431" width="11.625" style="5" customWidth="1"/>
    <col min="7432" max="7680" width="9" style="5"/>
    <col min="7681" max="7681" width="3.625" style="5" customWidth="1"/>
    <col min="7682" max="7682" width="10.625" style="5" customWidth="1"/>
    <col min="7683" max="7683" width="12.625" style="5" customWidth="1"/>
    <col min="7684" max="7687" width="11.625" style="5" customWidth="1"/>
    <col min="7688" max="7936" width="9" style="5"/>
    <col min="7937" max="7937" width="3.625" style="5" customWidth="1"/>
    <col min="7938" max="7938" width="10.625" style="5" customWidth="1"/>
    <col min="7939" max="7939" width="12.625" style="5" customWidth="1"/>
    <col min="7940" max="7943" width="11.625" style="5" customWidth="1"/>
    <col min="7944" max="8192" width="9" style="5"/>
    <col min="8193" max="8193" width="3.625" style="5" customWidth="1"/>
    <col min="8194" max="8194" width="10.625" style="5" customWidth="1"/>
    <col min="8195" max="8195" width="12.625" style="5" customWidth="1"/>
    <col min="8196" max="8199" width="11.625" style="5" customWidth="1"/>
    <col min="8200" max="8448" width="9" style="5"/>
    <col min="8449" max="8449" width="3.625" style="5" customWidth="1"/>
    <col min="8450" max="8450" width="10.625" style="5" customWidth="1"/>
    <col min="8451" max="8451" width="12.625" style="5" customWidth="1"/>
    <col min="8452" max="8455" width="11.625" style="5" customWidth="1"/>
    <col min="8456" max="8704" width="9" style="5"/>
    <col min="8705" max="8705" width="3.625" style="5" customWidth="1"/>
    <col min="8706" max="8706" width="10.625" style="5" customWidth="1"/>
    <col min="8707" max="8707" width="12.625" style="5" customWidth="1"/>
    <col min="8708" max="8711" width="11.625" style="5" customWidth="1"/>
    <col min="8712" max="8960" width="9" style="5"/>
    <col min="8961" max="8961" width="3.625" style="5" customWidth="1"/>
    <col min="8962" max="8962" width="10.625" style="5" customWidth="1"/>
    <col min="8963" max="8963" width="12.625" style="5" customWidth="1"/>
    <col min="8964" max="8967" width="11.625" style="5" customWidth="1"/>
    <col min="8968" max="9216" width="9" style="5"/>
    <col min="9217" max="9217" width="3.625" style="5" customWidth="1"/>
    <col min="9218" max="9218" width="10.625" style="5" customWidth="1"/>
    <col min="9219" max="9219" width="12.625" style="5" customWidth="1"/>
    <col min="9220" max="9223" width="11.625" style="5" customWidth="1"/>
    <col min="9224" max="9472" width="9" style="5"/>
    <col min="9473" max="9473" width="3.625" style="5" customWidth="1"/>
    <col min="9474" max="9474" width="10.625" style="5" customWidth="1"/>
    <col min="9475" max="9475" width="12.625" style="5" customWidth="1"/>
    <col min="9476" max="9479" width="11.625" style="5" customWidth="1"/>
    <col min="9480" max="9728" width="9" style="5"/>
    <col min="9729" max="9729" width="3.625" style="5" customWidth="1"/>
    <col min="9730" max="9730" width="10.625" style="5" customWidth="1"/>
    <col min="9731" max="9731" width="12.625" style="5" customWidth="1"/>
    <col min="9732" max="9735" width="11.625" style="5" customWidth="1"/>
    <col min="9736" max="9984" width="9" style="5"/>
    <col min="9985" max="9985" width="3.625" style="5" customWidth="1"/>
    <col min="9986" max="9986" width="10.625" style="5" customWidth="1"/>
    <col min="9987" max="9987" width="12.625" style="5" customWidth="1"/>
    <col min="9988" max="9991" width="11.625" style="5" customWidth="1"/>
    <col min="9992" max="10240" width="9" style="5"/>
    <col min="10241" max="10241" width="3.625" style="5" customWidth="1"/>
    <col min="10242" max="10242" width="10.625" style="5" customWidth="1"/>
    <col min="10243" max="10243" width="12.625" style="5" customWidth="1"/>
    <col min="10244" max="10247" width="11.625" style="5" customWidth="1"/>
    <col min="10248" max="10496" width="9" style="5"/>
    <col min="10497" max="10497" width="3.625" style="5" customWidth="1"/>
    <col min="10498" max="10498" width="10.625" style="5" customWidth="1"/>
    <col min="10499" max="10499" width="12.625" style="5" customWidth="1"/>
    <col min="10500" max="10503" width="11.625" style="5" customWidth="1"/>
    <col min="10504" max="10752" width="9" style="5"/>
    <col min="10753" max="10753" width="3.625" style="5" customWidth="1"/>
    <col min="10754" max="10754" width="10.625" style="5" customWidth="1"/>
    <col min="10755" max="10755" width="12.625" style="5" customWidth="1"/>
    <col min="10756" max="10759" width="11.625" style="5" customWidth="1"/>
    <col min="10760" max="11008" width="9" style="5"/>
    <col min="11009" max="11009" width="3.625" style="5" customWidth="1"/>
    <col min="11010" max="11010" width="10.625" style="5" customWidth="1"/>
    <col min="11011" max="11011" width="12.625" style="5" customWidth="1"/>
    <col min="11012" max="11015" width="11.625" style="5" customWidth="1"/>
    <col min="11016" max="11264" width="9" style="5"/>
    <col min="11265" max="11265" width="3.625" style="5" customWidth="1"/>
    <col min="11266" max="11266" width="10.625" style="5" customWidth="1"/>
    <col min="11267" max="11267" width="12.625" style="5" customWidth="1"/>
    <col min="11268" max="11271" width="11.625" style="5" customWidth="1"/>
    <col min="11272" max="11520" width="9" style="5"/>
    <col min="11521" max="11521" width="3.625" style="5" customWidth="1"/>
    <col min="11522" max="11522" width="10.625" style="5" customWidth="1"/>
    <col min="11523" max="11523" width="12.625" style="5" customWidth="1"/>
    <col min="11524" max="11527" width="11.625" style="5" customWidth="1"/>
    <col min="11528" max="11776" width="9" style="5"/>
    <col min="11777" max="11777" width="3.625" style="5" customWidth="1"/>
    <col min="11778" max="11778" width="10.625" style="5" customWidth="1"/>
    <col min="11779" max="11779" width="12.625" style="5" customWidth="1"/>
    <col min="11780" max="11783" width="11.625" style="5" customWidth="1"/>
    <col min="11784" max="12032" width="9" style="5"/>
    <col min="12033" max="12033" width="3.625" style="5" customWidth="1"/>
    <col min="12034" max="12034" width="10.625" style="5" customWidth="1"/>
    <col min="12035" max="12035" width="12.625" style="5" customWidth="1"/>
    <col min="12036" max="12039" width="11.625" style="5" customWidth="1"/>
    <col min="12040" max="12288" width="9" style="5"/>
    <col min="12289" max="12289" width="3.625" style="5" customWidth="1"/>
    <col min="12290" max="12290" width="10.625" style="5" customWidth="1"/>
    <col min="12291" max="12291" width="12.625" style="5" customWidth="1"/>
    <col min="12292" max="12295" width="11.625" style="5" customWidth="1"/>
    <col min="12296" max="12544" width="9" style="5"/>
    <col min="12545" max="12545" width="3.625" style="5" customWidth="1"/>
    <col min="12546" max="12546" width="10.625" style="5" customWidth="1"/>
    <col min="12547" max="12547" width="12.625" style="5" customWidth="1"/>
    <col min="12548" max="12551" width="11.625" style="5" customWidth="1"/>
    <col min="12552" max="12800" width="9" style="5"/>
    <col min="12801" max="12801" width="3.625" style="5" customWidth="1"/>
    <col min="12802" max="12802" width="10.625" style="5" customWidth="1"/>
    <col min="12803" max="12803" width="12.625" style="5" customWidth="1"/>
    <col min="12804" max="12807" width="11.625" style="5" customWidth="1"/>
    <col min="12808" max="13056" width="9" style="5"/>
    <col min="13057" max="13057" width="3.625" style="5" customWidth="1"/>
    <col min="13058" max="13058" width="10.625" style="5" customWidth="1"/>
    <col min="13059" max="13059" width="12.625" style="5" customWidth="1"/>
    <col min="13060" max="13063" width="11.625" style="5" customWidth="1"/>
    <col min="13064" max="13312" width="9" style="5"/>
    <col min="13313" max="13313" width="3.625" style="5" customWidth="1"/>
    <col min="13314" max="13314" width="10.625" style="5" customWidth="1"/>
    <col min="13315" max="13315" width="12.625" style="5" customWidth="1"/>
    <col min="13316" max="13319" width="11.625" style="5" customWidth="1"/>
    <col min="13320" max="13568" width="9" style="5"/>
    <col min="13569" max="13569" width="3.625" style="5" customWidth="1"/>
    <col min="13570" max="13570" width="10.625" style="5" customWidth="1"/>
    <col min="13571" max="13571" width="12.625" style="5" customWidth="1"/>
    <col min="13572" max="13575" width="11.625" style="5" customWidth="1"/>
    <col min="13576" max="13824" width="9" style="5"/>
    <col min="13825" max="13825" width="3.625" style="5" customWidth="1"/>
    <col min="13826" max="13826" width="10.625" style="5" customWidth="1"/>
    <col min="13827" max="13827" width="12.625" style="5" customWidth="1"/>
    <col min="13828" max="13831" width="11.625" style="5" customWidth="1"/>
    <col min="13832" max="14080" width="9" style="5"/>
    <col min="14081" max="14081" width="3.625" style="5" customWidth="1"/>
    <col min="14082" max="14082" width="10.625" style="5" customWidth="1"/>
    <col min="14083" max="14083" width="12.625" style="5" customWidth="1"/>
    <col min="14084" max="14087" width="11.625" style="5" customWidth="1"/>
    <col min="14088" max="14336" width="9" style="5"/>
    <col min="14337" max="14337" width="3.625" style="5" customWidth="1"/>
    <col min="14338" max="14338" width="10.625" style="5" customWidth="1"/>
    <col min="14339" max="14339" width="12.625" style="5" customWidth="1"/>
    <col min="14340" max="14343" width="11.625" style="5" customWidth="1"/>
    <col min="14344" max="14592" width="9" style="5"/>
    <col min="14593" max="14593" width="3.625" style="5" customWidth="1"/>
    <col min="14594" max="14594" width="10.625" style="5" customWidth="1"/>
    <col min="14595" max="14595" width="12.625" style="5" customWidth="1"/>
    <col min="14596" max="14599" width="11.625" style="5" customWidth="1"/>
    <col min="14600" max="14848" width="9" style="5"/>
    <col min="14849" max="14849" width="3.625" style="5" customWidth="1"/>
    <col min="14850" max="14850" width="10.625" style="5" customWidth="1"/>
    <col min="14851" max="14851" width="12.625" style="5" customWidth="1"/>
    <col min="14852" max="14855" width="11.625" style="5" customWidth="1"/>
    <col min="14856" max="15104" width="9" style="5"/>
    <col min="15105" max="15105" width="3.625" style="5" customWidth="1"/>
    <col min="15106" max="15106" width="10.625" style="5" customWidth="1"/>
    <col min="15107" max="15107" width="12.625" style="5" customWidth="1"/>
    <col min="15108" max="15111" width="11.625" style="5" customWidth="1"/>
    <col min="15112" max="15360" width="9" style="5"/>
    <col min="15361" max="15361" width="3.625" style="5" customWidth="1"/>
    <col min="15362" max="15362" width="10.625" style="5" customWidth="1"/>
    <col min="15363" max="15363" width="12.625" style="5" customWidth="1"/>
    <col min="15364" max="15367" width="11.625" style="5" customWidth="1"/>
    <col min="15368" max="15616" width="9" style="5"/>
    <col min="15617" max="15617" width="3.625" style="5" customWidth="1"/>
    <col min="15618" max="15618" width="10.625" style="5" customWidth="1"/>
    <col min="15619" max="15619" width="12.625" style="5" customWidth="1"/>
    <col min="15620" max="15623" width="11.625" style="5" customWidth="1"/>
    <col min="15624" max="15872" width="9" style="5"/>
    <col min="15873" max="15873" width="3.625" style="5" customWidth="1"/>
    <col min="15874" max="15874" width="10.625" style="5" customWidth="1"/>
    <col min="15875" max="15875" width="12.625" style="5" customWidth="1"/>
    <col min="15876" max="15879" width="11.625" style="5" customWidth="1"/>
    <col min="15880" max="16128" width="9" style="5"/>
    <col min="16129" max="16129" width="3.625" style="5" customWidth="1"/>
    <col min="16130" max="16130" width="10.625" style="5" customWidth="1"/>
    <col min="16131" max="16131" width="12.625" style="5" customWidth="1"/>
    <col min="16132" max="16135" width="11.625" style="5" customWidth="1"/>
    <col min="16136" max="16384" width="9" style="5"/>
  </cols>
  <sheetData>
    <row r="1" spans="1:7" ht="30" customHeight="1">
      <c r="A1" s="148" t="s">
        <v>189</v>
      </c>
      <c r="B1" s="149"/>
      <c r="C1" s="151"/>
      <c r="D1" s="151"/>
      <c r="E1" s="151"/>
      <c r="F1" s="151"/>
    </row>
    <row r="2" spans="1:7" ht="18" customHeight="1">
      <c r="B2" s="152" t="s">
        <v>190</v>
      </c>
      <c r="C2" s="154"/>
      <c r="D2" s="154"/>
      <c r="E2" s="154"/>
      <c r="F2" s="151"/>
      <c r="G2" s="7"/>
    </row>
    <row r="3" spans="1:7" s="14" customFormat="1" ht="18" customHeight="1">
      <c r="B3" s="201" t="s">
        <v>162</v>
      </c>
      <c r="C3" s="202" t="s">
        <v>191</v>
      </c>
      <c r="D3" s="203" t="s">
        <v>192</v>
      </c>
      <c r="E3" s="204" t="s">
        <v>193</v>
      </c>
      <c r="F3" s="204" t="s">
        <v>194</v>
      </c>
      <c r="G3" s="205" t="s">
        <v>195</v>
      </c>
    </row>
    <row r="4" spans="1:7" s="170" customFormat="1" ht="15" customHeight="1">
      <c r="B4" s="206" t="s">
        <v>196</v>
      </c>
      <c r="C4" s="207">
        <f>SUM(D4:G4)</f>
        <v>74</v>
      </c>
      <c r="D4" s="208">
        <f>SUM(D5:D8)</f>
        <v>40</v>
      </c>
      <c r="E4" s="209">
        <f>SUM(E5:E8)</f>
        <v>25</v>
      </c>
      <c r="F4" s="209">
        <f>SUM(F5:F8)</f>
        <v>2</v>
      </c>
      <c r="G4" s="210">
        <f>SUM(G5:G8)</f>
        <v>7</v>
      </c>
    </row>
    <row r="5" spans="1:7" s="14" customFormat="1" ht="15" hidden="1" customHeight="1">
      <c r="B5" s="211" t="s">
        <v>111</v>
      </c>
      <c r="C5" s="212">
        <f t="shared" ref="C5:C34" si="0">SUM(D5:G5)</f>
        <v>25</v>
      </c>
      <c r="D5" s="213">
        <v>10</v>
      </c>
      <c r="E5" s="214">
        <v>15</v>
      </c>
      <c r="F5" s="214">
        <v>0</v>
      </c>
      <c r="G5" s="215">
        <v>0</v>
      </c>
    </row>
    <row r="6" spans="1:7" s="14" customFormat="1" ht="15" hidden="1" customHeight="1">
      <c r="B6" s="211" t="s">
        <v>112</v>
      </c>
      <c r="C6" s="212">
        <f t="shared" si="0"/>
        <v>32</v>
      </c>
      <c r="D6" s="213">
        <v>19</v>
      </c>
      <c r="E6" s="214">
        <v>5</v>
      </c>
      <c r="F6" s="214">
        <v>2</v>
      </c>
      <c r="G6" s="215">
        <v>6</v>
      </c>
    </row>
    <row r="7" spans="1:7" s="14" customFormat="1" ht="15" hidden="1" customHeight="1">
      <c r="B7" s="211" t="s">
        <v>114</v>
      </c>
      <c r="C7" s="212">
        <f t="shared" si="0"/>
        <v>14</v>
      </c>
      <c r="D7" s="213">
        <v>9</v>
      </c>
      <c r="E7" s="214">
        <v>5</v>
      </c>
      <c r="F7" s="214">
        <v>0</v>
      </c>
      <c r="G7" s="215">
        <v>0</v>
      </c>
    </row>
    <row r="8" spans="1:7" s="14" customFormat="1" ht="15" hidden="1" customHeight="1">
      <c r="B8" s="211" t="s">
        <v>115</v>
      </c>
      <c r="C8" s="71">
        <f t="shared" si="0"/>
        <v>3</v>
      </c>
      <c r="D8" s="213">
        <v>2</v>
      </c>
      <c r="E8" s="214">
        <v>0</v>
      </c>
      <c r="F8" s="214">
        <v>0</v>
      </c>
      <c r="G8" s="215">
        <v>1</v>
      </c>
    </row>
    <row r="9" spans="1:7" s="170" customFormat="1" ht="15" customHeight="1">
      <c r="B9" s="206" t="s">
        <v>197</v>
      </c>
      <c r="C9" s="207">
        <f t="shared" si="0"/>
        <v>76</v>
      </c>
      <c r="D9" s="208">
        <f>SUM(D10:D13)</f>
        <v>41</v>
      </c>
      <c r="E9" s="209">
        <f>SUM(E10:E13)</f>
        <v>23</v>
      </c>
      <c r="F9" s="209">
        <f>SUM(F10:F13)</f>
        <v>1</v>
      </c>
      <c r="G9" s="210">
        <f>SUM(G10:G13)</f>
        <v>11</v>
      </c>
    </row>
    <row r="10" spans="1:7" s="14" customFormat="1" ht="14.1" customHeight="1">
      <c r="B10" s="211" t="s">
        <v>111</v>
      </c>
      <c r="C10" s="212">
        <f t="shared" si="0"/>
        <v>26</v>
      </c>
      <c r="D10" s="213">
        <v>13</v>
      </c>
      <c r="E10" s="214">
        <v>11</v>
      </c>
      <c r="F10" s="214">
        <v>0</v>
      </c>
      <c r="G10" s="215">
        <v>2</v>
      </c>
    </row>
    <row r="11" spans="1:7" s="14" customFormat="1" ht="14.1" customHeight="1">
      <c r="B11" s="211" t="s">
        <v>112</v>
      </c>
      <c r="C11" s="212">
        <f t="shared" si="0"/>
        <v>32</v>
      </c>
      <c r="D11" s="213">
        <v>18</v>
      </c>
      <c r="E11" s="214">
        <v>5</v>
      </c>
      <c r="F11" s="214">
        <v>1</v>
      </c>
      <c r="G11" s="215">
        <v>8</v>
      </c>
    </row>
    <row r="12" spans="1:7" s="14" customFormat="1" ht="14.1" customHeight="1">
      <c r="B12" s="211" t="s">
        <v>114</v>
      </c>
      <c r="C12" s="212">
        <f t="shared" si="0"/>
        <v>16</v>
      </c>
      <c r="D12" s="213">
        <v>9</v>
      </c>
      <c r="E12" s="214">
        <v>7</v>
      </c>
      <c r="F12" s="214">
        <v>0</v>
      </c>
      <c r="G12" s="215">
        <v>0</v>
      </c>
    </row>
    <row r="13" spans="1:7" s="14" customFormat="1" ht="14.1" customHeight="1">
      <c r="B13" s="211" t="s">
        <v>115</v>
      </c>
      <c r="C13" s="71">
        <f t="shared" si="0"/>
        <v>2</v>
      </c>
      <c r="D13" s="213">
        <v>1</v>
      </c>
      <c r="E13" s="214">
        <v>0</v>
      </c>
      <c r="F13" s="214">
        <v>0</v>
      </c>
      <c r="G13" s="215">
        <v>1</v>
      </c>
    </row>
    <row r="14" spans="1:7" s="170" customFormat="1" ht="15" customHeight="1">
      <c r="B14" s="206" t="s">
        <v>198</v>
      </c>
      <c r="C14" s="207">
        <f t="shared" si="0"/>
        <v>92</v>
      </c>
      <c r="D14" s="208">
        <f>SUM(D15:D18)</f>
        <v>50</v>
      </c>
      <c r="E14" s="209">
        <f>SUM(E15:E18)</f>
        <v>34</v>
      </c>
      <c r="F14" s="209">
        <f>SUM(F15:F18)</f>
        <v>2</v>
      </c>
      <c r="G14" s="210">
        <f>SUM(G15:G18)</f>
        <v>6</v>
      </c>
    </row>
    <row r="15" spans="1:7" s="14" customFormat="1" ht="14.1" customHeight="1">
      <c r="B15" s="211" t="s">
        <v>111</v>
      </c>
      <c r="C15" s="212">
        <f t="shared" si="0"/>
        <v>31</v>
      </c>
      <c r="D15" s="213">
        <v>15</v>
      </c>
      <c r="E15" s="214">
        <v>12</v>
      </c>
      <c r="F15" s="214">
        <v>1</v>
      </c>
      <c r="G15" s="215">
        <v>3</v>
      </c>
    </row>
    <row r="16" spans="1:7" s="14" customFormat="1" ht="14.1" customHeight="1">
      <c r="B16" s="211" t="s">
        <v>112</v>
      </c>
      <c r="C16" s="212">
        <f t="shared" si="0"/>
        <v>34</v>
      </c>
      <c r="D16" s="213">
        <v>19</v>
      </c>
      <c r="E16" s="214">
        <v>12</v>
      </c>
      <c r="F16" s="214">
        <v>1</v>
      </c>
      <c r="G16" s="215">
        <v>2</v>
      </c>
    </row>
    <row r="17" spans="2:7" s="14" customFormat="1" ht="14.1" customHeight="1">
      <c r="B17" s="211" t="s">
        <v>114</v>
      </c>
      <c r="C17" s="212">
        <f t="shared" si="0"/>
        <v>25</v>
      </c>
      <c r="D17" s="213">
        <v>15</v>
      </c>
      <c r="E17" s="214">
        <v>10</v>
      </c>
      <c r="F17" s="214">
        <v>0</v>
      </c>
      <c r="G17" s="215">
        <v>0</v>
      </c>
    </row>
    <row r="18" spans="2:7" s="14" customFormat="1" ht="14.1" customHeight="1">
      <c r="B18" s="211" t="s">
        <v>115</v>
      </c>
      <c r="C18" s="71">
        <f t="shared" si="0"/>
        <v>2</v>
      </c>
      <c r="D18" s="213">
        <v>1</v>
      </c>
      <c r="E18" s="214">
        <v>0</v>
      </c>
      <c r="F18" s="214">
        <v>0</v>
      </c>
      <c r="G18" s="215">
        <v>1</v>
      </c>
    </row>
    <row r="19" spans="2:7" s="170" customFormat="1" ht="15" customHeight="1">
      <c r="B19" s="206" t="s">
        <v>199</v>
      </c>
      <c r="C19" s="207">
        <f t="shared" si="0"/>
        <v>90</v>
      </c>
      <c r="D19" s="208">
        <f>SUM(D20:D23)</f>
        <v>53</v>
      </c>
      <c r="E19" s="209">
        <f>SUM(E20:E23)</f>
        <v>31</v>
      </c>
      <c r="F19" s="209">
        <f>SUM(F20:F23)</f>
        <v>2</v>
      </c>
      <c r="G19" s="210">
        <f>SUM(G20:G23)</f>
        <v>4</v>
      </c>
    </row>
    <row r="20" spans="2:7" s="14" customFormat="1" ht="14.1" customHeight="1">
      <c r="B20" s="211" t="s">
        <v>111</v>
      </c>
      <c r="C20" s="212">
        <f t="shared" si="0"/>
        <v>28</v>
      </c>
      <c r="D20" s="213">
        <v>15</v>
      </c>
      <c r="E20" s="214">
        <v>11</v>
      </c>
      <c r="F20" s="214">
        <v>1</v>
      </c>
      <c r="G20" s="215">
        <v>1</v>
      </c>
    </row>
    <row r="21" spans="2:7" s="14" customFormat="1" ht="14.1" customHeight="1">
      <c r="B21" s="211" t="s">
        <v>112</v>
      </c>
      <c r="C21" s="212">
        <f t="shared" si="0"/>
        <v>34</v>
      </c>
      <c r="D21" s="213">
        <v>22</v>
      </c>
      <c r="E21" s="214">
        <v>9</v>
      </c>
      <c r="F21" s="214">
        <v>1</v>
      </c>
      <c r="G21" s="215">
        <v>2</v>
      </c>
    </row>
    <row r="22" spans="2:7" s="14" customFormat="1" ht="14.1" customHeight="1">
      <c r="B22" s="211" t="s">
        <v>114</v>
      </c>
      <c r="C22" s="212">
        <f t="shared" si="0"/>
        <v>26</v>
      </c>
      <c r="D22" s="213">
        <v>15</v>
      </c>
      <c r="E22" s="214">
        <v>11</v>
      </c>
      <c r="F22" s="214">
        <v>0</v>
      </c>
      <c r="G22" s="215">
        <v>0</v>
      </c>
    </row>
    <row r="23" spans="2:7" s="14" customFormat="1" ht="14.1" customHeight="1">
      <c r="B23" s="211" t="s">
        <v>115</v>
      </c>
      <c r="C23" s="71">
        <f t="shared" si="0"/>
        <v>2</v>
      </c>
      <c r="D23" s="213">
        <v>1</v>
      </c>
      <c r="E23" s="214">
        <v>0</v>
      </c>
      <c r="F23" s="214">
        <v>0</v>
      </c>
      <c r="G23" s="215">
        <v>1</v>
      </c>
    </row>
    <row r="24" spans="2:7" s="170" customFormat="1" ht="15" customHeight="1">
      <c r="B24" s="206" t="s">
        <v>200</v>
      </c>
      <c r="C24" s="207">
        <f t="shared" si="0"/>
        <v>87</v>
      </c>
      <c r="D24" s="208">
        <f>SUM(D25:D28)</f>
        <v>49</v>
      </c>
      <c r="E24" s="209">
        <f>SUM(E25:E28)</f>
        <v>30</v>
      </c>
      <c r="F24" s="209">
        <f>SUM(F25:F28)</f>
        <v>2</v>
      </c>
      <c r="G24" s="210">
        <f>SUM(G25:G28)</f>
        <v>6</v>
      </c>
    </row>
    <row r="25" spans="2:7" s="14" customFormat="1" ht="14.1" customHeight="1">
      <c r="B25" s="211" t="s">
        <v>111</v>
      </c>
      <c r="C25" s="212">
        <f t="shared" si="0"/>
        <v>29</v>
      </c>
      <c r="D25" s="213">
        <v>15</v>
      </c>
      <c r="E25" s="214">
        <v>10</v>
      </c>
      <c r="F25" s="214">
        <v>1</v>
      </c>
      <c r="G25" s="215">
        <v>3</v>
      </c>
    </row>
    <row r="26" spans="2:7" s="14" customFormat="1" ht="14.1" customHeight="1">
      <c r="B26" s="211" t="s">
        <v>112</v>
      </c>
      <c r="C26" s="212">
        <f t="shared" si="0"/>
        <v>34</v>
      </c>
      <c r="D26" s="213">
        <v>21</v>
      </c>
      <c r="E26" s="214">
        <v>10</v>
      </c>
      <c r="F26" s="214">
        <v>1</v>
      </c>
      <c r="G26" s="215">
        <v>2</v>
      </c>
    </row>
    <row r="27" spans="2:7" s="14" customFormat="1" ht="14.1" customHeight="1">
      <c r="B27" s="211" t="s">
        <v>114</v>
      </c>
      <c r="C27" s="212">
        <f t="shared" si="0"/>
        <v>22</v>
      </c>
      <c r="D27" s="213">
        <v>12</v>
      </c>
      <c r="E27" s="214">
        <v>10</v>
      </c>
      <c r="F27" s="214">
        <v>0</v>
      </c>
      <c r="G27" s="215">
        <v>0</v>
      </c>
    </row>
    <row r="28" spans="2:7" s="14" customFormat="1" ht="14.1" customHeight="1">
      <c r="B28" s="211" t="s">
        <v>115</v>
      </c>
      <c r="C28" s="71">
        <f t="shared" si="0"/>
        <v>2</v>
      </c>
      <c r="D28" s="213">
        <v>1</v>
      </c>
      <c r="E28" s="214">
        <v>0</v>
      </c>
      <c r="F28" s="214">
        <v>0</v>
      </c>
      <c r="G28" s="215">
        <v>1</v>
      </c>
    </row>
    <row r="29" spans="2:7" s="170" customFormat="1" ht="15" customHeight="1">
      <c r="B29" s="206" t="s">
        <v>201</v>
      </c>
      <c r="C29" s="207">
        <f t="shared" si="0"/>
        <v>86</v>
      </c>
      <c r="D29" s="208">
        <f>SUM(D30:D33)</f>
        <v>48</v>
      </c>
      <c r="E29" s="209">
        <f>SUM(E30:E33)</f>
        <v>29</v>
      </c>
      <c r="F29" s="209">
        <f>SUM(F30:F33)</f>
        <v>2</v>
      </c>
      <c r="G29" s="210">
        <f>SUM(G30:G33)</f>
        <v>7</v>
      </c>
    </row>
    <row r="30" spans="2:7" s="14" customFormat="1" ht="14.1" customHeight="1">
      <c r="B30" s="211" t="s">
        <v>111</v>
      </c>
      <c r="C30" s="212">
        <f t="shared" si="0"/>
        <v>32</v>
      </c>
      <c r="D30" s="213">
        <v>16</v>
      </c>
      <c r="E30" s="214">
        <v>11</v>
      </c>
      <c r="F30" s="214">
        <v>1</v>
      </c>
      <c r="G30" s="215">
        <v>4</v>
      </c>
    </row>
    <row r="31" spans="2:7" s="14" customFormat="1" ht="14.1" customHeight="1">
      <c r="B31" s="211" t="s">
        <v>112</v>
      </c>
      <c r="C31" s="212">
        <f t="shared" si="0"/>
        <v>32</v>
      </c>
      <c r="D31" s="213">
        <v>20</v>
      </c>
      <c r="E31" s="214">
        <v>9</v>
      </c>
      <c r="F31" s="214">
        <v>1</v>
      </c>
      <c r="G31" s="215">
        <v>2</v>
      </c>
    </row>
    <row r="32" spans="2:7" s="14" customFormat="1" ht="14.1" customHeight="1">
      <c r="B32" s="211" t="s">
        <v>114</v>
      </c>
      <c r="C32" s="212">
        <f t="shared" si="0"/>
        <v>19</v>
      </c>
      <c r="D32" s="213">
        <v>10</v>
      </c>
      <c r="E32" s="214">
        <v>9</v>
      </c>
      <c r="F32" s="214">
        <v>0</v>
      </c>
      <c r="G32" s="215">
        <v>0</v>
      </c>
    </row>
    <row r="33" spans="2:7" s="14" customFormat="1" ht="14.1" customHeight="1">
      <c r="B33" s="216" t="s">
        <v>115</v>
      </c>
      <c r="C33" s="71">
        <f t="shared" si="0"/>
        <v>3</v>
      </c>
      <c r="D33" s="217">
        <v>2</v>
      </c>
      <c r="E33" s="218">
        <v>0</v>
      </c>
      <c r="F33" s="218">
        <v>0</v>
      </c>
      <c r="G33" s="219">
        <v>1</v>
      </c>
    </row>
    <row r="34" spans="2:7" s="170" customFormat="1" ht="15" customHeight="1">
      <c r="B34" s="220" t="s">
        <v>202</v>
      </c>
      <c r="C34" s="221">
        <f t="shared" si="0"/>
        <v>90</v>
      </c>
      <c r="D34" s="222">
        <v>43</v>
      </c>
      <c r="E34" s="223">
        <v>33</v>
      </c>
      <c r="F34" s="223">
        <v>3</v>
      </c>
      <c r="G34" s="224">
        <v>11</v>
      </c>
    </row>
    <row r="35" spans="2:7" s="170" customFormat="1" ht="15" customHeight="1">
      <c r="B35" s="220" t="s">
        <v>203</v>
      </c>
      <c r="C35" s="221">
        <v>91</v>
      </c>
      <c r="D35" s="222">
        <v>39</v>
      </c>
      <c r="E35" s="223">
        <v>35</v>
      </c>
      <c r="F35" s="223">
        <v>3</v>
      </c>
      <c r="G35" s="224">
        <v>14</v>
      </c>
    </row>
    <row r="36" spans="2:7" s="170" customFormat="1" ht="15" customHeight="1">
      <c r="B36" s="220" t="s">
        <v>204</v>
      </c>
      <c r="C36" s="221">
        <v>96</v>
      </c>
      <c r="D36" s="222">
        <v>50</v>
      </c>
      <c r="E36" s="223">
        <v>32</v>
      </c>
      <c r="F36" s="223">
        <v>2</v>
      </c>
      <c r="G36" s="224">
        <v>12</v>
      </c>
    </row>
    <row r="37" spans="2:7" s="170" customFormat="1" ht="15" customHeight="1">
      <c r="B37" s="220" t="s">
        <v>205</v>
      </c>
      <c r="C37" s="221">
        <v>91</v>
      </c>
      <c r="D37" s="222">
        <v>47</v>
      </c>
      <c r="E37" s="223">
        <v>39</v>
      </c>
      <c r="F37" s="223">
        <v>2</v>
      </c>
      <c r="G37" s="224">
        <v>3</v>
      </c>
    </row>
    <row r="38" spans="2:7" s="170" customFormat="1" ht="15" customHeight="1">
      <c r="B38" s="220" t="s">
        <v>206</v>
      </c>
      <c r="C38" s="221">
        <v>111</v>
      </c>
      <c r="D38" s="222">
        <v>54</v>
      </c>
      <c r="E38" s="223">
        <v>37</v>
      </c>
      <c r="F38" s="223">
        <v>4</v>
      </c>
      <c r="G38" s="224">
        <v>16</v>
      </c>
    </row>
    <row r="39" spans="2:7" s="170" customFormat="1" ht="15" customHeight="1">
      <c r="B39" s="220" t="s">
        <v>207</v>
      </c>
      <c r="C39" s="221">
        <v>135</v>
      </c>
      <c r="D39" s="222">
        <v>58</v>
      </c>
      <c r="E39" s="223">
        <v>40</v>
      </c>
      <c r="F39" s="223">
        <v>7</v>
      </c>
      <c r="G39" s="224">
        <v>30</v>
      </c>
    </row>
    <row r="40" spans="2:7" s="170" customFormat="1" ht="15" customHeight="1">
      <c r="B40" s="220" t="s">
        <v>208</v>
      </c>
      <c r="C40" s="221">
        <v>150</v>
      </c>
      <c r="D40" s="222">
        <v>62</v>
      </c>
      <c r="E40" s="223">
        <v>46</v>
      </c>
      <c r="F40" s="223">
        <v>6</v>
      </c>
      <c r="G40" s="224">
        <v>36</v>
      </c>
    </row>
    <row r="41" spans="2:7" s="170" customFormat="1" ht="15" customHeight="1">
      <c r="B41" s="220" t="s">
        <v>209</v>
      </c>
      <c r="C41" s="221">
        <v>138</v>
      </c>
      <c r="D41" s="222">
        <v>58</v>
      </c>
      <c r="E41" s="223">
        <v>48</v>
      </c>
      <c r="F41" s="223">
        <v>3</v>
      </c>
      <c r="G41" s="224">
        <v>29</v>
      </c>
    </row>
    <row r="42" spans="2:7" s="170" customFormat="1" ht="15" customHeight="1">
      <c r="B42" s="220" t="s">
        <v>210</v>
      </c>
      <c r="C42" s="221">
        <v>141</v>
      </c>
      <c r="D42" s="222">
        <v>78</v>
      </c>
      <c r="E42" s="223">
        <v>41</v>
      </c>
      <c r="F42" s="223">
        <v>2</v>
      </c>
      <c r="G42" s="224">
        <v>20</v>
      </c>
    </row>
    <row r="43" spans="2:7" s="170" customFormat="1" ht="15" customHeight="1">
      <c r="B43" s="220" t="s">
        <v>211</v>
      </c>
      <c r="C43" s="221">
        <v>143</v>
      </c>
      <c r="D43" s="222">
        <v>79</v>
      </c>
      <c r="E43" s="223">
        <v>39</v>
      </c>
      <c r="F43" s="223">
        <v>3</v>
      </c>
      <c r="G43" s="224">
        <v>22</v>
      </c>
    </row>
    <row r="44" spans="2:7" s="170" customFormat="1" ht="15" customHeight="1">
      <c r="B44" s="220" t="s">
        <v>212</v>
      </c>
      <c r="C44" s="221">
        <v>148</v>
      </c>
      <c r="D44" s="222">
        <v>82</v>
      </c>
      <c r="E44" s="223">
        <v>47</v>
      </c>
      <c r="F44" s="223">
        <v>0</v>
      </c>
      <c r="G44" s="224">
        <v>19</v>
      </c>
    </row>
    <row r="45" spans="2:7" s="8" customFormat="1" ht="15" customHeight="1">
      <c r="B45" s="174"/>
      <c r="D45" s="174"/>
      <c r="E45" s="174"/>
      <c r="F45" s="174"/>
      <c r="G45" s="176" t="s">
        <v>155</v>
      </c>
    </row>
  </sheetData>
  <phoneticPr fontId="1"/>
  <pageMargins left="0.59055118110236227" right="0.59055118110236227" top="0.78740157480314965" bottom="0.5" header="0.39370078740157483" footer="0.39370078740157483"/>
  <pageSetup paperSize="9" scale="96" orientation="portrait" r:id="rId1"/>
  <headerFooter alignWithMargins="0">
    <oddHeader>&amp;R14.厚      生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N-1.2</vt:lpstr>
      <vt:lpstr>N-3</vt:lpstr>
      <vt:lpstr>N-4-1</vt:lpstr>
      <vt:lpstr>N-4-2</vt:lpstr>
      <vt:lpstr>N-5</vt:lpstr>
      <vt:lpstr>N-6 </vt:lpstr>
      <vt:lpstr>N-7</vt:lpstr>
      <vt:lpstr>N-8</vt:lpstr>
      <vt:lpstr>N-9</vt:lpstr>
      <vt:lpstr>N-10</vt:lpstr>
      <vt:lpstr>N-11</vt:lpstr>
      <vt:lpstr>N-12</vt:lpstr>
      <vt:lpstr>N-13</vt:lpstr>
      <vt:lpstr>N-14</vt:lpstr>
      <vt:lpstr>N-15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2017-05-24T05:12:33Z</dcterms:created>
  <dcterms:modified xsi:type="dcterms:W3CDTF">2017-05-24T07:56:35Z</dcterms:modified>
</cp:coreProperties>
</file>