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001.sakai.local\103総合政策部\06情報統計課\統計\常用\31 統計年報\統計年報（R06）\02_ホームページ・とうけいひろば\01_ホームページ\01_Excel（分類ごと）\"/>
    </mc:Choice>
  </mc:AlternateContent>
  <xr:revisionPtr revIDLastSave="0" documentId="13_ncr:1_{F832ED59-64D5-4473-9A19-CEE426A48EF1}" xr6:coauthVersionLast="47" xr6:coauthVersionMax="47" xr10:uidLastSave="{00000000-0000-0000-0000-000000000000}"/>
  <bookViews>
    <workbookView xWindow="29955" yWindow="1770" windowWidth="21630" windowHeight="11250" tabRatio="578" firstSheet="3" activeTab="12" xr2:uid="{00000000-000D-0000-FFFF-FFFF00000000}"/>
  </bookViews>
  <sheets>
    <sheet name="目次" sheetId="47" r:id="rId1"/>
    <sheet name="D-1" sheetId="48" r:id="rId2"/>
    <sheet name="D-1  (参考) " sheetId="49" r:id="rId3"/>
    <sheet name="D-2" sheetId="60" r:id="rId4"/>
    <sheet name="D-3" sheetId="61" r:id="rId5"/>
    <sheet name="D-3 (参考)" sheetId="62" r:id="rId6"/>
    <sheet name="D-4" sheetId="63" r:id="rId7"/>
    <sheet name="D-5" sheetId="64" r:id="rId8"/>
    <sheet name="D-6" sheetId="65" r:id="rId9"/>
    <sheet name="D-7" sheetId="66" r:id="rId10"/>
    <sheet name="D-8" sheetId="67" r:id="rId11"/>
    <sheet name="D-9" sheetId="68" r:id="rId12"/>
    <sheet name="D-10" sheetId="69" r:id="rId13"/>
  </sheets>
  <externalReferences>
    <externalReference r:id="rId14"/>
    <externalReference r:id="rId15"/>
    <externalReference r:id="rId16"/>
  </externalReference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'D-1'!$A$1:$H$54</definedName>
    <definedName name="_xlnm.Print_Area" localSheetId="2">'D-1  (参考) '!$A$1:$H$67</definedName>
    <definedName name="_xlnm.Print_Area" localSheetId="12">'D-10'!$A$1:$P$103</definedName>
    <definedName name="_xlnm.Print_Area" localSheetId="3">'D-2'!$A$1:$S$103</definedName>
    <definedName name="_xlnm.Print_Area" localSheetId="4">'D-3'!$A$1:$R$103</definedName>
    <definedName name="_xlnm.Print_Area" localSheetId="5">'D-3 (参考)'!$A$1:$R$94</definedName>
    <definedName name="_xlnm.Print_Area" localSheetId="6">'D-4'!$A$1:$P$64</definedName>
    <definedName name="_xlnm.Print_Area" localSheetId="7">'D-5'!$A$1:$T$38</definedName>
    <definedName name="Rangai0">#REF!</definedName>
    <definedName name="Title">#REF!</definedName>
    <definedName name="TitleEnglis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9" i="69" l="1"/>
  <c r="O99" i="69"/>
  <c r="N99" i="69"/>
  <c r="M99" i="69"/>
  <c r="L99" i="69"/>
  <c r="K99" i="69"/>
  <c r="I99" i="69"/>
  <c r="J99" i="69" s="1"/>
  <c r="H99" i="69"/>
  <c r="G99" i="69"/>
  <c r="F99" i="69"/>
  <c r="E99" i="69"/>
  <c r="D99" i="69"/>
  <c r="P95" i="69"/>
  <c r="O95" i="69"/>
  <c r="N95" i="69"/>
  <c r="M95" i="69"/>
  <c r="L95" i="69"/>
  <c r="K95" i="69"/>
  <c r="I95" i="69"/>
  <c r="J95" i="69" s="1"/>
  <c r="H95" i="69"/>
  <c r="G95" i="69"/>
  <c r="F95" i="69"/>
  <c r="E95" i="69"/>
  <c r="D95" i="69"/>
  <c r="P91" i="69"/>
  <c r="O91" i="69"/>
  <c r="N91" i="69"/>
  <c r="M91" i="69"/>
  <c r="L91" i="69"/>
  <c r="K91" i="69"/>
  <c r="I91" i="69"/>
  <c r="J91" i="69" s="1"/>
  <c r="H91" i="69"/>
  <c r="G91" i="69"/>
  <c r="F91" i="69"/>
  <c r="E91" i="69"/>
  <c r="D91" i="69"/>
  <c r="P87" i="69"/>
  <c r="O87" i="69"/>
  <c r="N87" i="69"/>
  <c r="M87" i="69"/>
  <c r="L87" i="69"/>
  <c r="K87" i="69"/>
  <c r="I87" i="69"/>
  <c r="J87" i="69" s="1"/>
  <c r="H87" i="69"/>
  <c r="G87" i="69"/>
  <c r="F87" i="69"/>
  <c r="E87" i="69"/>
  <c r="D87" i="69"/>
  <c r="P85" i="69"/>
  <c r="J85" i="69"/>
  <c r="H85" i="69"/>
  <c r="H83" i="69" s="1"/>
  <c r="F85" i="69"/>
  <c r="F83" i="69" s="1"/>
  <c r="P83" i="69"/>
  <c r="O83" i="69"/>
  <c r="N83" i="69"/>
  <c r="M83" i="69"/>
  <c r="L83" i="69"/>
  <c r="K83" i="69"/>
  <c r="I83" i="69"/>
  <c r="J83" i="69" s="1"/>
  <c r="G83" i="69"/>
  <c r="E83" i="69"/>
  <c r="D83" i="69"/>
  <c r="P81" i="69"/>
  <c r="P79" i="69" s="1"/>
  <c r="J81" i="69"/>
  <c r="H81" i="69"/>
  <c r="H79" i="69" s="1"/>
  <c r="F81" i="69"/>
  <c r="O79" i="69"/>
  <c r="N79" i="69"/>
  <c r="M79" i="69"/>
  <c r="L79" i="69"/>
  <c r="K79" i="69"/>
  <c r="I79" i="69"/>
  <c r="J79" i="69" s="1"/>
  <c r="G79" i="69"/>
  <c r="F79" i="69"/>
  <c r="E79" i="69"/>
  <c r="D79" i="69"/>
  <c r="P77" i="69"/>
  <c r="J77" i="69"/>
  <c r="H77" i="69"/>
  <c r="H75" i="69" s="1"/>
  <c r="F77" i="69"/>
  <c r="F75" i="69" s="1"/>
  <c r="P75" i="69"/>
  <c r="O75" i="69"/>
  <c r="N75" i="69"/>
  <c r="M75" i="69"/>
  <c r="L75" i="69"/>
  <c r="K75" i="69"/>
  <c r="I75" i="69"/>
  <c r="G75" i="69"/>
  <c r="E75" i="69"/>
  <c r="D75" i="69"/>
  <c r="J75" i="69" s="1"/>
  <c r="P73" i="69"/>
  <c r="J73" i="69"/>
  <c r="H73" i="69"/>
  <c r="H71" i="69" s="1"/>
  <c r="F73" i="69"/>
  <c r="F71" i="69" s="1"/>
  <c r="P71" i="69"/>
  <c r="O71" i="69"/>
  <c r="N71" i="69"/>
  <c r="M71" i="69"/>
  <c r="L71" i="69"/>
  <c r="K71" i="69"/>
  <c r="I71" i="69"/>
  <c r="J71" i="69" s="1"/>
  <c r="G71" i="69"/>
  <c r="E71" i="69"/>
  <c r="D71" i="69"/>
  <c r="P69" i="69"/>
  <c r="P67" i="69" s="1"/>
  <c r="J69" i="69"/>
  <c r="H69" i="69"/>
  <c r="F69" i="69"/>
  <c r="F67" i="69" s="1"/>
  <c r="O67" i="69"/>
  <c r="N67" i="69"/>
  <c r="M67" i="69"/>
  <c r="L67" i="69"/>
  <c r="K67" i="69"/>
  <c r="I67" i="69"/>
  <c r="J67" i="69" s="1"/>
  <c r="H67" i="69"/>
  <c r="G67" i="69"/>
  <c r="E67" i="69"/>
  <c r="D67" i="69"/>
  <c r="P65" i="69"/>
  <c r="J65" i="69"/>
  <c r="H65" i="69"/>
  <c r="H63" i="69" s="1"/>
  <c r="F65" i="69"/>
  <c r="F63" i="69" s="1"/>
  <c r="P63" i="69"/>
  <c r="O63" i="69"/>
  <c r="N63" i="69"/>
  <c r="M63" i="69"/>
  <c r="L63" i="69"/>
  <c r="K63" i="69"/>
  <c r="I63" i="69"/>
  <c r="G63" i="69"/>
  <c r="E63" i="69"/>
  <c r="D63" i="69"/>
  <c r="J63" i="69" s="1"/>
  <c r="P61" i="69"/>
  <c r="P59" i="69" s="1"/>
  <c r="J61" i="69"/>
  <c r="H61" i="69"/>
  <c r="F61" i="69"/>
  <c r="O59" i="69"/>
  <c r="N59" i="69"/>
  <c r="M59" i="69"/>
  <c r="L59" i="69"/>
  <c r="K59" i="69"/>
  <c r="I59" i="69"/>
  <c r="J59" i="69" s="1"/>
  <c r="H59" i="69"/>
  <c r="G59" i="69"/>
  <c r="F59" i="69"/>
  <c r="E59" i="69"/>
  <c r="D59" i="69"/>
  <c r="P57" i="69"/>
  <c r="J57" i="69"/>
  <c r="H57" i="69"/>
  <c r="H55" i="69" s="1"/>
  <c r="F57" i="69"/>
  <c r="F55" i="69" s="1"/>
  <c r="P55" i="69"/>
  <c r="O55" i="69"/>
  <c r="N55" i="69"/>
  <c r="M55" i="69"/>
  <c r="L55" i="69"/>
  <c r="K55" i="69"/>
  <c r="I55" i="69"/>
  <c r="G55" i="69"/>
  <c r="E55" i="69"/>
  <c r="D55" i="69"/>
  <c r="J55" i="69" s="1"/>
  <c r="J53" i="69"/>
  <c r="H53" i="69"/>
  <c r="H51" i="69" s="1"/>
  <c r="F53" i="69"/>
  <c r="F51" i="69" s="1"/>
  <c r="P51" i="69"/>
  <c r="O51" i="69"/>
  <c r="N51" i="69"/>
  <c r="I51" i="69"/>
  <c r="J51" i="69" s="1"/>
  <c r="G51" i="69"/>
  <c r="E51" i="69"/>
  <c r="D51" i="69"/>
  <c r="J49" i="69"/>
  <c r="H49" i="69"/>
  <c r="F49" i="69"/>
  <c r="P47" i="69"/>
  <c r="O47" i="69"/>
  <c r="N47" i="69"/>
  <c r="I47" i="69"/>
  <c r="G47" i="69"/>
  <c r="H47" i="69" s="1"/>
  <c r="D47" i="69"/>
  <c r="F47" i="69" s="1"/>
  <c r="J45" i="69"/>
  <c r="H45" i="69"/>
  <c r="F45" i="69"/>
  <c r="P43" i="69"/>
  <c r="O43" i="69"/>
  <c r="N43" i="69"/>
  <c r="I43" i="69"/>
  <c r="G43" i="69"/>
  <c r="H43" i="69" s="1"/>
  <c r="D43" i="69"/>
  <c r="J43" i="69" s="1"/>
  <c r="J41" i="69"/>
  <c r="H41" i="69"/>
  <c r="F41" i="69"/>
  <c r="P39" i="69"/>
  <c r="O39" i="69"/>
  <c r="N39" i="69"/>
  <c r="I39" i="69"/>
  <c r="G39" i="69"/>
  <c r="H39" i="69" s="1"/>
  <c r="E39" i="69"/>
  <c r="F39" i="69" s="1"/>
  <c r="D39" i="69"/>
  <c r="J39" i="69" s="1"/>
  <c r="J37" i="69"/>
  <c r="H37" i="69"/>
  <c r="F37" i="69"/>
  <c r="J35" i="69"/>
  <c r="H35" i="69"/>
  <c r="F35" i="69"/>
  <c r="J33" i="69"/>
  <c r="H33" i="69"/>
  <c r="F33" i="69"/>
  <c r="J31" i="69"/>
  <c r="H31" i="69"/>
  <c r="F31" i="69"/>
  <c r="J29" i="69"/>
  <c r="H29" i="69"/>
  <c r="F29" i="69"/>
  <c r="J27" i="69"/>
  <c r="H27" i="69"/>
  <c r="F27" i="69"/>
  <c r="H24" i="69"/>
  <c r="P22" i="69"/>
  <c r="O22" i="69"/>
  <c r="N22" i="69"/>
  <c r="M22" i="69"/>
  <c r="L22" i="69"/>
  <c r="K22" i="69"/>
  <c r="J22" i="69"/>
  <c r="I22" i="69"/>
  <c r="G22" i="69"/>
  <c r="F22" i="69"/>
  <c r="E22" i="69"/>
  <c r="D22" i="69"/>
  <c r="H22" i="69" s="1"/>
  <c r="D21" i="69"/>
  <c r="J21" i="69" s="1"/>
  <c r="J20" i="69"/>
  <c r="H20" i="69"/>
  <c r="D20" i="69"/>
  <c r="F20" i="69" s="1"/>
  <c r="D19" i="69"/>
  <c r="J19" i="69" s="1"/>
  <c r="D18" i="69"/>
  <c r="D8" i="69" s="1"/>
  <c r="D7" i="69" s="1"/>
  <c r="P17" i="69"/>
  <c r="O17" i="69"/>
  <c r="N17" i="69"/>
  <c r="M17" i="69"/>
  <c r="L17" i="69"/>
  <c r="K17" i="69"/>
  <c r="I17" i="69"/>
  <c r="J17" i="69" s="1"/>
  <c r="G17" i="69"/>
  <c r="H17" i="69" s="1"/>
  <c r="E17" i="69"/>
  <c r="F17" i="69" s="1"/>
  <c r="D17" i="69"/>
  <c r="P12" i="69"/>
  <c r="O12" i="69"/>
  <c r="N12" i="69"/>
  <c r="M12" i="69"/>
  <c r="L12" i="69"/>
  <c r="K12" i="69"/>
  <c r="J12" i="69"/>
  <c r="I12" i="69"/>
  <c r="H12" i="69"/>
  <c r="G12" i="69"/>
  <c r="F12" i="69"/>
  <c r="E12" i="69"/>
  <c r="D12" i="69"/>
  <c r="O11" i="69"/>
  <c r="N11" i="69"/>
  <c r="M11" i="69"/>
  <c r="L11" i="69"/>
  <c r="K11" i="69"/>
  <c r="I11" i="69"/>
  <c r="J11" i="69" s="1"/>
  <c r="G11" i="69"/>
  <c r="H11" i="69" s="1"/>
  <c r="E11" i="69"/>
  <c r="F11" i="69" s="1"/>
  <c r="D11" i="69"/>
  <c r="O10" i="69"/>
  <c r="N10" i="69"/>
  <c r="M10" i="69"/>
  <c r="L10" i="69"/>
  <c r="K10" i="69"/>
  <c r="I10" i="69"/>
  <c r="J10" i="69" s="1"/>
  <c r="G10" i="69"/>
  <c r="H10" i="69" s="1"/>
  <c r="E10" i="69"/>
  <c r="F10" i="69" s="1"/>
  <c r="D10" i="69"/>
  <c r="O9" i="69"/>
  <c r="N9" i="69"/>
  <c r="M9" i="69"/>
  <c r="L9" i="69"/>
  <c r="L7" i="69" s="1"/>
  <c r="K9" i="69"/>
  <c r="I9" i="69"/>
  <c r="J9" i="69" s="1"/>
  <c r="G9" i="69"/>
  <c r="H9" i="69" s="1"/>
  <c r="E9" i="69"/>
  <c r="F9" i="69" s="1"/>
  <c r="D9" i="69"/>
  <c r="O8" i="69"/>
  <c r="P8" i="69" s="1"/>
  <c r="N8" i="69"/>
  <c r="M8" i="69"/>
  <c r="L8" i="69"/>
  <c r="K8" i="69"/>
  <c r="K7" i="69" s="1"/>
  <c r="I8" i="69"/>
  <c r="G8" i="69"/>
  <c r="E8" i="69"/>
  <c r="N7" i="69"/>
  <c r="H8" i="69" l="1"/>
  <c r="J8" i="69"/>
  <c r="P7" i="69"/>
  <c r="F8" i="69"/>
  <c r="E7" i="69"/>
  <c r="F7" i="69" s="1"/>
  <c r="G7" i="69"/>
  <c r="H7" i="69" s="1"/>
  <c r="F18" i="69"/>
  <c r="F19" i="69"/>
  <c r="I7" i="69"/>
  <c r="J7" i="69" s="1"/>
  <c r="H18" i="69"/>
  <c r="J18" i="69"/>
  <c r="H19" i="69"/>
  <c r="J47" i="69"/>
  <c r="O7" i="69"/>
  <c r="H21" i="69"/>
  <c r="F43" i="69"/>
  <c r="F21" i="69"/>
  <c r="L134" i="68" l="1"/>
  <c r="L133" i="68"/>
  <c r="L132" i="68"/>
  <c r="L131" i="68"/>
  <c r="K130" i="68"/>
  <c r="J130" i="68"/>
  <c r="I130" i="68"/>
  <c r="H130" i="68"/>
  <c r="G130" i="68"/>
  <c r="F130" i="68"/>
  <c r="E130" i="68"/>
  <c r="L130" i="68" s="1"/>
  <c r="D130" i="68"/>
  <c r="C130" i="68"/>
  <c r="L129" i="68"/>
  <c r="L128" i="68"/>
  <c r="L127" i="68"/>
  <c r="L126" i="68"/>
  <c r="K125" i="68"/>
  <c r="J125" i="68"/>
  <c r="I125" i="68"/>
  <c r="H125" i="68"/>
  <c r="G125" i="68"/>
  <c r="L125" i="68" s="1"/>
  <c r="F125" i="68"/>
  <c r="E125" i="68"/>
  <c r="D125" i="68"/>
  <c r="C125" i="68"/>
  <c r="L124" i="68"/>
  <c r="L123" i="68"/>
  <c r="L122" i="68"/>
  <c r="L121" i="68"/>
  <c r="K120" i="68"/>
  <c r="J120" i="68"/>
  <c r="L120" i="68" s="1"/>
  <c r="I120" i="68"/>
  <c r="H120" i="68"/>
  <c r="G120" i="68"/>
  <c r="F120" i="68"/>
  <c r="E120" i="68"/>
  <c r="D120" i="68"/>
  <c r="C120" i="68"/>
  <c r="L119" i="68"/>
  <c r="L118" i="68"/>
  <c r="L117" i="68"/>
  <c r="L116" i="68"/>
  <c r="L115" i="68"/>
  <c r="K115" i="68"/>
  <c r="J115" i="68"/>
  <c r="I115" i="68"/>
  <c r="H115" i="68"/>
  <c r="G115" i="68"/>
  <c r="F115" i="68"/>
  <c r="E115" i="68"/>
  <c r="D115" i="68"/>
  <c r="C115" i="68"/>
  <c r="L114" i="68"/>
  <c r="L113" i="68"/>
  <c r="L112" i="68"/>
  <c r="L111" i="68"/>
  <c r="K110" i="68"/>
  <c r="J110" i="68"/>
  <c r="I110" i="68"/>
  <c r="H110" i="68"/>
  <c r="G110" i="68"/>
  <c r="F110" i="68"/>
  <c r="E110" i="68"/>
  <c r="L110" i="68" s="1"/>
  <c r="D110" i="68"/>
  <c r="C110" i="68"/>
  <c r="L109" i="68"/>
  <c r="L108" i="68"/>
  <c r="L107" i="68"/>
  <c r="L106" i="68"/>
  <c r="K105" i="68"/>
  <c r="J105" i="68"/>
  <c r="I105" i="68"/>
  <c r="H105" i="68"/>
  <c r="G105" i="68"/>
  <c r="F105" i="68"/>
  <c r="E105" i="68"/>
  <c r="L105" i="68" s="1"/>
  <c r="D105" i="68"/>
  <c r="C105" i="68"/>
  <c r="L104" i="68"/>
  <c r="L103" i="68"/>
  <c r="L102" i="68"/>
  <c r="L101" i="68"/>
  <c r="K100" i="68"/>
  <c r="J100" i="68"/>
  <c r="I100" i="68"/>
  <c r="H100" i="68"/>
  <c r="G100" i="68"/>
  <c r="F100" i="68"/>
  <c r="E100" i="68"/>
  <c r="L100" i="68" s="1"/>
  <c r="D100" i="68"/>
  <c r="C100" i="68"/>
  <c r="L99" i="68"/>
  <c r="L98" i="68"/>
  <c r="L97" i="68"/>
  <c r="L96" i="68"/>
  <c r="K95" i="68"/>
  <c r="J95" i="68"/>
  <c r="I95" i="68"/>
  <c r="H95" i="68"/>
  <c r="G95" i="68"/>
  <c r="L95" i="68" s="1"/>
  <c r="F95" i="68"/>
  <c r="E95" i="68"/>
  <c r="D95" i="68"/>
  <c r="C95" i="68"/>
  <c r="L94" i="68"/>
  <c r="L93" i="68"/>
  <c r="L92" i="68"/>
  <c r="L91" i="68"/>
  <c r="K90" i="68"/>
  <c r="J90" i="68"/>
  <c r="L90" i="68" s="1"/>
  <c r="I90" i="68"/>
  <c r="H90" i="68"/>
  <c r="G90" i="68"/>
  <c r="F90" i="68"/>
  <c r="E90" i="68"/>
  <c r="D90" i="68"/>
  <c r="C90" i="68"/>
  <c r="L89" i="68"/>
  <c r="L88" i="68"/>
  <c r="L87" i="68"/>
  <c r="L86" i="68"/>
  <c r="L85" i="68"/>
  <c r="K85" i="68"/>
  <c r="J85" i="68"/>
  <c r="I85" i="68"/>
  <c r="H85" i="68"/>
  <c r="G85" i="68"/>
  <c r="F85" i="68"/>
  <c r="E85" i="68"/>
  <c r="D85" i="68"/>
  <c r="C85" i="68"/>
  <c r="K80" i="68"/>
  <c r="J80" i="68"/>
  <c r="L80" i="68" s="1"/>
  <c r="I80" i="68"/>
  <c r="H80" i="68"/>
  <c r="G80" i="68"/>
  <c r="F80" i="68"/>
  <c r="E80" i="68"/>
  <c r="D80" i="68"/>
  <c r="C80" i="68"/>
  <c r="K75" i="68"/>
  <c r="J75" i="68"/>
  <c r="I75" i="68"/>
  <c r="H75" i="68"/>
  <c r="G75" i="68"/>
  <c r="L75" i="68" s="1"/>
  <c r="F75" i="68"/>
  <c r="E75" i="68"/>
  <c r="D75" i="68"/>
  <c r="C75" i="68"/>
  <c r="L74" i="68"/>
  <c r="L73" i="68"/>
  <c r="L72" i="68"/>
  <c r="L71" i="68"/>
  <c r="K70" i="68"/>
  <c r="J70" i="68"/>
  <c r="L70" i="68" s="1"/>
  <c r="I70" i="68"/>
  <c r="H70" i="68"/>
  <c r="G70" i="68"/>
  <c r="F70" i="68"/>
  <c r="E70" i="68"/>
  <c r="D70" i="68"/>
  <c r="C70" i="68"/>
  <c r="L69" i="68"/>
  <c r="L68" i="68"/>
  <c r="L67" i="68"/>
  <c r="L66" i="68"/>
  <c r="J65" i="68"/>
  <c r="I65" i="68"/>
  <c r="H65" i="68"/>
  <c r="G65" i="68"/>
  <c r="F65" i="68"/>
  <c r="E65" i="68"/>
  <c r="D65" i="68"/>
  <c r="C65" i="68"/>
  <c r="L64" i="68"/>
  <c r="L63" i="68"/>
  <c r="L62" i="68"/>
  <c r="L61" i="68"/>
  <c r="J60" i="68"/>
  <c r="I60" i="68"/>
  <c r="H60" i="68"/>
  <c r="G60" i="68"/>
  <c r="F60" i="68"/>
  <c r="E60" i="68"/>
  <c r="D60" i="68"/>
  <c r="C60" i="68"/>
  <c r="L59" i="68"/>
  <c r="L58" i="68"/>
  <c r="L57" i="68"/>
  <c r="L56" i="68"/>
  <c r="J55" i="68"/>
  <c r="I55" i="68"/>
  <c r="H55" i="68"/>
  <c r="G55" i="68"/>
  <c r="F55" i="68"/>
  <c r="E55" i="68"/>
  <c r="D55" i="68"/>
  <c r="C55" i="68"/>
  <c r="L50" i="68"/>
  <c r="K50" i="68"/>
  <c r="J50" i="68"/>
  <c r="I50" i="68"/>
  <c r="H50" i="68"/>
  <c r="G50" i="68"/>
  <c r="F50" i="68"/>
  <c r="E50" i="68"/>
  <c r="D50" i="68"/>
  <c r="C50" i="68"/>
  <c r="L43" i="68"/>
  <c r="K43" i="68"/>
  <c r="J43" i="68"/>
  <c r="I43" i="68"/>
  <c r="H43" i="68"/>
  <c r="G43" i="68"/>
  <c r="F43" i="68"/>
  <c r="E43" i="68"/>
  <c r="D43" i="68"/>
  <c r="C43" i="68"/>
  <c r="L38" i="68"/>
  <c r="K38" i="68"/>
  <c r="J38" i="68"/>
  <c r="I38" i="68"/>
  <c r="H38" i="68"/>
  <c r="G38" i="68"/>
  <c r="F38" i="68"/>
  <c r="E38" i="68"/>
  <c r="D38" i="68"/>
  <c r="C38" i="68"/>
  <c r="L33" i="68"/>
  <c r="K33" i="68"/>
  <c r="J33" i="68"/>
  <c r="I33" i="68"/>
  <c r="H33" i="68"/>
  <c r="G33" i="68"/>
  <c r="F33" i="68"/>
  <c r="E33" i="68"/>
  <c r="D33" i="68"/>
  <c r="C33" i="68"/>
  <c r="L28" i="68"/>
  <c r="K28" i="68"/>
  <c r="J28" i="68"/>
  <c r="I28" i="68"/>
  <c r="H28" i="68"/>
  <c r="G28" i="68"/>
  <c r="F28" i="68"/>
  <c r="E28" i="68"/>
  <c r="D28" i="68"/>
  <c r="C28" i="68"/>
  <c r="L23" i="68"/>
  <c r="K23" i="68"/>
  <c r="J23" i="68"/>
  <c r="I23" i="68"/>
  <c r="H23" i="68"/>
  <c r="G23" i="68"/>
  <c r="F23" i="68"/>
  <c r="E23" i="68"/>
  <c r="D23" i="68"/>
  <c r="C23" i="68"/>
  <c r="L18" i="68"/>
  <c r="K18" i="68"/>
  <c r="J18" i="68"/>
  <c r="I18" i="68"/>
  <c r="H18" i="68"/>
  <c r="G18" i="68"/>
  <c r="F18" i="68"/>
  <c r="E18" i="68"/>
  <c r="D18" i="68"/>
  <c r="C18" i="68"/>
  <c r="L13" i="68"/>
  <c r="K13" i="68"/>
  <c r="J13" i="68"/>
  <c r="I13" i="68"/>
  <c r="H13" i="68"/>
  <c r="G13" i="68"/>
  <c r="F13" i="68"/>
  <c r="E13" i="68"/>
  <c r="D13" i="68"/>
  <c r="C13" i="68"/>
  <c r="L8" i="68"/>
  <c r="K8" i="68"/>
  <c r="J8" i="68"/>
  <c r="I8" i="68"/>
  <c r="H8" i="68"/>
  <c r="G8" i="68"/>
  <c r="F8" i="68"/>
  <c r="E8" i="68"/>
  <c r="D8" i="68"/>
  <c r="C8" i="68"/>
  <c r="L124" i="67" l="1"/>
  <c r="K124" i="67"/>
  <c r="J124" i="67"/>
  <c r="I124" i="67"/>
  <c r="H124" i="67"/>
  <c r="G124" i="67"/>
  <c r="F124" i="67"/>
  <c r="E124" i="67"/>
  <c r="D124" i="67"/>
  <c r="C124" i="67"/>
  <c r="L119" i="67"/>
  <c r="K119" i="67"/>
  <c r="J119" i="67"/>
  <c r="I119" i="67"/>
  <c r="H119" i="67"/>
  <c r="G119" i="67"/>
  <c r="F119" i="67"/>
  <c r="E119" i="67"/>
  <c r="D119" i="67"/>
  <c r="C119" i="67"/>
  <c r="L114" i="67"/>
  <c r="K114" i="67"/>
  <c r="J114" i="67"/>
  <c r="I114" i="67"/>
  <c r="H114" i="67"/>
  <c r="G114" i="67"/>
  <c r="F114" i="67"/>
  <c r="E114" i="67"/>
  <c r="D114" i="67"/>
  <c r="C114" i="67"/>
  <c r="L109" i="67"/>
  <c r="K109" i="67"/>
  <c r="J109" i="67"/>
  <c r="I109" i="67"/>
  <c r="H109" i="67"/>
  <c r="G109" i="67"/>
  <c r="F109" i="67"/>
  <c r="E109" i="67"/>
  <c r="D109" i="67"/>
  <c r="C109" i="67"/>
  <c r="L104" i="67"/>
  <c r="K104" i="67"/>
  <c r="J104" i="67"/>
  <c r="I104" i="67"/>
  <c r="H104" i="67"/>
  <c r="G104" i="67"/>
  <c r="F104" i="67"/>
  <c r="E104" i="67"/>
  <c r="D104" i="67"/>
  <c r="C104" i="67"/>
  <c r="L99" i="67"/>
  <c r="K99" i="67"/>
  <c r="J99" i="67"/>
  <c r="I99" i="67"/>
  <c r="H99" i="67"/>
  <c r="G99" i="67"/>
  <c r="F99" i="67"/>
  <c r="E99" i="67"/>
  <c r="D99" i="67"/>
  <c r="C99" i="67"/>
  <c r="L94" i="67"/>
  <c r="K94" i="67"/>
  <c r="J94" i="67"/>
  <c r="I94" i="67"/>
  <c r="H94" i="67"/>
  <c r="G94" i="67"/>
  <c r="F94" i="67"/>
  <c r="E94" i="67"/>
  <c r="D94" i="67"/>
  <c r="C94" i="67"/>
  <c r="L89" i="67"/>
  <c r="K89" i="67"/>
  <c r="J89" i="67"/>
  <c r="I89" i="67"/>
  <c r="H89" i="67"/>
  <c r="G89" i="67"/>
  <c r="F89" i="67"/>
  <c r="E89" i="67"/>
  <c r="D89" i="67"/>
  <c r="C89" i="67"/>
  <c r="L84" i="67"/>
  <c r="K84" i="67"/>
  <c r="J84" i="67"/>
  <c r="I84" i="67"/>
  <c r="H84" i="67"/>
  <c r="G84" i="67"/>
  <c r="F84" i="67"/>
  <c r="E84" i="67"/>
  <c r="D84" i="67"/>
  <c r="C84" i="67"/>
  <c r="L79" i="67"/>
  <c r="K79" i="67"/>
  <c r="J79" i="67"/>
  <c r="I79" i="67"/>
  <c r="H79" i="67"/>
  <c r="G79" i="67"/>
  <c r="F79" i="67"/>
  <c r="E79" i="67"/>
  <c r="D79" i="67"/>
  <c r="C79" i="67"/>
  <c r="L74" i="67"/>
  <c r="K74" i="67"/>
  <c r="J74" i="67"/>
  <c r="I74" i="67"/>
  <c r="H74" i="67"/>
  <c r="G74" i="67"/>
  <c r="F74" i="67"/>
  <c r="E74" i="67"/>
  <c r="D74" i="67"/>
  <c r="C74" i="67"/>
  <c r="L69" i="67"/>
  <c r="K69" i="67"/>
  <c r="J69" i="67"/>
  <c r="I69" i="67"/>
  <c r="H69" i="67"/>
  <c r="G69" i="67"/>
  <c r="F69" i="67"/>
  <c r="E69" i="67"/>
  <c r="D69" i="67"/>
  <c r="C69" i="67"/>
  <c r="L64" i="67"/>
  <c r="K64" i="67"/>
  <c r="J64" i="67"/>
  <c r="I64" i="67"/>
  <c r="H64" i="67"/>
  <c r="G64" i="67"/>
  <c r="F64" i="67"/>
  <c r="E64" i="67"/>
  <c r="D64" i="67"/>
  <c r="C64" i="67"/>
  <c r="L49" i="67"/>
  <c r="K49" i="67"/>
  <c r="J49" i="67"/>
  <c r="I49" i="67"/>
  <c r="H49" i="67"/>
  <c r="G49" i="67"/>
  <c r="F49" i="67"/>
  <c r="E49" i="67"/>
  <c r="D49" i="67"/>
  <c r="C49" i="67"/>
  <c r="L41" i="67"/>
  <c r="K41" i="67"/>
  <c r="J41" i="67"/>
  <c r="I41" i="67"/>
  <c r="H41" i="67"/>
  <c r="G41" i="67"/>
  <c r="F41" i="67"/>
  <c r="E41" i="67"/>
  <c r="D41" i="67"/>
  <c r="C41" i="67"/>
  <c r="L36" i="67"/>
  <c r="K36" i="67"/>
  <c r="J36" i="67"/>
  <c r="I36" i="67"/>
  <c r="H36" i="67"/>
  <c r="G36" i="67"/>
  <c r="F36" i="67"/>
  <c r="E36" i="67"/>
  <c r="D36" i="67"/>
  <c r="C36" i="67"/>
  <c r="L31" i="67"/>
  <c r="K31" i="67"/>
  <c r="J31" i="67"/>
  <c r="I31" i="67"/>
  <c r="H31" i="67"/>
  <c r="G31" i="67"/>
  <c r="F31" i="67"/>
  <c r="E31" i="67"/>
  <c r="D31" i="67"/>
  <c r="C31" i="67"/>
  <c r="L26" i="67"/>
  <c r="K26" i="67"/>
  <c r="J26" i="67"/>
  <c r="I26" i="67"/>
  <c r="H26" i="67"/>
  <c r="G26" i="67"/>
  <c r="F26" i="67"/>
  <c r="E26" i="67"/>
  <c r="D26" i="67"/>
  <c r="C26" i="67"/>
  <c r="L21" i="67"/>
  <c r="K21" i="67"/>
  <c r="J21" i="67"/>
  <c r="I21" i="67"/>
  <c r="H21" i="67"/>
  <c r="G21" i="67"/>
  <c r="F21" i="67"/>
  <c r="E21" i="67"/>
  <c r="D21" i="67"/>
  <c r="C21" i="67"/>
  <c r="L16" i="67"/>
  <c r="K16" i="67"/>
  <c r="J16" i="67"/>
  <c r="I16" i="67"/>
  <c r="H16" i="67"/>
  <c r="G16" i="67"/>
  <c r="F16" i="67"/>
  <c r="E16" i="67"/>
  <c r="D16" i="67"/>
  <c r="C16" i="67"/>
  <c r="L11" i="67"/>
  <c r="K11" i="67"/>
  <c r="J11" i="67"/>
  <c r="I11" i="67"/>
  <c r="H11" i="67"/>
  <c r="G11" i="67"/>
  <c r="F11" i="67"/>
  <c r="E11" i="67"/>
  <c r="D11" i="67"/>
  <c r="C11" i="67"/>
  <c r="L6" i="67"/>
  <c r="K6" i="67"/>
  <c r="J6" i="67"/>
  <c r="I6" i="67"/>
  <c r="H6" i="67"/>
  <c r="G6" i="67"/>
  <c r="F6" i="67"/>
  <c r="E6" i="67"/>
  <c r="D6" i="67"/>
  <c r="C6" i="67"/>
  <c r="O46" i="66"/>
  <c r="M46" i="66"/>
  <c r="L46" i="66"/>
  <c r="K46" i="66"/>
  <c r="J46" i="66"/>
  <c r="I46" i="66"/>
  <c r="H46" i="66"/>
  <c r="G46" i="66"/>
  <c r="F46" i="66"/>
  <c r="O45" i="66"/>
  <c r="M45" i="66"/>
  <c r="L45" i="66"/>
  <c r="K45" i="66"/>
  <c r="J45" i="66"/>
  <c r="I45" i="66"/>
  <c r="H45" i="66"/>
  <c r="G45" i="66"/>
  <c r="F45" i="66"/>
  <c r="E45" i="66"/>
  <c r="O36" i="66"/>
  <c r="M36" i="66"/>
  <c r="L36" i="66"/>
  <c r="K36" i="66"/>
  <c r="J36" i="66"/>
  <c r="I36" i="66"/>
  <c r="H36" i="66"/>
  <c r="G36" i="66"/>
  <c r="F36" i="66"/>
  <c r="E36" i="66"/>
  <c r="O35" i="66"/>
  <c r="M35" i="66"/>
  <c r="L35" i="66"/>
  <c r="K35" i="66"/>
  <c r="J35" i="66"/>
  <c r="I35" i="66"/>
  <c r="H35" i="66"/>
  <c r="G35" i="66"/>
  <c r="F35" i="66"/>
  <c r="E35" i="66"/>
  <c r="O26" i="66"/>
  <c r="M26" i="66"/>
  <c r="K26" i="66"/>
  <c r="J26" i="66"/>
  <c r="I26" i="66"/>
  <c r="H26" i="66"/>
  <c r="G26" i="66"/>
  <c r="F26" i="66"/>
  <c r="E26" i="66"/>
  <c r="O25" i="66"/>
  <c r="M25" i="66"/>
  <c r="L25" i="66"/>
  <c r="K25" i="66"/>
  <c r="J25" i="66"/>
  <c r="I25" i="66"/>
  <c r="H25" i="66"/>
  <c r="G25" i="66"/>
  <c r="F25" i="66"/>
  <c r="E25" i="66"/>
  <c r="E14" i="66"/>
  <c r="E12" i="66"/>
  <c r="E10" i="66"/>
  <c r="E8" i="66"/>
  <c r="E6" i="66" s="1"/>
  <c r="O6" i="66"/>
  <c r="N6" i="66"/>
  <c r="M6" i="66"/>
  <c r="L6" i="66"/>
  <c r="K6" i="66"/>
  <c r="J6" i="66"/>
  <c r="I6" i="66"/>
  <c r="H6" i="66"/>
  <c r="G6" i="66"/>
  <c r="F6" i="66"/>
  <c r="O5" i="66"/>
  <c r="N5" i="66"/>
  <c r="M5" i="66"/>
  <c r="L5" i="66"/>
  <c r="K5" i="66"/>
  <c r="J5" i="66"/>
  <c r="I5" i="66"/>
  <c r="H5" i="66"/>
  <c r="G5" i="66"/>
  <c r="F5" i="66"/>
  <c r="E5" i="66"/>
  <c r="L50" i="65"/>
  <c r="K50" i="65"/>
  <c r="E50" i="65"/>
  <c r="L49" i="65"/>
  <c r="K49" i="65"/>
  <c r="E49" i="65"/>
  <c r="G29" i="65"/>
  <c r="F29" i="65"/>
  <c r="E29" i="65"/>
  <c r="G28" i="65"/>
  <c r="F28" i="65"/>
  <c r="E28" i="65"/>
  <c r="M17" i="65"/>
  <c r="L17" i="65"/>
  <c r="K17" i="65"/>
  <c r="J17" i="65"/>
  <c r="I17" i="65"/>
  <c r="H17" i="65"/>
  <c r="G17" i="65"/>
  <c r="F17" i="65"/>
  <c r="E17" i="65"/>
  <c r="M16" i="65"/>
  <c r="L16" i="65"/>
  <c r="K16" i="65"/>
  <c r="J16" i="65"/>
  <c r="I16" i="65"/>
  <c r="H16" i="65"/>
  <c r="G16" i="65"/>
  <c r="F16" i="65"/>
  <c r="E16" i="65"/>
  <c r="E15" i="65"/>
  <c r="E14" i="65"/>
  <c r="E13" i="65"/>
  <c r="E12" i="65"/>
  <c r="E11" i="65"/>
  <c r="E7" i="65" s="1"/>
  <c r="E10" i="65"/>
  <c r="E6" i="65" s="1"/>
  <c r="E9" i="65"/>
  <c r="E8" i="65"/>
  <c r="M7" i="65"/>
  <c r="L7" i="65"/>
  <c r="K7" i="65"/>
  <c r="J7" i="65"/>
  <c r="I7" i="65"/>
  <c r="H7" i="65"/>
  <c r="G7" i="65"/>
  <c r="F7" i="65"/>
  <c r="M6" i="65"/>
  <c r="L6" i="65"/>
  <c r="K6" i="65"/>
  <c r="J6" i="65"/>
  <c r="I6" i="65"/>
  <c r="H6" i="65"/>
  <c r="G6" i="65"/>
  <c r="F6" i="65"/>
  <c r="D36" i="64" l="1"/>
  <c r="D35" i="64"/>
  <c r="D34" i="64"/>
  <c r="D33" i="64"/>
  <c r="S31" i="64"/>
  <c r="S32" i="64" s="1"/>
  <c r="R31" i="64"/>
  <c r="R32" i="64" s="1"/>
  <c r="Q31" i="64"/>
  <c r="Q32" i="64" s="1"/>
  <c r="P31" i="64"/>
  <c r="P32" i="64" s="1"/>
  <c r="O31" i="64"/>
  <c r="O32" i="64" s="1"/>
  <c r="N31" i="64"/>
  <c r="M31" i="64"/>
  <c r="L31" i="64"/>
  <c r="K31" i="64"/>
  <c r="J31" i="64"/>
  <c r="J32" i="64" s="1"/>
  <c r="I31" i="64"/>
  <c r="I32" i="64" s="1"/>
  <c r="H31" i="64"/>
  <c r="H32" i="64" s="1"/>
  <c r="G31" i="64"/>
  <c r="G32" i="64" s="1"/>
  <c r="F31" i="64"/>
  <c r="F32" i="64" s="1"/>
  <c r="E31" i="64"/>
  <c r="E32" i="64" s="1"/>
  <c r="D31" i="64"/>
  <c r="K32" i="64" s="1"/>
  <c r="D28" i="64"/>
  <c r="D27" i="64"/>
  <c r="D26" i="64"/>
  <c r="D25" i="64"/>
  <c r="T23" i="64"/>
  <c r="S23" i="64"/>
  <c r="R23" i="64"/>
  <c r="Q23" i="64"/>
  <c r="P23" i="64"/>
  <c r="O23" i="64"/>
  <c r="N23" i="64"/>
  <c r="M23" i="64"/>
  <c r="L23" i="64"/>
  <c r="K23" i="64"/>
  <c r="K24" i="64" s="1"/>
  <c r="J23" i="64"/>
  <c r="J24" i="64" s="1"/>
  <c r="I23" i="64"/>
  <c r="I24" i="64" s="1"/>
  <c r="H23" i="64"/>
  <c r="G23" i="64"/>
  <c r="F23" i="64"/>
  <c r="E23" i="64"/>
  <c r="D23" i="64" s="1"/>
  <c r="D22" i="64"/>
  <c r="D21" i="64"/>
  <c r="D20" i="64"/>
  <c r="D19" i="64"/>
  <c r="T17" i="64"/>
  <c r="S17" i="64"/>
  <c r="R17" i="64"/>
  <c r="Q17" i="64"/>
  <c r="P17" i="64"/>
  <c r="O17" i="64"/>
  <c r="N17" i="64"/>
  <c r="M17" i="64"/>
  <c r="L17" i="64"/>
  <c r="K17" i="64"/>
  <c r="J17" i="64"/>
  <c r="I17" i="64"/>
  <c r="H17" i="64"/>
  <c r="G17" i="64"/>
  <c r="F17" i="64"/>
  <c r="E17" i="64"/>
  <c r="D16" i="64"/>
  <c r="D15" i="64"/>
  <c r="D14" i="64"/>
  <c r="D13" i="64"/>
  <c r="D11" i="64" s="1"/>
  <c r="T11" i="64"/>
  <c r="S11" i="64"/>
  <c r="R11" i="64"/>
  <c r="Q11" i="64"/>
  <c r="P11" i="64"/>
  <c r="O11" i="64"/>
  <c r="O12" i="64" s="1"/>
  <c r="N11" i="64"/>
  <c r="N12" i="64" s="1"/>
  <c r="M11" i="64"/>
  <c r="M12" i="64" s="1"/>
  <c r="L11" i="64"/>
  <c r="K11" i="64"/>
  <c r="J11" i="64"/>
  <c r="I11" i="64"/>
  <c r="I12" i="64" s="1"/>
  <c r="H11" i="64"/>
  <c r="G11" i="64"/>
  <c r="F11" i="64"/>
  <c r="E11" i="64"/>
  <c r="D10" i="64"/>
  <c r="D9" i="64"/>
  <c r="D8" i="64"/>
  <c r="D7" i="64"/>
  <c r="D5" i="64" s="1"/>
  <c r="T5" i="64"/>
  <c r="S5" i="64"/>
  <c r="R5" i="64"/>
  <c r="Q5" i="64"/>
  <c r="P5" i="64"/>
  <c r="O5" i="64"/>
  <c r="N5" i="64"/>
  <c r="M5" i="64"/>
  <c r="L5" i="64"/>
  <c r="K5" i="64"/>
  <c r="J5" i="64"/>
  <c r="I5" i="64"/>
  <c r="H5" i="64"/>
  <c r="G5" i="64"/>
  <c r="F5" i="64"/>
  <c r="E5" i="64"/>
  <c r="L6" i="64" l="1"/>
  <c r="O6" i="64"/>
  <c r="K6" i="64"/>
  <c r="J18" i="64"/>
  <c r="P6" i="64"/>
  <c r="Q6" i="64"/>
  <c r="R6" i="64"/>
  <c r="F6" i="64"/>
  <c r="S6" i="64"/>
  <c r="T6" i="64"/>
  <c r="J6" i="64"/>
  <c r="H6" i="64"/>
  <c r="I6" i="64"/>
  <c r="G6" i="64"/>
  <c r="T18" i="64"/>
  <c r="M6" i="64"/>
  <c r="N6" i="64"/>
  <c r="L18" i="64"/>
  <c r="D32" i="64"/>
  <c r="E6" i="64"/>
  <c r="P12" i="64"/>
  <c r="G12" i="64"/>
  <c r="F12" i="64"/>
  <c r="T12" i="64"/>
  <c r="S12" i="64"/>
  <c r="R12" i="64"/>
  <c r="Q12" i="64"/>
  <c r="E12" i="64"/>
  <c r="H12" i="64"/>
  <c r="M18" i="64"/>
  <c r="L24" i="64"/>
  <c r="P24" i="64"/>
  <c r="M24" i="64"/>
  <c r="N24" i="64"/>
  <c r="O24" i="64"/>
  <c r="Q24" i="64"/>
  <c r="J12" i="64"/>
  <c r="F24" i="64"/>
  <c r="R24" i="64"/>
  <c r="K12" i="64"/>
  <c r="G24" i="64"/>
  <c r="S24" i="64"/>
  <c r="L12" i="64"/>
  <c r="H24" i="64"/>
  <c r="T24" i="64"/>
  <c r="L32" i="64"/>
  <c r="M32" i="64"/>
  <c r="N32" i="64"/>
  <c r="E24" i="64"/>
  <c r="D17" i="64"/>
  <c r="I18" i="64" s="1"/>
  <c r="S18" i="64" l="1"/>
  <c r="K18" i="64"/>
  <c r="D24" i="64"/>
  <c r="N18" i="64"/>
  <c r="R18" i="64"/>
  <c r="E18" i="64"/>
  <c r="O18" i="64"/>
  <c r="P18" i="64"/>
  <c r="F18" i="64"/>
  <c r="Q18" i="64"/>
  <c r="H18" i="64"/>
  <c r="D12" i="64"/>
  <c r="D6" i="64"/>
  <c r="G18" i="64"/>
  <c r="D35" i="63"/>
  <c r="N31" i="63"/>
  <c r="M31" i="63"/>
  <c r="J31" i="63"/>
  <c r="I31" i="63"/>
  <c r="H31" i="63"/>
  <c r="G31" i="63"/>
  <c r="F31" i="63"/>
  <c r="E31" i="63"/>
  <c r="D30" i="63"/>
  <c r="P31" i="63" s="1"/>
  <c r="D29" i="63"/>
  <c r="D28" i="63"/>
  <c r="D27" i="63"/>
  <c r="D26" i="63"/>
  <c r="P24" i="63"/>
  <c r="O24" i="63"/>
  <c r="N24" i="63"/>
  <c r="M24" i="63"/>
  <c r="L24" i="63"/>
  <c r="K24" i="63"/>
  <c r="J24" i="63"/>
  <c r="I24" i="63"/>
  <c r="H24" i="63"/>
  <c r="G24" i="63"/>
  <c r="F24" i="63"/>
  <c r="E24" i="63"/>
  <c r="D23" i="63"/>
  <c r="D22" i="63"/>
  <c r="D21" i="63"/>
  <c r="D20" i="63"/>
  <c r="P18" i="63"/>
  <c r="O18" i="63"/>
  <c r="N18" i="63"/>
  <c r="M18" i="63"/>
  <c r="L18" i="63"/>
  <c r="K18" i="63"/>
  <c r="J18" i="63"/>
  <c r="I18" i="63"/>
  <c r="H18" i="63"/>
  <c r="G18" i="63"/>
  <c r="F18" i="63"/>
  <c r="E18" i="63"/>
  <c r="D17" i="63"/>
  <c r="D16" i="63"/>
  <c r="D12" i="63" s="1"/>
  <c r="D15" i="63"/>
  <c r="D14" i="63"/>
  <c r="P12" i="63"/>
  <c r="P13" i="63" s="1"/>
  <c r="O12" i="63"/>
  <c r="O13" i="63" s="1"/>
  <c r="N12" i="63"/>
  <c r="M12" i="63"/>
  <c r="L12" i="63"/>
  <c r="K12" i="63"/>
  <c r="J12" i="63"/>
  <c r="J13" i="63" s="1"/>
  <c r="I12" i="63"/>
  <c r="H12" i="63"/>
  <c r="G12" i="63"/>
  <c r="F12" i="63"/>
  <c r="F13" i="63" s="1"/>
  <c r="E12" i="63"/>
  <c r="E13" i="63" s="1"/>
  <c r="D11" i="63"/>
  <c r="D10" i="63"/>
  <c r="D9" i="63"/>
  <c r="D8" i="63"/>
  <c r="D6" i="63" s="1"/>
  <c r="P6" i="63"/>
  <c r="P7" i="63" s="1"/>
  <c r="O6" i="63"/>
  <c r="O7" i="63" s="1"/>
  <c r="N6" i="63"/>
  <c r="N7" i="63" s="1"/>
  <c r="M6" i="63"/>
  <c r="L6" i="63"/>
  <c r="L7" i="63" s="1"/>
  <c r="K6" i="63"/>
  <c r="K7" i="63" s="1"/>
  <c r="J6" i="63"/>
  <c r="J7" i="63" s="1"/>
  <c r="I6" i="63"/>
  <c r="I7" i="63" s="1"/>
  <c r="H6" i="63"/>
  <c r="G6" i="63"/>
  <c r="G7" i="63" s="1"/>
  <c r="F6" i="63"/>
  <c r="E6" i="63"/>
  <c r="D18" i="64" l="1"/>
  <c r="L19" i="63"/>
  <c r="I25" i="63"/>
  <c r="G13" i="63"/>
  <c r="K13" i="63"/>
  <c r="O19" i="63"/>
  <c r="H13" i="63"/>
  <c r="D13" i="63" s="1"/>
  <c r="P19" i="63"/>
  <c r="I13" i="63"/>
  <c r="L13" i="63"/>
  <c r="H19" i="63"/>
  <c r="N19" i="63"/>
  <c r="F19" i="63"/>
  <c r="G19" i="63"/>
  <c r="M7" i="63"/>
  <c r="H7" i="63"/>
  <c r="E7" i="63"/>
  <c r="M13" i="63"/>
  <c r="I19" i="63"/>
  <c r="F7" i="63"/>
  <c r="N13" i="63"/>
  <c r="J19" i="63"/>
  <c r="D24" i="63"/>
  <c r="O25" i="63" s="1"/>
  <c r="K31" i="63"/>
  <c r="D31" i="63" s="1"/>
  <c r="L31" i="63"/>
  <c r="D18" i="63"/>
  <c r="O31" i="63"/>
  <c r="E68" i="62"/>
  <c r="E67" i="62"/>
  <c r="R66" i="62"/>
  <c r="Q66" i="62"/>
  <c r="P66" i="62"/>
  <c r="O66" i="62"/>
  <c r="N66" i="62"/>
  <c r="M66" i="62"/>
  <c r="L66" i="62"/>
  <c r="K66" i="62"/>
  <c r="E66" i="62" s="1"/>
  <c r="J66" i="62"/>
  <c r="I66" i="62"/>
  <c r="H66" i="62"/>
  <c r="G66" i="62"/>
  <c r="F66" i="62"/>
  <c r="E65" i="62"/>
  <c r="E64" i="62"/>
  <c r="R63" i="62"/>
  <c r="Q63" i="62"/>
  <c r="P63" i="62"/>
  <c r="O63" i="62"/>
  <c r="E63" i="62" s="1"/>
  <c r="N63" i="62"/>
  <c r="M63" i="62"/>
  <c r="L63" i="62"/>
  <c r="K63" i="62"/>
  <c r="J63" i="62"/>
  <c r="I63" i="62"/>
  <c r="H63" i="62"/>
  <c r="G63" i="62"/>
  <c r="F63" i="62"/>
  <c r="E62" i="62"/>
  <c r="E61" i="62"/>
  <c r="R60" i="62"/>
  <c r="Q60" i="62"/>
  <c r="P60" i="62"/>
  <c r="O60" i="62"/>
  <c r="N60" i="62"/>
  <c r="M60" i="62"/>
  <c r="L60" i="62"/>
  <c r="K60" i="62"/>
  <c r="J60" i="62"/>
  <c r="I60" i="62"/>
  <c r="H60" i="62"/>
  <c r="G60" i="62"/>
  <c r="E60" i="62" s="1"/>
  <c r="F60" i="62"/>
  <c r="E59" i="62"/>
  <c r="E58" i="62"/>
  <c r="R57" i="62"/>
  <c r="Q57" i="62"/>
  <c r="P57" i="62"/>
  <c r="O57" i="62"/>
  <c r="N57" i="62"/>
  <c r="M57" i="62"/>
  <c r="L57" i="62"/>
  <c r="K57" i="62"/>
  <c r="E57" i="62" s="1"/>
  <c r="J57" i="62"/>
  <c r="I57" i="62"/>
  <c r="H57" i="62"/>
  <c r="G57" i="62"/>
  <c r="F57" i="62"/>
  <c r="R55" i="62"/>
  <c r="Q55" i="62"/>
  <c r="P55" i="62"/>
  <c r="O55" i="62"/>
  <c r="E55" i="62" s="1"/>
  <c r="N55" i="62"/>
  <c r="M55" i="62"/>
  <c r="L55" i="62"/>
  <c r="K55" i="62"/>
  <c r="J55" i="62"/>
  <c r="I55" i="62"/>
  <c r="H55" i="62"/>
  <c r="G55" i="62"/>
  <c r="F55" i="62"/>
  <c r="R54" i="62"/>
  <c r="R53" i="62" s="1"/>
  <c r="Q54" i="62"/>
  <c r="Q53" i="62" s="1"/>
  <c r="P54" i="62"/>
  <c r="P53" i="62" s="1"/>
  <c r="O54" i="62"/>
  <c r="O53" i="62" s="1"/>
  <c r="N54" i="62"/>
  <c r="M54" i="62"/>
  <c r="L54" i="62"/>
  <c r="L53" i="62" s="1"/>
  <c r="K54" i="62"/>
  <c r="J54" i="62"/>
  <c r="I54" i="62"/>
  <c r="H54" i="62"/>
  <c r="G54" i="62"/>
  <c r="F54" i="62"/>
  <c r="F53" i="62" s="1"/>
  <c r="E54" i="62"/>
  <c r="N53" i="62"/>
  <c r="M53" i="62"/>
  <c r="K53" i="62"/>
  <c r="J53" i="62"/>
  <c r="I53" i="62"/>
  <c r="H53" i="62"/>
  <c r="G53" i="62"/>
  <c r="E52" i="62"/>
  <c r="E51" i="62"/>
  <c r="R50" i="62"/>
  <c r="Q50" i="62"/>
  <c r="P50" i="62"/>
  <c r="O50" i="62"/>
  <c r="N50" i="62"/>
  <c r="M50" i="62"/>
  <c r="L50" i="62"/>
  <c r="K50" i="62"/>
  <c r="E50" i="62" s="1"/>
  <c r="J50" i="62"/>
  <c r="I50" i="62"/>
  <c r="H50" i="62"/>
  <c r="G50" i="62"/>
  <c r="F50" i="62"/>
  <c r="E49" i="62"/>
  <c r="E48" i="62"/>
  <c r="R47" i="62"/>
  <c r="Q47" i="62"/>
  <c r="P47" i="62"/>
  <c r="O47" i="62"/>
  <c r="E47" i="62" s="1"/>
  <c r="N47" i="62"/>
  <c r="M47" i="62"/>
  <c r="L47" i="62"/>
  <c r="K47" i="62"/>
  <c r="J47" i="62"/>
  <c r="I47" i="62"/>
  <c r="H47" i="62"/>
  <c r="G47" i="62"/>
  <c r="F47" i="62"/>
  <c r="E46" i="62"/>
  <c r="E45" i="62"/>
  <c r="R44" i="62"/>
  <c r="Q44" i="62"/>
  <c r="P44" i="62"/>
  <c r="O44" i="62"/>
  <c r="N44" i="62"/>
  <c r="M44" i="62"/>
  <c r="L44" i="62"/>
  <c r="K44" i="62"/>
  <c r="J44" i="62"/>
  <c r="I44" i="62"/>
  <c r="H44" i="62"/>
  <c r="G44" i="62"/>
  <c r="E44" i="62" s="1"/>
  <c r="F44" i="62"/>
  <c r="E43" i="62"/>
  <c r="E42" i="62"/>
  <c r="R41" i="62"/>
  <c r="Q41" i="62"/>
  <c r="P41" i="62"/>
  <c r="O41" i="62"/>
  <c r="N41" i="62"/>
  <c r="M41" i="62"/>
  <c r="L41" i="62"/>
  <c r="K41" i="62"/>
  <c r="E41" i="62" s="1"/>
  <c r="J41" i="62"/>
  <c r="I41" i="62"/>
  <c r="H41" i="62"/>
  <c r="G41" i="62"/>
  <c r="F41" i="62"/>
  <c r="R39" i="62"/>
  <c r="Q39" i="62"/>
  <c r="P39" i="62"/>
  <c r="O39" i="62"/>
  <c r="E39" i="62" s="1"/>
  <c r="N39" i="62"/>
  <c r="M39" i="62"/>
  <c r="L39" i="62"/>
  <c r="K39" i="62"/>
  <c r="J39" i="62"/>
  <c r="I39" i="62"/>
  <c r="H39" i="62"/>
  <c r="G39" i="62"/>
  <c r="F39" i="62"/>
  <c r="R38" i="62"/>
  <c r="R37" i="62" s="1"/>
  <c r="Q38" i="62"/>
  <c r="Q37" i="62" s="1"/>
  <c r="P38" i="62"/>
  <c r="P37" i="62" s="1"/>
  <c r="O38" i="62"/>
  <c r="O37" i="62" s="1"/>
  <c r="N38" i="62"/>
  <c r="M38" i="62"/>
  <c r="L38" i="62"/>
  <c r="L37" i="62" s="1"/>
  <c r="K38" i="62"/>
  <c r="J38" i="62"/>
  <c r="I38" i="62"/>
  <c r="H38" i="62"/>
  <c r="G38" i="62"/>
  <c r="F38" i="62"/>
  <c r="F37" i="62" s="1"/>
  <c r="E38" i="62"/>
  <c r="N37" i="62"/>
  <c r="M37" i="62"/>
  <c r="K37" i="62"/>
  <c r="J37" i="62"/>
  <c r="I37" i="62"/>
  <c r="H37" i="62"/>
  <c r="G37" i="62"/>
  <c r="R23" i="62"/>
  <c r="Q23" i="62"/>
  <c r="P23" i="62"/>
  <c r="O23" i="62"/>
  <c r="N23" i="62"/>
  <c r="M23" i="62"/>
  <c r="L23" i="62"/>
  <c r="K23" i="62"/>
  <c r="E23" i="62" s="1"/>
  <c r="J23" i="62"/>
  <c r="I23" i="62"/>
  <c r="H23" i="62"/>
  <c r="G23" i="62"/>
  <c r="F23" i="62"/>
  <c r="R22" i="62"/>
  <c r="Q22" i="62"/>
  <c r="P22" i="62"/>
  <c r="O22" i="62"/>
  <c r="N22" i="62"/>
  <c r="M22" i="62"/>
  <c r="E22" i="62" s="1"/>
  <c r="L22" i="62"/>
  <c r="K22" i="62"/>
  <c r="J22" i="62"/>
  <c r="I22" i="62"/>
  <c r="H22" i="62"/>
  <c r="G22" i="62"/>
  <c r="F22" i="62"/>
  <c r="R21" i="62"/>
  <c r="Q21" i="62"/>
  <c r="P21" i="62"/>
  <c r="O21" i="62"/>
  <c r="N21" i="62"/>
  <c r="M21" i="62"/>
  <c r="L21" i="62"/>
  <c r="K21" i="62"/>
  <c r="J21" i="62"/>
  <c r="I21" i="62"/>
  <c r="H21" i="62"/>
  <c r="G21" i="62"/>
  <c r="F21" i="62"/>
  <c r="E20" i="62"/>
  <c r="E19" i="62"/>
  <c r="R18" i="62"/>
  <c r="Q18" i="62"/>
  <c r="P18" i="62"/>
  <c r="O18" i="62"/>
  <c r="N18" i="62"/>
  <c r="M18" i="62"/>
  <c r="L18" i="62"/>
  <c r="K18" i="62"/>
  <c r="J18" i="62"/>
  <c r="I18" i="62"/>
  <c r="H18" i="62"/>
  <c r="G18" i="62"/>
  <c r="E18" i="62" s="1"/>
  <c r="F18" i="62"/>
  <c r="E17" i="62"/>
  <c r="E16" i="62"/>
  <c r="R15" i="62"/>
  <c r="Q15" i="62"/>
  <c r="P15" i="62"/>
  <c r="O15" i="62"/>
  <c r="N15" i="62"/>
  <c r="M15" i="62"/>
  <c r="L15" i="62"/>
  <c r="K15" i="62"/>
  <c r="E15" i="62" s="1"/>
  <c r="J15" i="62"/>
  <c r="I15" i="62"/>
  <c r="H15" i="62"/>
  <c r="G15" i="62"/>
  <c r="F15" i="62"/>
  <c r="E14" i="62"/>
  <c r="E13" i="62"/>
  <c r="R12" i="62"/>
  <c r="Q12" i="62"/>
  <c r="P12" i="62"/>
  <c r="O12" i="62"/>
  <c r="E12" i="62" s="1"/>
  <c r="N12" i="62"/>
  <c r="M12" i="62"/>
  <c r="L12" i="62"/>
  <c r="K12" i="62"/>
  <c r="J12" i="62"/>
  <c r="I12" i="62"/>
  <c r="H12" i="62"/>
  <c r="G12" i="62"/>
  <c r="F12" i="62"/>
  <c r="E11" i="62"/>
  <c r="E7" i="62" s="1"/>
  <c r="E10" i="62"/>
  <c r="E6" i="62" s="1"/>
  <c r="R9" i="62"/>
  <c r="Q9" i="62"/>
  <c r="P9" i="62"/>
  <c r="O9" i="62"/>
  <c r="N9" i="62"/>
  <c r="N5" i="62" s="1"/>
  <c r="M9" i="62"/>
  <c r="M5" i="62" s="1"/>
  <c r="L9" i="62"/>
  <c r="L5" i="62" s="1"/>
  <c r="K9" i="62"/>
  <c r="K5" i="62" s="1"/>
  <c r="J9" i="62"/>
  <c r="J5" i="62" s="1"/>
  <c r="I9" i="62"/>
  <c r="I5" i="62" s="1"/>
  <c r="H9" i="62"/>
  <c r="H5" i="62" s="1"/>
  <c r="G9" i="62"/>
  <c r="G5" i="62" s="1"/>
  <c r="F9" i="62"/>
  <c r="R7" i="62"/>
  <c r="Q7" i="62"/>
  <c r="P7" i="62"/>
  <c r="O7" i="62"/>
  <c r="N7" i="62"/>
  <c r="M7" i="62"/>
  <c r="L7" i="62"/>
  <c r="K7" i="62"/>
  <c r="J7" i="62"/>
  <c r="I7" i="62"/>
  <c r="H7" i="62"/>
  <c r="G7" i="62"/>
  <c r="F7" i="62"/>
  <c r="R6" i="62"/>
  <c r="Q6" i="62"/>
  <c r="P6" i="62"/>
  <c r="O6" i="62"/>
  <c r="N6" i="62"/>
  <c r="M6" i="62"/>
  <c r="L6" i="62"/>
  <c r="K6" i="62"/>
  <c r="J6" i="62"/>
  <c r="I6" i="62"/>
  <c r="H6" i="62"/>
  <c r="G6" i="62"/>
  <c r="F6" i="62"/>
  <c r="R5" i="62"/>
  <c r="Q5" i="62"/>
  <c r="P5" i="62"/>
  <c r="O5" i="62"/>
  <c r="F5" i="62"/>
  <c r="E85" i="61"/>
  <c r="E84" i="61"/>
  <c r="R83" i="61"/>
  <c r="Q83" i="61"/>
  <c r="P83" i="61"/>
  <c r="O83" i="61"/>
  <c r="N83" i="61"/>
  <c r="M83" i="61"/>
  <c r="L83" i="61"/>
  <c r="K83" i="61"/>
  <c r="J83" i="61"/>
  <c r="I83" i="61"/>
  <c r="H83" i="61"/>
  <c r="G83" i="61"/>
  <c r="E83" i="61" s="1"/>
  <c r="F83" i="61"/>
  <c r="E82" i="61"/>
  <c r="E81" i="61"/>
  <c r="R80" i="61"/>
  <c r="Q80" i="61"/>
  <c r="P80" i="61"/>
  <c r="O80" i="61"/>
  <c r="N80" i="61"/>
  <c r="M80" i="61"/>
  <c r="L80" i="61"/>
  <c r="K80" i="61"/>
  <c r="E80" i="61" s="1"/>
  <c r="J80" i="61"/>
  <c r="I80" i="61"/>
  <c r="H80" i="61"/>
  <c r="G80" i="61"/>
  <c r="F80" i="61"/>
  <c r="E79" i="61"/>
  <c r="E78" i="61"/>
  <c r="R77" i="61"/>
  <c r="Q77" i="61"/>
  <c r="P77" i="61"/>
  <c r="O77" i="61"/>
  <c r="E77" i="61" s="1"/>
  <c r="N77" i="61"/>
  <c r="M77" i="61"/>
  <c r="L77" i="61"/>
  <c r="K77" i="61"/>
  <c r="J77" i="61"/>
  <c r="I77" i="61"/>
  <c r="H77" i="61"/>
  <c r="G77" i="61"/>
  <c r="F77" i="61"/>
  <c r="E76" i="61"/>
  <c r="E75" i="61"/>
  <c r="R74" i="61"/>
  <c r="Q74" i="61"/>
  <c r="P74" i="61"/>
  <c r="O74" i="61"/>
  <c r="N74" i="61"/>
  <c r="M74" i="61"/>
  <c r="L74" i="61"/>
  <c r="K74" i="61"/>
  <c r="J74" i="61"/>
  <c r="I74" i="61"/>
  <c r="H74" i="61"/>
  <c r="G74" i="61"/>
  <c r="E74" i="61" s="1"/>
  <c r="F74" i="61"/>
  <c r="E72" i="61"/>
  <c r="E71" i="61"/>
  <c r="R70" i="61"/>
  <c r="Q70" i="61"/>
  <c r="P70" i="61"/>
  <c r="O70" i="61"/>
  <c r="N70" i="61"/>
  <c r="M70" i="61"/>
  <c r="L70" i="61"/>
  <c r="K70" i="61"/>
  <c r="J70" i="61"/>
  <c r="I70" i="61"/>
  <c r="H70" i="61"/>
  <c r="G70" i="61"/>
  <c r="F70" i="61"/>
  <c r="E69" i="61"/>
  <c r="E68" i="61"/>
  <c r="R67" i="61"/>
  <c r="Q67" i="61"/>
  <c r="P67" i="61"/>
  <c r="O67" i="61"/>
  <c r="N67" i="61"/>
  <c r="M67" i="61"/>
  <c r="L67" i="61"/>
  <c r="K67" i="61"/>
  <c r="J67" i="61"/>
  <c r="I67" i="61"/>
  <c r="H67" i="61"/>
  <c r="G67" i="61"/>
  <c r="F67" i="61"/>
  <c r="E67" i="61"/>
  <c r="E66" i="61"/>
  <c r="E65" i="61"/>
  <c r="R64" i="61"/>
  <c r="Q64" i="61"/>
  <c r="P64" i="61"/>
  <c r="O64" i="61"/>
  <c r="N64" i="61"/>
  <c r="M64" i="61"/>
  <c r="L64" i="61"/>
  <c r="K64" i="61"/>
  <c r="J64" i="61"/>
  <c r="I64" i="61"/>
  <c r="H64" i="61"/>
  <c r="G64" i="61"/>
  <c r="E64" i="61" s="1"/>
  <c r="F64" i="61"/>
  <c r="E63" i="61"/>
  <c r="E62" i="61"/>
  <c r="R61" i="61"/>
  <c r="Q61" i="61"/>
  <c r="P61" i="61"/>
  <c r="O61" i="61"/>
  <c r="N61" i="61"/>
  <c r="M61" i="61"/>
  <c r="E61" i="61" s="1"/>
  <c r="L61" i="61"/>
  <c r="K61" i="61"/>
  <c r="J61" i="61"/>
  <c r="I61" i="61"/>
  <c r="H61" i="61"/>
  <c r="G61" i="61"/>
  <c r="F61" i="61"/>
  <c r="E60" i="61"/>
  <c r="E59" i="61"/>
  <c r="R58" i="61"/>
  <c r="Q58" i="61"/>
  <c r="P58" i="61"/>
  <c r="O58" i="61"/>
  <c r="N58" i="61"/>
  <c r="M58" i="61"/>
  <c r="L58" i="61"/>
  <c r="K58" i="61"/>
  <c r="J58" i="61"/>
  <c r="I58" i="61"/>
  <c r="H58" i="61"/>
  <c r="G58" i="61"/>
  <c r="F58" i="61"/>
  <c r="E58" i="61"/>
  <c r="E56" i="61"/>
  <c r="E55" i="61"/>
  <c r="R54" i="61"/>
  <c r="Q54" i="61"/>
  <c r="P54" i="61"/>
  <c r="O54" i="61"/>
  <c r="N54" i="61"/>
  <c r="M54" i="61"/>
  <c r="L54" i="61"/>
  <c r="K54" i="61"/>
  <c r="E54" i="61" s="1"/>
  <c r="J54" i="61"/>
  <c r="I54" i="61"/>
  <c r="H54" i="61"/>
  <c r="G54" i="61"/>
  <c r="F54" i="61"/>
  <c r="E53" i="61"/>
  <c r="E52" i="61"/>
  <c r="R51" i="61"/>
  <c r="Q51" i="61"/>
  <c r="P51" i="61"/>
  <c r="O51" i="61"/>
  <c r="E51" i="61" s="1"/>
  <c r="N51" i="61"/>
  <c r="M51" i="61"/>
  <c r="L51" i="61"/>
  <c r="K51" i="61"/>
  <c r="J51" i="61"/>
  <c r="I51" i="61"/>
  <c r="H51" i="61"/>
  <c r="G51" i="61"/>
  <c r="F51" i="61"/>
  <c r="E50" i="61"/>
  <c r="E49" i="61"/>
  <c r="R48" i="61"/>
  <c r="Q48" i="61"/>
  <c r="P48" i="61"/>
  <c r="O48" i="61"/>
  <c r="N48" i="61"/>
  <c r="M48" i="61"/>
  <c r="L48" i="61"/>
  <c r="K48" i="61"/>
  <c r="J48" i="61"/>
  <c r="I48" i="61"/>
  <c r="H48" i="61"/>
  <c r="G48" i="61"/>
  <c r="E48" i="61" s="1"/>
  <c r="F48" i="61"/>
  <c r="E47" i="61"/>
  <c r="E46" i="61"/>
  <c r="R45" i="61"/>
  <c r="Q45" i="61"/>
  <c r="P45" i="61"/>
  <c r="O45" i="61"/>
  <c r="N45" i="61"/>
  <c r="M45" i="61"/>
  <c r="L45" i="61"/>
  <c r="K45" i="61"/>
  <c r="E45" i="61" s="1"/>
  <c r="J45" i="61"/>
  <c r="I45" i="61"/>
  <c r="H45" i="61"/>
  <c r="G45" i="61"/>
  <c r="F45" i="61"/>
  <c r="E44" i="61"/>
  <c r="E43" i="61"/>
  <c r="R42" i="61"/>
  <c r="Q42" i="61"/>
  <c r="P42" i="61"/>
  <c r="O42" i="61"/>
  <c r="E42" i="61" s="1"/>
  <c r="N42" i="61"/>
  <c r="M42" i="61"/>
  <c r="L42" i="61"/>
  <c r="K42" i="61"/>
  <c r="J42" i="61"/>
  <c r="I42" i="61"/>
  <c r="H42" i="61"/>
  <c r="G42" i="61"/>
  <c r="F42" i="61"/>
  <c r="E40" i="61"/>
  <c r="E39" i="61"/>
  <c r="R38" i="61"/>
  <c r="Q38" i="61"/>
  <c r="P38" i="61"/>
  <c r="P41" i="61" s="1"/>
  <c r="O38" i="61"/>
  <c r="O41" i="61" s="1"/>
  <c r="N38" i="61"/>
  <c r="N41" i="61" s="1"/>
  <c r="M38" i="61"/>
  <c r="M41" i="61" s="1"/>
  <c r="L38" i="61"/>
  <c r="L41" i="61" s="1"/>
  <c r="K38" i="61"/>
  <c r="K41" i="61" s="1"/>
  <c r="J38" i="61"/>
  <c r="J41" i="61" s="1"/>
  <c r="I38" i="61"/>
  <c r="H38" i="61"/>
  <c r="G38" i="61"/>
  <c r="E38" i="61" s="1"/>
  <c r="F38" i="61"/>
  <c r="E37" i="61"/>
  <c r="E36" i="61"/>
  <c r="R35" i="61"/>
  <c r="Q35" i="61"/>
  <c r="P35" i="61"/>
  <c r="O35" i="61"/>
  <c r="N35" i="61"/>
  <c r="M35" i="61"/>
  <c r="E35" i="61" s="1"/>
  <c r="L35" i="61"/>
  <c r="K35" i="61"/>
  <c r="J35" i="61"/>
  <c r="I35" i="61"/>
  <c r="H35" i="61"/>
  <c r="G35" i="61"/>
  <c r="F35" i="61"/>
  <c r="E34" i="61"/>
  <c r="E33" i="61"/>
  <c r="R32" i="61"/>
  <c r="Q32" i="61"/>
  <c r="P32" i="61"/>
  <c r="O32" i="61"/>
  <c r="N32" i="61"/>
  <c r="M32" i="61"/>
  <c r="L32" i="61"/>
  <c r="K32" i="61"/>
  <c r="J32" i="61"/>
  <c r="I32" i="61"/>
  <c r="H32" i="61"/>
  <c r="G32" i="61"/>
  <c r="F32" i="61"/>
  <c r="E32" i="61"/>
  <c r="E31" i="61"/>
  <c r="E30" i="61"/>
  <c r="R29" i="61"/>
  <c r="Q29" i="61"/>
  <c r="P29" i="61"/>
  <c r="O29" i="61"/>
  <c r="N29" i="61"/>
  <c r="M29" i="61"/>
  <c r="L29" i="61"/>
  <c r="K29" i="61"/>
  <c r="J29" i="61"/>
  <c r="I29" i="61"/>
  <c r="H29" i="61"/>
  <c r="G29" i="61"/>
  <c r="E29" i="61" s="1"/>
  <c r="F29" i="61"/>
  <c r="E28" i="61"/>
  <c r="E27" i="61"/>
  <c r="R26" i="61"/>
  <c r="Q26" i="61"/>
  <c r="P26" i="61"/>
  <c r="O26" i="61"/>
  <c r="N26" i="61"/>
  <c r="M26" i="61"/>
  <c r="E26" i="61" s="1"/>
  <c r="L26" i="61"/>
  <c r="K26" i="61"/>
  <c r="J26" i="61"/>
  <c r="I26" i="61"/>
  <c r="H26" i="61"/>
  <c r="G26" i="61"/>
  <c r="F26" i="61"/>
  <c r="E24" i="61"/>
  <c r="E23" i="61"/>
  <c r="R22" i="61"/>
  <c r="Q22" i="61"/>
  <c r="P22" i="61"/>
  <c r="O22" i="61"/>
  <c r="N22" i="61"/>
  <c r="M22" i="61"/>
  <c r="L22" i="61"/>
  <c r="K22" i="61"/>
  <c r="J22" i="61"/>
  <c r="I22" i="61"/>
  <c r="H22" i="61"/>
  <c r="G22" i="61"/>
  <c r="E22" i="61" s="1"/>
  <c r="F22" i="61"/>
  <c r="E21" i="61"/>
  <c r="E20" i="61"/>
  <c r="R19" i="61"/>
  <c r="Q19" i="61"/>
  <c r="P19" i="61"/>
  <c r="O19" i="61"/>
  <c r="N19" i="61"/>
  <c r="M19" i="61"/>
  <c r="L19" i="61"/>
  <c r="K19" i="61"/>
  <c r="E19" i="61" s="1"/>
  <c r="J19" i="61"/>
  <c r="I19" i="61"/>
  <c r="H19" i="61"/>
  <c r="G19" i="61"/>
  <c r="F19" i="61"/>
  <c r="E18" i="61"/>
  <c r="E17" i="61"/>
  <c r="R16" i="61"/>
  <c r="Q16" i="61"/>
  <c r="P16" i="61"/>
  <c r="O16" i="61"/>
  <c r="E16" i="61" s="1"/>
  <c r="N16" i="61"/>
  <c r="M16" i="61"/>
  <c r="L16" i="61"/>
  <c r="K16" i="61"/>
  <c r="J16" i="61"/>
  <c r="I16" i="61"/>
  <c r="H16" i="61"/>
  <c r="G16" i="61"/>
  <c r="F16" i="61"/>
  <c r="E15" i="61"/>
  <c r="E8" i="61" s="1"/>
  <c r="E14" i="61"/>
  <c r="E7" i="61" s="1"/>
  <c r="R13" i="61"/>
  <c r="Q13" i="61"/>
  <c r="P13" i="61"/>
  <c r="O13" i="61"/>
  <c r="N13" i="61"/>
  <c r="M13" i="61"/>
  <c r="L13" i="61"/>
  <c r="K13" i="61"/>
  <c r="J13" i="61"/>
  <c r="I13" i="61"/>
  <c r="H13" i="61"/>
  <c r="G13" i="61"/>
  <c r="E13" i="61" s="1"/>
  <c r="F13" i="61"/>
  <c r="E12" i="61"/>
  <c r="E11" i="61"/>
  <c r="R10" i="61"/>
  <c r="Q10" i="61"/>
  <c r="P10" i="61"/>
  <c r="O10" i="61"/>
  <c r="N10" i="61"/>
  <c r="M10" i="61"/>
  <c r="L10" i="61"/>
  <c r="K10" i="61"/>
  <c r="E10" i="61" s="1"/>
  <c r="J10" i="61"/>
  <c r="I10" i="61"/>
  <c r="H10" i="61"/>
  <c r="G10" i="61"/>
  <c r="F10" i="61"/>
  <c r="R6" i="61"/>
  <c r="Q6" i="61"/>
  <c r="P6" i="61"/>
  <c r="O6" i="61"/>
  <c r="N6" i="61"/>
  <c r="M6" i="61"/>
  <c r="L6" i="61"/>
  <c r="K6" i="61"/>
  <c r="J6" i="61"/>
  <c r="I6" i="61"/>
  <c r="H6" i="61"/>
  <c r="G6" i="61"/>
  <c r="F6" i="61"/>
  <c r="M25" i="63" l="1"/>
  <c r="G25" i="63"/>
  <c r="K25" i="63"/>
  <c r="F25" i="63"/>
  <c r="P25" i="63"/>
  <c r="J25" i="63"/>
  <c r="N25" i="63"/>
  <c r="H25" i="63"/>
  <c r="E25" i="63"/>
  <c r="D25" i="63" s="1"/>
  <c r="D7" i="63"/>
  <c r="M19" i="63"/>
  <c r="E19" i="63"/>
  <c r="D19" i="63" s="1"/>
  <c r="L25" i="63"/>
  <c r="K19" i="63"/>
  <c r="R24" i="62"/>
  <c r="F9" i="61"/>
  <c r="E5" i="62"/>
  <c r="O8" i="62" s="1"/>
  <c r="G8" i="62"/>
  <c r="G9" i="61"/>
  <c r="J57" i="61"/>
  <c r="I57" i="61"/>
  <c r="G57" i="61"/>
  <c r="H57" i="61"/>
  <c r="H56" i="62"/>
  <c r="I25" i="61"/>
  <c r="F8" i="62"/>
  <c r="K8" i="62"/>
  <c r="K9" i="61"/>
  <c r="J25" i="61"/>
  <c r="O57" i="61"/>
  <c r="O56" i="62"/>
  <c r="E37" i="62"/>
  <c r="I9" i="61"/>
  <c r="H25" i="61"/>
  <c r="J9" i="61"/>
  <c r="N57" i="61"/>
  <c r="I40" i="62"/>
  <c r="K25" i="61"/>
  <c r="G41" i="61"/>
  <c r="Q41" i="61"/>
  <c r="R41" i="61"/>
  <c r="H41" i="61"/>
  <c r="F41" i="61"/>
  <c r="E41" i="61" s="1"/>
  <c r="P57" i="61"/>
  <c r="P8" i="62"/>
  <c r="M8" i="62"/>
  <c r="K40" i="62"/>
  <c r="P56" i="62"/>
  <c r="G56" i="62"/>
  <c r="H24" i="62"/>
  <c r="O25" i="61"/>
  <c r="P25" i="61"/>
  <c r="F25" i="61"/>
  <c r="Q25" i="61"/>
  <c r="R25" i="61"/>
  <c r="L57" i="61"/>
  <c r="I8" i="62"/>
  <c r="L25" i="61"/>
  <c r="Q57" i="61"/>
  <c r="O40" i="62"/>
  <c r="Q56" i="62"/>
  <c r="F24" i="62"/>
  <c r="H9" i="61"/>
  <c r="L56" i="62"/>
  <c r="M57" i="61"/>
  <c r="J56" i="62"/>
  <c r="K56" i="62"/>
  <c r="M25" i="61"/>
  <c r="I41" i="61"/>
  <c r="F57" i="61"/>
  <c r="R57" i="61"/>
  <c r="R8" i="62"/>
  <c r="O24" i="62"/>
  <c r="P40" i="62"/>
  <c r="F56" i="62"/>
  <c r="E53" i="62"/>
  <c r="R56" i="62"/>
  <c r="G24" i="62"/>
  <c r="N25" i="61"/>
  <c r="P24" i="62"/>
  <c r="Q40" i="62"/>
  <c r="G25" i="61"/>
  <c r="E70" i="61"/>
  <c r="P73" i="61" s="1"/>
  <c r="E9" i="62"/>
  <c r="E21" i="62"/>
  <c r="E6" i="61"/>
  <c r="K57" i="61"/>
  <c r="N73" i="61" l="1"/>
  <c r="N40" i="62"/>
  <c r="M40" i="62"/>
  <c r="H73" i="61"/>
  <c r="G73" i="61"/>
  <c r="H40" i="62"/>
  <c r="G40" i="62"/>
  <c r="J73" i="61"/>
  <c r="L73" i="61"/>
  <c r="K73" i="61"/>
  <c r="I73" i="61"/>
  <c r="R73" i="61"/>
  <c r="E25" i="61"/>
  <c r="E57" i="61"/>
  <c r="F40" i="62"/>
  <c r="F73" i="61"/>
  <c r="N9" i="61"/>
  <c r="O9" i="61"/>
  <c r="M9" i="61"/>
  <c r="P9" i="61"/>
  <c r="L8" i="62"/>
  <c r="M73" i="61"/>
  <c r="N8" i="62"/>
  <c r="Q73" i="61"/>
  <c r="H8" i="62"/>
  <c r="E8" i="62" s="1"/>
  <c r="Q8" i="62"/>
  <c r="J8" i="62"/>
  <c r="Q9" i="61"/>
  <c r="J40" i="62"/>
  <c r="L40" i="62"/>
  <c r="R9" i="61"/>
  <c r="R40" i="62"/>
  <c r="K24" i="62"/>
  <c r="E24" i="62" s="1"/>
  <c r="J24" i="62"/>
  <c r="I24" i="62"/>
  <c r="N24" i="62"/>
  <c r="M24" i="62"/>
  <c r="L24" i="62"/>
  <c r="N56" i="62"/>
  <c r="M56" i="62"/>
  <c r="I56" i="62"/>
  <c r="E56" i="62" s="1"/>
  <c r="O73" i="61"/>
  <c r="L9" i="61"/>
  <c r="E9" i="61" s="1"/>
  <c r="Q24" i="62"/>
  <c r="E73" i="61" l="1"/>
  <c r="E40" i="62"/>
  <c r="E85" i="60" l="1"/>
  <c r="E84" i="60"/>
  <c r="S83" i="60"/>
  <c r="R83" i="60"/>
  <c r="Q83" i="60"/>
  <c r="P83" i="60"/>
  <c r="O83" i="60"/>
  <c r="N83" i="60"/>
  <c r="M83" i="60"/>
  <c r="L83" i="60"/>
  <c r="K83" i="60"/>
  <c r="J83" i="60"/>
  <c r="I83" i="60"/>
  <c r="H83" i="60"/>
  <c r="E83" i="60" s="1"/>
  <c r="G83" i="60"/>
  <c r="F83" i="60"/>
  <c r="E82" i="60"/>
  <c r="E81" i="60"/>
  <c r="S80" i="60"/>
  <c r="R80" i="60"/>
  <c r="Q80" i="60"/>
  <c r="P80" i="60"/>
  <c r="O80" i="60"/>
  <c r="E80" i="60" s="1"/>
  <c r="N80" i="60"/>
  <c r="M80" i="60"/>
  <c r="L80" i="60"/>
  <c r="K80" i="60"/>
  <c r="J80" i="60"/>
  <c r="I80" i="60"/>
  <c r="H80" i="60"/>
  <c r="G80" i="60"/>
  <c r="F80" i="60"/>
  <c r="E79" i="60"/>
  <c r="E78" i="60"/>
  <c r="S77" i="60"/>
  <c r="R77" i="60"/>
  <c r="Q77" i="60"/>
  <c r="P77" i="60"/>
  <c r="O77" i="60"/>
  <c r="N77" i="60"/>
  <c r="M77" i="60"/>
  <c r="L77" i="60"/>
  <c r="K77" i="60"/>
  <c r="J77" i="60"/>
  <c r="I77" i="60"/>
  <c r="H77" i="60"/>
  <c r="G77" i="60"/>
  <c r="F77" i="60"/>
  <c r="E77" i="60" s="1"/>
  <c r="E76" i="60"/>
  <c r="E75" i="60"/>
  <c r="S74" i="60"/>
  <c r="R74" i="60"/>
  <c r="Q74" i="60"/>
  <c r="P74" i="60"/>
  <c r="O74" i="60"/>
  <c r="N74" i="60"/>
  <c r="M74" i="60"/>
  <c r="E74" i="60" s="1"/>
  <c r="L74" i="60"/>
  <c r="K74" i="60"/>
  <c r="J74" i="60"/>
  <c r="I74" i="60"/>
  <c r="H74" i="60"/>
  <c r="G74" i="60"/>
  <c r="F74" i="60"/>
  <c r="E73" i="60"/>
  <c r="E72" i="60"/>
  <c r="E70" i="60" s="1"/>
  <c r="S70" i="60"/>
  <c r="R70" i="60"/>
  <c r="Q70" i="60"/>
  <c r="Q71" i="60" s="1"/>
  <c r="P70" i="60"/>
  <c r="O70" i="60"/>
  <c r="O71" i="60" s="1"/>
  <c r="N70" i="60"/>
  <c r="N71" i="60" s="1"/>
  <c r="M70" i="60"/>
  <c r="L70" i="60"/>
  <c r="L71" i="60" s="1"/>
  <c r="K70" i="60"/>
  <c r="J70" i="60"/>
  <c r="J71" i="60" s="1"/>
  <c r="I70" i="60"/>
  <c r="H70" i="60"/>
  <c r="G70" i="60"/>
  <c r="F70" i="60"/>
  <c r="E69" i="60"/>
  <c r="E68" i="60"/>
  <c r="S67" i="60"/>
  <c r="R67" i="60"/>
  <c r="Q67" i="60"/>
  <c r="P67" i="60"/>
  <c r="O67" i="60"/>
  <c r="N67" i="60"/>
  <c r="E67" i="60" s="1"/>
  <c r="M67" i="60"/>
  <c r="L67" i="60"/>
  <c r="K67" i="60"/>
  <c r="J67" i="60"/>
  <c r="I67" i="60"/>
  <c r="H67" i="60"/>
  <c r="G67" i="60"/>
  <c r="F67" i="60"/>
  <c r="E66" i="60"/>
  <c r="E65" i="60"/>
  <c r="S64" i="60"/>
  <c r="R64" i="60"/>
  <c r="Q64" i="60"/>
  <c r="P64" i="60"/>
  <c r="O64" i="60"/>
  <c r="N64" i="60"/>
  <c r="M64" i="60"/>
  <c r="L64" i="60"/>
  <c r="K64" i="60"/>
  <c r="J64" i="60"/>
  <c r="I64" i="60"/>
  <c r="H64" i="60"/>
  <c r="G64" i="60"/>
  <c r="E64" i="60" s="1"/>
  <c r="F64" i="60"/>
  <c r="E63" i="60"/>
  <c r="E62" i="60"/>
  <c r="S61" i="60"/>
  <c r="R61" i="60"/>
  <c r="Q61" i="60"/>
  <c r="P61" i="60"/>
  <c r="O61" i="60"/>
  <c r="N61" i="60"/>
  <c r="M61" i="60"/>
  <c r="L61" i="60"/>
  <c r="E61" i="60" s="1"/>
  <c r="K61" i="60"/>
  <c r="J61" i="60"/>
  <c r="I61" i="60"/>
  <c r="H61" i="60"/>
  <c r="G61" i="60"/>
  <c r="F61" i="60"/>
  <c r="E60" i="60"/>
  <c r="E57" i="60" s="1"/>
  <c r="E59" i="60"/>
  <c r="E56" i="60" s="1"/>
  <c r="E54" i="60" s="1"/>
  <c r="E55" i="60" s="1"/>
  <c r="S58" i="60"/>
  <c r="R58" i="60"/>
  <c r="Q58" i="60"/>
  <c r="P58" i="60"/>
  <c r="O58" i="60"/>
  <c r="N58" i="60"/>
  <c r="M58" i="60"/>
  <c r="L58" i="60"/>
  <c r="K58" i="60"/>
  <c r="J58" i="60"/>
  <c r="I58" i="60"/>
  <c r="H58" i="60"/>
  <c r="G58" i="60"/>
  <c r="F58" i="60"/>
  <c r="E58" i="60"/>
  <c r="S57" i="60"/>
  <c r="R57" i="60"/>
  <c r="Q57" i="60"/>
  <c r="P57" i="60"/>
  <c r="O57" i="60"/>
  <c r="N57" i="60"/>
  <c r="M57" i="60"/>
  <c r="L57" i="60"/>
  <c r="K57" i="60"/>
  <c r="J57" i="60"/>
  <c r="J54" i="60" s="1"/>
  <c r="J55" i="60" s="1"/>
  <c r="I57" i="60"/>
  <c r="I54" i="60" s="1"/>
  <c r="I55" i="60" s="1"/>
  <c r="H57" i="60"/>
  <c r="H54" i="60" s="1"/>
  <c r="G57" i="60"/>
  <c r="F57" i="60"/>
  <c r="S56" i="60"/>
  <c r="R56" i="60"/>
  <c r="Q56" i="60"/>
  <c r="P56" i="60"/>
  <c r="P54" i="60" s="1"/>
  <c r="O56" i="60"/>
  <c r="O54" i="60" s="1"/>
  <c r="N56" i="60"/>
  <c r="N54" i="60" s="1"/>
  <c r="M56" i="60"/>
  <c r="M54" i="60" s="1"/>
  <c r="L56" i="60"/>
  <c r="L54" i="60" s="1"/>
  <c r="L55" i="60" s="1"/>
  <c r="K56" i="60"/>
  <c r="K54" i="60" s="1"/>
  <c r="K55" i="60" s="1"/>
  <c r="J56" i="60"/>
  <c r="I56" i="60"/>
  <c r="H56" i="60"/>
  <c r="G56" i="60"/>
  <c r="F56" i="60"/>
  <c r="S54" i="60"/>
  <c r="R54" i="60"/>
  <c r="Q54" i="60"/>
  <c r="G54" i="60"/>
  <c r="F54" i="60"/>
  <c r="F55" i="60" s="1"/>
  <c r="E53" i="60"/>
  <c r="E52" i="60"/>
  <c r="S51" i="60"/>
  <c r="R51" i="60"/>
  <c r="Q51" i="60"/>
  <c r="P51" i="60"/>
  <c r="O51" i="60"/>
  <c r="N51" i="60"/>
  <c r="M51" i="60"/>
  <c r="L51" i="60"/>
  <c r="K51" i="60"/>
  <c r="J51" i="60"/>
  <c r="I51" i="60"/>
  <c r="H51" i="60"/>
  <c r="G51" i="60"/>
  <c r="F51" i="60"/>
  <c r="E51" i="60" s="1"/>
  <c r="E50" i="60"/>
  <c r="E49" i="60"/>
  <c r="S48" i="60"/>
  <c r="R48" i="60"/>
  <c r="Q48" i="60"/>
  <c r="P48" i="60"/>
  <c r="O48" i="60"/>
  <c r="E48" i="60" s="1"/>
  <c r="N48" i="60"/>
  <c r="M48" i="60"/>
  <c r="L48" i="60"/>
  <c r="K48" i="60"/>
  <c r="J48" i="60"/>
  <c r="I48" i="60"/>
  <c r="H48" i="60"/>
  <c r="G48" i="60"/>
  <c r="F48" i="60"/>
  <c r="E47" i="60"/>
  <c r="E41" i="60" s="1"/>
  <c r="E46" i="60"/>
  <c r="E40" i="60" s="1"/>
  <c r="E38" i="60" s="1"/>
  <c r="E39" i="60" s="1"/>
  <c r="S45" i="60"/>
  <c r="R45" i="60"/>
  <c r="Q45" i="60"/>
  <c r="P45" i="60"/>
  <c r="O45" i="60"/>
  <c r="N45" i="60"/>
  <c r="M45" i="60"/>
  <c r="L45" i="60"/>
  <c r="K45" i="60"/>
  <c r="J45" i="60"/>
  <c r="I45" i="60"/>
  <c r="H45" i="60"/>
  <c r="G45" i="60"/>
  <c r="F45" i="60"/>
  <c r="E45" i="60" s="1"/>
  <c r="E44" i="60"/>
  <c r="E43" i="60"/>
  <c r="S42" i="60"/>
  <c r="R42" i="60"/>
  <c r="Q42" i="60"/>
  <c r="P42" i="60"/>
  <c r="O42" i="60"/>
  <c r="N42" i="60"/>
  <c r="M42" i="60"/>
  <c r="E42" i="60" s="1"/>
  <c r="L42" i="60"/>
  <c r="K42" i="60"/>
  <c r="J42" i="60"/>
  <c r="I42" i="60"/>
  <c r="H42" i="60"/>
  <c r="G42" i="60"/>
  <c r="F42" i="60"/>
  <c r="S41" i="60"/>
  <c r="R41" i="60"/>
  <c r="R38" i="60" s="1"/>
  <c r="Q41" i="60"/>
  <c r="Q38" i="60" s="1"/>
  <c r="P41" i="60"/>
  <c r="P38" i="60" s="1"/>
  <c r="O41" i="60"/>
  <c r="N41" i="60"/>
  <c r="M41" i="60"/>
  <c r="L41" i="60"/>
  <c r="K41" i="60"/>
  <c r="J41" i="60"/>
  <c r="I41" i="60"/>
  <c r="H41" i="60"/>
  <c r="G41" i="60"/>
  <c r="F41" i="60"/>
  <c r="F38" i="60" s="1"/>
  <c r="S40" i="60"/>
  <c r="S38" i="60" s="1"/>
  <c r="R40" i="60"/>
  <c r="Q40" i="60"/>
  <c r="P40" i="60"/>
  <c r="O40" i="60"/>
  <c r="N40" i="60"/>
  <c r="M40" i="60"/>
  <c r="L40" i="60"/>
  <c r="L38" i="60" s="1"/>
  <c r="L39" i="60" s="1"/>
  <c r="K40" i="60"/>
  <c r="K38" i="60" s="1"/>
  <c r="J40" i="60"/>
  <c r="J38" i="60" s="1"/>
  <c r="I40" i="60"/>
  <c r="I38" i="60" s="1"/>
  <c r="H40" i="60"/>
  <c r="H38" i="60" s="1"/>
  <c r="G40" i="60"/>
  <c r="G38" i="60" s="1"/>
  <c r="F40" i="60"/>
  <c r="O38" i="60"/>
  <c r="N38" i="60"/>
  <c r="M38" i="60"/>
  <c r="M39" i="60" s="1"/>
  <c r="E21" i="60"/>
  <c r="E20" i="60"/>
  <c r="E19" i="60" s="1"/>
  <c r="S19" i="60"/>
  <c r="R19" i="60"/>
  <c r="Q19" i="60"/>
  <c r="P19" i="60"/>
  <c r="O19" i="60"/>
  <c r="N19" i="60"/>
  <c r="M19" i="60"/>
  <c r="L19" i="60"/>
  <c r="K19" i="60"/>
  <c r="J19" i="60"/>
  <c r="I19" i="60"/>
  <c r="H19" i="60"/>
  <c r="G19" i="60"/>
  <c r="F19" i="60"/>
  <c r="E18" i="60"/>
  <c r="E17" i="60"/>
  <c r="E16" i="60" s="1"/>
  <c r="S16" i="60"/>
  <c r="R16" i="60"/>
  <c r="Q16" i="60"/>
  <c r="P16" i="60"/>
  <c r="O16" i="60"/>
  <c r="O6" i="60" s="1"/>
  <c r="N16" i="60"/>
  <c r="N6" i="60" s="1"/>
  <c r="M16" i="60"/>
  <c r="M6" i="60" s="1"/>
  <c r="L16" i="60"/>
  <c r="L6" i="60" s="1"/>
  <c r="K16" i="60"/>
  <c r="K6" i="60" s="1"/>
  <c r="J16" i="60"/>
  <c r="I16" i="60"/>
  <c r="H16" i="60"/>
  <c r="G16" i="60"/>
  <c r="F16" i="60"/>
  <c r="E15" i="60"/>
  <c r="E14" i="60"/>
  <c r="S13" i="60"/>
  <c r="S6" i="60" s="1"/>
  <c r="R13" i="60"/>
  <c r="R6" i="60" s="1"/>
  <c r="Q13" i="60"/>
  <c r="Q6" i="60" s="1"/>
  <c r="P13" i="60"/>
  <c r="P6" i="60" s="1"/>
  <c r="O13" i="60"/>
  <c r="N13" i="60"/>
  <c r="M13" i="60"/>
  <c r="L13" i="60"/>
  <c r="K13" i="60"/>
  <c r="J13" i="60"/>
  <c r="I13" i="60"/>
  <c r="H13" i="60"/>
  <c r="H6" i="60" s="1"/>
  <c r="G13" i="60"/>
  <c r="G6" i="60" s="1"/>
  <c r="F13" i="60"/>
  <c r="F6" i="60" s="1"/>
  <c r="E13" i="60"/>
  <c r="E12" i="60"/>
  <c r="E9" i="60" s="1"/>
  <c r="E11" i="60"/>
  <c r="S10" i="60"/>
  <c r="R10" i="60"/>
  <c r="Q10" i="60"/>
  <c r="P10" i="60"/>
  <c r="O10" i="60"/>
  <c r="N10" i="60"/>
  <c r="M10" i="60"/>
  <c r="L10" i="60"/>
  <c r="K10" i="60"/>
  <c r="J10" i="60"/>
  <c r="J6" i="60" s="1"/>
  <c r="I10" i="60"/>
  <c r="H10" i="60"/>
  <c r="G10" i="60"/>
  <c r="F10" i="60"/>
  <c r="S9" i="60"/>
  <c r="R9" i="60"/>
  <c r="Q9" i="60"/>
  <c r="P9" i="60"/>
  <c r="O9" i="60"/>
  <c r="N9" i="60"/>
  <c r="M9" i="60"/>
  <c r="L9" i="60"/>
  <c r="K9" i="60"/>
  <c r="J9" i="60"/>
  <c r="I9" i="60"/>
  <c r="H9" i="60"/>
  <c r="G9" i="60"/>
  <c r="F9" i="60"/>
  <c r="S8" i="60"/>
  <c r="R8" i="60"/>
  <c r="Q8" i="60"/>
  <c r="P8" i="60"/>
  <c r="O8" i="60"/>
  <c r="N8" i="60"/>
  <c r="M8" i="60"/>
  <c r="L8" i="60"/>
  <c r="K8" i="60"/>
  <c r="J8" i="60"/>
  <c r="I8" i="60"/>
  <c r="H8" i="60"/>
  <c r="G8" i="60"/>
  <c r="F8" i="60"/>
  <c r="E8" i="60"/>
  <c r="I6" i="60"/>
  <c r="N55" i="60" l="1"/>
  <c r="O55" i="60"/>
  <c r="O39" i="60"/>
  <c r="R55" i="60"/>
  <c r="P39" i="60"/>
  <c r="S55" i="60"/>
  <c r="E71" i="60"/>
  <c r="R71" i="60"/>
  <c r="F71" i="60"/>
  <c r="P71" i="60"/>
  <c r="S71" i="60"/>
  <c r="H71" i="60"/>
  <c r="G71" i="60"/>
  <c r="G55" i="60"/>
  <c r="P55" i="60"/>
  <c r="G39" i="60"/>
  <c r="S39" i="60"/>
  <c r="Q39" i="60"/>
  <c r="I71" i="60"/>
  <c r="F39" i="60"/>
  <c r="R39" i="60"/>
  <c r="I39" i="60"/>
  <c r="K71" i="60"/>
  <c r="M55" i="60"/>
  <c r="N39" i="60"/>
  <c r="Q55" i="60"/>
  <c r="H39" i="60"/>
  <c r="J39" i="60"/>
  <c r="K39" i="60"/>
  <c r="H55" i="60"/>
  <c r="M71" i="60"/>
  <c r="E10" i="60"/>
  <c r="E6" i="60" s="1"/>
  <c r="E7" i="60" s="1"/>
  <c r="J7" i="60" l="1"/>
  <c r="M7" i="60"/>
  <c r="L7" i="60"/>
  <c r="S7" i="60"/>
  <c r="N7" i="60"/>
  <c r="H7" i="60"/>
  <c r="R7" i="60"/>
  <c r="Q7" i="60"/>
  <c r="O7" i="60"/>
  <c r="G7" i="60"/>
  <c r="P7" i="60"/>
  <c r="I7" i="60"/>
  <c r="F7" i="60"/>
  <c r="K7" i="60"/>
  <c r="E40" i="49"/>
  <c r="E39" i="49"/>
  <c r="C39" i="49" s="1"/>
  <c r="E38" i="49"/>
  <c r="C38" i="49"/>
  <c r="E37" i="49"/>
  <c r="C37" i="49" s="1"/>
  <c r="C35" i="49" s="1"/>
  <c r="E36" i="49"/>
  <c r="C36" i="49"/>
  <c r="H35" i="49"/>
  <c r="G35" i="49"/>
  <c r="E35" i="49" s="1"/>
  <c r="F35" i="49"/>
  <c r="D35" i="49"/>
  <c r="E34" i="49"/>
  <c r="C34" i="49"/>
  <c r="E33" i="49"/>
  <c r="C33" i="49" s="1"/>
  <c r="E32" i="49"/>
  <c r="C32" i="49"/>
  <c r="E31" i="49"/>
  <c r="C31" i="49"/>
  <c r="H30" i="49"/>
  <c r="G30" i="49"/>
  <c r="F30" i="49"/>
  <c r="E30" i="49"/>
  <c r="D30" i="49"/>
  <c r="C29" i="49"/>
  <c r="C28" i="49"/>
  <c r="C27" i="49"/>
  <c r="C26" i="49"/>
  <c r="H25" i="49"/>
  <c r="G25" i="49"/>
  <c r="F25" i="49"/>
  <c r="E25" i="49"/>
  <c r="D25" i="49"/>
  <c r="C25" i="49"/>
  <c r="C24" i="49"/>
  <c r="C20" i="49" s="1"/>
  <c r="C23" i="49"/>
  <c r="C22" i="49"/>
  <c r="C21" i="49"/>
  <c r="H20" i="49"/>
  <c r="G20" i="49"/>
  <c r="F20" i="49"/>
  <c r="E20" i="49"/>
  <c r="D20" i="49"/>
  <c r="E19" i="49"/>
  <c r="C19" i="49"/>
  <c r="E18" i="49"/>
  <c r="C18" i="49" s="1"/>
  <c r="C15" i="49" s="1"/>
  <c r="E17" i="49"/>
  <c r="C17" i="49"/>
  <c r="E16" i="49"/>
  <c r="C16" i="49"/>
  <c r="G15" i="49"/>
  <c r="F15" i="49"/>
  <c r="D15" i="49"/>
  <c r="E14" i="49"/>
  <c r="E10" i="49" s="1"/>
  <c r="C14" i="49"/>
  <c r="E13" i="49"/>
  <c r="C13" i="49"/>
  <c r="E12" i="49"/>
  <c r="C12" i="49" s="1"/>
  <c r="C10" i="49" s="1"/>
  <c r="E11" i="49"/>
  <c r="C11" i="49"/>
  <c r="G10" i="49"/>
  <c r="F10" i="49"/>
  <c r="D10" i="49"/>
  <c r="E9" i="49"/>
  <c r="C9" i="49" s="1"/>
  <c r="E8" i="49"/>
  <c r="C8" i="49" s="1"/>
  <c r="C5" i="49" s="1"/>
  <c r="E7" i="49"/>
  <c r="C7" i="49"/>
  <c r="E6" i="49"/>
  <c r="C6" i="49"/>
  <c r="G5" i="49"/>
  <c r="F5" i="49"/>
  <c r="D5" i="49"/>
  <c r="E15" i="49" l="1"/>
  <c r="E5" i="49"/>
</calcChain>
</file>

<file path=xl/sharedStrings.xml><?xml version="1.0" encoding="utf-8"?>
<sst xmlns="http://schemas.openxmlformats.org/spreadsheetml/2006/main" count="1281" uniqueCount="354">
  <si>
    <t>D-1．主副業別農家数</t>
    <rPh sb="4" eb="5">
      <t>シュ</t>
    </rPh>
    <rPh sb="5" eb="6">
      <t>フク</t>
    </rPh>
    <rPh sb="6" eb="7">
      <t>ギョウ</t>
    </rPh>
    <rPh sb="7" eb="8">
      <t>ベツ</t>
    </rPh>
    <rPh sb="8" eb="10">
      <t>ノウカ</t>
    </rPh>
    <rPh sb="10" eb="11">
      <t>カズ</t>
    </rPh>
    <phoneticPr fontId="3"/>
  </si>
  <si>
    <t>各年2月1日現在</t>
    <rPh sb="0" eb="1">
      <t>カク</t>
    </rPh>
    <phoneticPr fontId="3"/>
  </si>
  <si>
    <t>単位：戸</t>
    <rPh sb="0" eb="2">
      <t>タンイ</t>
    </rPh>
    <rPh sb="3" eb="4">
      <t>コ</t>
    </rPh>
    <phoneticPr fontId="3"/>
  </si>
  <si>
    <t>年次</t>
    <rPh sb="0" eb="2">
      <t>ネンジ</t>
    </rPh>
    <phoneticPr fontId="3"/>
  </si>
  <si>
    <t>計</t>
    <rPh sb="0" eb="1">
      <t>ケイ</t>
    </rPh>
    <phoneticPr fontId="3"/>
  </si>
  <si>
    <t>主業農家</t>
    <rPh sb="0" eb="1">
      <t>シュ</t>
    </rPh>
    <rPh sb="1" eb="2">
      <t>ギョウ</t>
    </rPh>
    <rPh sb="2" eb="4">
      <t>ノウカ</t>
    </rPh>
    <phoneticPr fontId="11"/>
  </si>
  <si>
    <t>準主業農家</t>
    <rPh sb="0" eb="1">
      <t>ジュン</t>
    </rPh>
    <rPh sb="1" eb="2">
      <t>シュ</t>
    </rPh>
    <rPh sb="2" eb="3">
      <t>ギョウ</t>
    </rPh>
    <rPh sb="3" eb="5">
      <t>ノウカ</t>
    </rPh>
    <phoneticPr fontId="11"/>
  </si>
  <si>
    <t>副業的農家</t>
    <rPh sb="0" eb="2">
      <t>フクギョウ</t>
    </rPh>
    <rPh sb="2" eb="3">
      <t>テキ</t>
    </rPh>
    <rPh sb="3" eb="5">
      <t>ノウカ</t>
    </rPh>
    <phoneticPr fontId="11"/>
  </si>
  <si>
    <t>（農家所得のうち、農業所得が50％以上）</t>
    <rPh sb="1" eb="3">
      <t>ノウカ</t>
    </rPh>
    <rPh sb="3" eb="5">
      <t>ショトク</t>
    </rPh>
    <rPh sb="9" eb="11">
      <t>ノウギョウ</t>
    </rPh>
    <rPh sb="11" eb="13">
      <t>ショトク</t>
    </rPh>
    <rPh sb="17" eb="19">
      <t>イジョウ</t>
    </rPh>
    <phoneticPr fontId="3"/>
  </si>
  <si>
    <t>65歳未満の農業専従者がいる</t>
    <rPh sb="2" eb="5">
      <t>サイミマン</t>
    </rPh>
    <rPh sb="6" eb="8">
      <t>ノウギョウ</t>
    </rPh>
    <rPh sb="8" eb="11">
      <t>センジュウシャ</t>
    </rPh>
    <phoneticPr fontId="3"/>
  </si>
  <si>
    <t>（農家所得のうち、農業所得が50％未満）</t>
    <rPh sb="1" eb="3">
      <t>ノウカ</t>
    </rPh>
    <rPh sb="3" eb="5">
      <t>ショトク</t>
    </rPh>
    <rPh sb="9" eb="11">
      <t>ノウギョウ</t>
    </rPh>
    <rPh sb="11" eb="13">
      <t>ショトク</t>
    </rPh>
    <rPh sb="17" eb="19">
      <t>ミマン</t>
    </rPh>
    <phoneticPr fontId="3"/>
  </si>
  <si>
    <t>（主業農家、準主業農家以外）</t>
    <rPh sb="1" eb="5">
      <t>シュギョウノウカ</t>
    </rPh>
    <rPh sb="6" eb="7">
      <t>ジュン</t>
    </rPh>
    <rPh sb="7" eb="9">
      <t>シュギョウ</t>
    </rPh>
    <rPh sb="9" eb="11">
      <t>ノウカ</t>
    </rPh>
    <rPh sb="11" eb="13">
      <t>イガイ</t>
    </rPh>
    <phoneticPr fontId="3"/>
  </si>
  <si>
    <t>平成 7年</t>
    <rPh sb="0" eb="2">
      <t>ヘイセイ</t>
    </rPh>
    <rPh sb="4" eb="5">
      <t>ネン</t>
    </rPh>
    <phoneticPr fontId="3"/>
  </si>
  <si>
    <t>三国町</t>
  </si>
  <si>
    <t>丸岡町</t>
    <phoneticPr fontId="3"/>
  </si>
  <si>
    <t>春江町</t>
    <phoneticPr fontId="3"/>
  </si>
  <si>
    <t>坂井町</t>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</si>
  <si>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</si>
  <si>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</si>
  <si>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</si>
  <si>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資料：農林水産省 「農林業センサス」</t>
    <rPh sb="0" eb="2">
      <t>シリョウ</t>
    </rPh>
    <rPh sb="3" eb="5">
      <t>ノウリン</t>
    </rPh>
    <rPh sb="5" eb="8">
      <t>スイサンショウ</t>
    </rPh>
    <rPh sb="10" eb="13">
      <t>ノウリンギョウ</t>
    </rPh>
    <phoneticPr fontId="3"/>
  </si>
  <si>
    <t>※ｘは各町内訳から秘匿値が除外されている</t>
    <rPh sb="3" eb="5">
      <t>カクチョウ</t>
    </rPh>
    <rPh sb="5" eb="7">
      <t>ウチワケ</t>
    </rPh>
    <rPh sb="9" eb="12">
      <t>ヒトクチ</t>
    </rPh>
    <rPh sb="13" eb="15">
      <t>ジョガイ</t>
    </rPh>
    <phoneticPr fontId="3"/>
  </si>
  <si>
    <t>※坂井市統計年報 第16号より掲載開始</t>
    <rPh sb="1" eb="4">
      <t>サカイシ</t>
    </rPh>
    <rPh sb="4" eb="8">
      <t>トウケイネンポウ</t>
    </rPh>
    <rPh sb="9" eb="10">
      <t>ダイ</t>
    </rPh>
    <rPh sb="12" eb="13">
      <t>ゴウ</t>
    </rPh>
    <rPh sb="15" eb="17">
      <t>ケイサイ</t>
    </rPh>
    <rPh sb="17" eb="19">
      <t>カイシ</t>
    </rPh>
    <phoneticPr fontId="3"/>
  </si>
  <si>
    <t>D-1．【参考】専兼業別農家数</t>
    <rPh sb="5" eb="7">
      <t>サンコウ</t>
    </rPh>
    <rPh sb="8" eb="9">
      <t>アツム</t>
    </rPh>
    <rPh sb="9" eb="11">
      <t>ケンギョウ</t>
    </rPh>
    <rPh sb="11" eb="12">
      <t>ベツ</t>
    </rPh>
    <rPh sb="12" eb="14">
      <t>ノウカ</t>
    </rPh>
    <rPh sb="14" eb="15">
      <t>カズ</t>
    </rPh>
    <phoneticPr fontId="3"/>
  </si>
  <si>
    <t>総農家数</t>
    <rPh sb="0" eb="1">
      <t>ソウ</t>
    </rPh>
    <rPh sb="1" eb="3">
      <t>ノウカ</t>
    </rPh>
    <rPh sb="3" eb="4">
      <t>スウ</t>
    </rPh>
    <phoneticPr fontId="3"/>
  </si>
  <si>
    <t>専業農家数</t>
    <rPh sb="0" eb="2">
      <t>センギョウ</t>
    </rPh>
    <rPh sb="2" eb="4">
      <t>ノウカ</t>
    </rPh>
    <rPh sb="4" eb="5">
      <t>スウ</t>
    </rPh>
    <phoneticPr fontId="11"/>
  </si>
  <si>
    <t>兼業農家数</t>
    <phoneticPr fontId="3"/>
  </si>
  <si>
    <t>自給的農家数</t>
    <rPh sb="0" eb="3">
      <t>ジキュウテキ</t>
    </rPh>
    <rPh sb="3" eb="5">
      <t>ノウカ</t>
    </rPh>
    <rPh sb="5" eb="6">
      <t>スウ</t>
    </rPh>
    <phoneticPr fontId="11"/>
  </si>
  <si>
    <t>総数</t>
    <rPh sb="0" eb="2">
      <t>ソウスウ</t>
    </rPh>
    <phoneticPr fontId="3"/>
  </si>
  <si>
    <t>第1種</t>
    <rPh sb="0" eb="1">
      <t>ダイ</t>
    </rPh>
    <rPh sb="2" eb="3">
      <t>シュ</t>
    </rPh>
    <phoneticPr fontId="11"/>
  </si>
  <si>
    <t>第2種</t>
    <rPh sb="0" eb="1">
      <t>ダイ</t>
    </rPh>
    <rPh sb="2" eb="3">
      <t>シュ</t>
    </rPh>
    <phoneticPr fontId="11"/>
  </si>
  <si>
    <t>昭和60年</t>
    <rPh sb="0" eb="2">
      <t>ショウワ</t>
    </rPh>
    <rPh sb="4" eb="5">
      <t>ネン</t>
    </rPh>
    <phoneticPr fontId="3"/>
  </si>
  <si>
    <t>平成 2年</t>
    <rPh sb="0" eb="2">
      <t>ヘイセイ</t>
    </rPh>
    <rPh sb="4" eb="5">
      <t>ネン</t>
    </rPh>
    <phoneticPr fontId="3"/>
  </si>
  <si>
    <t>平成27年</t>
    <rPh sb="0" eb="2">
      <t>ヘイセイ</t>
    </rPh>
    <rPh sb="4" eb="5">
      <t>ネン</t>
    </rPh>
    <phoneticPr fontId="3"/>
  </si>
  <si>
    <t>令和2年</t>
    <rPh sb="0" eb="2">
      <t>レイワ</t>
    </rPh>
    <rPh sb="3" eb="4">
      <t>ネン</t>
    </rPh>
    <phoneticPr fontId="3"/>
  </si>
  <si>
    <t>総農家1,676＝販売農家1,311+自給的農家365</t>
    <rPh sb="0" eb="1">
      <t>ソウ</t>
    </rPh>
    <rPh sb="1" eb="3">
      <t>ノウカ</t>
    </rPh>
    <rPh sb="9" eb="11">
      <t>ハンバイ</t>
    </rPh>
    <rPh sb="11" eb="13">
      <t>ノウカ</t>
    </rPh>
    <rPh sb="19" eb="22">
      <t>ジキュウテキ</t>
    </rPh>
    <rPh sb="22" eb="24">
      <t>ノウカ</t>
    </rPh>
    <phoneticPr fontId="3"/>
  </si>
  <si>
    <t>※令和2年の数値は速報値</t>
    <rPh sb="1" eb="3">
      <t>レイワ</t>
    </rPh>
    <rPh sb="4" eb="5">
      <t>ネン</t>
    </rPh>
    <rPh sb="6" eb="8">
      <t>スウチ</t>
    </rPh>
    <rPh sb="9" eb="12">
      <t>ソクホウチ</t>
    </rPh>
    <phoneticPr fontId="3"/>
  </si>
  <si>
    <t>※令和2年調査より、「専兼業別統計」が農業の担い手を表す指標としては適当ではなくなったことから、把握を廃止。</t>
    <rPh sb="1" eb="3">
      <t>レイワ</t>
    </rPh>
    <rPh sb="4" eb="5">
      <t>ネン</t>
    </rPh>
    <rPh sb="5" eb="7">
      <t>チョウサ</t>
    </rPh>
    <rPh sb="11" eb="12">
      <t>セン</t>
    </rPh>
    <rPh sb="12" eb="14">
      <t>ケンギョウ</t>
    </rPh>
    <rPh sb="14" eb="15">
      <t>ベツ</t>
    </rPh>
    <rPh sb="15" eb="17">
      <t>トウケイ</t>
    </rPh>
    <rPh sb="19" eb="21">
      <t>ノウギョウ</t>
    </rPh>
    <rPh sb="22" eb="23">
      <t>ニナ</t>
    </rPh>
    <rPh sb="24" eb="25">
      <t>テ</t>
    </rPh>
    <rPh sb="26" eb="27">
      <t>アラワ</t>
    </rPh>
    <rPh sb="28" eb="30">
      <t>シヒョウ</t>
    </rPh>
    <rPh sb="34" eb="36">
      <t>テキトウ</t>
    </rPh>
    <rPh sb="48" eb="50">
      <t>ハアク</t>
    </rPh>
    <rPh sb="51" eb="53">
      <t>ハイシ</t>
    </rPh>
    <phoneticPr fontId="3"/>
  </si>
  <si>
    <t>　 前頁「主副業別農家数」との比較のため参考に掲載する</t>
    <rPh sb="2" eb="3">
      <t>マエ</t>
    </rPh>
    <rPh sb="3" eb="4">
      <t>ページ</t>
    </rPh>
    <rPh sb="5" eb="6">
      <t>シュ</t>
    </rPh>
    <rPh sb="6" eb="8">
      <t>フクギョウ</t>
    </rPh>
    <rPh sb="8" eb="9">
      <t>ベツ</t>
    </rPh>
    <rPh sb="9" eb="12">
      <t>ノウカスウ</t>
    </rPh>
    <rPh sb="15" eb="17">
      <t>ヒカク</t>
    </rPh>
    <rPh sb="20" eb="22">
      <t>サンコウ</t>
    </rPh>
    <rPh sb="23" eb="25">
      <t>ケイサイ</t>
    </rPh>
    <phoneticPr fontId="3"/>
  </si>
  <si>
    <t>D-2．農家世帯員人口（販売農家）</t>
    <rPh sb="4" eb="6">
      <t>ノウカ</t>
    </rPh>
    <rPh sb="6" eb="9">
      <t>セタイイン</t>
    </rPh>
    <rPh sb="12" eb="14">
      <t>ハンバイ</t>
    </rPh>
    <rPh sb="14" eb="16">
      <t>ノウカ</t>
    </rPh>
    <phoneticPr fontId="15"/>
  </si>
  <si>
    <t>各年2月1日現在</t>
    <rPh sb="0" eb="2">
      <t>カクネン</t>
    </rPh>
    <rPh sb="3" eb="4">
      <t>ガツ</t>
    </rPh>
    <rPh sb="5" eb="6">
      <t>ニチ</t>
    </rPh>
    <phoneticPr fontId="16"/>
  </si>
  <si>
    <t>年次</t>
    <rPh sb="0" eb="1">
      <t>ネン</t>
    </rPh>
    <rPh sb="1" eb="2">
      <t>ツギ</t>
    </rPh>
    <phoneticPr fontId="15"/>
  </si>
  <si>
    <t>区分</t>
    <rPh sb="0" eb="2">
      <t>クブン</t>
    </rPh>
    <phoneticPr fontId="16"/>
  </si>
  <si>
    <t>人　　口　　　（人）</t>
    <rPh sb="0" eb="1">
      <t>ヒト</t>
    </rPh>
    <rPh sb="3" eb="4">
      <t>クチ</t>
    </rPh>
    <rPh sb="8" eb="9">
      <t>ヒト</t>
    </rPh>
    <phoneticPr fontId="16"/>
  </si>
  <si>
    <t>総数</t>
    <rPh sb="0" eb="2">
      <t>ソウスウ</t>
    </rPh>
    <phoneticPr fontId="15"/>
  </si>
  <si>
    <t>14歳以下</t>
    <rPh sb="2" eb="3">
      <t>サイ</t>
    </rPh>
    <rPh sb="3" eb="5">
      <t>イカ</t>
    </rPh>
    <phoneticPr fontId="16"/>
  </si>
  <si>
    <t>15～19</t>
    <phoneticPr fontId="16"/>
  </si>
  <si>
    <t>20～24</t>
    <phoneticPr fontId="16"/>
  </si>
  <si>
    <t>25～29</t>
    <phoneticPr fontId="16"/>
  </si>
  <si>
    <t>30～34</t>
    <phoneticPr fontId="16"/>
  </si>
  <si>
    <t>35～39</t>
    <phoneticPr fontId="16"/>
  </si>
  <si>
    <t>40～44</t>
    <phoneticPr fontId="16"/>
  </si>
  <si>
    <t>45～49</t>
    <phoneticPr fontId="16"/>
  </si>
  <si>
    <t>50～54</t>
    <phoneticPr fontId="16"/>
  </si>
  <si>
    <t>55～59</t>
    <phoneticPr fontId="16"/>
  </si>
  <si>
    <t>60～64</t>
    <phoneticPr fontId="16"/>
  </si>
  <si>
    <t>65～69</t>
    <phoneticPr fontId="16"/>
  </si>
  <si>
    <t>70～74</t>
    <phoneticPr fontId="16"/>
  </si>
  <si>
    <t>75歳以上</t>
    <rPh sb="2" eb="3">
      <t>サイ</t>
    </rPh>
    <rPh sb="3" eb="5">
      <t>イジョウ</t>
    </rPh>
    <phoneticPr fontId="16"/>
  </si>
  <si>
    <t>平成12年</t>
    <rPh sb="0" eb="2">
      <t>ヘイセイ</t>
    </rPh>
    <rPh sb="4" eb="5">
      <t>ネン</t>
    </rPh>
    <phoneticPr fontId="16"/>
  </si>
  <si>
    <t>割合</t>
    <rPh sb="0" eb="2">
      <t>ワリアイ</t>
    </rPh>
    <phoneticPr fontId="16"/>
  </si>
  <si>
    <t>男</t>
    <rPh sb="0" eb="1">
      <t>オトコ</t>
    </rPh>
    <phoneticPr fontId="15"/>
  </si>
  <si>
    <t>女</t>
    <rPh sb="0" eb="1">
      <t>オンナ</t>
    </rPh>
    <phoneticPr fontId="15"/>
  </si>
  <si>
    <t>三国町</t>
    <rPh sb="0" eb="3">
      <t>ミクニチョウ</t>
    </rPh>
    <phoneticPr fontId="16"/>
  </si>
  <si>
    <t>丸岡町</t>
    <rPh sb="0" eb="2">
      <t>マルオカ</t>
    </rPh>
    <rPh sb="2" eb="3">
      <t>チョウ</t>
    </rPh>
    <phoneticPr fontId="16"/>
  </si>
  <si>
    <t>春江町</t>
    <rPh sb="0" eb="3">
      <t>ハルエチョウ</t>
    </rPh>
    <phoneticPr fontId="16"/>
  </si>
  <si>
    <t>坂井町</t>
    <rPh sb="0" eb="2">
      <t>サカイ</t>
    </rPh>
    <rPh sb="2" eb="3">
      <t>チョウ</t>
    </rPh>
    <phoneticPr fontId="16"/>
  </si>
  <si>
    <t>平成17年</t>
    <rPh sb="0" eb="2">
      <t>ヘイセイ</t>
    </rPh>
    <rPh sb="4" eb="5">
      <t>ネン</t>
    </rPh>
    <phoneticPr fontId="16"/>
  </si>
  <si>
    <t>平成22年</t>
    <rPh sb="0" eb="2">
      <t>ヘイセイ</t>
    </rPh>
    <rPh sb="4" eb="5">
      <t>ネン</t>
    </rPh>
    <phoneticPr fontId="16"/>
  </si>
  <si>
    <t>平成27年</t>
    <rPh sb="0" eb="2">
      <t>ヘイセイ</t>
    </rPh>
    <rPh sb="4" eb="5">
      <t>ネン</t>
    </rPh>
    <phoneticPr fontId="16"/>
  </si>
  <si>
    <t>令和 2年</t>
    <rPh sb="0" eb="2">
      <t>レイワ</t>
    </rPh>
    <rPh sb="4" eb="5">
      <t>ネン</t>
    </rPh>
    <phoneticPr fontId="16"/>
  </si>
  <si>
    <t>X秘匿値あり</t>
    <rPh sb="1" eb="3">
      <t>ヒトク</t>
    </rPh>
    <rPh sb="3" eb="4">
      <t>チ</t>
    </rPh>
    <phoneticPr fontId="16"/>
  </si>
  <si>
    <t>資料：農林水産省 「農林業センサス」</t>
    <rPh sb="0" eb="2">
      <t>シリョウ</t>
    </rPh>
    <rPh sb="3" eb="5">
      <t>ノウリン</t>
    </rPh>
    <rPh sb="5" eb="8">
      <t>スイサンショウ</t>
    </rPh>
    <rPh sb="10" eb="13">
      <t>ノウリンギョウ</t>
    </rPh>
    <phoneticPr fontId="18"/>
  </si>
  <si>
    <t>※Xは各町内訳に、個々の秘密に属する事項を秘匿するため統計数値を公表しないものを含む</t>
    <rPh sb="3" eb="5">
      <t>カクチョウ</t>
    </rPh>
    <rPh sb="5" eb="7">
      <t>ウチワケ</t>
    </rPh>
    <rPh sb="9" eb="11">
      <t>ココ</t>
    </rPh>
    <rPh sb="12" eb="14">
      <t>ヒミツ</t>
    </rPh>
    <rPh sb="15" eb="16">
      <t>ゾク</t>
    </rPh>
    <rPh sb="18" eb="20">
      <t>ジコウ</t>
    </rPh>
    <rPh sb="21" eb="23">
      <t>ヒトク</t>
    </rPh>
    <rPh sb="27" eb="31">
      <t>トウケイスウチ</t>
    </rPh>
    <rPh sb="32" eb="34">
      <t>コウヒョウ</t>
    </rPh>
    <rPh sb="40" eb="41">
      <t>フク</t>
    </rPh>
    <phoneticPr fontId="3"/>
  </si>
  <si>
    <r>
      <t>平成27年</t>
    </r>
    <r>
      <rPr>
        <sz val="9"/>
        <color theme="1"/>
        <rFont val="ＭＳ Ｐゴシック"/>
        <family val="3"/>
        <charset val="128"/>
      </rPr>
      <t xml:space="preserve"> </t>
    </r>
    <rPh sb="0" eb="2">
      <t>ヘイセイ</t>
    </rPh>
    <rPh sb="4" eb="5">
      <t>ネン</t>
    </rPh>
    <phoneticPr fontId="3"/>
  </si>
  <si>
    <r>
      <t>令和2年</t>
    </r>
    <r>
      <rPr>
        <sz val="9"/>
        <color theme="1"/>
        <rFont val="ＭＳ Ｐゴシック"/>
        <family val="3"/>
        <charset val="128"/>
      </rPr>
      <t xml:space="preserve"> </t>
    </r>
    <rPh sb="0" eb="2">
      <t>レイワ</t>
    </rPh>
    <rPh sb="3" eb="4">
      <t>ネン</t>
    </rPh>
    <phoneticPr fontId="3"/>
  </si>
  <si>
    <t>D-3．基幹的農業従事者（販売農家）</t>
    <rPh sb="4" eb="7">
      <t>キカンテキ</t>
    </rPh>
    <rPh sb="7" eb="9">
      <t>ノウギョウ</t>
    </rPh>
    <rPh sb="9" eb="12">
      <t>ジュウジシャ</t>
    </rPh>
    <rPh sb="13" eb="15">
      <t>ハンバイ</t>
    </rPh>
    <rPh sb="15" eb="17">
      <t>ノウカ</t>
    </rPh>
    <phoneticPr fontId="15"/>
  </si>
  <si>
    <t>各年2月1日現在</t>
    <rPh sb="0" eb="2">
      <t>カクネン</t>
    </rPh>
    <rPh sb="3" eb="4">
      <t>ツキ</t>
    </rPh>
    <rPh sb="5" eb="6">
      <t>ニチ</t>
    </rPh>
    <phoneticPr fontId="16"/>
  </si>
  <si>
    <t>人　　口　　（人）</t>
    <rPh sb="0" eb="1">
      <t>ヒト</t>
    </rPh>
    <rPh sb="3" eb="4">
      <t>クチ</t>
    </rPh>
    <rPh sb="7" eb="8">
      <t>ヒト</t>
    </rPh>
    <phoneticPr fontId="16"/>
  </si>
  <si>
    <t>15～19</t>
  </si>
  <si>
    <t>20～24</t>
  </si>
  <si>
    <t>25～29</t>
  </si>
  <si>
    <t>30～34</t>
  </si>
  <si>
    <t>35～39</t>
  </si>
  <si>
    <t>40～44</t>
  </si>
  <si>
    <t>45～49</t>
  </si>
  <si>
    <t>50～54</t>
  </si>
  <si>
    <t>55～59</t>
  </si>
  <si>
    <t>60～64</t>
  </si>
  <si>
    <t>65～69</t>
  </si>
  <si>
    <t>70～74</t>
  </si>
  <si>
    <t>ｘ秘匿値あり</t>
    <rPh sb="1" eb="3">
      <t>ヒトク</t>
    </rPh>
    <rPh sb="3" eb="4">
      <t>チ</t>
    </rPh>
    <phoneticPr fontId="16"/>
  </si>
  <si>
    <t>※令和2年調査より、農業労働力のデータとして活用頻度が高い基幹的農業従事者の統計のみを作成</t>
    <rPh sb="1" eb="3">
      <t>レイワ</t>
    </rPh>
    <rPh sb="4" eb="7">
      <t>ネンチョウサ</t>
    </rPh>
    <rPh sb="10" eb="12">
      <t>ノウギョウ</t>
    </rPh>
    <rPh sb="12" eb="15">
      <t>ロウドウリョク</t>
    </rPh>
    <phoneticPr fontId="18"/>
  </si>
  <si>
    <t>※ｘは各町総数から秘匿値が除外されている</t>
    <rPh sb="3" eb="5">
      <t>カクチョウ</t>
    </rPh>
    <rPh sb="5" eb="7">
      <t>ソウスウ</t>
    </rPh>
    <rPh sb="9" eb="11">
      <t>ヒトク</t>
    </rPh>
    <rPh sb="11" eb="12">
      <t>チ</t>
    </rPh>
    <rPh sb="13" eb="15">
      <t>ジョガイ</t>
    </rPh>
    <phoneticPr fontId="3"/>
  </si>
  <si>
    <t>D-3．【参考】農業就業人口（販売農家）</t>
    <rPh sb="5" eb="7">
      <t>サンコウ</t>
    </rPh>
    <rPh sb="8" eb="10">
      <t>ノウギョウ</t>
    </rPh>
    <rPh sb="10" eb="12">
      <t>シュウギョウ</t>
    </rPh>
    <rPh sb="12" eb="14">
      <t>ジンコウ</t>
    </rPh>
    <rPh sb="15" eb="17">
      <t>ハンバイ</t>
    </rPh>
    <rPh sb="17" eb="19">
      <t>ノウカ</t>
    </rPh>
    <phoneticPr fontId="15"/>
  </si>
  <si>
    <t>※令和2年調査より、年間数日のみの農業従事者が含まれる農業就業人口の把握を廃止</t>
    <rPh sb="1" eb="3">
      <t>レイワ</t>
    </rPh>
    <rPh sb="4" eb="7">
      <t>ネンチョウサ</t>
    </rPh>
    <phoneticPr fontId="16"/>
  </si>
  <si>
    <t>D-4．経営耕地面積規模別経営体数</t>
    <rPh sb="4" eb="6">
      <t>ケイエイ</t>
    </rPh>
    <rPh sb="6" eb="8">
      <t>コウチ</t>
    </rPh>
    <rPh sb="8" eb="10">
      <t>メンセキ</t>
    </rPh>
    <rPh sb="10" eb="13">
      <t>キボベツ</t>
    </rPh>
    <rPh sb="13" eb="15">
      <t>ケイエイ</t>
    </rPh>
    <rPh sb="15" eb="16">
      <t>タイ</t>
    </rPh>
    <rPh sb="16" eb="17">
      <t>スウ</t>
    </rPh>
    <phoneticPr fontId="15"/>
  </si>
  <si>
    <t>単位：経営体</t>
    <rPh sb="3" eb="6">
      <t>ケイエイタイ</t>
    </rPh>
    <phoneticPr fontId="16"/>
  </si>
  <si>
    <t>年次</t>
    <rPh sb="0" eb="2">
      <t>ネンジ</t>
    </rPh>
    <phoneticPr fontId="16"/>
  </si>
  <si>
    <t>耕　　地　　面　　積</t>
    <rPh sb="0" eb="1">
      <t>コウ</t>
    </rPh>
    <rPh sb="3" eb="4">
      <t>チ</t>
    </rPh>
    <rPh sb="6" eb="7">
      <t>メン</t>
    </rPh>
    <rPh sb="9" eb="10">
      <t>セキ</t>
    </rPh>
    <phoneticPr fontId="16"/>
  </si>
  <si>
    <t>0.3ha未満</t>
    <rPh sb="5" eb="7">
      <t>ミマン</t>
    </rPh>
    <phoneticPr fontId="16"/>
  </si>
  <si>
    <t>0.3～0.5</t>
    <phoneticPr fontId="15"/>
  </si>
  <si>
    <t>0.5～1.0</t>
    <phoneticPr fontId="15"/>
  </si>
  <si>
    <t>1.0～1.5</t>
    <phoneticPr fontId="15"/>
  </si>
  <si>
    <t>1.5～2.0</t>
    <phoneticPr fontId="15"/>
  </si>
  <si>
    <t>2.0～3.0</t>
    <phoneticPr fontId="15"/>
  </si>
  <si>
    <t>3.0～5.0</t>
    <phoneticPr fontId="15"/>
  </si>
  <si>
    <t>5.0～10.0</t>
    <phoneticPr fontId="15"/>
  </si>
  <si>
    <t>10.0～20.0</t>
    <phoneticPr fontId="15"/>
  </si>
  <si>
    <t>20.0～30.0</t>
    <phoneticPr fontId="15"/>
  </si>
  <si>
    <t>30.0～50.0</t>
    <phoneticPr fontId="15"/>
  </si>
  <si>
    <t>50ha以上</t>
    <rPh sb="4" eb="6">
      <t>イジョウ</t>
    </rPh>
    <phoneticPr fontId="16"/>
  </si>
  <si>
    <t>(割合)</t>
    <rPh sb="1" eb="3">
      <t>ワリアイ</t>
    </rPh>
    <phoneticPr fontId="16"/>
  </si>
  <si>
    <t>令和2年</t>
    <rPh sb="0" eb="2">
      <t>レイワ</t>
    </rPh>
    <rPh sb="3" eb="4">
      <t>ネン</t>
    </rPh>
    <phoneticPr fontId="16"/>
  </si>
  <si>
    <t>ｘ</t>
    <phoneticPr fontId="16"/>
  </si>
  <si>
    <t>D-5．所有耕地規模別経営体数</t>
    <rPh sb="4" eb="6">
      <t>ショユウ</t>
    </rPh>
    <rPh sb="6" eb="8">
      <t>コウチ</t>
    </rPh>
    <rPh sb="8" eb="10">
      <t>キボ</t>
    </rPh>
    <rPh sb="10" eb="11">
      <t>ベツ</t>
    </rPh>
    <rPh sb="11" eb="13">
      <t>ケイエイ</t>
    </rPh>
    <rPh sb="13" eb="14">
      <t>タイ</t>
    </rPh>
    <rPh sb="14" eb="15">
      <t>スウ</t>
    </rPh>
    <phoneticPr fontId="15"/>
  </si>
  <si>
    <t>各年2月1日現在</t>
    <rPh sb="0" eb="1">
      <t>カク</t>
    </rPh>
    <rPh sb="1" eb="2">
      <t>ネン</t>
    </rPh>
    <rPh sb="3" eb="4">
      <t>ガツ</t>
    </rPh>
    <rPh sb="5" eb="6">
      <t>ニチ</t>
    </rPh>
    <phoneticPr fontId="15"/>
  </si>
  <si>
    <t>単位：経営体</t>
    <rPh sb="0" eb="2">
      <t>タンイ</t>
    </rPh>
    <rPh sb="3" eb="6">
      <t>ケイエイタイ</t>
    </rPh>
    <phoneticPr fontId="15"/>
  </si>
  <si>
    <t>所有
耕地
なし</t>
    <rPh sb="0" eb="2">
      <t>ショユウ</t>
    </rPh>
    <rPh sb="3" eb="5">
      <t>コウチ</t>
    </rPh>
    <phoneticPr fontId="15"/>
  </si>
  <si>
    <t>0.1ha
未満</t>
    <rPh sb="6" eb="8">
      <t>ミマン</t>
    </rPh>
    <phoneticPr fontId="16"/>
  </si>
  <si>
    <t>0.1
～
0.3</t>
    <phoneticPr fontId="15"/>
  </si>
  <si>
    <t>0.3
～
0.5</t>
    <phoneticPr fontId="15"/>
  </si>
  <si>
    <t>0.5
～
1.0</t>
    <phoneticPr fontId="15"/>
  </si>
  <si>
    <t>1.0
～
1.5</t>
    <phoneticPr fontId="15"/>
  </si>
  <si>
    <t>1.5
～
2.0</t>
    <phoneticPr fontId="15"/>
  </si>
  <si>
    <t>2.0
～
2.5</t>
    <phoneticPr fontId="15"/>
  </si>
  <si>
    <t>2.5
～
3.0</t>
    <phoneticPr fontId="15"/>
  </si>
  <si>
    <t>3.0
～
4.0</t>
    <phoneticPr fontId="15"/>
  </si>
  <si>
    <t>4.0
～
5.0</t>
    <phoneticPr fontId="15"/>
  </si>
  <si>
    <t>5.0
～
7.5</t>
    <phoneticPr fontId="15"/>
  </si>
  <si>
    <t>7.5
～
10.0</t>
    <phoneticPr fontId="15"/>
  </si>
  <si>
    <t>10.0
～
15.0</t>
    <phoneticPr fontId="15"/>
  </si>
  <si>
    <t>15.0
～
20.0</t>
    <phoneticPr fontId="15"/>
  </si>
  <si>
    <t>20ha
以上</t>
    <rPh sb="5" eb="7">
      <t>イジョウ</t>
    </rPh>
    <phoneticPr fontId="16"/>
  </si>
  <si>
    <t>平成12年</t>
    <rPh sb="0" eb="2">
      <t>ヘイセイ</t>
    </rPh>
    <rPh sb="4" eb="5">
      <t>ネン</t>
    </rPh>
    <phoneticPr fontId="15"/>
  </si>
  <si>
    <t>割合(%)</t>
    <rPh sb="0" eb="2">
      <t>ワリアイ</t>
    </rPh>
    <phoneticPr fontId="16"/>
  </si>
  <si>
    <t>平成17年</t>
    <rPh sb="0" eb="2">
      <t>ヘイセイ</t>
    </rPh>
    <rPh sb="4" eb="5">
      <t>ネン</t>
    </rPh>
    <phoneticPr fontId="15"/>
  </si>
  <si>
    <t>平成22年</t>
    <rPh sb="0" eb="2">
      <t>ヘイセイ</t>
    </rPh>
    <rPh sb="4" eb="5">
      <t>ネン</t>
    </rPh>
    <phoneticPr fontId="15"/>
  </si>
  <si>
    <t>平成27年</t>
    <rPh sb="0" eb="2">
      <t>ヘイセイ</t>
    </rPh>
    <rPh sb="4" eb="5">
      <t>ネン</t>
    </rPh>
    <phoneticPr fontId="15"/>
  </si>
  <si>
    <t>0.3ha未満</t>
    <rPh sb="5" eb="7">
      <t>ミマン</t>
    </rPh>
    <phoneticPr fontId="19"/>
  </si>
  <si>
    <t>0.3
～　0.5</t>
    <phoneticPr fontId="16"/>
  </si>
  <si>
    <t>0.5
～　1.0</t>
    <phoneticPr fontId="16"/>
  </si>
  <si>
    <t>1.0
～　1.5</t>
    <phoneticPr fontId="16"/>
  </si>
  <si>
    <t>1.5
～
2.0</t>
    <phoneticPr fontId="16"/>
  </si>
  <si>
    <t>2.0
～
3.0</t>
    <phoneticPr fontId="16"/>
  </si>
  <si>
    <t>3.0
～
5.0</t>
    <phoneticPr fontId="16"/>
  </si>
  <si>
    <t>5.0
～
10.0</t>
    <phoneticPr fontId="16"/>
  </si>
  <si>
    <t>10.0
～
20.0</t>
    <phoneticPr fontId="16"/>
  </si>
  <si>
    <t>20.0
～
30.0</t>
    <phoneticPr fontId="16"/>
  </si>
  <si>
    <t>30.0
～
50.0</t>
    <phoneticPr fontId="16"/>
  </si>
  <si>
    <t>50.0
～100.0</t>
    <phoneticPr fontId="16"/>
  </si>
  <si>
    <t>100 ～ 150</t>
  </si>
  <si>
    <t>150ha以上</t>
    <rPh sb="5" eb="7">
      <t>イジョウ</t>
    </rPh>
    <phoneticPr fontId="19"/>
  </si>
  <si>
    <t>令和2年</t>
    <rPh sb="0" eb="2">
      <t>レイワ</t>
    </rPh>
    <rPh sb="3" eb="4">
      <t>ネン</t>
    </rPh>
    <phoneticPr fontId="15"/>
  </si>
  <si>
    <t>※令和2年調査より、集計範囲変更</t>
    <rPh sb="1" eb="3">
      <t>レイワ</t>
    </rPh>
    <rPh sb="4" eb="7">
      <t>ネンチョウサ</t>
    </rPh>
    <rPh sb="10" eb="14">
      <t>シュウケイハンイ</t>
    </rPh>
    <rPh sb="14" eb="16">
      <t>ヘンコウ</t>
    </rPh>
    <phoneticPr fontId="16"/>
  </si>
  <si>
    <t>資料：農林水産省 「農林業センサス」</t>
    <rPh sb="0" eb="2">
      <t>シリョウ</t>
    </rPh>
    <rPh sb="3" eb="5">
      <t>ノウリン</t>
    </rPh>
    <rPh sb="5" eb="8">
      <t>スイサンショウ</t>
    </rPh>
    <phoneticPr fontId="15"/>
  </si>
  <si>
    <t>D-6．農機具所有経営体数、所有台数</t>
    <rPh sb="4" eb="7">
      <t>ノウキグ</t>
    </rPh>
    <rPh sb="7" eb="9">
      <t>ショユウ</t>
    </rPh>
    <rPh sb="9" eb="12">
      <t>ケイエイタイ</t>
    </rPh>
    <rPh sb="12" eb="13">
      <t>カズ</t>
    </rPh>
    <rPh sb="14" eb="16">
      <t>ショユウ</t>
    </rPh>
    <rPh sb="16" eb="18">
      <t>ダイスウ</t>
    </rPh>
    <phoneticPr fontId="15"/>
  </si>
  <si>
    <r>
      <t>各</t>
    </r>
    <r>
      <rPr>
        <sz val="11"/>
        <color theme="1"/>
        <rFont val="ＭＳ Ｐゴシック"/>
        <family val="3"/>
        <charset val="128"/>
      </rPr>
      <t>年2月1日現在</t>
    </r>
    <rPh sb="0" eb="1">
      <t>カク</t>
    </rPh>
    <rPh sb="1" eb="2">
      <t>ネン</t>
    </rPh>
    <rPh sb="3" eb="4">
      <t>ガツ</t>
    </rPh>
    <rPh sb="5" eb="6">
      <t>ニチ</t>
    </rPh>
    <phoneticPr fontId="16"/>
  </si>
  <si>
    <t>単位：台</t>
    <rPh sb="0" eb="2">
      <t>タンイ</t>
    </rPh>
    <rPh sb="3" eb="4">
      <t>ダイ</t>
    </rPh>
    <phoneticPr fontId="16"/>
  </si>
  <si>
    <t>乗　　用　　型　　ト　　ラ　　ク　　タ　　ー</t>
    <rPh sb="0" eb="1">
      <t>ジョウ</t>
    </rPh>
    <rPh sb="3" eb="4">
      <t>ヨウ</t>
    </rPh>
    <rPh sb="6" eb="7">
      <t>ガタ</t>
    </rPh>
    <phoneticPr fontId="16"/>
  </si>
  <si>
    <t>動力防除機</t>
    <rPh sb="0" eb="2">
      <t>ドウリョク</t>
    </rPh>
    <rPh sb="2" eb="5">
      <t>ボウジョキ</t>
    </rPh>
    <phoneticPr fontId="16"/>
  </si>
  <si>
    <t>乗用型
スピード
スプレイヤー</t>
    <rPh sb="0" eb="2">
      <t>ジョウヨウ</t>
    </rPh>
    <rPh sb="2" eb="3">
      <t>ガタ</t>
    </rPh>
    <phoneticPr fontId="16"/>
  </si>
  <si>
    <t>動力田植機</t>
  </si>
  <si>
    <t>自脱型
コンバイン</t>
    <phoneticPr fontId="16"/>
  </si>
  <si>
    <t>普通型
コンバイン</t>
    <rPh sb="0" eb="2">
      <t>フツウ</t>
    </rPh>
    <phoneticPr fontId="16"/>
  </si>
  <si>
    <t>総　計</t>
    <rPh sb="0" eb="1">
      <t>ソウ</t>
    </rPh>
    <phoneticPr fontId="16"/>
  </si>
  <si>
    <t>１５馬力未満</t>
    <phoneticPr fontId="16"/>
  </si>
  <si>
    <t>１５～３０馬力</t>
    <rPh sb="5" eb="7">
      <t>バリキ</t>
    </rPh>
    <phoneticPr fontId="16"/>
  </si>
  <si>
    <t>30馬力以上</t>
    <rPh sb="2" eb="4">
      <t>バリキ</t>
    </rPh>
    <rPh sb="4" eb="6">
      <t>イジョウ</t>
    </rPh>
    <phoneticPr fontId="16"/>
  </si>
  <si>
    <t>農家数</t>
    <rPh sb="0" eb="2">
      <t>ノウカ</t>
    </rPh>
    <rPh sb="2" eb="3">
      <t>スウ</t>
    </rPh>
    <phoneticPr fontId="16"/>
  </si>
  <si>
    <t>台　数</t>
    <phoneticPr fontId="16"/>
  </si>
  <si>
    <t>丸岡町</t>
  </si>
  <si>
    <t>春江町</t>
  </si>
  <si>
    <t>坂井町</t>
  </si>
  <si>
    <t>経営体数</t>
    <rPh sb="0" eb="3">
      <t>ケイエイタイ</t>
    </rPh>
    <phoneticPr fontId="16"/>
  </si>
  <si>
    <t>トラクター</t>
    <phoneticPr fontId="16"/>
  </si>
  <si>
    <t>動力田植機</t>
    <phoneticPr fontId="16"/>
  </si>
  <si>
    <t>コンバイン</t>
    <phoneticPr fontId="16"/>
  </si>
  <si>
    <t>x秘匿値除外</t>
    <rPh sb="1" eb="3">
      <t>ヒトク</t>
    </rPh>
    <rPh sb="3" eb="4">
      <t>チ</t>
    </rPh>
    <rPh sb="4" eb="6">
      <t>ジョガイ</t>
    </rPh>
    <phoneticPr fontId="16"/>
  </si>
  <si>
    <t>※平成22年調査から調査項目変更</t>
    <rPh sb="1" eb="3">
      <t>ヘイセイ</t>
    </rPh>
    <rPh sb="5" eb="6">
      <t>トシ</t>
    </rPh>
    <rPh sb="6" eb="8">
      <t>チョウサ</t>
    </rPh>
    <rPh sb="10" eb="12">
      <t>チョウサ</t>
    </rPh>
    <rPh sb="12" eb="14">
      <t>コウモク</t>
    </rPh>
    <rPh sb="14" eb="16">
      <t>ヘンコウ</t>
    </rPh>
    <phoneticPr fontId="16"/>
  </si>
  <si>
    <t>※令和2年調査から把握を廃止</t>
    <rPh sb="1" eb="3">
      <t>レイワ</t>
    </rPh>
    <rPh sb="4" eb="5">
      <t>ネン</t>
    </rPh>
    <rPh sb="5" eb="7">
      <t>チョウサ</t>
    </rPh>
    <rPh sb="9" eb="11">
      <t>ハアク</t>
    </rPh>
    <rPh sb="12" eb="14">
      <t>ハイシ</t>
    </rPh>
    <phoneticPr fontId="16"/>
  </si>
  <si>
    <t>資料：農林水産省 「農林業センサス」</t>
    <rPh sb="0" eb="2">
      <t>シリョウ</t>
    </rPh>
    <rPh sb="3" eb="8">
      <t>ノウリンスイサンショウ</t>
    </rPh>
    <rPh sb="10" eb="13">
      <t>ノウリンギョウ</t>
    </rPh>
    <phoneticPr fontId="16"/>
  </si>
  <si>
    <t>D-7．販売目的の作物の類別作付経営体数、面積</t>
    <rPh sb="4" eb="6">
      <t>ハンバイ</t>
    </rPh>
    <rPh sb="6" eb="8">
      <t>モクテキ</t>
    </rPh>
    <rPh sb="9" eb="11">
      <t>サクモツ</t>
    </rPh>
    <rPh sb="12" eb="14">
      <t>ルイベツ</t>
    </rPh>
    <rPh sb="14" eb="15">
      <t>サク</t>
    </rPh>
    <rPh sb="15" eb="16">
      <t>ヅ</t>
    </rPh>
    <rPh sb="16" eb="19">
      <t>ケイエイタイ</t>
    </rPh>
    <rPh sb="19" eb="20">
      <t>スウ</t>
    </rPh>
    <rPh sb="21" eb="23">
      <t>メンセキ</t>
    </rPh>
    <phoneticPr fontId="15"/>
  </si>
  <si>
    <r>
      <t>各年2月</t>
    </r>
    <r>
      <rPr>
        <sz val="11"/>
        <color theme="1"/>
        <rFont val="ＭＳ Ｐゴシック"/>
        <family val="3"/>
        <charset val="128"/>
      </rPr>
      <t>1日現在</t>
    </r>
    <rPh sb="0" eb="2">
      <t>カクネン</t>
    </rPh>
    <rPh sb="3" eb="4">
      <t>ガツ</t>
    </rPh>
    <rPh sb="5" eb="6">
      <t>ニチ</t>
    </rPh>
    <phoneticPr fontId="16"/>
  </si>
  <si>
    <t xml:space="preserve">単位：a </t>
    <rPh sb="0" eb="2">
      <t>タンイ</t>
    </rPh>
    <phoneticPr fontId="16"/>
  </si>
  <si>
    <t>実数</t>
    <rPh sb="0" eb="1">
      <t>ジツ</t>
    </rPh>
    <rPh sb="1" eb="2">
      <t>スウ</t>
    </rPh>
    <phoneticPr fontId="16"/>
  </si>
  <si>
    <t>稲</t>
    <rPh sb="0" eb="1">
      <t>イネ</t>
    </rPh>
    <phoneticPr fontId="15"/>
  </si>
  <si>
    <t>麦類</t>
    <rPh sb="0" eb="1">
      <t>ムギ</t>
    </rPh>
    <rPh sb="1" eb="2">
      <t>ルイ</t>
    </rPh>
    <phoneticPr fontId="15"/>
  </si>
  <si>
    <t>雑穀</t>
    <rPh sb="0" eb="2">
      <t>ザッコク</t>
    </rPh>
    <phoneticPr fontId="15"/>
  </si>
  <si>
    <t>いも類</t>
    <rPh sb="2" eb="3">
      <t>ルイ</t>
    </rPh>
    <phoneticPr fontId="15"/>
  </si>
  <si>
    <t>豆類</t>
    <rPh sb="0" eb="2">
      <t>マメルイ</t>
    </rPh>
    <phoneticPr fontId="15"/>
  </si>
  <si>
    <t>工芸農作物</t>
    <rPh sb="0" eb="2">
      <t>コウゲイ</t>
    </rPh>
    <rPh sb="2" eb="5">
      <t>ノウサクブツ</t>
    </rPh>
    <phoneticPr fontId="15"/>
  </si>
  <si>
    <t>野菜類</t>
    <rPh sb="0" eb="2">
      <t>ヤサイ</t>
    </rPh>
    <rPh sb="2" eb="3">
      <t>ルイ</t>
    </rPh>
    <phoneticPr fontId="15"/>
  </si>
  <si>
    <t>花き類・
花木</t>
    <rPh sb="0" eb="1">
      <t>ハナ</t>
    </rPh>
    <rPh sb="2" eb="3">
      <t>ルイ</t>
    </rPh>
    <rPh sb="5" eb="6">
      <t>ハナ</t>
    </rPh>
    <rPh sb="6" eb="7">
      <t>キ</t>
    </rPh>
    <phoneticPr fontId="15"/>
  </si>
  <si>
    <t>種苗・
苗木類</t>
    <rPh sb="0" eb="2">
      <t>シュビョウ</t>
    </rPh>
    <rPh sb="4" eb="6">
      <t>ナエギ</t>
    </rPh>
    <rPh sb="6" eb="7">
      <t>ルイ</t>
    </rPh>
    <phoneticPr fontId="15"/>
  </si>
  <si>
    <t>その他の
作物</t>
    <rPh sb="2" eb="3">
      <t>タ</t>
    </rPh>
    <rPh sb="5" eb="7">
      <t>サクモツ</t>
    </rPh>
    <phoneticPr fontId="15"/>
  </si>
  <si>
    <t>農家数</t>
    <rPh sb="0" eb="2">
      <t>ノウカ</t>
    </rPh>
    <rPh sb="2" eb="3">
      <t>スウ</t>
    </rPh>
    <phoneticPr fontId="15"/>
  </si>
  <si>
    <t>面積</t>
    <rPh sb="0" eb="2">
      <t>メンセキ</t>
    </rPh>
    <phoneticPr fontId="15"/>
  </si>
  <si>
    <t>三国町</t>
    <rPh sb="0" eb="2">
      <t>ミクニ</t>
    </rPh>
    <rPh sb="2" eb="3">
      <t>チョウ</t>
    </rPh>
    <phoneticPr fontId="16"/>
  </si>
  <si>
    <t>丸岡町</t>
    <rPh sb="0" eb="3">
      <t>マルオカチョウ</t>
    </rPh>
    <phoneticPr fontId="16"/>
  </si>
  <si>
    <t>-</t>
    <phoneticPr fontId="16"/>
  </si>
  <si>
    <t>-</t>
  </si>
  <si>
    <t>経営体数</t>
    <rPh sb="0" eb="4">
      <t>ケイエイタイスウ</t>
    </rPh>
    <phoneticPr fontId="15"/>
  </si>
  <si>
    <t>資料：農林水産省 「農林業センサス」</t>
    <rPh sb="0" eb="2">
      <t>シリョウ</t>
    </rPh>
    <rPh sb="3" eb="5">
      <t>ノウリン</t>
    </rPh>
    <rPh sb="5" eb="8">
      <t>スイサンショウ</t>
    </rPh>
    <phoneticPr fontId="16"/>
  </si>
  <si>
    <t>資料：農業振興課</t>
    <phoneticPr fontId="15"/>
  </si>
  <si>
    <t>坂井町</t>
    <rPh sb="0" eb="2">
      <t>サカイ</t>
    </rPh>
    <rPh sb="2" eb="3">
      <t>チョウ</t>
    </rPh>
    <phoneticPr fontId="15"/>
  </si>
  <si>
    <t>春江町</t>
    <rPh sb="0" eb="3">
      <t>ハルエチョウ</t>
    </rPh>
    <phoneticPr fontId="15"/>
  </si>
  <si>
    <t>丸岡町</t>
    <rPh sb="0" eb="3">
      <t>マルオカチョウ</t>
    </rPh>
    <phoneticPr fontId="15"/>
  </si>
  <si>
    <t>三国町</t>
    <rPh sb="0" eb="3">
      <t>ミクニチョウ</t>
    </rPh>
    <phoneticPr fontId="15"/>
  </si>
  <si>
    <t>令和 5年</t>
    <rPh sb="0" eb="2">
      <t>レイワ</t>
    </rPh>
    <rPh sb="4" eb="5">
      <t>ネン</t>
    </rPh>
    <phoneticPr fontId="15"/>
  </si>
  <si>
    <t>令和 4年</t>
    <rPh sb="0" eb="2">
      <t>レイワ</t>
    </rPh>
    <rPh sb="4" eb="5">
      <t>ネン</t>
    </rPh>
    <phoneticPr fontId="15"/>
  </si>
  <si>
    <t>令和 3年</t>
    <rPh sb="0" eb="2">
      <t>レイワ</t>
    </rPh>
    <rPh sb="4" eb="5">
      <t>ネン</t>
    </rPh>
    <phoneticPr fontId="15"/>
  </si>
  <si>
    <t>令和 2年</t>
    <rPh sb="0" eb="2">
      <t>レイワ</t>
    </rPh>
    <rPh sb="4" eb="5">
      <t>ネン</t>
    </rPh>
    <phoneticPr fontId="15"/>
  </si>
  <si>
    <t>平成31年</t>
    <rPh sb="0" eb="2">
      <t>ヘイセイ</t>
    </rPh>
    <rPh sb="4" eb="5">
      <t>ネン</t>
    </rPh>
    <phoneticPr fontId="15"/>
  </si>
  <si>
    <t>平成30年</t>
    <rPh sb="0" eb="2">
      <t>ヘイセイ</t>
    </rPh>
    <rPh sb="4" eb="5">
      <t>ネン</t>
    </rPh>
    <phoneticPr fontId="15"/>
  </si>
  <si>
    <t>平成29年</t>
    <rPh sb="0" eb="2">
      <t>ヘイセイ</t>
    </rPh>
    <rPh sb="4" eb="5">
      <t>ネン</t>
    </rPh>
    <phoneticPr fontId="15"/>
  </si>
  <si>
    <t>平成28年</t>
    <rPh sb="0" eb="2">
      <t>ヘイセイ</t>
    </rPh>
    <rPh sb="4" eb="5">
      <t>ネン</t>
    </rPh>
    <phoneticPr fontId="15"/>
  </si>
  <si>
    <t>平成26年</t>
    <rPh sb="0" eb="2">
      <t>ヘイセイ</t>
    </rPh>
    <rPh sb="4" eb="5">
      <t>ネン</t>
    </rPh>
    <phoneticPr fontId="15"/>
  </si>
  <si>
    <t>平成25年</t>
    <rPh sb="0" eb="2">
      <t>ヘイセイ</t>
    </rPh>
    <rPh sb="4" eb="5">
      <t>ネン</t>
    </rPh>
    <phoneticPr fontId="15"/>
  </si>
  <si>
    <t>平成24年</t>
    <rPh sb="0" eb="2">
      <t>ヘイセイ</t>
    </rPh>
    <rPh sb="4" eb="5">
      <t>ネン</t>
    </rPh>
    <phoneticPr fontId="15"/>
  </si>
  <si>
    <t>平成23年</t>
    <rPh sb="0" eb="2">
      <t>ヘイセイ</t>
    </rPh>
    <rPh sb="4" eb="5">
      <t>ネン</t>
    </rPh>
    <phoneticPr fontId="15"/>
  </si>
  <si>
    <t>平成21年</t>
    <rPh sb="0" eb="2">
      <t>ヘイセイ</t>
    </rPh>
    <rPh sb="4" eb="5">
      <t>ネン</t>
    </rPh>
    <phoneticPr fontId="15"/>
  </si>
  <si>
    <t>平成20年</t>
    <rPh sb="0" eb="2">
      <t>ヘイセイ</t>
    </rPh>
    <rPh sb="4" eb="5">
      <t>ネン</t>
    </rPh>
    <phoneticPr fontId="15"/>
  </si>
  <si>
    <t>平成19年</t>
    <rPh sb="0" eb="2">
      <t>ヘイセイ</t>
    </rPh>
    <rPh sb="4" eb="5">
      <t>ネン</t>
    </rPh>
    <phoneticPr fontId="15"/>
  </si>
  <si>
    <t>平成18年</t>
    <rPh sb="0" eb="2">
      <t>ヘイセイ</t>
    </rPh>
    <rPh sb="4" eb="5">
      <t>ネン</t>
    </rPh>
    <phoneticPr fontId="15"/>
  </si>
  <si>
    <t>平成16年</t>
    <rPh sb="0" eb="2">
      <t>ヘイセイ</t>
    </rPh>
    <rPh sb="4" eb="5">
      <t>ネン</t>
    </rPh>
    <phoneticPr fontId="15"/>
  </si>
  <si>
    <t>平成15年</t>
    <rPh sb="0" eb="2">
      <t>ヘイセイ</t>
    </rPh>
    <rPh sb="4" eb="5">
      <t>ネン</t>
    </rPh>
    <phoneticPr fontId="15"/>
  </si>
  <si>
    <t>平成14年</t>
    <rPh sb="0" eb="2">
      <t>ヘイセイ</t>
    </rPh>
    <rPh sb="4" eb="5">
      <t>ネン</t>
    </rPh>
    <phoneticPr fontId="15"/>
  </si>
  <si>
    <t>平成13年</t>
    <rPh sb="0" eb="2">
      <t>ヘイセイ</t>
    </rPh>
    <rPh sb="4" eb="5">
      <t>ネン</t>
    </rPh>
    <phoneticPr fontId="15"/>
  </si>
  <si>
    <t>平成11年</t>
    <rPh sb="0" eb="2">
      <t>ヘイセイ</t>
    </rPh>
    <rPh sb="4" eb="5">
      <t>ネン</t>
    </rPh>
    <phoneticPr fontId="15"/>
  </si>
  <si>
    <t>平成10年</t>
    <rPh sb="0" eb="2">
      <t>ヘイセイ</t>
    </rPh>
    <rPh sb="4" eb="5">
      <t>ネン</t>
    </rPh>
    <phoneticPr fontId="15"/>
  </si>
  <si>
    <t>飼養頭数</t>
    <rPh sb="0" eb="2">
      <t>シヨウ</t>
    </rPh>
    <rPh sb="2" eb="4">
      <t>トウスウ</t>
    </rPh>
    <phoneticPr fontId="15"/>
  </si>
  <si>
    <t>飼養戸数</t>
    <rPh sb="0" eb="2">
      <t>シヨウ</t>
    </rPh>
    <rPh sb="2" eb="4">
      <t>コスウ</t>
    </rPh>
    <phoneticPr fontId="15"/>
  </si>
  <si>
    <t>ブロイラー</t>
    <phoneticPr fontId="15"/>
  </si>
  <si>
    <t>採卵鶏</t>
    <rPh sb="0" eb="2">
      <t>サイラン</t>
    </rPh>
    <rPh sb="2" eb="3">
      <t>ニワトリ</t>
    </rPh>
    <phoneticPr fontId="15"/>
  </si>
  <si>
    <t>豚</t>
    <rPh sb="0" eb="1">
      <t>ブタ</t>
    </rPh>
    <phoneticPr fontId="15"/>
  </si>
  <si>
    <t>肉用牛</t>
    <rPh sb="0" eb="1">
      <t>ニク</t>
    </rPh>
    <rPh sb="1" eb="2">
      <t>ヨウ</t>
    </rPh>
    <rPh sb="2" eb="3">
      <t>ウシ</t>
    </rPh>
    <phoneticPr fontId="15"/>
  </si>
  <si>
    <t>乳用牛</t>
    <rPh sb="0" eb="1">
      <t>チチ</t>
    </rPh>
    <rPh sb="1" eb="2">
      <t>ヨウ</t>
    </rPh>
    <rPh sb="2" eb="3">
      <t>ギュウ</t>
    </rPh>
    <phoneticPr fontId="15"/>
  </si>
  <si>
    <t>年次</t>
    <rPh sb="0" eb="2">
      <t>ネンジ</t>
    </rPh>
    <phoneticPr fontId="15"/>
  </si>
  <si>
    <r>
      <t>各年3月</t>
    </r>
    <r>
      <rPr>
        <sz val="11"/>
        <color theme="1"/>
        <rFont val="ＭＳ Ｐゴシック"/>
        <family val="3"/>
        <charset val="128"/>
      </rPr>
      <t>31日現在</t>
    </r>
    <rPh sb="0" eb="2">
      <t>カクトシ</t>
    </rPh>
    <rPh sb="3" eb="4">
      <t>ガツ</t>
    </rPh>
    <rPh sb="6" eb="7">
      <t>ニチ</t>
    </rPh>
    <phoneticPr fontId="15"/>
  </si>
  <si>
    <t>D-8．家畜・家きん飼養農家数、頭羽数</t>
    <rPh sb="4" eb="6">
      <t>カチク</t>
    </rPh>
    <rPh sb="7" eb="8">
      <t>カ</t>
    </rPh>
    <rPh sb="10" eb="12">
      <t>シヨウ</t>
    </rPh>
    <rPh sb="12" eb="14">
      <t>ノウカ</t>
    </rPh>
    <rPh sb="14" eb="15">
      <t>カズ</t>
    </rPh>
    <rPh sb="16" eb="17">
      <t>トウ</t>
    </rPh>
    <rPh sb="17" eb="18">
      <t>ハ</t>
    </rPh>
    <rPh sb="18" eb="19">
      <t>スウ</t>
    </rPh>
    <phoneticPr fontId="15"/>
  </si>
  <si>
    <t>D-9．農地転用実績</t>
    <rPh sb="4" eb="6">
      <t>ノウチ</t>
    </rPh>
    <rPh sb="6" eb="8">
      <t>テンヨウ</t>
    </rPh>
    <rPh sb="8" eb="10">
      <t>ジッセキ</t>
    </rPh>
    <phoneticPr fontId="15"/>
  </si>
  <si>
    <t>単位：ha</t>
    <rPh sb="0" eb="2">
      <t>タンイ</t>
    </rPh>
    <phoneticPr fontId="15"/>
  </si>
  <si>
    <t>年次</t>
    <rPh sb="1" eb="2">
      <t>ツギ</t>
    </rPh>
    <phoneticPr fontId="15"/>
  </si>
  <si>
    <t>法第4条・5条の許可</t>
    <rPh sb="0" eb="1">
      <t>ホウ</t>
    </rPh>
    <rPh sb="1" eb="2">
      <t>ダイ</t>
    </rPh>
    <rPh sb="3" eb="4">
      <t>ジョウ</t>
    </rPh>
    <rPh sb="6" eb="7">
      <t>ジョウ</t>
    </rPh>
    <rPh sb="8" eb="10">
      <t>キョカ</t>
    </rPh>
    <phoneticPr fontId="15"/>
  </si>
  <si>
    <t>法第4条・5条の届出</t>
    <rPh sb="0" eb="1">
      <t>ホウ</t>
    </rPh>
    <rPh sb="1" eb="2">
      <t>ダイ</t>
    </rPh>
    <rPh sb="3" eb="4">
      <t>ジョウ</t>
    </rPh>
    <rPh sb="6" eb="7">
      <t>ジョウ</t>
    </rPh>
    <rPh sb="8" eb="10">
      <t>トドケデ</t>
    </rPh>
    <phoneticPr fontId="15"/>
  </si>
  <si>
    <t>法第4条・5条以外の転用面積</t>
    <rPh sb="0" eb="1">
      <t>ホウ</t>
    </rPh>
    <rPh sb="1" eb="2">
      <t>ダイ</t>
    </rPh>
    <rPh sb="3" eb="4">
      <t>ジョウ</t>
    </rPh>
    <rPh sb="6" eb="7">
      <t>ジョウ</t>
    </rPh>
    <rPh sb="7" eb="9">
      <t>イガイ</t>
    </rPh>
    <rPh sb="10" eb="12">
      <t>テンヨウ</t>
    </rPh>
    <rPh sb="12" eb="14">
      <t>メンセキ</t>
    </rPh>
    <phoneticPr fontId="15"/>
  </si>
  <si>
    <t>農地転用
面積の
合計</t>
    <rPh sb="0" eb="2">
      <t>ノウチ</t>
    </rPh>
    <rPh sb="2" eb="4">
      <t>テンヨウ</t>
    </rPh>
    <rPh sb="5" eb="7">
      <t>メンセキ</t>
    </rPh>
    <rPh sb="9" eb="11">
      <t>ゴウケイ</t>
    </rPh>
    <phoneticPr fontId="15"/>
  </si>
  <si>
    <t>件数</t>
    <rPh sb="0" eb="2">
      <t>ケンスウ</t>
    </rPh>
    <phoneticPr fontId="15"/>
  </si>
  <si>
    <t>4条</t>
    <rPh sb="1" eb="2">
      <t>ジョウ</t>
    </rPh>
    <phoneticPr fontId="15"/>
  </si>
  <si>
    <t>5条</t>
    <rPh sb="1" eb="2">
      <t>ジョウ</t>
    </rPh>
    <phoneticPr fontId="15"/>
  </si>
  <si>
    <t>田</t>
    <rPh sb="0" eb="1">
      <t>タ</t>
    </rPh>
    <phoneticPr fontId="15"/>
  </si>
  <si>
    <t>畑</t>
    <rPh sb="0" eb="1">
      <t>ハタケ</t>
    </rPh>
    <phoneticPr fontId="15"/>
  </si>
  <si>
    <t>平成10年</t>
    <rPh sb="0" eb="2">
      <t>ヘイセイ</t>
    </rPh>
    <phoneticPr fontId="15"/>
  </si>
  <si>
    <t>平成11年</t>
    <rPh sb="0" eb="2">
      <t>ヘイセイ</t>
    </rPh>
    <phoneticPr fontId="15"/>
  </si>
  <si>
    <t>平成12年</t>
    <rPh sb="0" eb="2">
      <t>ヘイセイ</t>
    </rPh>
    <phoneticPr fontId="15"/>
  </si>
  <si>
    <t>平成13年</t>
    <rPh sb="0" eb="2">
      <t>ヘイセイ</t>
    </rPh>
    <phoneticPr fontId="15"/>
  </si>
  <si>
    <t>平成14年</t>
    <rPh sb="0" eb="2">
      <t>ヘイセイ</t>
    </rPh>
    <phoneticPr fontId="15"/>
  </si>
  <si>
    <t>平成15年</t>
    <rPh sb="0" eb="2">
      <t>ヘイセイ</t>
    </rPh>
    <phoneticPr fontId="15"/>
  </si>
  <si>
    <t>平成16年</t>
    <rPh sb="0" eb="2">
      <t>ヘイセイ</t>
    </rPh>
    <phoneticPr fontId="15"/>
  </si>
  <si>
    <t>平成17年</t>
    <rPh sb="0" eb="2">
      <t>ヘイセイ</t>
    </rPh>
    <phoneticPr fontId="15"/>
  </si>
  <si>
    <t>平成18年</t>
    <rPh sb="0" eb="2">
      <t>ヘイセイ</t>
    </rPh>
    <phoneticPr fontId="15"/>
  </si>
  <si>
    <t>平成19年</t>
    <rPh sb="0" eb="2">
      <t>ヘイセイ</t>
    </rPh>
    <phoneticPr fontId="15"/>
  </si>
  <si>
    <t>平成20年</t>
    <rPh sb="0" eb="2">
      <t>ヘイセイ</t>
    </rPh>
    <phoneticPr fontId="15"/>
  </si>
  <si>
    <t>平成21年</t>
    <rPh sb="0" eb="2">
      <t>ヘイセイ</t>
    </rPh>
    <phoneticPr fontId="15"/>
  </si>
  <si>
    <t>-</t>
    <phoneticPr fontId="15"/>
  </si>
  <si>
    <t>平成22年</t>
    <rPh sb="0" eb="2">
      <t>ヘイセイ</t>
    </rPh>
    <phoneticPr fontId="15"/>
  </si>
  <si>
    <t>平成23年</t>
    <rPh sb="0" eb="2">
      <t>ヘイセイ</t>
    </rPh>
    <phoneticPr fontId="15"/>
  </si>
  <si>
    <t>平成24年</t>
    <rPh sb="0" eb="2">
      <t>ヘイセイ</t>
    </rPh>
    <phoneticPr fontId="15"/>
  </si>
  <si>
    <t>平成25年</t>
    <rPh sb="0" eb="2">
      <t>ヘイセイ</t>
    </rPh>
    <phoneticPr fontId="15"/>
  </si>
  <si>
    <t>平成26年</t>
    <rPh sb="0" eb="2">
      <t>ヘイセイ</t>
    </rPh>
    <phoneticPr fontId="15"/>
  </si>
  <si>
    <t>令和3年</t>
    <rPh sb="0" eb="2">
      <t>レイワ</t>
    </rPh>
    <rPh sb="3" eb="4">
      <t>ネン</t>
    </rPh>
    <phoneticPr fontId="15"/>
  </si>
  <si>
    <t>令和4年</t>
    <rPh sb="0" eb="2">
      <t>レイワ</t>
    </rPh>
    <rPh sb="3" eb="4">
      <t>ネン</t>
    </rPh>
    <phoneticPr fontId="15"/>
  </si>
  <si>
    <t>令和5年</t>
    <rPh sb="0" eb="2">
      <t>レイワ</t>
    </rPh>
    <rPh sb="3" eb="4">
      <t>ネン</t>
    </rPh>
    <phoneticPr fontId="15"/>
  </si>
  <si>
    <t>資料：農業委員会事務局</t>
    <phoneticPr fontId="15"/>
  </si>
  <si>
    <t>D-10．農道の状況</t>
    <rPh sb="5" eb="7">
      <t>ノウドウ</t>
    </rPh>
    <rPh sb="8" eb="10">
      <t>ジョウキョウ</t>
    </rPh>
    <phoneticPr fontId="16"/>
  </si>
  <si>
    <t>各年8月1日現在</t>
    <rPh sb="0" eb="1">
      <t>オノオノ</t>
    </rPh>
    <rPh sb="1" eb="2">
      <t>ネン</t>
    </rPh>
    <rPh sb="3" eb="4">
      <t>ツキ</t>
    </rPh>
    <rPh sb="5" eb="6">
      <t>ニチ</t>
    </rPh>
    <rPh sb="6" eb="8">
      <t>ゲンザイ</t>
    </rPh>
    <phoneticPr fontId="16"/>
  </si>
  <si>
    <t>計</t>
    <phoneticPr fontId="16"/>
  </si>
  <si>
    <t>幅          員</t>
    <phoneticPr fontId="16"/>
  </si>
  <si>
    <t>ト ン ネ ル 部</t>
    <phoneticPr fontId="16"/>
  </si>
  <si>
    <t>橋     梁     部</t>
    <phoneticPr fontId="16"/>
  </si>
  <si>
    <t>年次</t>
    <rPh sb="0" eb="1">
      <t>ネン</t>
    </rPh>
    <rPh sb="1" eb="2">
      <t>ジ</t>
    </rPh>
    <phoneticPr fontId="16"/>
  </si>
  <si>
    <t>総延長</t>
    <rPh sb="0" eb="1">
      <t>ソウ</t>
    </rPh>
    <rPh sb="1" eb="3">
      <t>エンチョウ</t>
    </rPh>
    <phoneticPr fontId="16"/>
  </si>
  <si>
    <t>舗装延長</t>
    <phoneticPr fontId="16"/>
  </si>
  <si>
    <t>舗装率</t>
    <phoneticPr fontId="16"/>
  </si>
  <si>
    <t>1.8～4.0m</t>
    <phoneticPr fontId="16"/>
  </si>
  <si>
    <t>割合</t>
    <phoneticPr fontId="16"/>
  </si>
  <si>
    <t>4.0ｍ以上</t>
    <phoneticPr fontId="16"/>
  </si>
  <si>
    <t>総延長</t>
    <phoneticPr fontId="16"/>
  </si>
  <si>
    <t>箇所数</t>
    <rPh sb="0" eb="2">
      <t>カショ</t>
    </rPh>
    <phoneticPr fontId="16"/>
  </si>
  <si>
    <t>平　均</t>
    <phoneticPr fontId="16"/>
  </si>
  <si>
    <t>（ｍ）</t>
  </si>
  <si>
    <t>（％）</t>
  </si>
  <si>
    <t>県管理</t>
    <rPh sb="0" eb="1">
      <t>ケン</t>
    </rPh>
    <rPh sb="1" eb="3">
      <t>カンリ</t>
    </rPh>
    <phoneticPr fontId="16"/>
  </si>
  <si>
    <t>町管理</t>
    <rPh sb="0" eb="1">
      <t>チョウ</t>
    </rPh>
    <rPh sb="1" eb="3">
      <t>カンリ</t>
    </rPh>
    <phoneticPr fontId="16"/>
  </si>
  <si>
    <t>土地改良</t>
    <rPh sb="0" eb="2">
      <t>トチ</t>
    </rPh>
    <rPh sb="2" eb="4">
      <t>カイリョウ</t>
    </rPh>
    <phoneticPr fontId="16"/>
  </si>
  <si>
    <t>平成18年</t>
    <rPh sb="0" eb="2">
      <t>ヘイセイ</t>
    </rPh>
    <rPh sb="4" eb="5">
      <t>ネン</t>
    </rPh>
    <phoneticPr fontId="16"/>
  </si>
  <si>
    <t>市管理</t>
    <rPh sb="0" eb="1">
      <t>シ</t>
    </rPh>
    <rPh sb="1" eb="3">
      <t>カンリ</t>
    </rPh>
    <phoneticPr fontId="16"/>
  </si>
  <si>
    <t>平成19年</t>
    <rPh sb="0" eb="2">
      <t>ヘイセイ</t>
    </rPh>
    <rPh sb="4" eb="5">
      <t>ネン</t>
    </rPh>
    <phoneticPr fontId="16"/>
  </si>
  <si>
    <t>平成20年</t>
    <rPh sb="0" eb="2">
      <t>ヘイセイ</t>
    </rPh>
    <rPh sb="4" eb="5">
      <t>ネン</t>
    </rPh>
    <phoneticPr fontId="16"/>
  </si>
  <si>
    <t>平成21年</t>
    <rPh sb="0" eb="2">
      <t>ヘイセイ</t>
    </rPh>
    <rPh sb="4" eb="5">
      <t>ネン</t>
    </rPh>
    <phoneticPr fontId="16"/>
  </si>
  <si>
    <t>平成23年</t>
    <rPh sb="0" eb="2">
      <t>ヘイセイ</t>
    </rPh>
    <rPh sb="4" eb="5">
      <t>ネン</t>
    </rPh>
    <phoneticPr fontId="16"/>
  </si>
  <si>
    <t>平成24年</t>
    <rPh sb="0" eb="2">
      <t>ヘイセイ</t>
    </rPh>
    <rPh sb="4" eb="5">
      <t>ネン</t>
    </rPh>
    <phoneticPr fontId="16"/>
  </si>
  <si>
    <t>市管理</t>
  </si>
  <si>
    <t>平成25年</t>
    <rPh sb="0" eb="2">
      <t>ヘイセイ</t>
    </rPh>
    <rPh sb="4" eb="5">
      <t>ネン</t>
    </rPh>
    <phoneticPr fontId="16"/>
  </si>
  <si>
    <t>平成26年</t>
    <rPh sb="0" eb="2">
      <t>ヘイセイ</t>
    </rPh>
    <rPh sb="4" eb="5">
      <t>ネン</t>
    </rPh>
    <phoneticPr fontId="16"/>
  </si>
  <si>
    <t>平成28年</t>
    <rPh sb="0" eb="2">
      <t>ヘイセイ</t>
    </rPh>
    <rPh sb="4" eb="5">
      <t>ネン</t>
    </rPh>
    <phoneticPr fontId="16"/>
  </si>
  <si>
    <t>平成29年</t>
    <rPh sb="0" eb="2">
      <t>ヘイセイ</t>
    </rPh>
    <rPh sb="4" eb="5">
      <t>ネン</t>
    </rPh>
    <phoneticPr fontId="16"/>
  </si>
  <si>
    <t>平成30年</t>
    <rPh sb="0" eb="2">
      <t>ヘイセイ</t>
    </rPh>
    <rPh sb="4" eb="5">
      <t>ネン</t>
    </rPh>
    <phoneticPr fontId="16"/>
  </si>
  <si>
    <t>令和元年</t>
    <rPh sb="0" eb="2">
      <t>レイワ</t>
    </rPh>
    <rPh sb="2" eb="3">
      <t>ガン</t>
    </rPh>
    <rPh sb="3" eb="4">
      <t>ネン</t>
    </rPh>
    <phoneticPr fontId="16"/>
  </si>
  <si>
    <t>令和 3年</t>
    <rPh sb="0" eb="2">
      <t>レイワ</t>
    </rPh>
    <rPh sb="4" eb="5">
      <t>ネン</t>
    </rPh>
    <phoneticPr fontId="16"/>
  </si>
  <si>
    <t>令和 4年</t>
    <rPh sb="0" eb="2">
      <t>レイワ</t>
    </rPh>
    <rPh sb="4" eb="5">
      <t>ネン</t>
    </rPh>
    <phoneticPr fontId="16"/>
  </si>
  <si>
    <t>令和 5年</t>
    <rPh sb="0" eb="2">
      <t>レイワ</t>
    </rPh>
    <rPh sb="4" eb="5">
      <t>ネン</t>
    </rPh>
    <phoneticPr fontId="16"/>
  </si>
  <si>
    <t>資料：農業振興課</t>
  </si>
  <si>
    <r>
      <t xml:space="preserve">平成27年
</t>
    </r>
    <r>
      <rPr>
        <sz val="8"/>
        <rFont val="ＭＳ Ｐゴシック"/>
        <family val="3"/>
        <charset val="128"/>
      </rPr>
      <t>x秘匿値含む</t>
    </r>
    <rPh sb="0" eb="2">
      <t>ヘイセイ</t>
    </rPh>
    <rPh sb="4" eb="5">
      <t>ネン</t>
    </rPh>
    <rPh sb="7" eb="10">
      <t>ヒトクチ</t>
    </rPh>
    <rPh sb="10" eb="11">
      <t>フク</t>
    </rPh>
    <phoneticPr fontId="16"/>
  </si>
  <si>
    <t>4.農業</t>
    <rPh sb="2" eb="4">
      <t>ノウギョウ</t>
    </rPh>
    <phoneticPr fontId="30"/>
  </si>
  <si>
    <t>D-1</t>
    <phoneticPr fontId="30"/>
  </si>
  <si>
    <t>主副業別農家数</t>
  </si>
  <si>
    <t>D-1</t>
  </si>
  <si>
    <t>【参考】専兼業別農家数</t>
    <rPh sb="1" eb="3">
      <t>サンコウ</t>
    </rPh>
    <rPh sb="4" eb="5">
      <t>セン</t>
    </rPh>
    <rPh sb="5" eb="7">
      <t>ケンギョウ</t>
    </rPh>
    <rPh sb="7" eb="8">
      <t>ベツ</t>
    </rPh>
    <rPh sb="8" eb="10">
      <t>ノウカ</t>
    </rPh>
    <rPh sb="10" eb="11">
      <t>スウ</t>
    </rPh>
    <phoneticPr fontId="4"/>
  </si>
  <si>
    <t>D-1（参考）</t>
    <rPh sb="4" eb="6">
      <t>サンコウ</t>
    </rPh>
    <phoneticPr fontId="4"/>
  </si>
  <si>
    <t>D-2</t>
    <phoneticPr fontId="30"/>
  </si>
  <si>
    <t>農家世帯員人口（販売農家）</t>
    <rPh sb="0" eb="2">
      <t>ノウカ</t>
    </rPh>
    <rPh sb="2" eb="5">
      <t>セタイイン</t>
    </rPh>
    <rPh sb="5" eb="7">
      <t>ジンコウ</t>
    </rPh>
    <rPh sb="8" eb="10">
      <t>ハンバイ</t>
    </rPh>
    <rPh sb="10" eb="12">
      <t>ノウカ</t>
    </rPh>
    <phoneticPr fontId="4"/>
  </si>
  <si>
    <t>D-2</t>
  </si>
  <si>
    <t>D-3</t>
    <phoneticPr fontId="30"/>
  </si>
  <si>
    <t>基幹的農業従事者（販売農家）</t>
  </si>
  <si>
    <t>D-3</t>
  </si>
  <si>
    <t>【参考】農業就業人口（販売農家）</t>
  </si>
  <si>
    <t>D-3（参考）</t>
    <rPh sb="4" eb="6">
      <t>サンコウ</t>
    </rPh>
    <phoneticPr fontId="4"/>
  </si>
  <si>
    <t>D-4</t>
    <phoneticPr fontId="30"/>
  </si>
  <si>
    <t>経営耕地面積規模別経営体数</t>
    <rPh sb="0" eb="2">
      <t>ケイエイ</t>
    </rPh>
    <rPh sb="2" eb="4">
      <t>コウチ</t>
    </rPh>
    <rPh sb="4" eb="6">
      <t>メンセキ</t>
    </rPh>
    <rPh sb="6" eb="9">
      <t>キボベツ</t>
    </rPh>
    <rPh sb="9" eb="13">
      <t>ケイエイタイスウ</t>
    </rPh>
    <phoneticPr fontId="4"/>
  </si>
  <si>
    <t>D-4</t>
  </si>
  <si>
    <t>D-5</t>
    <phoneticPr fontId="30"/>
  </si>
  <si>
    <t>所有耕地規模別経営体数</t>
    <rPh sb="0" eb="2">
      <t>ショユウ</t>
    </rPh>
    <rPh sb="2" eb="4">
      <t>コウチ</t>
    </rPh>
    <rPh sb="4" eb="7">
      <t>キボベツ</t>
    </rPh>
    <rPh sb="7" eb="9">
      <t>ケイエイ</t>
    </rPh>
    <rPh sb="9" eb="10">
      <t>タイ</t>
    </rPh>
    <rPh sb="10" eb="11">
      <t>スウ</t>
    </rPh>
    <phoneticPr fontId="4"/>
  </si>
  <si>
    <t>D-5</t>
  </si>
  <si>
    <t>D-6</t>
    <phoneticPr fontId="30"/>
  </si>
  <si>
    <t>農機具所有経営体数、所有台数</t>
    <rPh sb="0" eb="3">
      <t>ノウキグ</t>
    </rPh>
    <rPh sb="3" eb="5">
      <t>ショユウ</t>
    </rPh>
    <rPh sb="5" eb="8">
      <t>ケイエイタイ</t>
    </rPh>
    <rPh sb="8" eb="9">
      <t>スウ</t>
    </rPh>
    <rPh sb="10" eb="12">
      <t>ショユウ</t>
    </rPh>
    <rPh sb="12" eb="14">
      <t>ダイスウ</t>
    </rPh>
    <phoneticPr fontId="4"/>
  </si>
  <si>
    <t>D-6</t>
  </si>
  <si>
    <t>D-7</t>
    <phoneticPr fontId="30"/>
  </si>
  <si>
    <t>販売目的の作物の類別作付経営体数、面積</t>
    <rPh sb="0" eb="2">
      <t>ハンバイ</t>
    </rPh>
    <rPh sb="2" eb="4">
      <t>モクテキ</t>
    </rPh>
    <rPh sb="5" eb="7">
      <t>サクモツ</t>
    </rPh>
    <rPh sb="8" eb="10">
      <t>ルイベツ</t>
    </rPh>
    <rPh sb="10" eb="12">
      <t>サクツケ</t>
    </rPh>
    <rPh sb="12" eb="15">
      <t>ケイエイタイ</t>
    </rPh>
    <rPh sb="15" eb="16">
      <t>スウ</t>
    </rPh>
    <rPh sb="17" eb="19">
      <t>メンセキ</t>
    </rPh>
    <phoneticPr fontId="4"/>
  </si>
  <si>
    <t>D-7</t>
  </si>
  <si>
    <t>D-8</t>
    <phoneticPr fontId="30"/>
  </si>
  <si>
    <t>家畜・家きん飼養農家数、頭羽数</t>
    <rPh sb="0" eb="2">
      <t>カチク</t>
    </rPh>
    <rPh sb="3" eb="4">
      <t>カ</t>
    </rPh>
    <rPh sb="6" eb="8">
      <t>シヨウ</t>
    </rPh>
    <rPh sb="8" eb="10">
      <t>ノウカ</t>
    </rPh>
    <rPh sb="10" eb="11">
      <t>スウ</t>
    </rPh>
    <rPh sb="12" eb="13">
      <t>トウ</t>
    </rPh>
    <rPh sb="13" eb="14">
      <t>ハ</t>
    </rPh>
    <rPh sb="14" eb="15">
      <t>スウ</t>
    </rPh>
    <phoneticPr fontId="4"/>
  </si>
  <si>
    <t>D-8</t>
  </si>
  <si>
    <t>D-9</t>
    <phoneticPr fontId="30"/>
  </si>
  <si>
    <t>農地転用実績</t>
    <rPh sb="0" eb="2">
      <t>ノウチ</t>
    </rPh>
    <rPh sb="2" eb="4">
      <t>テンヨウ</t>
    </rPh>
    <rPh sb="4" eb="6">
      <t>ジッセキ</t>
    </rPh>
    <phoneticPr fontId="4"/>
  </si>
  <si>
    <t>D-9</t>
  </si>
  <si>
    <t>D-10</t>
    <phoneticPr fontId="30"/>
  </si>
  <si>
    <t>農道の状況</t>
    <rPh sb="0" eb="2">
      <t>ノウドウ</t>
    </rPh>
    <rPh sb="3" eb="5">
      <t>ジョウキョウ</t>
    </rPh>
    <phoneticPr fontId="4"/>
  </si>
  <si>
    <t>D-10</t>
  </si>
  <si>
    <t>令和６年坂井市統計年報</t>
    <rPh sb="0" eb="2">
      <t>レイワ</t>
    </rPh>
    <rPh sb="3" eb="4">
      <t>ネン</t>
    </rPh>
    <rPh sb="4" eb="7">
      <t>サカイシ</t>
    </rPh>
    <rPh sb="7" eb="11">
      <t>トウケイネンポウ</t>
    </rPh>
    <phoneticPr fontId="30"/>
  </si>
  <si>
    <t>令和 6年</t>
    <rPh sb="0" eb="2">
      <t>レイワ</t>
    </rPh>
    <rPh sb="4" eb="5">
      <t>ネン</t>
    </rPh>
    <phoneticPr fontId="15"/>
  </si>
  <si>
    <t>令和6年</t>
    <rPh sb="0" eb="2">
      <t>レイワ</t>
    </rPh>
    <rPh sb="3" eb="4">
      <t>ネン</t>
    </rPh>
    <phoneticPr fontId="15"/>
  </si>
  <si>
    <t>令和 6年</t>
    <rPh sb="0" eb="2">
      <t>レイワ</t>
    </rPh>
    <rPh sb="4" eb="5">
      <t>ネン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</si>
</sst>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quot;##,###,##0"/>
    <numFmt numFmtId="177" formatCode="#,##0_ "/>
    <numFmt numFmtId="178" formatCode="#,##0;&quot;△ &quot;#,##0"/>
    <numFmt numFmtId="179" formatCode="&quot;(&quot;0.0&quot;)&quot;;&quot;△ &quot;0.0"/>
    <numFmt numFmtId="180" formatCode="&quot;(&quot;0.0&quot;)&quot;;&quot;△ &quot;0.0&quot;)&quot;"/>
    <numFmt numFmtId="181" formatCode="0_);[Red]\(0\)"/>
    <numFmt numFmtId="182" formatCode="0.0_ "/>
    <numFmt numFmtId="183" formatCode="&quot;(&quot;#,##0.0\);\(\$#,##0\)\&amp;&quot;)&quot;"/>
    <numFmt numFmtId="184" formatCode="#,##0.0;&quot;△ &quot;#,##0.0"/>
    <numFmt numFmtId="185" formatCode="_ * #,##0.0_ ;_ * \-#,##0.0_ ;_ * &quot;-&quot;?_ ;_ @_ "/>
    <numFmt numFmtId="186" formatCode="#,##0.00;&quot;△ &quot;#,##0.00"/>
    <numFmt numFmtId="187" formatCode="0.0;&quot;△ &quot;0.0"/>
    <numFmt numFmtId="188" formatCode="#\ ##0"/>
    <numFmt numFmtId="189" formatCode="#\ ##0;\-#\ ##0;##\-"/>
  </numFmts>
  <fonts count="37">
    <font>
      <sz val="10"/>
      <name val="ＭＳ 明朝"/>
      <family val="1"/>
      <charset val="128"/>
    </font>
    <font>
      <sz val="11"/>
      <color theme="1"/>
      <name val="ＭＳ Ｐゴシック"/>
      <family val="2"/>
      <charset val="128"/>
      <scheme val="minor"/>
    </font>
    <font>
      <sz val="11"/>
      <name val="ＭＳ Ｐゴシック"/>
      <family val="3"/>
      <charset val="128"/>
    </font>
    <font>
      <sz val="6"/>
      <name val="ＭＳ 明朝"/>
      <family val="1"/>
      <charset val="128"/>
    </font>
    <font>
      <sz val="10"/>
      <name val="ＭＳ 明朝"/>
      <family val="1"/>
      <charset val="128"/>
    </font>
    <font>
      <sz val="20"/>
      <color theme="1"/>
      <name val="ＭＳ Ｐゴシック"/>
      <family val="3"/>
      <charset val="128"/>
    </font>
    <font>
      <sz val="15"/>
      <color theme="1"/>
      <name val="ＭＳ Ｐゴシック"/>
      <family val="3"/>
      <charset val="128"/>
    </font>
    <font>
      <sz val="10"/>
      <color theme="1"/>
      <name val="ＭＳ Ｐゴシック"/>
      <family val="3"/>
      <charset val="128"/>
    </font>
    <font>
      <sz val="11"/>
      <color theme="1"/>
      <name val="ＭＳ Ｐゴシック"/>
      <family val="3"/>
      <charset val="128"/>
    </font>
    <font>
      <sz val="6"/>
      <color theme="1"/>
      <name val="ＭＳ Ｐゴシック"/>
      <family val="3"/>
      <charset val="128"/>
    </font>
    <font>
      <sz val="9"/>
      <color theme="1"/>
      <name val="ＭＳ Ｐゴシック"/>
      <family val="3"/>
      <charset val="128"/>
    </font>
    <font>
      <sz val="6"/>
      <name val="ＭＳ Ｐ明朝"/>
      <family val="1"/>
      <charset val="128"/>
    </font>
    <font>
      <sz val="7.5"/>
      <color theme="1"/>
      <name val="ＭＳ Ｐゴシック"/>
      <family val="3"/>
      <charset val="128"/>
    </font>
    <font>
      <b/>
      <sz val="9"/>
      <color theme="1"/>
      <name val="ＭＳ Ｐゴシック"/>
      <family val="3"/>
      <charset val="128"/>
    </font>
    <font>
      <sz val="9"/>
      <color rgb="FFFF0000"/>
      <name val="ＭＳ Ｐゴシック"/>
      <family val="3"/>
      <charset val="128"/>
    </font>
    <font>
      <sz val="18"/>
      <name val="ＭＳ ゴシック"/>
      <family val="3"/>
      <charset val="128"/>
    </font>
    <font>
      <sz val="6"/>
      <name val="ＭＳ Ｐゴシック"/>
      <family val="3"/>
      <charset val="128"/>
    </font>
    <font>
      <sz val="8"/>
      <color theme="1"/>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8"/>
      <name val="ＭＳ Ｐゴシック"/>
      <family val="3"/>
      <charset val="128"/>
    </font>
    <font>
      <b/>
      <sz val="9"/>
      <color rgb="FFFF0000"/>
      <name val="ＭＳ Ｐゴシック"/>
      <family val="3"/>
      <charset val="128"/>
    </font>
    <font>
      <sz val="7"/>
      <name val="ＭＳ Ｐゴシック"/>
      <family val="3"/>
      <charset val="128"/>
    </font>
    <font>
      <sz val="10"/>
      <name val="ＭＳ Ｐゴシック"/>
      <family val="3"/>
      <charset val="128"/>
    </font>
    <font>
      <sz val="10.45"/>
      <color indexed="8"/>
      <name val="ＭＳ Ｐ明朝"/>
      <family val="1"/>
      <charset val="128"/>
    </font>
    <font>
      <sz val="9"/>
      <color indexed="8"/>
      <name val="ＭＳ Ｐゴシック"/>
      <family val="3"/>
      <charset val="128"/>
    </font>
    <font>
      <sz val="11"/>
      <name val="明朝"/>
      <family val="1"/>
      <charset val="128"/>
    </font>
    <font>
      <b/>
      <sz val="11"/>
      <name val="ＭＳ Ｐゴシック"/>
      <family val="3"/>
      <charset val="128"/>
    </font>
    <font>
      <sz val="18"/>
      <color theme="1"/>
      <name val="ＭＳ Ｐゴシック"/>
      <family val="3"/>
      <charset val="128"/>
    </font>
    <font>
      <sz val="6"/>
      <name val="ＭＳ Ｐゴシック"/>
      <family val="2"/>
      <charset val="128"/>
      <scheme val="minor"/>
    </font>
    <font>
      <sz val="16"/>
      <color theme="1"/>
      <name val="ＭＳ Ｐゴシック"/>
      <family val="3"/>
      <charset val="128"/>
    </font>
    <font>
      <sz val="12"/>
      <color theme="1"/>
      <name val="ＭＳ Ｐゴシック"/>
      <family val="3"/>
      <charset val="128"/>
    </font>
    <font>
      <sz val="12"/>
      <name val="ＭＳ Ｐゴシック"/>
      <family val="3"/>
      <charset val="128"/>
    </font>
    <font>
      <u/>
      <sz val="11"/>
      <color indexed="12"/>
      <name val="ＭＳ Ｐゴシック"/>
      <family val="3"/>
      <charset val="128"/>
    </font>
    <font>
      <u/>
      <sz val="10"/>
      <color theme="10"/>
      <name val="ＭＳ 明朝"/>
      <family val="1"/>
      <charset val="128"/>
    </font>
    <font>
      <u/>
      <sz val="11"/>
      <color theme="10"/>
      <name val="ＭＳ Ｐゴシック"/>
      <family val="3"/>
      <charset val="128"/>
      <scheme val="major"/>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diagonal style="thin">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 diagonalDown="1">
      <left style="hair">
        <color indexed="64"/>
      </left>
      <right style="thin">
        <color indexed="64"/>
      </right>
      <top/>
      <bottom/>
      <diagonal style="thin">
        <color indexed="64"/>
      </diagonal>
    </border>
    <border diagonalDown="1">
      <left style="thin">
        <color indexed="64"/>
      </left>
      <right style="thin">
        <color indexed="64"/>
      </right>
      <top/>
      <bottom/>
      <diagonal style="thin">
        <color indexed="64"/>
      </diagonal>
    </border>
  </borders>
  <cellStyleXfs count="15">
    <xf numFmtId="0" fontId="0" fillId="0" borderId="0"/>
    <xf numFmtId="0" fontId="2" fillId="0" borderId="0">
      <alignment vertical="center"/>
    </xf>
    <xf numFmtId="0" fontId="4" fillId="0" borderId="0"/>
    <xf numFmtId="0" fontId="2"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alignment vertical="center"/>
    </xf>
    <xf numFmtId="0" fontId="25" fillId="0" borderId="0"/>
    <xf numFmtId="0" fontId="2" fillId="0" borderId="0"/>
    <xf numFmtId="38" fontId="2" fillId="0" borderId="0" applyFont="0" applyFill="0" applyBorder="0" applyAlignment="0" applyProtection="0"/>
    <xf numFmtId="0" fontId="27" fillId="0" borderId="0"/>
    <xf numFmtId="0" fontId="1" fillId="0" borderId="0">
      <alignment vertical="center"/>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cellStyleXfs>
  <cellXfs count="759">
    <xf numFmtId="0" fontId="0" fillId="0" borderId="0" xfId="0"/>
    <xf numFmtId="0" fontId="5" fillId="0" borderId="0" xfId="2" applyFont="1" applyAlignment="1" applyProtection="1">
      <alignment vertical="center"/>
      <protection locked="0"/>
    </xf>
    <xf numFmtId="0" fontId="5" fillId="0" borderId="0" xfId="2" applyFont="1" applyAlignment="1" applyProtection="1">
      <alignment horizontal="center" vertical="center"/>
      <protection locked="0"/>
    </xf>
    <xf numFmtId="176" fontId="6" fillId="0" borderId="0" xfId="2" applyNumberFormat="1" applyFont="1" applyAlignment="1">
      <alignment horizontal="left" vertical="center"/>
    </xf>
    <xf numFmtId="0" fontId="7" fillId="0" borderId="0" xfId="2" applyFont="1"/>
    <xf numFmtId="0" fontId="8" fillId="0" borderId="0" xfId="2" quotePrefix="1" applyFont="1" applyAlignment="1">
      <alignment horizontal="left" vertical="center"/>
    </xf>
    <xf numFmtId="176" fontId="9" fillId="0" borderId="0" xfId="2" applyNumberFormat="1" applyFont="1" applyAlignment="1">
      <alignment horizontal="right"/>
    </xf>
    <xf numFmtId="176" fontId="7" fillId="0" borderId="0" xfId="2" applyNumberFormat="1" applyFont="1" applyAlignment="1">
      <alignment horizontal="right"/>
    </xf>
    <xf numFmtId="0" fontId="10" fillId="0" borderId="0" xfId="2" applyFont="1" applyAlignment="1">
      <alignment horizontal="right"/>
    </xf>
    <xf numFmtId="0" fontId="7" fillId="0" borderId="1" xfId="2" applyFont="1" applyBorder="1" applyAlignment="1">
      <alignment horizontal="center" vertical="center" shrinkToFit="1"/>
    </xf>
    <xf numFmtId="0" fontId="7" fillId="0" borderId="6" xfId="2" applyFont="1" applyBorder="1" applyAlignment="1">
      <alignment horizontal="distributed" vertical="center" justifyLastLine="1"/>
    </xf>
    <xf numFmtId="177" fontId="13" fillId="0" borderId="1" xfId="2" applyNumberFormat="1" applyFont="1" applyBorder="1" applyAlignment="1">
      <alignment horizontal="center" vertical="center"/>
    </xf>
    <xf numFmtId="178" fontId="13" fillId="0" borderId="1" xfId="2" quotePrefix="1" applyNumberFormat="1" applyFont="1" applyBorder="1" applyAlignment="1">
      <alignment vertical="center"/>
    </xf>
    <xf numFmtId="178" fontId="13" fillId="0" borderId="2" xfId="2" quotePrefix="1" applyNumberFormat="1" applyFont="1" applyBorder="1" applyAlignment="1">
      <alignment vertical="center"/>
    </xf>
    <xf numFmtId="177" fontId="10" fillId="0" borderId="4" xfId="2" applyNumberFormat="1" applyFont="1" applyBorder="1" applyAlignment="1">
      <alignment horizontal="right" vertical="center"/>
    </xf>
    <xf numFmtId="178" fontId="10" fillId="0" borderId="4" xfId="2" quotePrefix="1" applyNumberFormat="1" applyFont="1" applyBorder="1" applyAlignment="1">
      <alignment vertical="center"/>
    </xf>
    <xf numFmtId="178" fontId="10" fillId="0" borderId="5" xfId="2" quotePrefix="1" applyNumberFormat="1" applyFont="1" applyBorder="1" applyAlignment="1">
      <alignment vertical="center"/>
    </xf>
    <xf numFmtId="177" fontId="10" fillId="0" borderId="6" xfId="2" applyNumberFormat="1" applyFont="1" applyBorder="1" applyAlignment="1">
      <alignment horizontal="right" vertical="center"/>
    </xf>
    <xf numFmtId="178" fontId="10" fillId="0" borderId="6" xfId="2" quotePrefix="1" applyNumberFormat="1" applyFont="1" applyBorder="1" applyAlignment="1">
      <alignment vertical="center"/>
    </xf>
    <xf numFmtId="178" fontId="10" fillId="0" borderId="7" xfId="2" quotePrefix="1" applyNumberFormat="1" applyFont="1" applyBorder="1" applyAlignment="1">
      <alignment vertical="center"/>
    </xf>
    <xf numFmtId="0" fontId="10" fillId="0" borderId="0" xfId="2" applyFont="1" applyAlignment="1">
      <alignment vertical="center"/>
    </xf>
    <xf numFmtId="0" fontId="7" fillId="0" borderId="0" xfId="2" applyFont="1" applyAlignment="1">
      <alignment horizontal="center"/>
    </xf>
    <xf numFmtId="0" fontId="7" fillId="0" borderId="0" xfId="2" applyFont="1" applyAlignment="1">
      <alignment horizontal="distributed" vertical="center"/>
    </xf>
    <xf numFmtId="0" fontId="7" fillId="0" borderId="12" xfId="2" applyFont="1" applyBorder="1" applyAlignment="1">
      <alignment horizontal="distributed" vertical="center" justifyLastLine="1"/>
    </xf>
    <xf numFmtId="0" fontId="7" fillId="0" borderId="13" xfId="2" applyFont="1" applyBorder="1" applyAlignment="1">
      <alignment horizontal="distributed" vertical="center" justifyLastLine="1"/>
    </xf>
    <xf numFmtId="177" fontId="13" fillId="0" borderId="0" xfId="2" applyNumberFormat="1" applyFont="1"/>
    <xf numFmtId="178" fontId="13" fillId="0" borderId="14" xfId="2" quotePrefix="1" applyNumberFormat="1" applyFont="1" applyBorder="1" applyAlignment="1">
      <alignment vertical="center"/>
    </xf>
    <xf numFmtId="177" fontId="10" fillId="0" borderId="0" xfId="2" applyNumberFormat="1" applyFont="1"/>
    <xf numFmtId="178" fontId="10" fillId="0" borderId="15" xfId="2" quotePrefix="1" applyNumberFormat="1" applyFont="1" applyBorder="1" applyAlignment="1">
      <alignment vertical="center"/>
    </xf>
    <xf numFmtId="178" fontId="10" fillId="0" borderId="16" xfId="2" quotePrefix="1" applyNumberFormat="1" applyFont="1" applyBorder="1" applyAlignment="1">
      <alignment vertical="center"/>
    </xf>
    <xf numFmtId="177" fontId="13" fillId="0" borderId="11" xfId="2" applyNumberFormat="1" applyFont="1" applyBorder="1" applyAlignment="1">
      <alignment horizontal="center" vertical="center"/>
    </xf>
    <xf numFmtId="178" fontId="13" fillId="0" borderId="11" xfId="2" quotePrefix="1" applyNumberFormat="1" applyFont="1" applyBorder="1" applyAlignment="1">
      <alignment vertical="center"/>
    </xf>
    <xf numFmtId="178" fontId="13" fillId="0" borderId="12" xfId="2" quotePrefix="1" applyNumberFormat="1" applyFont="1" applyBorder="1" applyAlignment="1">
      <alignment vertical="center"/>
    </xf>
    <xf numFmtId="178" fontId="13" fillId="0" borderId="13" xfId="2" quotePrefix="1" applyNumberFormat="1" applyFont="1" applyBorder="1" applyAlignment="1">
      <alignment vertical="center"/>
    </xf>
    <xf numFmtId="178" fontId="13" fillId="0" borderId="0" xfId="2" quotePrefix="1" applyNumberFormat="1" applyFont="1" applyAlignment="1">
      <alignment vertical="center"/>
    </xf>
    <xf numFmtId="0" fontId="10" fillId="0" borderId="0" xfId="2" applyFont="1" applyAlignment="1">
      <alignment horizontal="right" vertical="center"/>
    </xf>
    <xf numFmtId="0" fontId="5" fillId="0" borderId="0" xfId="3" applyFont="1" applyProtection="1">
      <alignment vertical="center"/>
      <protection locked="0"/>
    </xf>
    <xf numFmtId="0" fontId="8" fillId="0" borderId="0" xfId="3" applyFont="1" applyAlignment="1">
      <alignment vertical="center" shrinkToFit="1"/>
    </xf>
    <xf numFmtId="0" fontId="8" fillId="0" borderId="0" xfId="3" applyFont="1" applyAlignment="1">
      <alignment horizontal="center" vertical="center" shrinkToFit="1"/>
    </xf>
    <xf numFmtId="178" fontId="8" fillId="0" borderId="0" xfId="3" applyNumberFormat="1" applyFont="1" applyAlignment="1">
      <alignment vertical="center" shrinkToFit="1"/>
    </xf>
    <xf numFmtId="0" fontId="8" fillId="0" borderId="0" xfId="3" applyFont="1">
      <alignment vertical="center"/>
    </xf>
    <xf numFmtId="178" fontId="10" fillId="0" borderId="19" xfId="3" applyNumberFormat="1" applyFont="1" applyBorder="1" applyAlignment="1">
      <alignment horizontal="center" vertical="center" shrinkToFit="1"/>
    </xf>
    <xf numFmtId="178" fontId="10" fillId="0" borderId="20" xfId="3" applyNumberFormat="1" applyFont="1" applyBorder="1" applyAlignment="1">
      <alignment horizontal="center" vertical="center" shrinkToFit="1"/>
    </xf>
    <xf numFmtId="178" fontId="10" fillId="0" borderId="13" xfId="3" applyNumberFormat="1" applyFont="1" applyBorder="1" applyAlignment="1">
      <alignment horizontal="center" vertical="center" shrinkToFit="1"/>
    </xf>
    <xf numFmtId="0" fontId="10" fillId="0" borderId="21" xfId="3" applyFont="1" applyBorder="1" applyAlignment="1">
      <alignment horizontal="center" vertical="center" shrinkToFit="1"/>
    </xf>
    <xf numFmtId="178" fontId="10" fillId="0" borderId="21" xfId="3" applyNumberFormat="1" applyFont="1" applyBorder="1" applyAlignment="1">
      <alignment vertical="center" shrinkToFit="1"/>
    </xf>
    <xf numFmtId="178" fontId="10" fillId="0" borderId="22" xfId="3" applyNumberFormat="1" applyFont="1" applyBorder="1" applyAlignment="1">
      <alignment vertical="center" shrinkToFit="1"/>
    </xf>
    <xf numFmtId="178" fontId="10" fillId="0" borderId="23" xfId="3" applyNumberFormat="1" applyFont="1" applyBorder="1" applyAlignment="1">
      <alignment vertical="center" shrinkToFit="1"/>
    </xf>
    <xf numFmtId="178" fontId="10" fillId="0" borderId="24" xfId="3" applyNumberFormat="1" applyFont="1" applyBorder="1" applyAlignment="1">
      <alignment vertical="center" shrinkToFit="1"/>
    </xf>
    <xf numFmtId="0" fontId="10" fillId="0" borderId="5" xfId="3" applyFont="1" applyBorder="1" applyAlignment="1">
      <alignment vertical="center" shrinkToFit="1"/>
    </xf>
    <xf numFmtId="0" fontId="10" fillId="0" borderId="25" xfId="3" applyFont="1" applyBorder="1" applyAlignment="1">
      <alignment vertical="center" shrinkToFit="1"/>
    </xf>
    <xf numFmtId="0" fontId="10" fillId="0" borderId="26" xfId="3" applyFont="1" applyBorder="1" applyAlignment="1">
      <alignment horizontal="center" vertical="center" shrinkToFit="1"/>
    </xf>
    <xf numFmtId="179" fontId="17" fillId="0" borderId="26" xfId="3" applyNumberFormat="1" applyFont="1" applyBorder="1" applyAlignment="1">
      <alignment vertical="center" shrinkToFit="1"/>
    </xf>
    <xf numFmtId="179" fontId="17" fillId="0" borderId="27" xfId="3" applyNumberFormat="1" applyFont="1" applyBorder="1" applyAlignment="1">
      <alignment vertical="center" shrinkToFit="1"/>
    </xf>
    <xf numFmtId="179" fontId="17" fillId="0" borderId="28" xfId="3" applyNumberFormat="1" applyFont="1" applyBorder="1" applyAlignment="1">
      <alignment vertical="center" shrinkToFit="1"/>
    </xf>
    <xf numFmtId="179" fontId="17" fillId="0" borderId="29" xfId="3" applyNumberFormat="1" applyFont="1" applyBorder="1" applyAlignment="1">
      <alignment vertical="center" shrinkToFit="1"/>
    </xf>
    <xf numFmtId="0" fontId="10" fillId="0" borderId="0" xfId="3" applyFont="1" applyAlignment="1">
      <alignment vertical="center" shrinkToFit="1"/>
    </xf>
    <xf numFmtId="0" fontId="10" fillId="0" borderId="30" xfId="3" applyFont="1" applyBorder="1" applyAlignment="1">
      <alignment horizontal="center" vertical="center" shrinkToFit="1"/>
    </xf>
    <xf numFmtId="178" fontId="10" fillId="0" borderId="30" xfId="3" applyNumberFormat="1" applyFont="1" applyBorder="1" applyAlignment="1">
      <alignment vertical="center" shrinkToFit="1"/>
    </xf>
    <xf numFmtId="178" fontId="10" fillId="0" borderId="31" xfId="3" applyNumberFormat="1" applyFont="1" applyBorder="1" applyAlignment="1">
      <alignment vertical="center" shrinkToFit="1"/>
    </xf>
    <xf numFmtId="178" fontId="10" fillId="0" borderId="32" xfId="3" applyNumberFormat="1" applyFont="1" applyBorder="1" applyAlignment="1">
      <alignment vertical="center" shrinkToFit="1"/>
    </xf>
    <xf numFmtId="178" fontId="10" fillId="0" borderId="33" xfId="3" applyNumberFormat="1" applyFont="1" applyBorder="1" applyAlignment="1">
      <alignment vertical="center" shrinkToFit="1"/>
    </xf>
    <xf numFmtId="0" fontId="10" fillId="0" borderId="2" xfId="3" applyFont="1" applyBorder="1" applyAlignment="1">
      <alignment vertical="center" shrinkToFit="1"/>
    </xf>
    <xf numFmtId="178" fontId="17" fillId="0" borderId="21" xfId="3" applyNumberFormat="1" applyFont="1" applyBorder="1" applyAlignment="1">
      <alignment vertical="center" shrinkToFit="1"/>
    </xf>
    <xf numFmtId="178" fontId="17" fillId="0" borderId="22" xfId="3" applyNumberFormat="1" applyFont="1" applyBorder="1" applyAlignment="1">
      <alignment vertical="center" shrinkToFit="1"/>
    </xf>
    <xf numFmtId="178" fontId="17" fillId="0" borderId="23" xfId="3" applyNumberFormat="1" applyFont="1" applyBorder="1" applyAlignment="1">
      <alignment vertical="center" shrinkToFit="1"/>
    </xf>
    <xf numFmtId="178" fontId="17" fillId="0" borderId="24" xfId="3" applyNumberFormat="1" applyFont="1" applyBorder="1" applyAlignment="1">
      <alignment vertical="center" shrinkToFit="1"/>
    </xf>
    <xf numFmtId="178" fontId="17" fillId="0" borderId="30" xfId="3" applyNumberFormat="1" applyFont="1" applyBorder="1" applyAlignment="1">
      <alignment vertical="center" shrinkToFit="1"/>
    </xf>
    <xf numFmtId="178" fontId="17" fillId="0" borderId="31" xfId="3" applyNumberFormat="1" applyFont="1" applyBorder="1" applyAlignment="1">
      <alignment vertical="center" shrinkToFit="1"/>
    </xf>
    <xf numFmtId="178" fontId="17" fillId="0" borderId="32" xfId="3" applyNumberFormat="1" applyFont="1" applyBorder="1" applyAlignment="1">
      <alignment vertical="center" shrinkToFit="1"/>
    </xf>
    <xf numFmtId="178" fontId="17" fillId="0" borderId="33" xfId="3" applyNumberFormat="1" applyFont="1" applyBorder="1" applyAlignment="1">
      <alignment vertical="center" shrinkToFit="1"/>
    </xf>
    <xf numFmtId="0" fontId="10" fillId="0" borderId="7" xfId="3" applyFont="1" applyBorder="1" applyAlignment="1">
      <alignment vertical="center" shrinkToFit="1"/>
    </xf>
    <xf numFmtId="178" fontId="17" fillId="0" borderId="26" xfId="3" applyNumberFormat="1" applyFont="1" applyBorder="1" applyAlignment="1">
      <alignment vertical="center" shrinkToFit="1"/>
    </xf>
    <xf numFmtId="178" fontId="17" fillId="0" borderId="27" xfId="3" applyNumberFormat="1" applyFont="1" applyBorder="1" applyAlignment="1">
      <alignment vertical="center" shrinkToFit="1"/>
    </xf>
    <xf numFmtId="178" fontId="17" fillId="0" borderId="28" xfId="3" applyNumberFormat="1" applyFont="1" applyBorder="1" applyAlignment="1">
      <alignment vertical="center" shrinkToFit="1"/>
    </xf>
    <xf numFmtId="178" fontId="17" fillId="0" borderId="29" xfId="3" applyNumberFormat="1" applyFont="1" applyBorder="1" applyAlignment="1">
      <alignment vertical="center" shrinkToFit="1"/>
    </xf>
    <xf numFmtId="0" fontId="10" fillId="0" borderId="34" xfId="3" applyFont="1" applyBorder="1" applyAlignment="1">
      <alignment vertical="center" shrinkToFit="1"/>
    </xf>
    <xf numFmtId="178" fontId="10" fillId="0" borderId="26" xfId="3" applyNumberFormat="1" applyFont="1" applyBorder="1" applyAlignment="1">
      <alignment vertical="center" shrinkToFit="1"/>
    </xf>
    <xf numFmtId="178" fontId="10" fillId="0" borderId="27" xfId="3" applyNumberFormat="1" applyFont="1" applyBorder="1" applyAlignment="1">
      <alignment vertical="center" shrinkToFit="1"/>
    </xf>
    <xf numFmtId="178" fontId="10" fillId="0" borderId="28" xfId="3" applyNumberFormat="1" applyFont="1" applyBorder="1" applyAlignment="1">
      <alignment vertical="center" shrinkToFit="1"/>
    </xf>
    <xf numFmtId="178" fontId="10" fillId="0" borderId="29" xfId="3" applyNumberFormat="1" applyFont="1" applyBorder="1" applyAlignment="1">
      <alignment vertical="center" shrinkToFit="1"/>
    </xf>
    <xf numFmtId="178" fontId="13" fillId="0" borderId="21" xfId="3" applyNumberFormat="1" applyFont="1" applyBorder="1" applyAlignment="1">
      <alignment vertical="center" shrinkToFit="1"/>
    </xf>
    <xf numFmtId="178" fontId="13" fillId="0" borderId="22" xfId="3" applyNumberFormat="1" applyFont="1" applyBorder="1" applyAlignment="1">
      <alignment vertical="center" shrinkToFit="1"/>
    </xf>
    <xf numFmtId="178" fontId="13" fillId="0" borderId="23" xfId="3" applyNumberFormat="1" applyFont="1" applyBorder="1" applyAlignment="1">
      <alignment vertical="center" shrinkToFit="1"/>
    </xf>
    <xf numFmtId="178" fontId="13" fillId="0" borderId="24" xfId="3" applyNumberFormat="1" applyFont="1" applyBorder="1" applyAlignment="1">
      <alignment vertical="center" shrinkToFit="1"/>
    </xf>
    <xf numFmtId="178" fontId="13" fillId="0" borderId="30" xfId="3" applyNumberFormat="1" applyFont="1" applyBorder="1" applyAlignment="1">
      <alignment vertical="center" shrinkToFit="1"/>
    </xf>
    <xf numFmtId="178" fontId="13" fillId="0" borderId="31" xfId="3" applyNumberFormat="1" applyFont="1" applyBorder="1" applyAlignment="1">
      <alignment vertical="center" shrinkToFit="1"/>
    </xf>
    <xf numFmtId="178" fontId="13" fillId="0" borderId="32" xfId="3" applyNumberFormat="1" applyFont="1" applyBorder="1" applyAlignment="1">
      <alignment vertical="center" shrinkToFit="1"/>
    </xf>
    <xf numFmtId="178" fontId="13" fillId="0" borderId="33" xfId="3" applyNumberFormat="1" applyFont="1" applyBorder="1" applyAlignment="1">
      <alignment vertical="center" shrinkToFit="1"/>
    </xf>
    <xf numFmtId="178" fontId="13" fillId="0" borderId="26" xfId="3" applyNumberFormat="1" applyFont="1" applyBorder="1" applyAlignment="1">
      <alignment vertical="center" shrinkToFit="1"/>
    </xf>
    <xf numFmtId="178" fontId="13" fillId="0" borderId="27" xfId="3" applyNumberFormat="1" applyFont="1" applyBorder="1" applyAlignment="1">
      <alignment vertical="center" shrinkToFit="1"/>
    </xf>
    <xf numFmtId="178" fontId="13" fillId="0" borderId="28" xfId="3" applyNumberFormat="1" applyFont="1" applyBorder="1" applyAlignment="1">
      <alignment vertical="center" shrinkToFit="1"/>
    </xf>
    <xf numFmtId="178" fontId="13" fillId="0" borderId="29" xfId="3" applyNumberFormat="1" applyFont="1" applyBorder="1" applyAlignment="1">
      <alignment vertical="center" shrinkToFit="1"/>
    </xf>
    <xf numFmtId="0" fontId="10" fillId="0" borderId="0" xfId="3" applyFont="1" applyAlignment="1">
      <alignment horizontal="left" vertical="center"/>
    </xf>
    <xf numFmtId="178" fontId="10" fillId="0" borderId="0" xfId="3" applyNumberFormat="1" applyFont="1" applyAlignment="1">
      <alignment horizontal="right" vertical="center"/>
    </xf>
    <xf numFmtId="0" fontId="10" fillId="0" borderId="0" xfId="3" applyFont="1">
      <alignment vertical="center"/>
    </xf>
    <xf numFmtId="180" fontId="17" fillId="0" borderId="26" xfId="3" applyNumberFormat="1" applyFont="1" applyBorder="1" applyAlignment="1">
      <alignment vertical="center" shrinkToFit="1"/>
    </xf>
    <xf numFmtId="180" fontId="17" fillId="0" borderId="28" xfId="3" applyNumberFormat="1" applyFont="1" applyBorder="1" applyAlignment="1">
      <alignment vertical="center" shrinkToFit="1"/>
    </xf>
    <xf numFmtId="180" fontId="17" fillId="0" borderId="29" xfId="3" applyNumberFormat="1" applyFont="1" applyBorder="1" applyAlignment="1">
      <alignment vertical="center" shrinkToFit="1"/>
    </xf>
    <xf numFmtId="178" fontId="10" fillId="0" borderId="23" xfId="3" applyNumberFormat="1" applyFont="1" applyBorder="1" applyAlignment="1">
      <alignment horizontal="right" vertical="center" shrinkToFit="1"/>
    </xf>
    <xf numFmtId="178" fontId="10" fillId="0" borderId="24" xfId="3" applyNumberFormat="1" applyFont="1" applyBorder="1" applyAlignment="1">
      <alignment horizontal="right" vertical="center" shrinkToFit="1"/>
    </xf>
    <xf numFmtId="181" fontId="10" fillId="0" borderId="32" xfId="3" applyNumberFormat="1" applyFont="1" applyBorder="1" applyAlignment="1">
      <alignment vertical="center" shrinkToFit="1"/>
    </xf>
    <xf numFmtId="181" fontId="10" fillId="0" borderId="33" xfId="3" applyNumberFormat="1" applyFont="1" applyBorder="1" applyAlignment="1">
      <alignment vertical="center" shrinkToFit="1"/>
    </xf>
    <xf numFmtId="181" fontId="8" fillId="0" borderId="0" xfId="3" applyNumberFormat="1" applyFont="1" applyAlignment="1">
      <alignment vertical="center" shrinkToFit="1"/>
    </xf>
    <xf numFmtId="181" fontId="10" fillId="0" borderId="23" xfId="3" applyNumberFormat="1" applyFont="1" applyBorder="1" applyAlignment="1">
      <alignment vertical="center" shrinkToFit="1"/>
    </xf>
    <xf numFmtId="181" fontId="10" fillId="0" borderId="24" xfId="3" applyNumberFormat="1" applyFont="1" applyBorder="1" applyAlignment="1">
      <alignment vertical="center" shrinkToFit="1"/>
    </xf>
    <xf numFmtId="181" fontId="10" fillId="0" borderId="28" xfId="3" applyNumberFormat="1" applyFont="1" applyBorder="1" applyAlignment="1">
      <alignment vertical="center" shrinkToFit="1"/>
    </xf>
    <xf numFmtId="181" fontId="10" fillId="0" borderId="29" xfId="3" applyNumberFormat="1" applyFont="1" applyBorder="1" applyAlignment="1">
      <alignment vertical="center" shrinkToFit="1"/>
    </xf>
    <xf numFmtId="178" fontId="13" fillId="0" borderId="21" xfId="3" applyNumberFormat="1" applyFont="1" applyBorder="1" applyAlignment="1">
      <alignment horizontal="right" vertical="center" shrinkToFit="1"/>
    </xf>
    <xf numFmtId="178" fontId="13" fillId="0" borderId="23" xfId="3" applyNumberFormat="1" applyFont="1" applyBorder="1" applyAlignment="1">
      <alignment horizontal="right" vertical="center" shrinkToFit="1"/>
    </xf>
    <xf numFmtId="178" fontId="13" fillId="0" borderId="24" xfId="3" applyNumberFormat="1" applyFont="1" applyBorder="1" applyAlignment="1">
      <alignment horizontal="right" vertical="center" shrinkToFit="1"/>
    </xf>
    <xf numFmtId="178" fontId="10" fillId="0" borderId="30" xfId="3" applyNumberFormat="1" applyFont="1" applyBorder="1" applyAlignment="1">
      <alignment horizontal="right" vertical="center" shrinkToFit="1"/>
    </xf>
    <xf numFmtId="178" fontId="10" fillId="0" borderId="32" xfId="3" applyNumberFormat="1" applyFont="1" applyBorder="1" applyAlignment="1">
      <alignment horizontal="right" vertical="center" shrinkToFit="1"/>
    </xf>
    <xf numFmtId="178" fontId="10" fillId="0" borderId="33" xfId="3" applyNumberFormat="1" applyFont="1" applyBorder="1" applyAlignment="1">
      <alignment horizontal="right" vertical="center" shrinkToFit="1"/>
    </xf>
    <xf numFmtId="180" fontId="17" fillId="0" borderId="26" xfId="3" applyNumberFormat="1" applyFont="1" applyBorder="1" applyAlignment="1">
      <alignment horizontal="right" vertical="center" shrinkToFit="1"/>
    </xf>
    <xf numFmtId="180" fontId="17" fillId="0" borderId="28" xfId="3" applyNumberFormat="1" applyFont="1" applyBorder="1" applyAlignment="1">
      <alignment horizontal="right" vertical="center" shrinkToFit="1"/>
    </xf>
    <xf numFmtId="180" fontId="17" fillId="0" borderId="29" xfId="3" applyNumberFormat="1" applyFont="1" applyBorder="1" applyAlignment="1">
      <alignment horizontal="right" vertical="center" shrinkToFit="1"/>
    </xf>
    <xf numFmtId="178" fontId="10" fillId="0" borderId="21" xfId="3" applyNumberFormat="1" applyFont="1" applyBorder="1" applyAlignment="1">
      <alignment horizontal="right" vertical="center" shrinkToFit="1"/>
    </xf>
    <xf numFmtId="178" fontId="10" fillId="0" borderId="26" xfId="3" applyNumberFormat="1" applyFont="1" applyBorder="1" applyAlignment="1">
      <alignment horizontal="right" vertical="center" shrinkToFit="1"/>
    </xf>
    <xf numFmtId="178" fontId="10" fillId="0" borderId="28" xfId="3" applyNumberFormat="1" applyFont="1" applyBorder="1" applyAlignment="1">
      <alignment horizontal="right" vertical="center" shrinkToFit="1"/>
    </xf>
    <xf numFmtId="178" fontId="10" fillId="0" borderId="29" xfId="3" applyNumberFormat="1" applyFont="1" applyBorder="1" applyAlignment="1">
      <alignment horizontal="right" vertical="center" shrinkToFit="1"/>
    </xf>
    <xf numFmtId="0" fontId="10" fillId="0" borderId="0" xfId="3" applyFont="1" applyAlignment="1">
      <alignment horizontal="right" vertical="center" shrinkToFit="1"/>
    </xf>
    <xf numFmtId="0" fontId="10" fillId="0" borderId="0" xfId="3" applyFont="1" applyAlignment="1">
      <alignment horizontal="center" vertical="center" shrinkToFit="1"/>
    </xf>
    <xf numFmtId="178" fontId="10" fillId="0" borderId="0" xfId="3" applyNumberFormat="1" applyFont="1" applyAlignment="1">
      <alignment vertical="center" shrinkToFit="1"/>
    </xf>
    <xf numFmtId="178" fontId="10" fillId="0" borderId="6" xfId="3" applyNumberFormat="1" applyFont="1" applyBorder="1" applyAlignment="1">
      <alignment horizontal="center" vertical="center" shrinkToFit="1"/>
    </xf>
    <xf numFmtId="0" fontId="10" fillId="0" borderId="35" xfId="3" applyFont="1" applyBorder="1" applyAlignment="1">
      <alignment vertical="center" shrinkToFit="1"/>
    </xf>
    <xf numFmtId="0" fontId="10" fillId="0" borderId="0" xfId="3" applyFont="1" applyAlignment="1">
      <alignment horizontal="right" vertical="center"/>
    </xf>
    <xf numFmtId="0" fontId="7" fillId="0" borderId="0" xfId="3" applyFont="1">
      <alignment vertical="center"/>
    </xf>
    <xf numFmtId="0" fontId="19" fillId="0" borderId="0" xfId="3" applyFont="1" applyProtection="1">
      <alignment vertical="center"/>
      <protection locked="0"/>
    </xf>
    <xf numFmtId="0" fontId="18" fillId="0" borderId="0" xfId="3" applyFont="1">
      <alignment vertical="center"/>
    </xf>
    <xf numFmtId="0" fontId="2" fillId="0" borderId="0" xfId="3">
      <alignment vertical="center"/>
    </xf>
    <xf numFmtId="0" fontId="18" fillId="0" borderId="0" xfId="3" applyFont="1" applyAlignment="1">
      <alignment horizontal="right"/>
    </xf>
    <xf numFmtId="0" fontId="20" fillId="0" borderId="6" xfId="3" applyFont="1" applyBorder="1" applyAlignment="1">
      <alignment horizontal="center" vertical="center" shrinkToFit="1"/>
    </xf>
    <xf numFmtId="0" fontId="18" fillId="0" borderId="19" xfId="3" applyFont="1" applyBorder="1" applyAlignment="1">
      <alignment horizontal="center" vertical="center" shrinkToFit="1"/>
    </xf>
    <xf numFmtId="0" fontId="18" fillId="0" borderId="20" xfId="3" applyFont="1" applyBorder="1" applyAlignment="1">
      <alignment horizontal="center" vertical="center" shrinkToFit="1"/>
    </xf>
    <xf numFmtId="0" fontId="18" fillId="0" borderId="13" xfId="3" applyFont="1" applyBorder="1" applyAlignment="1">
      <alignment horizontal="center" vertical="center" shrinkToFit="1"/>
    </xf>
    <xf numFmtId="38" fontId="20" fillId="0" borderId="1" xfId="4" applyFont="1" applyFill="1" applyBorder="1" applyAlignment="1">
      <alignment vertical="center" shrinkToFit="1"/>
    </xf>
    <xf numFmtId="38" fontId="20" fillId="0" borderId="37" xfId="4" applyFont="1" applyFill="1" applyBorder="1" applyAlignment="1">
      <alignment vertical="center" shrinkToFit="1"/>
    </xf>
    <xf numFmtId="38" fontId="20" fillId="0" borderId="38" xfId="4" applyFont="1" applyFill="1" applyBorder="1" applyAlignment="1">
      <alignment vertical="center" shrinkToFit="1"/>
    </xf>
    <xf numFmtId="38" fontId="20" fillId="0" borderId="14" xfId="4" applyFont="1" applyFill="1" applyBorder="1" applyAlignment="1">
      <alignment vertical="center" shrinkToFit="1"/>
    </xf>
    <xf numFmtId="0" fontId="20" fillId="0" borderId="5" xfId="3" applyFont="1" applyBorder="1" applyAlignment="1">
      <alignment vertical="center" shrinkToFit="1"/>
    </xf>
    <xf numFmtId="182" fontId="21" fillId="0" borderId="39" xfId="3" applyNumberFormat="1" applyFont="1" applyBorder="1" applyAlignment="1">
      <alignment horizontal="distributed" vertical="center" justifyLastLine="1" shrinkToFit="1"/>
    </xf>
    <xf numFmtId="183" fontId="21" fillId="0" borderId="40" xfId="4" applyNumberFormat="1" applyFont="1" applyFill="1" applyBorder="1" applyAlignment="1">
      <alignment horizontal="right" vertical="center" shrinkToFit="1"/>
    </xf>
    <xf numFmtId="183" fontId="21" fillId="0" borderId="41" xfId="3" applyNumberFormat="1" applyFont="1" applyBorder="1" applyAlignment="1">
      <alignment vertical="center" shrinkToFit="1"/>
    </xf>
    <xf numFmtId="183" fontId="21" fillId="0" borderId="42" xfId="3" applyNumberFormat="1" applyFont="1" applyBorder="1" applyAlignment="1">
      <alignment vertical="center" shrinkToFit="1"/>
    </xf>
    <xf numFmtId="183" fontId="21" fillId="0" borderId="43" xfId="3" applyNumberFormat="1" applyFont="1" applyBorder="1" applyAlignment="1">
      <alignment vertical="center" shrinkToFit="1"/>
    </xf>
    <xf numFmtId="0" fontId="18" fillId="0" borderId="5" xfId="3" applyFont="1" applyBorder="1">
      <alignment vertical="center"/>
    </xf>
    <xf numFmtId="0" fontId="18" fillId="0" borderId="43" xfId="3" applyFont="1" applyBorder="1" applyAlignment="1">
      <alignment horizontal="right" vertical="center" justifyLastLine="1" shrinkToFit="1"/>
    </xf>
    <xf numFmtId="38" fontId="18" fillId="0" borderId="40" xfId="4" applyFont="1" applyFill="1" applyBorder="1" applyAlignment="1">
      <alignment vertical="center" shrinkToFit="1"/>
    </xf>
    <xf numFmtId="38" fontId="18" fillId="0" borderId="41" xfId="4" applyFont="1" applyFill="1" applyBorder="1" applyAlignment="1">
      <alignment vertical="center" shrinkToFit="1"/>
    </xf>
    <xf numFmtId="38" fontId="18" fillId="0" borderId="42" xfId="4" applyFont="1" applyFill="1" applyBorder="1" applyAlignment="1">
      <alignment vertical="center" shrinkToFit="1"/>
    </xf>
    <xf numFmtId="38" fontId="18" fillId="0" borderId="43" xfId="4" applyFont="1" applyFill="1" applyBorder="1" applyAlignment="1">
      <alignment vertical="center" shrinkToFit="1"/>
    </xf>
    <xf numFmtId="0" fontId="18" fillId="0" borderId="33" xfId="3" applyFont="1" applyBorder="1" applyAlignment="1">
      <alignment horizontal="right" vertical="center" justifyLastLine="1" shrinkToFit="1"/>
    </xf>
    <xf numFmtId="38" fontId="18" fillId="0" borderId="31" xfId="4" applyFont="1" applyFill="1" applyBorder="1" applyAlignment="1">
      <alignment vertical="center" shrinkToFit="1"/>
    </xf>
    <xf numFmtId="38" fontId="18" fillId="0" borderId="32" xfId="4" applyFont="1" applyFill="1" applyBorder="1" applyAlignment="1">
      <alignment vertical="center" shrinkToFit="1"/>
    </xf>
    <xf numFmtId="38" fontId="18" fillId="0" borderId="33" xfId="4" applyFont="1" applyFill="1" applyBorder="1" applyAlignment="1">
      <alignment vertical="center" shrinkToFit="1"/>
    </xf>
    <xf numFmtId="0" fontId="18" fillId="0" borderId="7" xfId="3" applyFont="1" applyBorder="1">
      <alignment vertical="center"/>
    </xf>
    <xf numFmtId="0" fontId="18" fillId="0" borderId="29" xfId="3" applyFont="1" applyBorder="1" applyAlignment="1">
      <alignment horizontal="right" vertical="center" justifyLastLine="1" shrinkToFit="1"/>
    </xf>
    <xf numFmtId="38" fontId="18" fillId="0" borderId="27" xfId="4" applyFont="1" applyFill="1" applyBorder="1" applyAlignment="1">
      <alignment vertical="center" shrinkToFit="1"/>
    </xf>
    <xf numFmtId="38" fontId="18" fillId="0" borderId="28" xfId="4" applyFont="1" applyFill="1" applyBorder="1" applyAlignment="1">
      <alignment vertical="center" shrinkToFit="1"/>
    </xf>
    <xf numFmtId="38" fontId="18" fillId="0" borderId="29" xfId="4" applyFont="1" applyFill="1" applyBorder="1" applyAlignment="1">
      <alignment vertical="center" shrinkToFit="1"/>
    </xf>
    <xf numFmtId="38" fontId="18" fillId="0" borderId="30" xfId="4" applyFont="1" applyFill="1" applyBorder="1" applyAlignment="1">
      <alignment vertical="center" shrinkToFit="1"/>
    </xf>
    <xf numFmtId="38" fontId="18" fillId="0" borderId="26" xfId="4" applyFont="1" applyFill="1" applyBorder="1" applyAlignment="1">
      <alignment vertical="center" shrinkToFit="1"/>
    </xf>
    <xf numFmtId="182" fontId="21" fillId="0" borderId="25" xfId="3" applyNumberFormat="1" applyFont="1" applyBorder="1" applyAlignment="1">
      <alignment horizontal="distributed" vertical="center" justifyLastLine="1" shrinkToFit="1"/>
    </xf>
    <xf numFmtId="183" fontId="21" fillId="0" borderId="4" xfId="4" applyNumberFormat="1" applyFont="1" applyFill="1" applyBorder="1" applyAlignment="1">
      <alignment horizontal="right" vertical="center" shrinkToFit="1"/>
    </xf>
    <xf numFmtId="183" fontId="21" fillId="0" borderId="44" xfId="3" applyNumberFormat="1" applyFont="1" applyBorder="1" applyAlignment="1">
      <alignment vertical="center" shrinkToFit="1"/>
    </xf>
    <xf numFmtId="183" fontId="21" fillId="0" borderId="45" xfId="3" applyNumberFormat="1" applyFont="1" applyBorder="1" applyAlignment="1">
      <alignment vertical="center" shrinkToFit="1"/>
    </xf>
    <xf numFmtId="183" fontId="21" fillId="0" borderId="15" xfId="3" applyNumberFormat="1" applyFont="1" applyBorder="1" applyAlignment="1">
      <alignment vertical="center" shrinkToFit="1"/>
    </xf>
    <xf numFmtId="0" fontId="18" fillId="0" borderId="44" xfId="3" applyFont="1" applyBorder="1">
      <alignment vertical="center"/>
    </xf>
    <xf numFmtId="0" fontId="18" fillId="0" borderId="0" xfId="3" applyFont="1" applyAlignment="1">
      <alignment horizontal="left" vertical="center"/>
    </xf>
    <xf numFmtId="0" fontId="18" fillId="0" borderId="0" xfId="3" applyFont="1" applyAlignment="1">
      <alignment horizontal="right" vertical="center"/>
    </xf>
    <xf numFmtId="0" fontId="2" fillId="0" borderId="0" xfId="3" applyAlignment="1">
      <alignment vertical="center" shrinkToFit="1"/>
    </xf>
    <xf numFmtId="182" fontId="18" fillId="0" borderId="0" xfId="3" applyNumberFormat="1" applyFont="1" applyAlignment="1">
      <alignment vertical="center" shrinkToFit="1"/>
    </xf>
    <xf numFmtId="0" fontId="2" fillId="0" borderId="0" xfId="3" quotePrefix="1">
      <alignment vertical="center"/>
    </xf>
    <xf numFmtId="0" fontId="18" fillId="0" borderId="11" xfId="3" applyFont="1" applyBorder="1" applyAlignment="1">
      <alignment horizontal="distributed" vertical="center" justifyLastLine="1" shrinkToFit="1"/>
    </xf>
    <xf numFmtId="0" fontId="18" fillId="0" borderId="46" xfId="3" applyFont="1" applyBorder="1" applyAlignment="1">
      <alignment horizontal="center" vertical="center" wrapText="1" shrinkToFit="1"/>
    </xf>
    <xf numFmtId="0" fontId="18" fillId="0" borderId="20" xfId="3" applyFont="1" applyBorder="1" applyAlignment="1">
      <alignment horizontal="center" vertical="center" wrapText="1" shrinkToFit="1"/>
    </xf>
    <xf numFmtId="0" fontId="18" fillId="0" borderId="18" xfId="3" applyFont="1" applyBorder="1" applyAlignment="1">
      <alignment horizontal="center" vertical="center" wrapText="1" shrinkToFit="1"/>
    </xf>
    <xf numFmtId="0" fontId="20" fillId="0" borderId="21" xfId="3" applyFont="1" applyBorder="1" applyAlignment="1">
      <alignment horizontal="distributed" vertical="center" justifyLastLine="1" shrinkToFit="1"/>
    </xf>
    <xf numFmtId="38" fontId="20" fillId="0" borderId="47" xfId="4" applyFont="1" applyFill="1" applyBorder="1" applyAlignment="1">
      <alignment vertical="center" shrinkToFit="1"/>
    </xf>
    <xf numFmtId="38" fontId="20" fillId="0" borderId="39" xfId="4" applyFont="1" applyFill="1" applyBorder="1" applyAlignment="1">
      <alignment vertical="center" shrinkToFit="1"/>
    </xf>
    <xf numFmtId="182" fontId="18" fillId="0" borderId="34" xfId="3" applyNumberFormat="1" applyFont="1" applyBorder="1" applyAlignment="1">
      <alignment horizontal="distributed" vertical="center" justifyLastLine="1" shrinkToFit="1"/>
    </xf>
    <xf numFmtId="179" fontId="18" fillId="0" borderId="26" xfId="4" applyNumberFormat="1" applyFont="1" applyFill="1" applyBorder="1" applyAlignment="1">
      <alignment vertical="center" shrinkToFit="1"/>
    </xf>
    <xf numFmtId="179" fontId="18" fillId="0" borderId="47" xfId="3" applyNumberFormat="1" applyFont="1" applyBorder="1" applyAlignment="1">
      <alignment vertical="center" shrinkToFit="1"/>
    </xf>
    <xf numFmtId="179" fontId="18" fillId="0" borderId="28" xfId="3" applyNumberFormat="1" applyFont="1" applyBorder="1" applyAlignment="1">
      <alignment vertical="center" shrinkToFit="1"/>
    </xf>
    <xf numFmtId="179" fontId="18" fillId="0" borderId="48" xfId="3" applyNumberFormat="1" applyFont="1" applyBorder="1" applyAlignment="1">
      <alignment vertical="center" shrinkToFit="1"/>
    </xf>
    <xf numFmtId="179" fontId="18" fillId="0" borderId="49" xfId="3" applyNumberFormat="1" applyFont="1" applyBorder="1" applyAlignment="1">
      <alignment vertical="center" shrinkToFit="1"/>
    </xf>
    <xf numFmtId="0" fontId="18" fillId="0" borderId="22" xfId="3" applyFont="1" applyBorder="1" applyAlignment="1">
      <alignment horizontal="center" vertical="center" justifyLastLine="1" shrinkToFit="1"/>
    </xf>
    <xf numFmtId="38" fontId="18" fillId="0" borderId="21" xfId="4" applyFont="1" applyFill="1" applyBorder="1" applyAlignment="1">
      <alignment vertical="center" shrinkToFit="1"/>
    </xf>
    <xf numFmtId="178" fontId="18" fillId="0" borderId="50" xfId="5" applyNumberFormat="1" applyFont="1" applyBorder="1" applyAlignment="1">
      <alignment horizontal="right" vertical="center" shrinkToFit="1"/>
    </xf>
    <xf numFmtId="178" fontId="18" fillId="0" borderId="47" xfId="5" applyNumberFormat="1" applyFont="1" applyBorder="1" applyAlignment="1">
      <alignment horizontal="right" vertical="center" shrinkToFit="1"/>
    </xf>
    <xf numFmtId="178" fontId="18" fillId="0" borderId="39" xfId="5" applyNumberFormat="1" applyFont="1" applyBorder="1" applyAlignment="1">
      <alignment horizontal="right" vertical="center" shrinkToFit="1"/>
    </xf>
    <xf numFmtId="0" fontId="18" fillId="0" borderId="30" xfId="3" applyFont="1" applyBorder="1" applyAlignment="1">
      <alignment horizontal="center" vertical="center" justifyLastLine="1" shrinkToFit="1"/>
    </xf>
    <xf numFmtId="38" fontId="18" fillId="0" borderId="51" xfId="4" applyFont="1" applyFill="1" applyBorder="1" applyAlignment="1">
      <alignment vertical="center" shrinkToFit="1"/>
    </xf>
    <xf numFmtId="178" fontId="18" fillId="0" borderId="52" xfId="5" applyNumberFormat="1" applyFont="1" applyBorder="1" applyAlignment="1">
      <alignment horizontal="right" vertical="center" shrinkToFit="1"/>
    </xf>
    <xf numFmtId="178" fontId="18" fillId="0" borderId="51" xfId="5" applyNumberFormat="1" applyFont="1" applyBorder="1" applyAlignment="1">
      <alignment horizontal="right" vertical="center" shrinkToFit="1"/>
    </xf>
    <xf numFmtId="178" fontId="18" fillId="0" borderId="25" xfId="5" applyNumberFormat="1" applyFont="1" applyBorder="1" applyAlignment="1">
      <alignment horizontal="right" vertical="center" shrinkToFit="1"/>
    </xf>
    <xf numFmtId="0" fontId="18" fillId="0" borderId="6" xfId="3" applyFont="1" applyBorder="1" applyAlignment="1">
      <alignment horizontal="center" vertical="center" justifyLastLine="1" shrinkToFit="1"/>
    </xf>
    <xf numFmtId="38" fontId="18" fillId="0" borderId="35" xfId="4" applyFont="1" applyFill="1" applyBorder="1" applyAlignment="1">
      <alignment vertical="center" shrinkToFit="1"/>
    </xf>
    <xf numFmtId="178" fontId="18" fillId="0" borderId="27" xfId="5" applyNumberFormat="1" applyFont="1" applyBorder="1" applyAlignment="1">
      <alignment horizontal="right" vertical="center" shrinkToFit="1"/>
    </xf>
    <xf numFmtId="178" fontId="18" fillId="0" borderId="48" xfId="5" applyNumberFormat="1" applyFont="1" applyBorder="1" applyAlignment="1">
      <alignment horizontal="right" vertical="center" shrinkToFit="1"/>
    </xf>
    <xf numFmtId="178" fontId="18" fillId="0" borderId="49" xfId="5" applyNumberFormat="1" applyFont="1" applyBorder="1" applyAlignment="1">
      <alignment horizontal="right" vertical="center" shrinkToFit="1"/>
    </xf>
    <xf numFmtId="0" fontId="20" fillId="0" borderId="37" xfId="3" applyFont="1" applyBorder="1" applyAlignment="1">
      <alignment horizontal="distributed" vertical="center" justifyLastLine="1" shrinkToFit="1"/>
    </xf>
    <xf numFmtId="38" fontId="20" fillId="0" borderId="25" xfId="4" applyFont="1" applyFill="1" applyBorder="1" applyAlignment="1">
      <alignment vertical="center" shrinkToFit="1"/>
    </xf>
    <xf numFmtId="182" fontId="18" fillId="0" borderId="26" xfId="3" applyNumberFormat="1" applyFont="1" applyBorder="1" applyAlignment="1">
      <alignment horizontal="distributed" vertical="center" justifyLastLine="1" shrinkToFit="1"/>
    </xf>
    <xf numFmtId="179" fontId="18" fillId="0" borderId="29" xfId="3" applyNumberFormat="1" applyFont="1" applyBorder="1" applyAlignment="1">
      <alignment vertical="center" shrinkToFit="1"/>
    </xf>
    <xf numFmtId="0" fontId="18" fillId="0" borderId="1" xfId="3" applyFont="1" applyBorder="1" applyAlignment="1">
      <alignment horizontal="center" vertical="center" justifyLastLine="1" shrinkToFit="1"/>
    </xf>
    <xf numFmtId="38" fontId="18" fillId="0" borderId="3" xfId="4" applyFont="1" applyFill="1" applyBorder="1" applyAlignment="1">
      <alignment vertical="center" shrinkToFit="1"/>
    </xf>
    <xf numFmtId="178" fontId="18" fillId="0" borderId="53" xfId="5" applyNumberFormat="1" applyFont="1" applyBorder="1" applyAlignment="1">
      <alignment horizontal="right" vertical="center" shrinkToFit="1"/>
    </xf>
    <xf numFmtId="178" fontId="18" fillId="0" borderId="43" xfId="5" applyNumberFormat="1" applyFont="1" applyBorder="1" applyAlignment="1">
      <alignment horizontal="right" vertical="center" shrinkToFit="1"/>
    </xf>
    <xf numFmtId="0" fontId="18" fillId="0" borderId="54" xfId="3" applyFont="1" applyBorder="1" applyAlignment="1">
      <alignment horizontal="center" vertical="center" justifyLastLine="1" shrinkToFit="1"/>
    </xf>
    <xf numFmtId="178" fontId="18" fillId="0" borderId="31" xfId="5" applyNumberFormat="1" applyFont="1" applyBorder="1" applyAlignment="1">
      <alignment horizontal="right" vertical="center" shrinkToFit="1"/>
    </xf>
    <xf numFmtId="178" fontId="18" fillId="0" borderId="55" xfId="5" applyNumberFormat="1" applyFont="1" applyBorder="1" applyAlignment="1">
      <alignment horizontal="right" vertical="center" shrinkToFit="1"/>
    </xf>
    <xf numFmtId="0" fontId="18" fillId="0" borderId="4" xfId="3" applyFont="1" applyBorder="1" applyAlignment="1">
      <alignment horizontal="center" vertical="center" justifyLastLine="1" shrinkToFit="1"/>
    </xf>
    <xf numFmtId="38" fontId="18" fillId="0" borderId="25" xfId="4" applyFont="1" applyFill="1" applyBorder="1" applyAlignment="1">
      <alignment vertical="center" shrinkToFit="1"/>
    </xf>
    <xf numFmtId="178" fontId="18" fillId="0" borderId="56" xfId="5" applyNumberFormat="1" applyFont="1" applyBorder="1" applyAlignment="1">
      <alignment horizontal="right" vertical="center" shrinkToFit="1"/>
    </xf>
    <xf numFmtId="178" fontId="18" fillId="0" borderId="57" xfId="5" applyNumberFormat="1" applyFont="1" applyBorder="1" applyAlignment="1">
      <alignment horizontal="right" vertical="center" shrinkToFit="1"/>
    </xf>
    <xf numFmtId="38" fontId="20" fillId="0" borderId="21" xfId="4" applyFont="1" applyFill="1" applyBorder="1" applyAlignment="1">
      <alignment vertical="center" shrinkToFit="1"/>
    </xf>
    <xf numFmtId="38" fontId="20" fillId="0" borderId="50" xfId="4" applyFont="1" applyFill="1" applyBorder="1" applyAlignment="1">
      <alignment vertical="center" shrinkToFit="1"/>
    </xf>
    <xf numFmtId="182" fontId="18" fillId="0" borderId="6" xfId="3" applyNumberFormat="1" applyFont="1" applyBorder="1" applyAlignment="1">
      <alignment horizontal="distributed" vertical="center" justifyLastLine="1" shrinkToFit="1"/>
    </xf>
    <xf numFmtId="179" fontId="18" fillId="0" borderId="35" xfId="4" applyNumberFormat="1" applyFont="1" applyFill="1" applyBorder="1" applyAlignment="1">
      <alignment vertical="center" shrinkToFit="1"/>
    </xf>
    <xf numFmtId="179" fontId="18" fillId="0" borderId="58" xfId="3" applyNumberFormat="1" applyFont="1" applyBorder="1" applyAlignment="1">
      <alignment vertical="center" shrinkToFit="1"/>
    </xf>
    <xf numFmtId="0" fontId="18" fillId="0" borderId="21" xfId="3" applyFont="1" applyBorder="1" applyAlignment="1">
      <alignment horizontal="center" vertical="center" justifyLastLine="1" shrinkToFit="1"/>
    </xf>
    <xf numFmtId="178" fontId="18" fillId="0" borderId="15" xfId="5" applyNumberFormat="1" applyFont="1" applyBorder="1" applyAlignment="1">
      <alignment horizontal="right" vertical="center" shrinkToFit="1"/>
    </xf>
    <xf numFmtId="178" fontId="18" fillId="0" borderId="33" xfId="5" applyNumberFormat="1" applyFont="1" applyBorder="1" applyAlignment="1">
      <alignment horizontal="right" vertical="center" shrinkToFit="1"/>
    </xf>
    <xf numFmtId="0" fontId="20" fillId="0" borderId="1" xfId="3" applyFont="1" applyBorder="1" applyAlignment="1">
      <alignment horizontal="distributed" vertical="center" justifyLastLine="1" shrinkToFit="1"/>
    </xf>
    <xf numFmtId="38" fontId="20" fillId="0" borderId="3" xfId="4" applyFont="1" applyFill="1" applyBorder="1" applyAlignment="1">
      <alignment vertical="center" shrinkToFit="1"/>
    </xf>
    <xf numFmtId="0" fontId="18" fillId="0" borderId="40" xfId="3" applyFont="1" applyBorder="1" applyAlignment="1">
      <alignment horizontal="center" vertical="center" justifyLastLine="1" shrinkToFit="1"/>
    </xf>
    <xf numFmtId="38" fontId="18" fillId="0" borderId="39" xfId="4" applyFont="1" applyFill="1" applyBorder="1" applyAlignment="1">
      <alignment vertical="center" shrinkToFit="1"/>
    </xf>
    <xf numFmtId="0" fontId="18" fillId="0" borderId="26" xfId="3" applyFont="1" applyBorder="1" applyAlignment="1">
      <alignment horizontal="center" vertical="center" justifyLastLine="1" shrinkToFit="1"/>
    </xf>
    <xf numFmtId="38" fontId="18" fillId="0" borderId="16" xfId="4" applyFont="1" applyFill="1" applyBorder="1" applyAlignment="1">
      <alignment vertical="center" shrinkToFit="1"/>
    </xf>
    <xf numFmtId="178" fontId="18" fillId="0" borderId="29" xfId="5" applyNumberFormat="1" applyFont="1" applyBorder="1" applyAlignment="1">
      <alignment horizontal="right" vertical="center" shrinkToFit="1"/>
    </xf>
    <xf numFmtId="0" fontId="20" fillId="0" borderId="0" xfId="3" applyFont="1" applyAlignment="1">
      <alignment horizontal="center" vertical="center" shrinkToFit="1"/>
    </xf>
    <xf numFmtId="0" fontId="18" fillId="0" borderId="0" xfId="3" applyFont="1" applyAlignment="1">
      <alignment horizontal="center" vertical="center" justifyLastLine="1" shrinkToFit="1"/>
    </xf>
    <xf numFmtId="38" fontId="18" fillId="0" borderId="0" xfId="4" applyFont="1" applyFill="1" applyBorder="1" applyAlignment="1">
      <alignment vertical="center" shrinkToFit="1"/>
    </xf>
    <xf numFmtId="178" fontId="18" fillId="0" borderId="0" xfId="5" applyNumberFormat="1" applyFont="1" applyAlignment="1">
      <alignment horizontal="right" vertical="center" shrinkToFit="1"/>
    </xf>
    <xf numFmtId="0" fontId="18" fillId="0" borderId="0" xfId="3" applyFont="1" applyAlignment="1">
      <alignment horizontal="center" vertical="center" wrapText="1" shrinkToFit="1"/>
    </xf>
    <xf numFmtId="38" fontId="22" fillId="0" borderId="0" xfId="4" applyFont="1" applyFill="1" applyBorder="1" applyAlignment="1">
      <alignment vertical="center" shrinkToFit="1"/>
    </xf>
    <xf numFmtId="179" fontId="14" fillId="0" borderId="0" xfId="3" applyNumberFormat="1" applyFont="1" applyAlignment="1">
      <alignment vertical="center" shrinkToFit="1"/>
    </xf>
    <xf numFmtId="178" fontId="14" fillId="0" borderId="0" xfId="5" applyNumberFormat="1" applyFont="1" applyAlignment="1">
      <alignment horizontal="right" vertical="center" shrinkToFit="1"/>
    </xf>
    <xf numFmtId="0" fontId="14" fillId="0" borderId="0" xfId="3" applyFont="1" applyAlignment="1">
      <alignment horizontal="center" vertical="center" justifyLastLine="1" shrinkToFit="1"/>
    </xf>
    <xf numFmtId="38" fontId="14" fillId="0" borderId="0" xfId="4" applyFont="1" applyFill="1" applyBorder="1" applyAlignment="1">
      <alignment vertical="center" shrinkToFit="1"/>
    </xf>
    <xf numFmtId="0" fontId="2" fillId="0" borderId="0" xfId="3" applyAlignment="1">
      <alignment horizontal="center" vertical="center" shrinkToFit="1"/>
    </xf>
    <xf numFmtId="0" fontId="18" fillId="0" borderId="0" xfId="3" applyFont="1" applyAlignment="1">
      <alignment vertical="center" shrinkToFit="1"/>
    </xf>
    <xf numFmtId="0" fontId="18" fillId="0" borderId="6" xfId="3" applyFont="1" applyBorder="1" applyAlignment="1">
      <alignment horizontal="center" vertical="center"/>
    </xf>
    <xf numFmtId="0" fontId="18" fillId="0" borderId="21" xfId="3" applyFont="1" applyBorder="1" applyAlignment="1">
      <alignment horizontal="center" vertical="center" shrinkToFit="1"/>
    </xf>
    <xf numFmtId="178" fontId="20" fillId="0" borderId="59" xfId="3" applyNumberFormat="1" applyFont="1" applyBorder="1">
      <alignment vertical="center"/>
    </xf>
    <xf numFmtId="178" fontId="20" fillId="0" borderId="22" xfId="6" applyNumberFormat="1" applyFont="1" applyBorder="1" applyAlignment="1">
      <alignment vertical="center"/>
    </xf>
    <xf numFmtId="178" fontId="20" fillId="0" borderId="23" xfId="6" applyNumberFormat="1" applyFont="1" applyBorder="1" applyAlignment="1">
      <alignment vertical="center"/>
    </xf>
    <xf numFmtId="178" fontId="20" fillId="0" borderId="24" xfId="6" applyNumberFormat="1" applyFont="1" applyBorder="1" applyAlignment="1">
      <alignment vertical="center"/>
    </xf>
    <xf numFmtId="178" fontId="20" fillId="0" borderId="21" xfId="6" applyNumberFormat="1" applyFont="1" applyBorder="1" applyAlignment="1">
      <alignment vertical="center"/>
    </xf>
    <xf numFmtId="0" fontId="18" fillId="0" borderId="5" xfId="3" applyFont="1" applyBorder="1" applyAlignment="1">
      <alignment vertical="center" shrinkToFit="1"/>
    </xf>
    <xf numFmtId="0" fontId="18" fillId="0" borderId="25" xfId="3" applyFont="1" applyBorder="1" applyAlignment="1">
      <alignment horizontal="center" vertical="center"/>
    </xf>
    <xf numFmtId="0" fontId="18" fillId="0" borderId="26" xfId="3" applyFont="1" applyBorder="1" applyAlignment="1">
      <alignment horizontal="center" vertical="center" shrinkToFit="1"/>
    </xf>
    <xf numFmtId="178" fontId="20" fillId="0" borderId="49" xfId="3" applyNumberFormat="1" applyFont="1" applyBorder="1">
      <alignment vertical="center"/>
    </xf>
    <xf numFmtId="178" fontId="20" fillId="0" borderId="27" xfId="6" applyNumberFormat="1" applyFont="1" applyBorder="1" applyAlignment="1">
      <alignment vertical="center"/>
    </xf>
    <xf numFmtId="178" fontId="20" fillId="0" borderId="28" xfId="6" applyNumberFormat="1" applyFont="1" applyBorder="1" applyAlignment="1">
      <alignment vertical="center"/>
    </xf>
    <xf numFmtId="178" fontId="20" fillId="0" borderId="29" xfId="6" applyNumberFormat="1" applyFont="1" applyBorder="1" applyAlignment="1">
      <alignment vertical="center"/>
    </xf>
    <xf numFmtId="178" fontId="20" fillId="0" borderId="26" xfId="6" applyNumberFormat="1" applyFont="1" applyBorder="1" applyAlignment="1">
      <alignment vertical="center"/>
    </xf>
    <xf numFmtId="49" fontId="18" fillId="0" borderId="1" xfId="7" applyNumberFormat="1" applyFont="1" applyBorder="1" applyAlignment="1">
      <alignment horizontal="center" vertical="center" shrinkToFit="1"/>
    </xf>
    <xf numFmtId="178" fontId="18" fillId="0" borderId="59" xfId="3" applyNumberFormat="1" applyFont="1" applyBorder="1">
      <alignment vertical="center"/>
    </xf>
    <xf numFmtId="178" fontId="18" fillId="0" borderId="22" xfId="6" applyNumberFormat="1" applyFont="1" applyBorder="1" applyAlignment="1">
      <alignment vertical="center"/>
    </xf>
    <xf numFmtId="178" fontId="18" fillId="0" borderId="23" xfId="6" applyNumberFormat="1" applyFont="1" applyBorder="1" applyAlignment="1">
      <alignment vertical="center"/>
    </xf>
    <xf numFmtId="178" fontId="18" fillId="0" borderId="24" xfId="6" applyNumberFormat="1" applyFont="1" applyBorder="1" applyAlignment="1">
      <alignment vertical="center"/>
    </xf>
    <xf numFmtId="178" fontId="18" fillId="0" borderId="21" xfId="6" applyNumberFormat="1" applyFont="1" applyBorder="1" applyAlignment="1">
      <alignment vertical="center"/>
    </xf>
    <xf numFmtId="49" fontId="18" fillId="0" borderId="6" xfId="7" applyNumberFormat="1" applyFont="1" applyBorder="1" applyAlignment="1">
      <alignment horizontal="center" vertical="center" shrinkToFit="1"/>
    </xf>
    <xf numFmtId="178" fontId="18" fillId="0" borderId="49" xfId="3" applyNumberFormat="1" applyFont="1" applyBorder="1">
      <alignment vertical="center"/>
    </xf>
    <xf numFmtId="178" fontId="18" fillId="0" borderId="27" xfId="6" applyNumberFormat="1" applyFont="1" applyBorder="1" applyAlignment="1">
      <alignment vertical="center"/>
    </xf>
    <xf numFmtId="178" fontId="18" fillId="0" borderId="28" xfId="6" applyNumberFormat="1" applyFont="1" applyBorder="1" applyAlignment="1">
      <alignment vertical="center"/>
    </xf>
    <xf numFmtId="178" fontId="18" fillId="0" borderId="29" xfId="6" applyNumberFormat="1" applyFont="1" applyBorder="1" applyAlignment="1">
      <alignment vertical="center"/>
    </xf>
    <xf numFmtId="178" fontId="18" fillId="0" borderId="26" xfId="6" applyNumberFormat="1" applyFont="1" applyBorder="1" applyAlignment="1">
      <alignment vertical="center"/>
    </xf>
    <xf numFmtId="49" fontId="18" fillId="0" borderId="4" xfId="7" applyNumberFormat="1" applyFont="1" applyBorder="1" applyAlignment="1">
      <alignment horizontal="center" vertical="center" shrinkToFit="1"/>
    </xf>
    <xf numFmtId="0" fontId="18" fillId="0" borderId="6" xfId="3" applyFont="1" applyBorder="1" applyAlignment="1">
      <alignment vertical="center" shrinkToFit="1"/>
    </xf>
    <xf numFmtId="0" fontId="18" fillId="0" borderId="4" xfId="3" applyFont="1" applyBorder="1" applyAlignment="1">
      <alignment horizontal="center" vertical="center" shrinkToFit="1"/>
    </xf>
    <xf numFmtId="178" fontId="18" fillId="0" borderId="25" xfId="3" applyNumberFormat="1" applyFont="1" applyBorder="1" applyAlignment="1">
      <alignment horizontal="center" vertical="center"/>
    </xf>
    <xf numFmtId="178" fontId="18" fillId="0" borderId="4" xfId="6" applyNumberFormat="1" applyFont="1" applyBorder="1" applyAlignment="1">
      <alignment vertical="center" shrinkToFit="1"/>
    </xf>
    <xf numFmtId="0" fontId="18" fillId="0" borderId="4" xfId="3" applyFont="1" applyBorder="1" applyAlignment="1">
      <alignment vertical="center" shrinkToFit="1"/>
    </xf>
    <xf numFmtId="178" fontId="18" fillId="0" borderId="62" xfId="6" applyNumberFormat="1" applyFont="1" applyBorder="1" applyAlignment="1">
      <alignment vertical="center"/>
    </xf>
    <xf numFmtId="178" fontId="18" fillId="0" borderId="63" xfId="6" applyNumberFormat="1" applyFont="1" applyBorder="1" applyAlignment="1">
      <alignment vertical="center"/>
    </xf>
    <xf numFmtId="178" fontId="20" fillId="0" borderId="64" xfId="6" applyNumberFormat="1" applyFont="1" applyBorder="1" applyAlignment="1">
      <alignment vertical="center"/>
    </xf>
    <xf numFmtId="178" fontId="20" fillId="0" borderId="65" xfId="6" applyNumberFormat="1" applyFont="1" applyBorder="1" applyAlignment="1">
      <alignment vertical="center"/>
    </xf>
    <xf numFmtId="178" fontId="20" fillId="0" borderId="66" xfId="6" applyNumberFormat="1" applyFont="1" applyBorder="1" applyAlignment="1">
      <alignment vertical="center"/>
    </xf>
    <xf numFmtId="178" fontId="20" fillId="0" borderId="67" xfId="6" applyNumberFormat="1" applyFont="1" applyBorder="1" applyAlignment="1">
      <alignment vertical="center"/>
    </xf>
    <xf numFmtId="178" fontId="20" fillId="0" borderId="68" xfId="6" applyNumberFormat="1" applyFont="1" applyBorder="1" applyAlignment="1">
      <alignment vertical="center"/>
    </xf>
    <xf numFmtId="178" fontId="20" fillId="0" borderId="69" xfId="6" applyNumberFormat="1" applyFont="1" applyBorder="1" applyAlignment="1">
      <alignment vertical="center"/>
    </xf>
    <xf numFmtId="178" fontId="20" fillId="0" borderId="70" xfId="6" applyNumberFormat="1" applyFont="1" applyBorder="1" applyAlignment="1">
      <alignment vertical="center"/>
    </xf>
    <xf numFmtId="178" fontId="20" fillId="0" borderId="71" xfId="6" applyNumberFormat="1" applyFont="1" applyBorder="1" applyAlignment="1">
      <alignment vertical="center"/>
    </xf>
    <xf numFmtId="178" fontId="18" fillId="0" borderId="64" xfId="6" applyNumberFormat="1" applyFont="1" applyBorder="1" applyAlignment="1">
      <alignment vertical="center"/>
    </xf>
    <xf numFmtId="178" fontId="18" fillId="0" borderId="65" xfId="6" applyNumberFormat="1" applyFont="1" applyBorder="1" applyAlignment="1">
      <alignment vertical="center"/>
    </xf>
    <xf numFmtId="178" fontId="18" fillId="0" borderId="66" xfId="6" applyNumberFormat="1" applyFont="1" applyBorder="1" applyAlignment="1">
      <alignment vertical="center"/>
    </xf>
    <xf numFmtId="178" fontId="18" fillId="0" borderId="67" xfId="6" applyNumberFormat="1" applyFont="1" applyBorder="1" applyAlignment="1">
      <alignment vertical="center"/>
    </xf>
    <xf numFmtId="178" fontId="18" fillId="0" borderId="68" xfId="6" applyNumberFormat="1" applyFont="1" applyBorder="1" applyAlignment="1">
      <alignment vertical="center"/>
    </xf>
    <xf numFmtId="178" fontId="18" fillId="0" borderId="69" xfId="6" applyNumberFormat="1" applyFont="1" applyBorder="1" applyAlignment="1">
      <alignment vertical="center"/>
    </xf>
    <xf numFmtId="178" fontId="18" fillId="0" borderId="70" xfId="6" applyNumberFormat="1" applyFont="1" applyBorder="1" applyAlignment="1">
      <alignment vertical="center"/>
    </xf>
    <xf numFmtId="178" fontId="18" fillId="0" borderId="71" xfId="6" applyNumberFormat="1" applyFont="1" applyBorder="1" applyAlignment="1">
      <alignment vertical="center"/>
    </xf>
    <xf numFmtId="38" fontId="18" fillId="0" borderId="0" xfId="4" applyFont="1" applyFill="1">
      <alignment vertical="center"/>
    </xf>
    <xf numFmtId="38" fontId="18" fillId="0" borderId="0" xfId="4" applyFont="1" applyFill="1" applyAlignment="1">
      <alignment horizontal="center" vertical="center"/>
    </xf>
    <xf numFmtId="38" fontId="2" fillId="0" borderId="0" xfId="4" applyFont="1" applyFill="1">
      <alignment vertical="center"/>
    </xf>
    <xf numFmtId="38" fontId="18" fillId="0" borderId="0" xfId="4" applyFont="1" applyFill="1" applyAlignment="1">
      <alignment horizontal="right"/>
    </xf>
    <xf numFmtId="0" fontId="18" fillId="0" borderId="11" xfId="4" applyNumberFormat="1" applyFont="1" applyFill="1" applyBorder="1" applyAlignment="1">
      <alignment horizontal="distributed" vertical="center" justifyLastLine="1"/>
    </xf>
    <xf numFmtId="0" fontId="18" fillId="0" borderId="1" xfId="4" applyNumberFormat="1" applyFont="1" applyFill="1" applyBorder="1" applyAlignment="1">
      <alignment horizontal="distributed" vertical="center" justifyLastLine="1" shrinkToFit="1"/>
    </xf>
    <xf numFmtId="0" fontId="18" fillId="0" borderId="37" xfId="4" applyNumberFormat="1" applyFont="1" applyFill="1" applyBorder="1" applyAlignment="1">
      <alignment horizontal="distributed" vertical="center" justifyLastLine="1" shrinkToFit="1"/>
    </xf>
    <xf numFmtId="0" fontId="18" fillId="0" borderId="38" xfId="4" applyNumberFormat="1" applyFont="1" applyFill="1" applyBorder="1" applyAlignment="1">
      <alignment horizontal="distributed" vertical="center" justifyLastLine="1" shrinkToFit="1"/>
    </xf>
    <xf numFmtId="38" fontId="18" fillId="0" borderId="38" xfId="4" applyFont="1" applyFill="1" applyBorder="1" applyAlignment="1">
      <alignment horizontal="center" vertical="center" shrinkToFit="1"/>
    </xf>
    <xf numFmtId="38" fontId="18" fillId="0" borderId="38" xfId="4" applyFont="1" applyFill="1" applyBorder="1" applyAlignment="1">
      <alignment horizontal="center" vertical="center" wrapText="1" shrinkToFit="1"/>
    </xf>
    <xf numFmtId="38" fontId="21" fillId="0" borderId="13" xfId="4" applyFont="1" applyFill="1" applyBorder="1" applyAlignment="1">
      <alignment horizontal="center" vertical="center" wrapText="1" shrinkToFit="1"/>
    </xf>
    <xf numFmtId="38" fontId="18" fillId="0" borderId="21" xfId="4" applyFont="1" applyFill="1" applyBorder="1" applyAlignment="1">
      <alignment horizontal="center" vertical="center"/>
    </xf>
    <xf numFmtId="38" fontId="20" fillId="0" borderId="21" xfId="4" applyFont="1" applyFill="1" applyBorder="1">
      <alignment vertical="center"/>
    </xf>
    <xf numFmtId="38" fontId="20" fillId="0" borderId="22" xfId="4" applyFont="1" applyFill="1" applyBorder="1">
      <alignment vertical="center"/>
    </xf>
    <xf numFmtId="38" fontId="20" fillId="0" borderId="23" xfId="4" applyFont="1" applyFill="1" applyBorder="1">
      <alignment vertical="center"/>
    </xf>
    <xf numFmtId="38" fontId="20" fillId="0" borderId="24" xfId="4" applyFont="1" applyFill="1" applyBorder="1">
      <alignment vertical="center"/>
    </xf>
    <xf numFmtId="38" fontId="18" fillId="0" borderId="5" xfId="4" applyFont="1" applyFill="1" applyBorder="1">
      <alignment vertical="center"/>
    </xf>
    <xf numFmtId="38" fontId="18" fillId="0" borderId="34" xfId="4" applyFont="1" applyFill="1" applyBorder="1">
      <alignment vertical="center"/>
    </xf>
    <xf numFmtId="38" fontId="18" fillId="0" borderId="26" xfId="4" applyFont="1" applyFill="1" applyBorder="1" applyAlignment="1">
      <alignment horizontal="center" vertical="center"/>
    </xf>
    <xf numFmtId="38" fontId="20" fillId="0" borderId="26" xfId="4" applyFont="1" applyFill="1" applyBorder="1">
      <alignment vertical="center"/>
    </xf>
    <xf numFmtId="38" fontId="20" fillId="0" borderId="27" xfId="4" applyFont="1" applyFill="1" applyBorder="1">
      <alignment vertical="center"/>
    </xf>
    <xf numFmtId="38" fontId="20" fillId="0" borderId="28" xfId="4" applyFont="1" applyFill="1" applyBorder="1">
      <alignment vertical="center"/>
    </xf>
    <xf numFmtId="38" fontId="20" fillId="0" borderId="29" xfId="4" applyFont="1" applyFill="1" applyBorder="1">
      <alignment vertical="center"/>
    </xf>
    <xf numFmtId="38" fontId="18" fillId="0" borderId="4" xfId="4" applyFont="1" applyFill="1" applyBorder="1">
      <alignment vertical="center"/>
    </xf>
    <xf numFmtId="38" fontId="18" fillId="0" borderId="36" xfId="4" applyFont="1" applyFill="1" applyBorder="1" applyAlignment="1">
      <alignment horizontal="right" vertical="center"/>
    </xf>
    <xf numFmtId="38" fontId="18" fillId="0" borderId="21" xfId="4" applyFont="1" applyFill="1" applyBorder="1">
      <alignment vertical="center"/>
    </xf>
    <xf numFmtId="38" fontId="18" fillId="0" borderId="22" xfId="4" applyFont="1" applyFill="1" applyBorder="1">
      <alignment vertical="center"/>
    </xf>
    <xf numFmtId="38" fontId="18" fillId="0" borderId="23" xfId="4" applyFont="1" applyFill="1" applyBorder="1">
      <alignment vertical="center"/>
    </xf>
    <xf numFmtId="38" fontId="18" fillId="0" borderId="24" xfId="4" applyFont="1" applyFill="1" applyBorder="1">
      <alignment vertical="center"/>
    </xf>
    <xf numFmtId="38" fontId="18" fillId="0" borderId="26" xfId="4" applyFont="1" applyFill="1" applyBorder="1">
      <alignment vertical="center"/>
    </xf>
    <xf numFmtId="38" fontId="18" fillId="0" borderId="27" xfId="4" applyFont="1" applyFill="1" applyBorder="1">
      <alignment vertical="center"/>
    </xf>
    <xf numFmtId="38" fontId="18" fillId="0" borderId="28" xfId="4" applyFont="1" applyFill="1" applyBorder="1">
      <alignment vertical="center"/>
    </xf>
    <xf numFmtId="38" fontId="18" fillId="0" borderId="29" xfId="4" applyFont="1" applyFill="1" applyBorder="1">
      <alignment vertical="center"/>
    </xf>
    <xf numFmtId="38" fontId="18" fillId="0" borderId="2" xfId="4" applyFont="1" applyFill="1" applyBorder="1" applyAlignment="1">
      <alignment horizontal="right" vertical="center"/>
    </xf>
    <xf numFmtId="38" fontId="18" fillId="0" borderId="7" xfId="4" applyFont="1" applyFill="1" applyBorder="1">
      <alignment vertical="center"/>
    </xf>
    <xf numFmtId="38" fontId="18" fillId="0" borderId="5" xfId="4" applyFont="1" applyFill="1" applyBorder="1" applyAlignment="1">
      <alignment horizontal="right" vertical="center"/>
    </xf>
    <xf numFmtId="38" fontId="18" fillId="0" borderId="40" xfId="4" applyFont="1" applyFill="1" applyBorder="1" applyAlignment="1">
      <alignment horizontal="center" vertical="center"/>
    </xf>
    <xf numFmtId="38" fontId="18" fillId="0" borderId="40" xfId="4" applyFont="1" applyFill="1" applyBorder="1">
      <alignment vertical="center"/>
    </xf>
    <xf numFmtId="38" fontId="18" fillId="0" borderId="41" xfId="4" applyFont="1" applyFill="1" applyBorder="1">
      <alignment vertical="center"/>
    </xf>
    <xf numFmtId="38" fontId="18" fillId="0" borderId="42" xfId="4" applyFont="1" applyFill="1" applyBorder="1">
      <alignment vertical="center"/>
    </xf>
    <xf numFmtId="38" fontId="18" fillId="0" borderId="43" xfId="4" applyFont="1" applyFill="1" applyBorder="1">
      <alignment vertical="center"/>
    </xf>
    <xf numFmtId="38" fontId="18" fillId="0" borderId="6" xfId="4" applyFont="1" applyFill="1" applyBorder="1">
      <alignment vertical="center"/>
    </xf>
    <xf numFmtId="38" fontId="20" fillId="0" borderId="23" xfId="4" applyFont="1" applyFill="1" applyBorder="1" applyAlignment="1">
      <alignment horizontal="right" vertical="center"/>
    </xf>
    <xf numFmtId="38" fontId="18" fillId="0" borderId="35" xfId="4" applyFont="1" applyFill="1" applyBorder="1">
      <alignment vertical="center"/>
    </xf>
    <xf numFmtId="38" fontId="20" fillId="0" borderId="28" xfId="4" applyFont="1" applyFill="1" applyBorder="1" applyAlignment="1">
      <alignment horizontal="right" vertical="center"/>
    </xf>
    <xf numFmtId="38" fontId="18" fillId="0" borderId="23" xfId="4" applyFont="1" applyFill="1" applyBorder="1" applyAlignment="1">
      <alignment horizontal="right" vertical="center"/>
    </xf>
    <xf numFmtId="38" fontId="18" fillId="0" borderId="28" xfId="4" applyFont="1" applyFill="1" applyBorder="1" applyAlignment="1">
      <alignment horizontal="right" vertical="center"/>
    </xf>
    <xf numFmtId="38" fontId="18" fillId="0" borderId="42" xfId="4" applyFont="1" applyFill="1" applyBorder="1" applyAlignment="1">
      <alignment horizontal="right" vertical="center"/>
    </xf>
    <xf numFmtId="38" fontId="18" fillId="0" borderId="73" xfId="4" applyFont="1" applyFill="1" applyBorder="1" applyAlignment="1">
      <alignment horizontal="right" vertical="center"/>
    </xf>
    <xf numFmtId="38" fontId="18" fillId="0" borderId="59" xfId="4" applyFont="1" applyFill="1" applyBorder="1" applyAlignment="1">
      <alignment horizontal="center" vertical="center" shrinkToFit="1"/>
    </xf>
    <xf numFmtId="38" fontId="18" fillId="0" borderId="49" xfId="4" applyFont="1" applyFill="1" applyBorder="1" applyAlignment="1">
      <alignment horizontal="center" vertical="center"/>
    </xf>
    <xf numFmtId="38" fontId="18" fillId="0" borderId="21" xfId="4" applyFont="1" applyFill="1" applyBorder="1" applyAlignment="1">
      <alignment horizontal="center" vertical="center" shrinkToFit="1"/>
    </xf>
    <xf numFmtId="0" fontId="2" fillId="0" borderId="0" xfId="3" applyAlignment="1">
      <alignment vertical="center" textRotation="255" shrinkToFit="1"/>
    </xf>
    <xf numFmtId="0" fontId="24" fillId="0" borderId="0" xfId="3" applyFont="1" applyAlignment="1">
      <alignment vertical="center" textRotation="255" shrinkToFit="1"/>
    </xf>
    <xf numFmtId="0" fontId="18" fillId="0" borderId="6" xfId="3" applyFont="1" applyBorder="1" applyAlignment="1">
      <alignment horizontal="right" vertical="center" shrinkToFit="1"/>
    </xf>
    <xf numFmtId="177" fontId="18" fillId="0" borderId="4" xfId="3" applyNumberFormat="1" applyFont="1" applyBorder="1" applyAlignment="1">
      <alignment horizontal="right" vertical="center"/>
    </xf>
    <xf numFmtId="177" fontId="20" fillId="0" borderId="1" xfId="3" applyNumberFormat="1" applyFont="1" applyBorder="1" applyAlignment="1">
      <alignment horizontal="center" vertical="center"/>
    </xf>
    <xf numFmtId="178" fontId="18" fillId="0" borderId="16" xfId="4" applyNumberFormat="1" applyFont="1" applyFill="1" applyBorder="1" applyAlignment="1">
      <alignment vertical="center" shrinkToFit="1"/>
    </xf>
    <xf numFmtId="178" fontId="18" fillId="0" borderId="74" xfId="4" applyNumberFormat="1" applyFont="1" applyFill="1" applyBorder="1" applyAlignment="1">
      <alignment vertical="center" shrinkToFit="1"/>
    </xf>
    <xf numFmtId="178" fontId="18" fillId="0" borderId="58" xfId="4" applyNumberFormat="1" applyFont="1" applyFill="1" applyBorder="1" applyAlignment="1">
      <alignment vertical="center" shrinkToFit="1"/>
    </xf>
    <xf numFmtId="178" fontId="18" fillId="0" borderId="15" xfId="4" applyNumberFormat="1" applyFont="1" applyFill="1" applyBorder="1" applyAlignment="1">
      <alignment vertical="center" shrinkToFit="1"/>
    </xf>
    <xf numFmtId="178" fontId="18" fillId="0" borderId="44" xfId="4" applyNumberFormat="1" applyFont="1" applyFill="1" applyBorder="1" applyAlignment="1">
      <alignment vertical="center" shrinkToFit="1"/>
    </xf>
    <xf numFmtId="178" fontId="18" fillId="0" borderId="56" xfId="4" applyNumberFormat="1" applyFont="1" applyFill="1" applyBorder="1" applyAlignment="1">
      <alignment vertical="center" shrinkToFit="1"/>
    </xf>
    <xf numFmtId="178" fontId="20" fillId="0" borderId="14" xfId="4" applyNumberFormat="1" applyFont="1" applyFill="1" applyBorder="1" applyAlignment="1">
      <alignment vertical="center" shrinkToFit="1"/>
    </xf>
    <xf numFmtId="178" fontId="20" fillId="0" borderId="37" xfId="4" applyNumberFormat="1" applyFont="1" applyFill="1" applyBorder="1" applyAlignment="1">
      <alignment vertical="center" shrinkToFit="1"/>
    </xf>
    <xf numFmtId="178" fontId="20" fillId="0" borderId="53" xfId="4" applyNumberFormat="1" applyFont="1" applyFill="1" applyBorder="1" applyAlignment="1">
      <alignment vertical="center" shrinkToFit="1"/>
    </xf>
    <xf numFmtId="177" fontId="18" fillId="0" borderId="0" xfId="3" applyNumberFormat="1" applyFont="1" applyAlignment="1">
      <alignment vertical="center" shrinkToFit="1"/>
    </xf>
    <xf numFmtId="177" fontId="18" fillId="0" borderId="6" xfId="3" applyNumberFormat="1" applyFont="1" applyBorder="1" applyAlignment="1">
      <alignment horizontal="right" vertical="center"/>
    </xf>
    <xf numFmtId="178" fontId="20" fillId="0" borderId="13" xfId="4" applyNumberFormat="1" applyFont="1" applyFill="1" applyBorder="1" applyAlignment="1">
      <alignment vertical="center" shrinkToFit="1"/>
    </xf>
    <xf numFmtId="178" fontId="20" fillId="0" borderId="19" xfId="4" applyNumberFormat="1" applyFont="1" applyFill="1" applyBorder="1" applyAlignment="1">
      <alignment vertical="center" shrinkToFit="1"/>
    </xf>
    <xf numFmtId="178" fontId="20" fillId="0" borderId="46" xfId="4" applyNumberFormat="1" applyFont="1" applyFill="1" applyBorder="1" applyAlignment="1">
      <alignment vertical="center" shrinkToFit="1"/>
    </xf>
    <xf numFmtId="177" fontId="20" fillId="0" borderId="11" xfId="3" applyNumberFormat="1" applyFont="1" applyBorder="1" applyAlignment="1">
      <alignment horizontal="center" vertical="center"/>
    </xf>
    <xf numFmtId="177" fontId="20" fillId="0" borderId="0" xfId="3" applyNumberFormat="1" applyFont="1" applyAlignment="1">
      <alignment vertical="center" shrinkToFit="1"/>
    </xf>
    <xf numFmtId="0" fontId="18" fillId="0" borderId="14" xfId="3" applyFont="1" applyBorder="1" applyAlignment="1">
      <alignment horizontal="distributed" vertical="center" justifyLastLine="1" shrinkToFit="1"/>
    </xf>
    <xf numFmtId="0" fontId="18" fillId="0" borderId="37" xfId="3" applyFont="1" applyBorder="1" applyAlignment="1">
      <alignment horizontal="distributed" vertical="center" justifyLastLine="1" shrinkToFit="1"/>
    </xf>
    <xf numFmtId="0" fontId="18" fillId="0" borderId="75" xfId="3" applyFont="1" applyBorder="1" applyAlignment="1">
      <alignment horizontal="distributed" vertical="center" justifyLastLine="1" shrinkToFit="1"/>
    </xf>
    <xf numFmtId="0" fontId="18" fillId="0" borderId="53" xfId="3" applyFont="1" applyBorder="1" applyAlignment="1">
      <alignment horizontal="distributed" vertical="center" justifyLastLine="1" shrinkToFit="1"/>
    </xf>
    <xf numFmtId="178" fontId="2" fillId="0" borderId="0" xfId="3" applyNumberFormat="1" applyAlignment="1">
      <alignment vertical="center" shrinkToFit="1"/>
    </xf>
    <xf numFmtId="184" fontId="2" fillId="0" borderId="0" xfId="3" applyNumberFormat="1" applyAlignment="1">
      <alignment vertical="center" shrinkToFit="1"/>
    </xf>
    <xf numFmtId="184" fontId="18" fillId="0" borderId="0" xfId="3" applyNumberFormat="1" applyFont="1" applyAlignment="1">
      <alignment horizontal="right" shrinkToFit="1"/>
    </xf>
    <xf numFmtId="184" fontId="18" fillId="0" borderId="37" xfId="3" applyNumberFormat="1" applyFont="1" applyBorder="1" applyAlignment="1">
      <alignment horizontal="distributed" vertical="center" justifyLastLine="1" shrinkToFit="1"/>
    </xf>
    <xf numFmtId="184" fontId="18" fillId="0" borderId="14" xfId="3" applyNumberFormat="1" applyFont="1" applyBorder="1" applyAlignment="1">
      <alignment horizontal="distributed" vertical="center" justifyLastLine="1" shrinkToFit="1"/>
    </xf>
    <xf numFmtId="177" fontId="20" fillId="0" borderId="2" xfId="3" applyNumberFormat="1" applyFont="1" applyBorder="1" applyAlignment="1">
      <alignment horizontal="center" vertical="center" shrinkToFit="1"/>
    </xf>
    <xf numFmtId="178" fontId="20" fillId="0" borderId="1" xfId="4" applyNumberFormat="1" applyFont="1" applyFill="1" applyBorder="1" applyAlignment="1">
      <alignment vertical="center" shrinkToFit="1"/>
    </xf>
    <xf numFmtId="184" fontId="20" fillId="0" borderId="37" xfId="4" applyNumberFormat="1" applyFont="1" applyFill="1" applyBorder="1" applyAlignment="1">
      <alignment vertical="center" shrinkToFit="1"/>
    </xf>
    <xf numFmtId="184" fontId="20" fillId="0" borderId="14" xfId="4" applyNumberFormat="1" applyFont="1" applyFill="1" applyBorder="1" applyAlignment="1">
      <alignment vertical="center" shrinkToFit="1"/>
    </xf>
    <xf numFmtId="184" fontId="20" fillId="0" borderId="1" xfId="4" applyNumberFormat="1" applyFont="1" applyFill="1" applyBorder="1" applyAlignment="1">
      <alignment vertical="center" shrinkToFit="1"/>
    </xf>
    <xf numFmtId="177" fontId="18" fillId="0" borderId="5" xfId="3" applyNumberFormat="1" applyFont="1" applyBorder="1" applyAlignment="1">
      <alignment horizontal="right" vertical="center" shrinkToFit="1"/>
    </xf>
    <xf numFmtId="178" fontId="18" fillId="0" borderId="4" xfId="4" applyNumberFormat="1" applyFont="1" applyFill="1" applyBorder="1" applyAlignment="1">
      <alignment vertical="center" shrinkToFit="1"/>
    </xf>
    <xf numFmtId="184" fontId="18" fillId="0" borderId="44" xfId="4" applyNumberFormat="1" applyFont="1" applyFill="1" applyBorder="1" applyAlignment="1">
      <alignment vertical="center" shrinkToFit="1"/>
    </xf>
    <xf numFmtId="184" fontId="18" fillId="0" borderId="15" xfId="4" applyNumberFormat="1" applyFont="1" applyFill="1" applyBorder="1" applyAlignment="1">
      <alignment vertical="center" shrinkToFit="1"/>
    </xf>
    <xf numFmtId="184" fontId="18" fillId="0" borderId="56" xfId="4" applyNumberFormat="1" applyFont="1" applyFill="1" applyBorder="1" applyAlignment="1">
      <alignment vertical="center" shrinkToFit="1"/>
    </xf>
    <xf numFmtId="184" fontId="18" fillId="0" borderId="76" xfId="4" applyNumberFormat="1" applyFont="1" applyFill="1" applyBorder="1" applyAlignment="1">
      <alignment vertical="center" shrinkToFit="1"/>
    </xf>
    <xf numFmtId="184" fontId="18" fillId="0" borderId="4" xfId="4" applyNumberFormat="1" applyFont="1" applyFill="1" applyBorder="1" applyAlignment="1">
      <alignment vertical="center" shrinkToFit="1"/>
    </xf>
    <xf numFmtId="177" fontId="18" fillId="0" borderId="7" xfId="3" applyNumberFormat="1" applyFont="1" applyBorder="1" applyAlignment="1">
      <alignment horizontal="right" vertical="center" shrinkToFit="1"/>
    </xf>
    <xf numFmtId="178" fontId="18" fillId="0" borderId="6" xfId="4" applyNumberFormat="1" applyFont="1" applyFill="1" applyBorder="1" applyAlignment="1">
      <alignment vertical="center" shrinkToFit="1"/>
    </xf>
    <xf numFmtId="184" fontId="18" fillId="0" borderId="74" xfId="4" applyNumberFormat="1" applyFont="1" applyFill="1" applyBorder="1" applyAlignment="1">
      <alignment vertical="center" shrinkToFit="1"/>
    </xf>
    <xf numFmtId="184" fontId="18" fillId="0" borderId="16" xfId="4" applyNumberFormat="1" applyFont="1" applyFill="1" applyBorder="1" applyAlignment="1">
      <alignment vertical="center" shrinkToFit="1"/>
    </xf>
    <xf numFmtId="184" fontId="18" fillId="0" borderId="58" xfId="4" applyNumberFormat="1" applyFont="1" applyFill="1" applyBorder="1" applyAlignment="1">
      <alignment vertical="center" shrinkToFit="1"/>
    </xf>
    <xf numFmtId="184" fontId="18" fillId="0" borderId="77" xfId="4" applyNumberFormat="1" applyFont="1" applyFill="1" applyBorder="1" applyAlignment="1">
      <alignment vertical="center" shrinkToFit="1"/>
    </xf>
    <xf numFmtId="184" fontId="18" fillId="0" borderId="6" xfId="4" applyNumberFormat="1" applyFont="1" applyFill="1" applyBorder="1" applyAlignment="1">
      <alignment vertical="center" shrinkToFit="1"/>
    </xf>
    <xf numFmtId="49" fontId="18" fillId="0" borderId="5" xfId="3" applyNumberFormat="1" applyFont="1" applyBorder="1" applyAlignment="1">
      <alignment horizontal="right" shrinkToFit="1"/>
    </xf>
    <xf numFmtId="178" fontId="18" fillId="0" borderId="4" xfId="3" applyNumberFormat="1" applyFont="1" applyBorder="1">
      <alignment vertical="center"/>
    </xf>
    <xf numFmtId="184" fontId="18" fillId="0" borderId="44" xfId="3" applyNumberFormat="1" applyFont="1" applyBorder="1">
      <alignment vertical="center"/>
    </xf>
    <xf numFmtId="184" fontId="18" fillId="0" borderId="15" xfId="3" applyNumberFormat="1" applyFont="1" applyBorder="1">
      <alignment vertical="center"/>
    </xf>
    <xf numFmtId="178" fontId="18" fillId="0" borderId="44" xfId="3" applyNumberFormat="1" applyFont="1" applyBorder="1">
      <alignment vertical="center"/>
    </xf>
    <xf numFmtId="184" fontId="18" fillId="0" borderId="4" xfId="3" applyNumberFormat="1" applyFont="1" applyBorder="1">
      <alignment vertical="center"/>
    </xf>
    <xf numFmtId="185" fontId="18" fillId="0" borderId="0" xfId="3" applyNumberFormat="1" applyFont="1">
      <alignment vertical="center"/>
    </xf>
    <xf numFmtId="49" fontId="18" fillId="0" borderId="7" xfId="3" applyNumberFormat="1" applyFont="1" applyBorder="1" applyAlignment="1">
      <alignment horizontal="right" shrinkToFit="1"/>
    </xf>
    <xf numFmtId="178" fontId="18" fillId="0" borderId="6" xfId="3" applyNumberFormat="1" applyFont="1" applyBorder="1">
      <alignment vertical="center"/>
    </xf>
    <xf numFmtId="184" fontId="18" fillId="0" borderId="74" xfId="3" applyNumberFormat="1" applyFont="1" applyBorder="1">
      <alignment vertical="center"/>
    </xf>
    <xf numFmtId="184" fontId="18" fillId="0" borderId="16" xfId="3" applyNumberFormat="1" applyFont="1" applyBorder="1">
      <alignment vertical="center"/>
    </xf>
    <xf numFmtId="178" fontId="18" fillId="0" borderId="74" xfId="3" applyNumberFormat="1" applyFont="1" applyBorder="1">
      <alignment vertical="center"/>
    </xf>
    <xf numFmtId="184" fontId="18" fillId="0" borderId="6" xfId="3" applyNumberFormat="1" applyFont="1" applyBorder="1">
      <alignment vertical="center"/>
    </xf>
    <xf numFmtId="49" fontId="18" fillId="0" borderId="4" xfId="3" applyNumberFormat="1" applyFont="1" applyBorder="1" applyAlignment="1">
      <alignment horizontal="right" shrinkToFit="1"/>
    </xf>
    <xf numFmtId="178" fontId="26" fillId="0" borderId="4" xfId="8" applyNumberFormat="1" applyFont="1" applyBorder="1" applyAlignment="1">
      <alignment horizontal="right" vertical="center"/>
    </xf>
    <xf numFmtId="184" fontId="26" fillId="0" borderId="44" xfId="8" applyNumberFormat="1" applyFont="1" applyBorder="1" applyAlignment="1">
      <alignment horizontal="right" vertical="center"/>
    </xf>
    <xf numFmtId="184" fontId="26" fillId="0" borderId="15" xfId="8" applyNumberFormat="1" applyFont="1" applyBorder="1" applyAlignment="1">
      <alignment horizontal="right" vertical="center"/>
    </xf>
    <xf numFmtId="178" fontId="26" fillId="0" borderId="44" xfId="8" applyNumberFormat="1" applyFont="1" applyBorder="1" applyAlignment="1">
      <alignment horizontal="right" vertical="center"/>
    </xf>
    <xf numFmtId="184" fontId="26" fillId="0" borderId="4" xfId="8" applyNumberFormat="1" applyFont="1" applyBorder="1" applyAlignment="1">
      <alignment horizontal="right" vertical="center"/>
    </xf>
    <xf numFmtId="49" fontId="18" fillId="0" borderId="6" xfId="3" applyNumberFormat="1" applyFont="1" applyBorder="1" applyAlignment="1">
      <alignment horizontal="right" shrinkToFit="1"/>
    </xf>
    <xf numFmtId="178" fontId="26" fillId="0" borderId="6" xfId="8" applyNumberFormat="1" applyFont="1" applyBorder="1" applyAlignment="1">
      <alignment horizontal="right" vertical="center"/>
    </xf>
    <xf numFmtId="184" fontId="26" fillId="0" borderId="74" xfId="8" applyNumberFormat="1" applyFont="1" applyBorder="1" applyAlignment="1">
      <alignment horizontal="right" vertical="center"/>
    </xf>
    <xf numFmtId="184" fontId="26" fillId="0" borderId="16" xfId="8" applyNumberFormat="1" applyFont="1" applyBorder="1" applyAlignment="1">
      <alignment horizontal="right" vertical="center"/>
    </xf>
    <xf numFmtId="178" fontId="26" fillId="0" borderId="74" xfId="8" applyNumberFormat="1" applyFont="1" applyBorder="1" applyAlignment="1">
      <alignment horizontal="right" vertical="center"/>
    </xf>
    <xf numFmtId="184" fontId="26" fillId="0" borderId="6" xfId="8" applyNumberFormat="1" applyFont="1" applyBorder="1" applyAlignment="1">
      <alignment horizontal="right" vertical="center"/>
    </xf>
    <xf numFmtId="178" fontId="18" fillId="0" borderId="44" xfId="4" applyNumberFormat="1" applyFont="1" applyFill="1" applyBorder="1" applyAlignment="1">
      <alignment horizontal="right" vertical="center" shrinkToFit="1"/>
    </xf>
    <xf numFmtId="184" fontId="18" fillId="0" borderId="15" xfId="4" applyNumberFormat="1" applyFont="1" applyFill="1" applyBorder="1" applyAlignment="1">
      <alignment horizontal="right" vertical="center" shrinkToFit="1"/>
    </xf>
    <xf numFmtId="184" fontId="18" fillId="0" borderId="0" xfId="4" applyNumberFormat="1" applyFont="1" applyFill="1" applyBorder="1" applyAlignment="1">
      <alignment vertical="center" shrinkToFit="1"/>
    </xf>
    <xf numFmtId="178" fontId="18" fillId="0" borderId="74" xfId="4" applyNumberFormat="1" applyFont="1" applyFill="1" applyBorder="1" applyAlignment="1">
      <alignment horizontal="right" vertical="center" shrinkToFit="1"/>
    </xf>
    <xf numFmtId="184" fontId="18" fillId="0" borderId="16" xfId="4" applyNumberFormat="1" applyFont="1" applyFill="1" applyBorder="1" applyAlignment="1">
      <alignment horizontal="right" vertical="center" shrinkToFit="1"/>
    </xf>
    <xf numFmtId="184" fontId="18" fillId="0" borderId="34" xfId="4" applyNumberFormat="1" applyFont="1" applyFill="1" applyBorder="1" applyAlignment="1">
      <alignment vertical="center" shrinkToFit="1"/>
    </xf>
    <xf numFmtId="177" fontId="20" fillId="0" borderId="12" xfId="3" applyNumberFormat="1" applyFont="1" applyBorder="1" applyAlignment="1">
      <alignment horizontal="center" vertical="center" shrinkToFit="1"/>
    </xf>
    <xf numFmtId="178" fontId="20" fillId="0" borderId="11" xfId="4" applyNumberFormat="1" applyFont="1" applyFill="1" applyBorder="1" applyAlignment="1">
      <alignment vertical="center" shrinkToFit="1"/>
    </xf>
    <xf numFmtId="184" fontId="20" fillId="0" borderId="19" xfId="4" applyNumberFormat="1" applyFont="1" applyFill="1" applyBorder="1" applyAlignment="1">
      <alignment vertical="center" shrinkToFit="1"/>
    </xf>
    <xf numFmtId="184" fontId="20" fillId="0" borderId="13" xfId="4" applyNumberFormat="1" applyFont="1" applyFill="1" applyBorder="1" applyAlignment="1">
      <alignment vertical="center" shrinkToFit="1"/>
    </xf>
    <xf numFmtId="184" fontId="20" fillId="0" borderId="11" xfId="4" applyNumberFormat="1" applyFont="1" applyFill="1" applyBorder="1" applyAlignment="1">
      <alignment vertical="center" shrinkToFit="1"/>
    </xf>
    <xf numFmtId="186" fontId="18" fillId="0" borderId="15" xfId="4" applyNumberFormat="1" applyFont="1" applyFill="1" applyBorder="1" applyAlignment="1">
      <alignment vertical="center" shrinkToFit="1"/>
    </xf>
    <xf numFmtId="184" fontId="18" fillId="0" borderId="0" xfId="4" applyNumberFormat="1" applyFont="1" applyFill="1" applyBorder="1" applyAlignment="1">
      <alignment horizontal="right" vertical="center" shrinkToFit="1"/>
    </xf>
    <xf numFmtId="184" fontId="18" fillId="0" borderId="4" xfId="4" applyNumberFormat="1" applyFont="1" applyFill="1" applyBorder="1" applyAlignment="1">
      <alignment horizontal="right" vertical="center" shrinkToFit="1"/>
    </xf>
    <xf numFmtId="186" fontId="18" fillId="0" borderId="15" xfId="4" applyNumberFormat="1" applyFont="1" applyFill="1" applyBorder="1" applyAlignment="1">
      <alignment horizontal="right" vertical="center" shrinkToFit="1"/>
    </xf>
    <xf numFmtId="186" fontId="18" fillId="0" borderId="16" xfId="4" applyNumberFormat="1" applyFont="1" applyFill="1" applyBorder="1" applyAlignment="1">
      <alignment vertical="center" shrinkToFit="1"/>
    </xf>
    <xf numFmtId="184" fontId="18" fillId="0" borderId="34" xfId="4" applyNumberFormat="1" applyFont="1" applyFill="1" applyBorder="1" applyAlignment="1">
      <alignment horizontal="right" vertical="center" shrinkToFit="1"/>
    </xf>
    <xf numFmtId="177" fontId="18" fillId="0" borderId="0" xfId="3" applyNumberFormat="1" applyFont="1">
      <alignment vertical="center"/>
    </xf>
    <xf numFmtId="186" fontId="20" fillId="0" borderId="14" xfId="4" applyNumberFormat="1" applyFont="1" applyFill="1" applyBorder="1" applyAlignment="1">
      <alignment vertical="center" shrinkToFit="1"/>
    </xf>
    <xf numFmtId="186" fontId="20" fillId="0" borderId="1" xfId="4" applyNumberFormat="1" applyFont="1" applyFill="1" applyBorder="1" applyAlignment="1">
      <alignment vertical="center" shrinkToFit="1"/>
    </xf>
    <xf numFmtId="186" fontId="18" fillId="0" borderId="76" xfId="4" applyNumberFormat="1" applyFont="1" applyFill="1" applyBorder="1" applyAlignment="1">
      <alignment vertical="center" shrinkToFit="1"/>
    </xf>
    <xf numFmtId="186" fontId="18" fillId="0" borderId="77" xfId="4" applyNumberFormat="1" applyFont="1" applyFill="1" applyBorder="1" applyAlignment="1">
      <alignment vertical="center" shrinkToFit="1"/>
    </xf>
    <xf numFmtId="184" fontId="20" fillId="0" borderId="2" xfId="4" applyNumberFormat="1" applyFont="1" applyFill="1" applyBorder="1" applyAlignment="1">
      <alignment vertical="center" shrinkToFit="1"/>
    </xf>
    <xf numFmtId="186" fontId="18" fillId="0" borderId="4" xfId="4" applyNumberFormat="1" applyFont="1" applyFill="1" applyBorder="1" applyAlignment="1">
      <alignment vertical="center" shrinkToFit="1"/>
    </xf>
    <xf numFmtId="186" fontId="18" fillId="0" borderId="6" xfId="4" applyNumberFormat="1" applyFont="1" applyFill="1" applyBorder="1" applyAlignment="1">
      <alignment vertical="center" shrinkToFit="1"/>
    </xf>
    <xf numFmtId="177" fontId="20" fillId="0" borderId="1" xfId="3" applyNumberFormat="1" applyFont="1" applyBorder="1" applyAlignment="1">
      <alignment horizontal="center" vertical="center" shrinkToFit="1"/>
    </xf>
    <xf numFmtId="177" fontId="18" fillId="0" borderId="4" xfId="3" applyNumberFormat="1" applyFont="1" applyBorder="1" applyAlignment="1">
      <alignment horizontal="right" vertical="center" shrinkToFit="1"/>
    </xf>
    <xf numFmtId="177" fontId="18" fillId="0" borderId="6" xfId="3" applyNumberFormat="1" applyFont="1" applyBorder="1" applyAlignment="1">
      <alignment horizontal="right" vertical="center" shrinkToFit="1"/>
    </xf>
    <xf numFmtId="184" fontId="18" fillId="0" borderId="0" xfId="3" applyNumberFormat="1" applyFont="1" applyAlignment="1">
      <alignment horizontal="right" vertical="center"/>
    </xf>
    <xf numFmtId="186" fontId="2" fillId="0" borderId="0" xfId="3" applyNumberFormat="1" applyAlignment="1">
      <alignment vertical="center" shrinkToFit="1"/>
    </xf>
    <xf numFmtId="178" fontId="2" fillId="0" borderId="0" xfId="3" applyNumberFormat="1" applyAlignment="1">
      <alignment horizontal="center" vertical="center" shrinkToFit="1"/>
    </xf>
    <xf numFmtId="184" fontId="2" fillId="0" borderId="0" xfId="3" applyNumberFormat="1" applyAlignment="1">
      <alignment horizontal="center" vertical="center" shrinkToFit="1"/>
    </xf>
    <xf numFmtId="178" fontId="2" fillId="0" borderId="0" xfId="3" applyNumberFormat="1" applyAlignment="1">
      <alignment vertical="center" textRotation="255" shrinkToFit="1"/>
    </xf>
    <xf numFmtId="184" fontId="2" fillId="0" borderId="0" xfId="3" applyNumberFormat="1" applyAlignment="1">
      <alignment vertical="center" textRotation="255" shrinkToFit="1"/>
    </xf>
    <xf numFmtId="178" fontId="24" fillId="0" borderId="0" xfId="3" applyNumberFormat="1" applyFont="1" applyAlignment="1">
      <alignment vertical="center" textRotation="255" shrinkToFit="1"/>
    </xf>
    <xf numFmtId="184" fontId="24" fillId="0" borderId="0" xfId="3" applyNumberFormat="1" applyFont="1" applyAlignment="1">
      <alignment vertical="center" textRotation="255" shrinkToFit="1"/>
    </xf>
    <xf numFmtId="0" fontId="19" fillId="0" borderId="0" xfId="9" applyFont="1" applyAlignment="1">
      <alignment vertical="center"/>
    </xf>
    <xf numFmtId="0" fontId="18" fillId="0" borderId="0" xfId="9" applyFont="1"/>
    <xf numFmtId="0" fontId="18" fillId="0" borderId="0" xfId="9" applyFont="1" applyAlignment="1">
      <alignment vertical="center"/>
    </xf>
    <xf numFmtId="178" fontId="18" fillId="0" borderId="0" xfId="9" applyNumberFormat="1" applyFont="1"/>
    <xf numFmtId="187" fontId="18" fillId="0" borderId="0" xfId="9" applyNumberFormat="1" applyFont="1"/>
    <xf numFmtId="0" fontId="2" fillId="0" borderId="34" xfId="9" applyBorder="1" applyAlignment="1">
      <alignment vertical="center"/>
    </xf>
    <xf numFmtId="178" fontId="18" fillId="0" borderId="0" xfId="9" applyNumberFormat="1" applyFont="1" applyAlignment="1">
      <alignment vertical="center"/>
    </xf>
    <xf numFmtId="187" fontId="18" fillId="0" borderId="0" xfId="9" applyNumberFormat="1" applyFont="1" applyAlignment="1">
      <alignment vertical="center"/>
    </xf>
    <xf numFmtId="0" fontId="18" fillId="0" borderId="2" xfId="9" applyFont="1" applyBorder="1" applyAlignment="1">
      <alignment vertical="center"/>
    </xf>
    <xf numFmtId="0" fontId="18" fillId="0" borderId="3" xfId="9" applyFont="1" applyBorder="1" applyAlignment="1">
      <alignment vertical="center"/>
    </xf>
    <xf numFmtId="178" fontId="18" fillId="0" borderId="2" xfId="9" applyNumberFormat="1" applyFont="1" applyBorder="1" applyAlignment="1">
      <alignment horizontal="center" vertical="center" shrinkToFit="1"/>
    </xf>
    <xf numFmtId="178" fontId="18" fillId="0" borderId="4" xfId="9" applyNumberFormat="1" applyFont="1" applyBorder="1" applyAlignment="1">
      <alignment horizontal="center" vertical="center" shrinkToFit="1"/>
    </xf>
    <xf numFmtId="187" fontId="18" fillId="0" borderId="14" xfId="9" applyNumberFormat="1" applyFont="1" applyBorder="1" applyAlignment="1">
      <alignment horizontal="center" vertical="center" shrinkToFit="1"/>
    </xf>
    <xf numFmtId="178" fontId="18" fillId="0" borderId="2" xfId="9" applyNumberFormat="1" applyFont="1" applyBorder="1" applyAlignment="1">
      <alignment vertical="center" shrinkToFit="1"/>
    </xf>
    <xf numFmtId="187" fontId="18" fillId="0" borderId="75" xfId="9" applyNumberFormat="1" applyFont="1" applyBorder="1" applyAlignment="1">
      <alignment horizontal="center" vertical="center" shrinkToFit="1"/>
    </xf>
    <xf numFmtId="178" fontId="18" fillId="0" borderId="37" xfId="9" applyNumberFormat="1" applyFont="1" applyBorder="1" applyAlignment="1">
      <alignment vertical="center" shrinkToFit="1"/>
    </xf>
    <xf numFmtId="187" fontId="18" fillId="0" borderId="3" xfId="9" applyNumberFormat="1" applyFont="1" applyBorder="1" applyAlignment="1">
      <alignment horizontal="center" vertical="center" shrinkToFit="1"/>
    </xf>
    <xf numFmtId="0" fontId="18" fillId="0" borderId="38" xfId="9" applyFont="1" applyBorder="1" applyAlignment="1">
      <alignment horizontal="center" vertical="center" shrinkToFit="1"/>
    </xf>
    <xf numFmtId="0" fontId="18" fillId="0" borderId="3" xfId="9" applyFont="1" applyBorder="1" applyAlignment="1">
      <alignment horizontal="center" vertical="center" shrinkToFit="1"/>
    </xf>
    <xf numFmtId="0" fontId="18" fillId="0" borderId="2" xfId="9" applyFont="1" applyBorder="1" applyAlignment="1">
      <alignment horizontal="center" vertical="center" shrinkToFit="1"/>
    </xf>
    <xf numFmtId="0" fontId="18" fillId="0" borderId="7" xfId="9" applyFont="1" applyBorder="1"/>
    <xf numFmtId="0" fontId="18" fillId="0" borderId="35" xfId="9" applyFont="1" applyBorder="1" applyAlignment="1">
      <alignment vertical="center"/>
    </xf>
    <xf numFmtId="0" fontId="18" fillId="0" borderId="6" xfId="9" applyFont="1" applyBorder="1" applyAlignment="1">
      <alignment horizontal="right" shrinkToFit="1"/>
    </xf>
    <xf numFmtId="0" fontId="18" fillId="0" borderId="7" xfId="9" applyFont="1" applyBorder="1" applyAlignment="1">
      <alignment horizontal="right" shrinkToFit="1"/>
    </xf>
    <xf numFmtId="187" fontId="18" fillId="0" borderId="16" xfId="9" applyNumberFormat="1" applyFont="1" applyBorder="1" applyAlignment="1">
      <alignment horizontal="right" shrinkToFit="1"/>
    </xf>
    <xf numFmtId="178" fontId="18" fillId="0" borderId="7" xfId="9" applyNumberFormat="1" applyFont="1" applyBorder="1" applyAlignment="1">
      <alignment shrinkToFit="1"/>
    </xf>
    <xf numFmtId="178" fontId="18" fillId="0" borderId="74" xfId="9" applyNumberFormat="1" applyFont="1" applyBorder="1" applyAlignment="1">
      <alignment horizontal="right" shrinkToFit="1"/>
    </xf>
    <xf numFmtId="187" fontId="18" fillId="0" borderId="35" xfId="9" applyNumberFormat="1" applyFont="1" applyBorder="1" applyAlignment="1">
      <alignment horizontal="right" shrinkToFit="1"/>
    </xf>
    <xf numFmtId="178" fontId="18" fillId="0" borderId="7" xfId="9" applyNumberFormat="1" applyFont="1" applyBorder="1" applyAlignment="1">
      <alignment horizontal="right" shrinkToFit="1"/>
    </xf>
    <xf numFmtId="0" fontId="18" fillId="0" borderId="73" xfId="9" applyFont="1" applyBorder="1" applyAlignment="1">
      <alignment horizontal="right" shrinkToFit="1"/>
    </xf>
    <xf numFmtId="0" fontId="18" fillId="0" borderId="35" xfId="9" applyFont="1" applyBorder="1" applyAlignment="1">
      <alignment horizontal="right" shrinkToFit="1"/>
    </xf>
    <xf numFmtId="0" fontId="20" fillId="0" borderId="0" xfId="9" applyFont="1" applyAlignment="1">
      <alignment vertical="center"/>
    </xf>
    <xf numFmtId="178" fontId="20" fillId="0" borderId="1" xfId="10" applyNumberFormat="1" applyFont="1" applyFill="1" applyBorder="1" applyAlignment="1">
      <alignment vertical="center" shrinkToFit="1"/>
    </xf>
    <xf numFmtId="178" fontId="20" fillId="0" borderId="2" xfId="10" applyNumberFormat="1" applyFont="1" applyFill="1" applyBorder="1" applyAlignment="1">
      <alignment vertical="center" shrinkToFit="1"/>
    </xf>
    <xf numFmtId="187" fontId="18" fillId="0" borderId="14" xfId="10" applyNumberFormat="1" applyFont="1" applyFill="1" applyBorder="1" applyAlignment="1">
      <alignment horizontal="right" vertical="center" shrinkToFit="1"/>
    </xf>
    <xf numFmtId="187" fontId="18" fillId="0" borderId="55" xfId="10" applyNumberFormat="1" applyFont="1" applyFill="1" applyBorder="1" applyAlignment="1">
      <alignment horizontal="right" vertical="center" shrinkToFit="1"/>
    </xf>
    <xf numFmtId="178" fontId="20" fillId="0" borderId="37" xfId="10" applyNumberFormat="1" applyFont="1" applyFill="1" applyBorder="1" applyAlignment="1">
      <alignment vertical="center" shrinkToFit="1"/>
    </xf>
    <xf numFmtId="187" fontId="18" fillId="0" borderId="78" xfId="10" applyNumberFormat="1" applyFont="1" applyFill="1" applyBorder="1" applyAlignment="1">
      <alignment horizontal="right" vertical="center" shrinkToFit="1"/>
    </xf>
    <xf numFmtId="178" fontId="20" fillId="0" borderId="2" xfId="9" applyNumberFormat="1" applyFont="1" applyBorder="1" applyAlignment="1">
      <alignment vertical="center" shrinkToFit="1"/>
    </xf>
    <xf numFmtId="0" fontId="20" fillId="0" borderId="38" xfId="9" applyFont="1" applyBorder="1" applyAlignment="1">
      <alignment vertical="center" shrinkToFit="1"/>
    </xf>
    <xf numFmtId="0" fontId="20" fillId="0" borderId="3" xfId="9" applyFont="1" applyBorder="1" applyAlignment="1">
      <alignment vertical="center" shrinkToFit="1"/>
    </xf>
    <xf numFmtId="0" fontId="20" fillId="0" borderId="2" xfId="9" applyFont="1" applyBorder="1" applyAlignment="1">
      <alignment vertical="center" shrinkToFit="1"/>
    </xf>
    <xf numFmtId="187" fontId="18" fillId="0" borderId="24" xfId="10" applyNumberFormat="1" applyFont="1" applyFill="1" applyBorder="1" applyAlignment="1">
      <alignment horizontal="right" vertical="center" shrinkToFit="1"/>
    </xf>
    <xf numFmtId="0" fontId="18" fillId="0" borderId="5" xfId="9" applyFont="1" applyBorder="1" applyAlignment="1">
      <alignment vertical="center"/>
    </xf>
    <xf numFmtId="0" fontId="18" fillId="0" borderId="25" xfId="9" applyFont="1" applyBorder="1" applyAlignment="1">
      <alignment horizontal="right" vertical="center"/>
    </xf>
    <xf numFmtId="178" fontId="18" fillId="0" borderId="4" xfId="9" applyNumberFormat="1" applyFont="1" applyBorder="1" applyAlignment="1">
      <alignment vertical="center" shrinkToFit="1"/>
    </xf>
    <xf numFmtId="178" fontId="18" fillId="0" borderId="5" xfId="9" applyNumberFormat="1" applyFont="1" applyBorder="1" applyAlignment="1">
      <alignment vertical="center" shrinkToFit="1"/>
    </xf>
    <xf numFmtId="187" fontId="18" fillId="0" borderId="15" xfId="10" applyNumberFormat="1" applyFont="1" applyFill="1" applyBorder="1" applyAlignment="1">
      <alignment horizontal="right" vertical="center" shrinkToFit="1"/>
    </xf>
    <xf numFmtId="178" fontId="18" fillId="0" borderId="44" xfId="9" applyNumberFormat="1" applyFont="1" applyBorder="1" applyAlignment="1">
      <alignment vertical="center" shrinkToFit="1"/>
    </xf>
    <xf numFmtId="187" fontId="18" fillId="0" borderId="25" xfId="10" applyNumberFormat="1" applyFont="1" applyFill="1" applyBorder="1" applyAlignment="1">
      <alignment horizontal="right" vertical="center" shrinkToFit="1"/>
    </xf>
    <xf numFmtId="188" fontId="18" fillId="0" borderId="45" xfId="9" applyNumberFormat="1" applyFont="1" applyBorder="1" applyAlignment="1">
      <alignment vertical="center" shrinkToFit="1"/>
    </xf>
    <xf numFmtId="188" fontId="18" fillId="0" borderId="25" xfId="9" applyNumberFormat="1" applyFont="1" applyBorder="1" applyAlignment="1">
      <alignment vertical="center" shrinkToFit="1"/>
    </xf>
    <xf numFmtId="188" fontId="18" fillId="0" borderId="5" xfId="9" applyNumberFormat="1" applyFont="1" applyBorder="1" applyAlignment="1">
      <alignment vertical="center" shrinkToFit="1"/>
    </xf>
    <xf numFmtId="178" fontId="18" fillId="0" borderId="40" xfId="9" applyNumberFormat="1" applyFont="1" applyBorder="1" applyAlignment="1">
      <alignment vertical="center" shrinkToFit="1"/>
    </xf>
    <xf numFmtId="178" fontId="18" fillId="0" borderId="79" xfId="9" applyNumberFormat="1" applyFont="1" applyBorder="1" applyAlignment="1">
      <alignment vertical="center" shrinkToFit="1"/>
    </xf>
    <xf numFmtId="187" fontId="18" fillId="0" borderId="43" xfId="10" applyNumberFormat="1" applyFont="1" applyFill="1" applyBorder="1" applyAlignment="1">
      <alignment horizontal="right" vertical="center" shrinkToFit="1"/>
    </xf>
    <xf numFmtId="178" fontId="18" fillId="0" borderId="41" xfId="9" applyNumberFormat="1" applyFont="1" applyBorder="1" applyAlignment="1">
      <alignment vertical="center" shrinkToFit="1"/>
    </xf>
    <xf numFmtId="187" fontId="18" fillId="0" borderId="39" xfId="10" applyNumberFormat="1" applyFont="1" applyFill="1" applyBorder="1" applyAlignment="1">
      <alignment horizontal="right" vertical="center" shrinkToFit="1"/>
    </xf>
    <xf numFmtId="188" fontId="18" fillId="0" borderId="42" xfId="9" applyNumberFormat="1" applyFont="1" applyBorder="1" applyAlignment="1">
      <alignment vertical="center" shrinkToFit="1"/>
    </xf>
    <xf numFmtId="188" fontId="18" fillId="0" borderId="39" xfId="9" applyNumberFormat="1" applyFont="1" applyBorder="1" applyAlignment="1">
      <alignment vertical="center" shrinkToFit="1"/>
    </xf>
    <xf numFmtId="188" fontId="18" fillId="0" borderId="79" xfId="9" applyNumberFormat="1" applyFont="1" applyBorder="1" applyAlignment="1">
      <alignment vertical="center" shrinkToFit="1"/>
    </xf>
    <xf numFmtId="0" fontId="18" fillId="0" borderId="44" xfId="9" applyFont="1" applyBorder="1" applyAlignment="1">
      <alignment vertical="center"/>
    </xf>
    <xf numFmtId="0" fontId="18" fillId="0" borderId="55" xfId="9" applyFont="1" applyBorder="1" applyAlignment="1">
      <alignment vertical="center"/>
    </xf>
    <xf numFmtId="178" fontId="18" fillId="0" borderId="80" xfId="10" applyNumberFormat="1" applyFont="1" applyFill="1" applyBorder="1" applyAlignment="1">
      <alignment horizontal="right" vertical="center" shrinkToFit="1"/>
    </xf>
    <xf numFmtId="178" fontId="18" fillId="0" borderId="81" xfId="10" applyNumberFormat="1" applyFont="1" applyFill="1" applyBorder="1" applyAlignment="1">
      <alignment horizontal="right" vertical="center" shrinkToFit="1"/>
    </xf>
    <xf numFmtId="178" fontId="18" fillId="0" borderId="82" xfId="10" applyNumberFormat="1" applyFont="1" applyFill="1" applyBorder="1" applyAlignment="1">
      <alignment horizontal="right" vertical="center" shrinkToFit="1"/>
    </xf>
    <xf numFmtId="188" fontId="18" fillId="0" borderId="83" xfId="10" applyNumberFormat="1" applyFont="1" applyFill="1" applyBorder="1" applyAlignment="1">
      <alignment horizontal="right" vertical="center" shrinkToFit="1"/>
    </xf>
    <xf numFmtId="188" fontId="18" fillId="0" borderId="78" xfId="10" applyNumberFormat="1" applyFont="1" applyFill="1" applyBorder="1" applyAlignment="1">
      <alignment horizontal="right" vertical="center" shrinkToFit="1"/>
    </xf>
    <xf numFmtId="188" fontId="18" fillId="0" borderId="81" xfId="10" applyNumberFormat="1" applyFont="1" applyFill="1" applyBorder="1" applyAlignment="1">
      <alignment horizontal="right" vertical="center" shrinkToFit="1"/>
    </xf>
    <xf numFmtId="188" fontId="18" fillId="0" borderId="25" xfId="10" applyNumberFormat="1" applyFont="1" applyFill="1" applyBorder="1" applyAlignment="1">
      <alignment horizontal="right" vertical="center" shrinkToFit="1"/>
    </xf>
    <xf numFmtId="0" fontId="18" fillId="0" borderId="15" xfId="9" applyFont="1" applyBorder="1" applyAlignment="1">
      <alignment horizontal="right" vertical="center"/>
    </xf>
    <xf numFmtId="189" fontId="18" fillId="0" borderId="4" xfId="10" applyNumberFormat="1" applyFont="1" applyFill="1" applyBorder="1" applyAlignment="1">
      <alignment horizontal="right" vertical="center" shrinkToFit="1"/>
    </xf>
    <xf numFmtId="178" fontId="18" fillId="0" borderId="5" xfId="10" applyNumberFormat="1" applyFont="1" applyFill="1" applyBorder="1" applyAlignment="1">
      <alignment horizontal="right" vertical="center" shrinkToFit="1"/>
    </xf>
    <xf numFmtId="178" fontId="18" fillId="0" borderId="44" xfId="10" applyNumberFormat="1" applyFont="1" applyFill="1" applyBorder="1" applyAlignment="1">
      <alignment horizontal="right" vertical="center" shrinkToFit="1"/>
    </xf>
    <xf numFmtId="188" fontId="18" fillId="0" borderId="45" xfId="10" applyNumberFormat="1" applyFont="1" applyFill="1" applyBorder="1" applyAlignment="1">
      <alignment horizontal="right" vertical="center" shrinkToFit="1"/>
    </xf>
    <xf numFmtId="189" fontId="18" fillId="0" borderId="25" xfId="10" applyNumberFormat="1" applyFont="1" applyFill="1" applyBorder="1" applyAlignment="1">
      <alignment horizontal="right" vertical="center" shrinkToFit="1"/>
    </xf>
    <xf numFmtId="189" fontId="18" fillId="0" borderId="5" xfId="10" applyNumberFormat="1" applyFont="1" applyFill="1" applyBorder="1" applyAlignment="1">
      <alignment horizontal="right" vertical="center" shrinkToFit="1"/>
    </xf>
    <xf numFmtId="189" fontId="18" fillId="0" borderId="45" xfId="10" applyNumberFormat="1" applyFont="1" applyFill="1" applyBorder="1" applyAlignment="1">
      <alignment horizontal="right" vertical="center" shrinkToFit="1"/>
    </xf>
    <xf numFmtId="189" fontId="18" fillId="0" borderId="4" xfId="11" applyNumberFormat="1" applyFont="1" applyBorder="1" applyAlignment="1">
      <alignment horizontal="right" vertical="center" shrinkToFit="1"/>
    </xf>
    <xf numFmtId="189" fontId="18" fillId="0" borderId="40" xfId="10" applyNumberFormat="1" applyFont="1" applyFill="1" applyBorder="1" applyAlignment="1">
      <alignment horizontal="right" vertical="center" shrinkToFit="1"/>
    </xf>
    <xf numFmtId="178" fontId="18" fillId="0" borderId="79" xfId="10" applyNumberFormat="1" applyFont="1" applyFill="1" applyBorder="1" applyAlignment="1">
      <alignment horizontal="right" vertical="center" shrinkToFit="1"/>
    </xf>
    <xf numFmtId="178" fontId="18" fillId="0" borderId="41" xfId="10" applyNumberFormat="1" applyFont="1" applyFill="1" applyBorder="1" applyAlignment="1">
      <alignment horizontal="right" vertical="center" shrinkToFit="1"/>
    </xf>
    <xf numFmtId="188" fontId="18" fillId="0" borderId="42" xfId="10" applyNumberFormat="1" applyFont="1" applyFill="1" applyBorder="1" applyAlignment="1">
      <alignment horizontal="right" vertical="center" shrinkToFit="1"/>
    </xf>
    <xf numFmtId="189" fontId="18" fillId="0" borderId="39" xfId="10" applyNumberFormat="1" applyFont="1" applyFill="1" applyBorder="1" applyAlignment="1">
      <alignment horizontal="right" vertical="center" shrinkToFit="1"/>
    </xf>
    <xf numFmtId="189" fontId="18" fillId="0" borderId="79" xfId="10" applyNumberFormat="1" applyFont="1" applyFill="1" applyBorder="1" applyAlignment="1">
      <alignment horizontal="right" vertical="center" shrinkToFit="1"/>
    </xf>
    <xf numFmtId="189" fontId="18" fillId="0" borderId="42" xfId="10" applyNumberFormat="1" applyFont="1" applyFill="1" applyBorder="1" applyAlignment="1">
      <alignment horizontal="right" vertical="center" shrinkToFit="1"/>
    </xf>
    <xf numFmtId="178" fontId="18" fillId="0" borderId="0" xfId="10" applyNumberFormat="1" applyFont="1" applyFill="1" applyBorder="1" applyAlignment="1">
      <alignment horizontal="right" vertical="center" shrinkToFit="1"/>
    </xf>
    <xf numFmtId="178" fontId="18" fillId="0" borderId="5" xfId="11" applyNumberFormat="1" applyFont="1" applyBorder="1" applyAlignment="1">
      <alignment horizontal="right" vertical="center" shrinkToFit="1"/>
    </xf>
    <xf numFmtId="0" fontId="18" fillId="0" borderId="45" xfId="11" applyFont="1" applyBorder="1" applyAlignment="1">
      <alignment horizontal="right" vertical="center" shrinkToFit="1"/>
    </xf>
    <xf numFmtId="189" fontId="18" fillId="0" borderId="25" xfId="11" applyNumberFormat="1" applyFont="1" applyBorder="1" applyAlignment="1">
      <alignment horizontal="right" vertical="center" shrinkToFit="1"/>
    </xf>
    <xf numFmtId="187" fontId="18" fillId="0" borderId="25" xfId="11" applyNumberFormat="1" applyFont="1" applyBorder="1" applyAlignment="1">
      <alignment vertical="center" shrinkToFit="1"/>
    </xf>
    <xf numFmtId="0" fontId="18" fillId="0" borderId="55" xfId="9" applyFont="1" applyBorder="1" applyAlignment="1">
      <alignment vertical="center" shrinkToFit="1"/>
    </xf>
    <xf numFmtId="0" fontId="18" fillId="0" borderId="74" xfId="9" applyFont="1" applyBorder="1" applyAlignment="1">
      <alignment vertical="center"/>
    </xf>
    <xf numFmtId="0" fontId="18" fillId="0" borderId="16" xfId="9" applyFont="1" applyBorder="1" applyAlignment="1">
      <alignment horizontal="right" vertical="center"/>
    </xf>
    <xf numFmtId="178" fontId="18" fillId="0" borderId="34" xfId="10" applyNumberFormat="1" applyFont="1" applyFill="1" applyBorder="1" applyAlignment="1">
      <alignment horizontal="right" vertical="center" shrinkToFit="1"/>
    </xf>
    <xf numFmtId="178" fontId="18" fillId="0" borderId="7" xfId="10" applyNumberFormat="1" applyFont="1" applyFill="1" applyBorder="1" applyAlignment="1">
      <alignment horizontal="right" vertical="center" shrinkToFit="1"/>
    </xf>
    <xf numFmtId="187" fontId="18" fillId="0" borderId="16" xfId="10" applyNumberFormat="1" applyFont="1" applyFill="1" applyBorder="1" applyAlignment="1">
      <alignment horizontal="right" vertical="center" shrinkToFit="1"/>
    </xf>
    <xf numFmtId="178" fontId="18" fillId="0" borderId="74" xfId="10" applyNumberFormat="1" applyFont="1" applyFill="1" applyBorder="1" applyAlignment="1">
      <alignment horizontal="right" vertical="center" shrinkToFit="1"/>
    </xf>
    <xf numFmtId="187" fontId="18" fillId="0" borderId="35" xfId="10" applyNumberFormat="1" applyFont="1" applyFill="1" applyBorder="1" applyAlignment="1">
      <alignment horizontal="right" vertical="center" shrinkToFit="1"/>
    </xf>
    <xf numFmtId="188" fontId="18" fillId="0" borderId="73" xfId="10" applyNumberFormat="1" applyFont="1" applyFill="1" applyBorder="1" applyAlignment="1">
      <alignment horizontal="right" vertical="center" shrinkToFit="1"/>
    </xf>
    <xf numFmtId="189" fontId="18" fillId="0" borderId="35" xfId="10" applyNumberFormat="1" applyFont="1" applyFill="1" applyBorder="1" applyAlignment="1">
      <alignment horizontal="right" vertical="center" shrinkToFit="1"/>
    </xf>
    <xf numFmtId="189" fontId="18" fillId="0" borderId="7" xfId="10" applyNumberFormat="1" applyFont="1" applyFill="1" applyBorder="1" applyAlignment="1">
      <alignment horizontal="right" vertical="center" shrinkToFit="1"/>
    </xf>
    <xf numFmtId="189" fontId="18" fillId="0" borderId="73" xfId="10" applyNumberFormat="1" applyFont="1" applyFill="1" applyBorder="1" applyAlignment="1">
      <alignment horizontal="right" vertical="center" shrinkToFit="1"/>
    </xf>
    <xf numFmtId="178" fontId="20" fillId="0" borderId="36" xfId="10" applyNumberFormat="1" applyFont="1" applyFill="1" applyBorder="1" applyAlignment="1">
      <alignment horizontal="right" vertical="center" shrinkToFit="1"/>
    </xf>
    <xf numFmtId="178" fontId="20" fillId="0" borderId="2" xfId="10" applyNumberFormat="1" applyFont="1" applyFill="1" applyBorder="1" applyAlignment="1">
      <alignment horizontal="right" vertical="center" shrinkToFit="1"/>
    </xf>
    <xf numFmtId="187" fontId="20" fillId="0" borderId="14" xfId="10" applyNumberFormat="1" applyFont="1" applyFill="1" applyBorder="1" applyAlignment="1">
      <alignment horizontal="right" vertical="center" shrinkToFit="1"/>
    </xf>
    <xf numFmtId="178" fontId="20" fillId="0" borderId="37" xfId="10" applyNumberFormat="1" applyFont="1" applyFill="1" applyBorder="1" applyAlignment="1">
      <alignment horizontal="right" vertical="center" shrinkToFit="1"/>
    </xf>
    <xf numFmtId="187" fontId="20" fillId="0" borderId="3" xfId="10" applyNumberFormat="1" applyFont="1" applyFill="1" applyBorder="1" applyAlignment="1">
      <alignment horizontal="right" vertical="center" shrinkToFit="1"/>
    </xf>
    <xf numFmtId="188" fontId="20" fillId="0" borderId="38" xfId="10" applyNumberFormat="1" applyFont="1" applyFill="1" applyBorder="1" applyAlignment="1">
      <alignment horizontal="right" vertical="center" shrinkToFit="1"/>
    </xf>
    <xf numFmtId="188" fontId="20" fillId="0" borderId="3" xfId="10" applyNumberFormat="1" applyFont="1" applyFill="1" applyBorder="1" applyAlignment="1">
      <alignment horizontal="right" vertical="center" shrinkToFit="1"/>
    </xf>
    <xf numFmtId="188" fontId="20" fillId="0" borderId="2" xfId="10" applyNumberFormat="1" applyFont="1" applyFill="1" applyBorder="1" applyAlignment="1">
      <alignment horizontal="right" vertical="center" shrinkToFit="1"/>
    </xf>
    <xf numFmtId="0" fontId="18" fillId="0" borderId="29" xfId="9" applyFont="1" applyBorder="1" applyAlignment="1">
      <alignment vertical="center" shrinkToFit="1"/>
    </xf>
    <xf numFmtId="178" fontId="18" fillId="0" borderId="84" xfId="10" applyNumberFormat="1" applyFont="1" applyFill="1" applyBorder="1" applyAlignment="1">
      <alignment horizontal="right" vertical="center" shrinkToFit="1"/>
    </xf>
    <xf numFmtId="178" fontId="18" fillId="0" borderId="61" xfId="10" applyNumberFormat="1" applyFont="1" applyFill="1" applyBorder="1" applyAlignment="1">
      <alignment horizontal="right" vertical="center" shrinkToFit="1"/>
    </xf>
    <xf numFmtId="187" fontId="18" fillId="0" borderId="29" xfId="10" applyNumberFormat="1" applyFont="1" applyFill="1" applyBorder="1" applyAlignment="1">
      <alignment horizontal="right" vertical="center" shrinkToFit="1"/>
    </xf>
    <xf numFmtId="178" fontId="18" fillId="0" borderId="27" xfId="10" applyNumberFormat="1" applyFont="1" applyFill="1" applyBorder="1" applyAlignment="1">
      <alignment horizontal="right" vertical="center" shrinkToFit="1"/>
    </xf>
    <xf numFmtId="187" fontId="18" fillId="0" borderId="49" xfId="10" applyNumberFormat="1" applyFont="1" applyFill="1" applyBorder="1" applyAlignment="1">
      <alignment horizontal="right" vertical="center" shrinkToFit="1"/>
    </xf>
    <xf numFmtId="188" fontId="18" fillId="0" borderId="28" xfId="10" applyNumberFormat="1" applyFont="1" applyFill="1" applyBorder="1" applyAlignment="1">
      <alignment horizontal="right" vertical="center" shrinkToFit="1"/>
    </xf>
    <xf numFmtId="188" fontId="18" fillId="0" borderId="49" xfId="10" applyNumberFormat="1" applyFont="1" applyFill="1" applyBorder="1" applyAlignment="1">
      <alignment horizontal="right" vertical="center" shrinkToFit="1"/>
    </xf>
    <xf numFmtId="188" fontId="18" fillId="0" borderId="61" xfId="10" applyNumberFormat="1" applyFont="1" applyFill="1" applyBorder="1" applyAlignment="1">
      <alignment horizontal="right" vertical="center" shrinkToFit="1"/>
    </xf>
    <xf numFmtId="178" fontId="20" fillId="0" borderId="0" xfId="10" applyNumberFormat="1" applyFont="1" applyFill="1" applyBorder="1" applyAlignment="1">
      <alignment horizontal="right" vertical="center" shrinkToFit="1"/>
    </xf>
    <xf numFmtId="178" fontId="20" fillId="0" borderId="5" xfId="10" applyNumberFormat="1" applyFont="1" applyFill="1" applyBorder="1" applyAlignment="1">
      <alignment horizontal="right" vertical="center" shrinkToFit="1"/>
    </xf>
    <xf numFmtId="187" fontId="20" fillId="0" borderId="15" xfId="10" applyNumberFormat="1" applyFont="1" applyFill="1" applyBorder="1" applyAlignment="1">
      <alignment horizontal="right" vertical="center" shrinkToFit="1"/>
    </xf>
    <xf numFmtId="178" fontId="20" fillId="0" borderId="44" xfId="10" applyNumberFormat="1" applyFont="1" applyFill="1" applyBorder="1" applyAlignment="1">
      <alignment horizontal="right" vertical="center" shrinkToFit="1"/>
    </xf>
    <xf numFmtId="187" fontId="20" fillId="0" borderId="25" xfId="10" applyNumberFormat="1" applyFont="1" applyFill="1" applyBorder="1" applyAlignment="1">
      <alignment horizontal="right" vertical="center" shrinkToFit="1"/>
    </xf>
    <xf numFmtId="188" fontId="20" fillId="0" borderId="45" xfId="10" applyNumberFormat="1" applyFont="1" applyFill="1" applyBorder="1" applyAlignment="1">
      <alignment horizontal="right" vertical="center" shrinkToFit="1"/>
    </xf>
    <xf numFmtId="188" fontId="20" fillId="0" borderId="25" xfId="10" applyNumberFormat="1" applyFont="1" applyFill="1" applyBorder="1" applyAlignment="1">
      <alignment horizontal="right" vertical="center" shrinkToFit="1"/>
    </xf>
    <xf numFmtId="188" fontId="20" fillId="0" borderId="5" xfId="10" applyNumberFormat="1" applyFont="1" applyFill="1" applyBorder="1" applyAlignment="1">
      <alignment horizontal="right" vertical="center" shrinkToFit="1"/>
    </xf>
    <xf numFmtId="0" fontId="18" fillId="0" borderId="33" xfId="9" applyFont="1" applyBorder="1" applyAlignment="1">
      <alignment vertical="center" shrinkToFit="1"/>
    </xf>
    <xf numFmtId="0" fontId="18" fillId="0" borderId="7" xfId="9" applyFont="1" applyBorder="1" applyAlignment="1">
      <alignment vertical="center"/>
    </xf>
    <xf numFmtId="0" fontId="18" fillId="0" borderId="0" xfId="9" applyFont="1" applyAlignment="1">
      <alignment horizontal="right" vertical="center"/>
    </xf>
    <xf numFmtId="0" fontId="18" fillId="0" borderId="19" xfId="3" applyFont="1" applyBorder="1" applyAlignment="1">
      <alignment horizontal="center" vertical="center" wrapText="1" shrinkToFit="1"/>
    </xf>
    <xf numFmtId="38" fontId="20" fillId="0" borderId="22" xfId="4" applyFont="1" applyFill="1" applyBorder="1" applyAlignment="1">
      <alignment vertical="center" shrinkToFit="1"/>
    </xf>
    <xf numFmtId="38" fontId="20" fillId="0" borderId="59" xfId="4" applyFont="1" applyFill="1" applyBorder="1" applyAlignment="1">
      <alignment vertical="center" shrinkToFit="1"/>
    </xf>
    <xf numFmtId="179" fontId="18" fillId="0" borderId="6" xfId="4" applyNumberFormat="1" applyFont="1" applyFill="1" applyBorder="1" applyAlignment="1">
      <alignment vertical="center" shrinkToFit="1"/>
    </xf>
    <xf numFmtId="178" fontId="18" fillId="0" borderId="41" xfId="5" applyNumberFormat="1" applyFont="1" applyBorder="1" applyAlignment="1">
      <alignment horizontal="right" vertical="center" shrinkToFit="1"/>
    </xf>
    <xf numFmtId="178" fontId="18" fillId="0" borderId="44" xfId="5" applyNumberFormat="1" applyFont="1" applyBorder="1" applyAlignment="1">
      <alignment horizontal="right" vertical="center" shrinkToFit="1"/>
    </xf>
    <xf numFmtId="38" fontId="18" fillId="0" borderId="6" xfId="4" applyFont="1" applyFill="1" applyBorder="1" applyAlignment="1">
      <alignment vertical="center" shrinkToFit="1"/>
    </xf>
    <xf numFmtId="0" fontId="18" fillId="0" borderId="0" xfId="2" applyFont="1" applyAlignment="1">
      <alignment vertical="center"/>
    </xf>
    <xf numFmtId="49" fontId="18" fillId="0" borderId="6" xfId="7" applyNumberFormat="1" applyFont="1" applyBorder="1" applyAlignment="1">
      <alignment horizontal="center" vertical="top" shrinkToFit="1"/>
    </xf>
    <xf numFmtId="186" fontId="20" fillId="0" borderId="37" xfId="4" applyNumberFormat="1" applyFont="1" applyFill="1" applyBorder="1" applyAlignment="1">
      <alignment vertical="center" shrinkToFit="1"/>
    </xf>
    <xf numFmtId="186" fontId="18" fillId="0" borderId="44" xfId="4" applyNumberFormat="1" applyFont="1" applyFill="1" applyBorder="1" applyAlignment="1">
      <alignment vertical="center" shrinkToFit="1"/>
    </xf>
    <xf numFmtId="184" fontId="18" fillId="0" borderId="44" xfId="4" applyNumberFormat="1" applyFont="1" applyFill="1" applyBorder="1" applyAlignment="1">
      <alignment horizontal="right" vertical="center" shrinkToFit="1"/>
    </xf>
    <xf numFmtId="186" fontId="18" fillId="0" borderId="74" xfId="4" applyNumberFormat="1" applyFont="1" applyFill="1" applyBorder="1" applyAlignment="1">
      <alignment vertical="center" shrinkToFit="1"/>
    </xf>
    <xf numFmtId="184" fontId="18" fillId="0" borderId="74" xfId="4" applyNumberFormat="1" applyFont="1" applyFill="1" applyBorder="1" applyAlignment="1">
      <alignment horizontal="right" vertical="center" shrinkToFit="1"/>
    </xf>
    <xf numFmtId="0" fontId="7" fillId="0" borderId="0" xfId="2" applyFont="1" applyAlignment="1">
      <alignment horizontal="left"/>
    </xf>
    <xf numFmtId="0" fontId="29" fillId="0" borderId="0" xfId="12" applyFont="1">
      <alignment vertical="center"/>
    </xf>
    <xf numFmtId="0" fontId="31" fillId="0" borderId="0" xfId="12" applyFont="1" applyAlignment="1">
      <alignment horizontal="center" vertical="center"/>
    </xf>
    <xf numFmtId="0" fontId="31" fillId="0" borderId="0" xfId="12" applyFont="1">
      <alignment vertical="center"/>
    </xf>
    <xf numFmtId="0" fontId="32" fillId="0" borderId="11" xfId="12" applyFont="1" applyBorder="1">
      <alignment vertical="center"/>
    </xf>
    <xf numFmtId="0" fontId="33" fillId="0" borderId="11" xfId="12" applyFont="1" applyBorder="1">
      <alignment vertical="center"/>
    </xf>
    <xf numFmtId="0" fontId="32" fillId="0" borderId="12" xfId="12" applyFont="1" applyBorder="1" applyAlignment="1">
      <alignment horizontal="center" vertical="center"/>
    </xf>
    <xf numFmtId="0" fontId="33" fillId="0" borderId="11" xfId="12" applyFont="1" applyBorder="1" applyAlignment="1">
      <alignment horizontal="center" vertical="center"/>
    </xf>
    <xf numFmtId="0" fontId="32" fillId="0" borderId="11" xfId="12" applyFont="1" applyBorder="1" applyAlignment="1">
      <alignment horizontal="center" vertical="center"/>
    </xf>
    <xf numFmtId="0" fontId="36" fillId="0" borderId="11" xfId="14" applyFont="1" applyBorder="1" applyAlignment="1">
      <alignment horizontal="center" vertical="center"/>
    </xf>
    <xf numFmtId="0" fontId="18" fillId="0" borderId="4" xfId="3" applyFont="1" applyBorder="1" applyAlignment="1">
      <alignment horizontal="distributed" vertical="center" justifyLastLine="1" shrinkToFit="1"/>
    </xf>
    <xf numFmtId="0" fontId="18" fillId="0" borderId="34" xfId="3" applyFont="1" applyBorder="1" applyAlignment="1">
      <alignment vertical="center" shrinkToFit="1"/>
    </xf>
    <xf numFmtId="49" fontId="18" fillId="0" borderId="34" xfId="7" applyNumberFormat="1" applyFont="1" applyBorder="1" applyAlignment="1">
      <alignment horizontal="center" vertical="center" shrinkToFit="1"/>
    </xf>
    <xf numFmtId="0" fontId="18" fillId="0" borderId="34" xfId="3" applyFont="1" applyBorder="1" applyAlignment="1">
      <alignment horizontal="center" vertical="center" shrinkToFit="1"/>
    </xf>
    <xf numFmtId="178" fontId="18" fillId="0" borderId="34" xfId="3" applyNumberFormat="1" applyFont="1" applyBorder="1">
      <alignment vertical="center"/>
    </xf>
    <xf numFmtId="178" fontId="18" fillId="0" borderId="34" xfId="6" applyNumberFormat="1" applyFont="1" applyBorder="1" applyAlignment="1">
      <alignment vertical="center"/>
    </xf>
    <xf numFmtId="0" fontId="18" fillId="0" borderId="17" xfId="3" applyFont="1" applyBorder="1" applyAlignment="1">
      <alignment horizontal="right"/>
    </xf>
    <xf numFmtId="178" fontId="18" fillId="0" borderId="0" xfId="6" applyNumberFormat="1" applyFont="1" applyAlignment="1">
      <alignment vertical="center"/>
    </xf>
    <xf numFmtId="178" fontId="18" fillId="0" borderId="4" xfId="6" applyNumberFormat="1" applyFont="1" applyBorder="1" applyAlignment="1">
      <alignment horizontal="center" vertical="center" shrinkToFit="1"/>
    </xf>
    <xf numFmtId="178" fontId="18" fillId="0" borderId="7" xfId="6" applyNumberFormat="1" applyFont="1" applyBorder="1" applyAlignment="1">
      <alignment horizontal="center" vertical="center"/>
    </xf>
    <xf numFmtId="178" fontId="18" fillId="0" borderId="5" xfId="6" applyNumberFormat="1" applyFont="1" applyBorder="1" applyAlignment="1">
      <alignment vertical="center"/>
    </xf>
    <xf numFmtId="178" fontId="20" fillId="0" borderId="60" xfId="6" applyNumberFormat="1" applyFont="1" applyBorder="1" applyAlignment="1">
      <alignment vertical="center"/>
    </xf>
    <xf numFmtId="178" fontId="20" fillId="0" borderId="5" xfId="6" applyNumberFormat="1" applyFont="1" applyBorder="1" applyAlignment="1">
      <alignment vertical="center"/>
    </xf>
    <xf numFmtId="0" fontId="20" fillId="0" borderId="5" xfId="3" applyFont="1" applyBorder="1">
      <alignment vertical="center"/>
    </xf>
    <xf numFmtId="0" fontId="20" fillId="0" borderId="25" xfId="3" applyFont="1" applyBorder="1">
      <alignment vertical="center"/>
    </xf>
    <xf numFmtId="178" fontId="20" fillId="0" borderId="61" xfId="6" applyNumberFormat="1" applyFont="1" applyBorder="1" applyAlignment="1">
      <alignment vertical="center"/>
    </xf>
    <xf numFmtId="178" fontId="18" fillId="0" borderId="60" xfId="6" applyNumberFormat="1" applyFont="1" applyBorder="1" applyAlignment="1">
      <alignment vertical="center"/>
    </xf>
    <xf numFmtId="178" fontId="18" fillId="0" borderId="61" xfId="6" applyNumberFormat="1" applyFont="1" applyBorder="1" applyAlignment="1">
      <alignment vertical="center"/>
    </xf>
    <xf numFmtId="178" fontId="18" fillId="0" borderId="85" xfId="6" applyNumberFormat="1" applyFont="1" applyBorder="1" applyAlignment="1">
      <alignment vertical="center"/>
    </xf>
    <xf numFmtId="178" fontId="18" fillId="0" borderId="86" xfId="6" applyNumberFormat="1" applyFont="1" applyBorder="1" applyAlignment="1">
      <alignment vertical="center"/>
    </xf>
    <xf numFmtId="186" fontId="20" fillId="0" borderId="3" xfId="4" applyNumberFormat="1" applyFont="1" applyFill="1" applyBorder="1" applyAlignment="1">
      <alignment vertical="center" shrinkToFit="1"/>
    </xf>
    <xf numFmtId="186" fontId="18" fillId="0" borderId="25" xfId="4" applyNumberFormat="1" applyFont="1" applyFill="1" applyBorder="1" applyAlignment="1">
      <alignment vertical="center" shrinkToFit="1"/>
    </xf>
    <xf numFmtId="186" fontId="18" fillId="0" borderId="35" xfId="4" applyNumberFormat="1" applyFont="1" applyFill="1" applyBorder="1" applyAlignment="1">
      <alignment vertical="center" shrinkToFit="1"/>
    </xf>
    <xf numFmtId="0" fontId="32" fillId="0" borderId="1" xfId="12" applyFont="1" applyBorder="1" applyAlignment="1">
      <alignment horizontal="center" vertical="center"/>
    </xf>
    <xf numFmtId="0" fontId="32" fillId="0" borderId="6" xfId="12" applyFont="1" applyBorder="1" applyAlignment="1">
      <alignment horizontal="center" vertical="center"/>
    </xf>
    <xf numFmtId="0" fontId="12" fillId="0" borderId="4" xfId="2" applyFont="1" applyBorder="1" applyAlignment="1">
      <alignment horizontal="center" vertical="center" wrapText="1" justifyLastLine="1" shrinkToFit="1"/>
    </xf>
    <xf numFmtId="0" fontId="12" fillId="0" borderId="6" xfId="2" applyFont="1" applyBorder="1" applyAlignment="1">
      <alignment horizontal="center" vertical="center" wrapText="1" justifyLastLine="1" shrinkToFit="1"/>
    </xf>
    <xf numFmtId="178" fontId="13" fillId="0" borderId="8" xfId="2" quotePrefix="1" applyNumberFormat="1" applyFont="1" applyBorder="1" applyAlignment="1">
      <alignment horizontal="center" vertical="center"/>
    </xf>
    <xf numFmtId="178" fontId="13" fillId="0" borderId="9" xfId="2" quotePrefix="1" applyNumberFormat="1" applyFont="1" applyBorder="1" applyAlignment="1">
      <alignment horizontal="center" vertical="center"/>
    </xf>
    <xf numFmtId="178" fontId="13" fillId="0" borderId="10" xfId="2" quotePrefix="1" applyNumberFormat="1" applyFont="1" applyBorder="1" applyAlignment="1">
      <alignment horizontal="center" vertical="center"/>
    </xf>
    <xf numFmtId="0" fontId="7" fillId="0" borderId="1" xfId="2" applyFont="1" applyBorder="1" applyAlignment="1">
      <alignment horizontal="distributed" vertical="center" justifyLastLine="1"/>
    </xf>
    <xf numFmtId="0" fontId="7" fillId="0" borderId="4" xfId="2" applyFont="1" applyBorder="1" applyAlignment="1">
      <alignment horizontal="distributed" vertical="center" justifyLastLine="1"/>
    </xf>
    <xf numFmtId="0" fontId="7" fillId="0" borderId="6" xfId="2" applyFont="1" applyBorder="1" applyAlignment="1">
      <alignment horizontal="distributed" vertical="center" justifyLastLine="1"/>
    </xf>
    <xf numFmtId="0" fontId="7" fillId="0" borderId="1" xfId="2" applyFont="1" applyBorder="1" applyAlignment="1">
      <alignment horizontal="distributed" vertical="center" justifyLastLine="1" shrinkToFit="1"/>
    </xf>
    <xf numFmtId="0" fontId="7" fillId="0" borderId="4" xfId="2" applyFont="1" applyBorder="1" applyAlignment="1">
      <alignment horizontal="distributed" vertical="center" justifyLastLine="1" shrinkToFit="1"/>
    </xf>
    <xf numFmtId="0" fontId="7" fillId="0" borderId="6" xfId="2" applyFont="1" applyBorder="1" applyAlignment="1">
      <alignment horizontal="distributed" vertical="center" justifyLastLine="1" shrinkToFit="1"/>
    </xf>
    <xf numFmtId="0" fontId="7" fillId="0" borderId="11" xfId="2" applyFont="1" applyBorder="1" applyAlignment="1">
      <alignment horizontal="center" vertical="center" justifyLastLine="1" shrinkToFit="1"/>
    </xf>
    <xf numFmtId="0" fontId="7" fillId="0" borderId="4" xfId="2" applyFont="1" applyBorder="1" applyAlignment="1">
      <alignment horizontal="center" vertical="center" wrapText="1" justifyLastLine="1"/>
    </xf>
    <xf numFmtId="0" fontId="7" fillId="0" borderId="6" xfId="2" applyFont="1" applyBorder="1" applyAlignment="1">
      <alignment horizontal="center" vertical="center" wrapText="1" justifyLastLine="1"/>
    </xf>
    <xf numFmtId="0" fontId="12" fillId="0" borderId="5" xfId="2" applyFont="1" applyBorder="1" applyAlignment="1">
      <alignment horizontal="center" vertical="center" wrapText="1" justifyLastLine="1" shrinkToFit="1"/>
    </xf>
    <xf numFmtId="0" fontId="12" fillId="0" borderId="7" xfId="2" applyFont="1" applyBorder="1" applyAlignment="1">
      <alignment horizontal="center" vertical="center" wrapText="1" justifyLastLine="1" shrinkToFit="1"/>
    </xf>
    <xf numFmtId="0" fontId="7" fillId="0" borderId="1" xfId="2" applyFont="1" applyBorder="1" applyAlignment="1">
      <alignment horizontal="center" vertical="center" justifyLastLine="1"/>
    </xf>
    <xf numFmtId="0" fontId="7" fillId="0" borderId="6" xfId="2" applyFont="1" applyBorder="1" applyAlignment="1">
      <alignment horizontal="center" vertical="center" justifyLastLine="1"/>
    </xf>
    <xf numFmtId="0" fontId="7" fillId="0" borderId="1" xfId="2" applyFont="1" applyBorder="1" applyAlignment="1">
      <alignment horizontal="center" vertical="center" justifyLastLine="1" shrinkToFit="1"/>
    </xf>
    <xf numFmtId="0" fontId="7" fillId="0" borderId="6" xfId="2" applyFont="1" applyBorder="1" applyAlignment="1">
      <alignment horizontal="center" vertical="center" justifyLastLine="1" shrinkToFit="1"/>
    </xf>
    <xf numFmtId="0" fontId="7" fillId="0" borderId="2" xfId="2" applyFont="1" applyBorder="1" applyAlignment="1">
      <alignment horizontal="center" vertical="center" justifyLastLine="1"/>
    </xf>
    <xf numFmtId="0" fontId="7" fillId="0" borderId="36" xfId="2" applyFont="1" applyBorder="1" applyAlignment="1">
      <alignment horizontal="center" vertical="center" justifyLastLine="1"/>
    </xf>
    <xf numFmtId="0" fontId="7" fillId="0" borderId="3" xfId="2" applyFont="1" applyBorder="1" applyAlignment="1">
      <alignment horizontal="center" vertical="center" justifyLastLine="1"/>
    </xf>
    <xf numFmtId="0" fontId="7" fillId="0" borderId="1" xfId="2" applyFont="1" applyBorder="1" applyAlignment="1">
      <alignment horizontal="center" vertical="center" shrinkToFit="1"/>
    </xf>
    <xf numFmtId="0" fontId="7" fillId="0" borderId="6" xfId="2" applyFont="1" applyBorder="1" applyAlignment="1">
      <alignment horizontal="center" vertical="center" shrinkToFit="1"/>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0" fillId="0" borderId="2" xfId="3" applyFont="1" applyBorder="1" applyAlignment="1">
      <alignment horizontal="center" vertical="center" justifyLastLine="1" shrinkToFit="1"/>
    </xf>
    <xf numFmtId="0" fontId="10" fillId="0" borderId="3" xfId="3" applyFont="1" applyBorder="1" applyAlignment="1">
      <alignment horizontal="center" vertical="center" justifyLastLine="1" shrinkToFit="1"/>
    </xf>
    <xf numFmtId="0" fontId="10" fillId="0" borderId="7" xfId="3" applyFont="1" applyBorder="1" applyAlignment="1">
      <alignment horizontal="center" vertical="center" justifyLastLine="1" shrinkToFit="1"/>
    </xf>
    <xf numFmtId="0" fontId="10" fillId="0" borderId="35" xfId="3" applyFont="1" applyBorder="1" applyAlignment="1">
      <alignment horizontal="center" vertical="center" justifyLastLine="1" shrinkToFit="1"/>
    </xf>
    <xf numFmtId="0" fontId="10" fillId="0" borderId="1" xfId="3" applyFont="1" applyBorder="1" applyAlignment="1">
      <alignment horizontal="center" vertical="center" shrinkToFit="1"/>
    </xf>
    <xf numFmtId="0" fontId="10" fillId="0" borderId="6" xfId="3" applyFont="1" applyBorder="1" applyAlignment="1">
      <alignment horizontal="center" vertical="center" shrinkToFit="1"/>
    </xf>
    <xf numFmtId="178" fontId="10" fillId="0" borderId="2" xfId="3" applyNumberFormat="1" applyFont="1" applyBorder="1" applyAlignment="1">
      <alignment horizontal="center" vertical="center" shrinkToFit="1"/>
    </xf>
    <xf numFmtId="178" fontId="10" fillId="0" borderId="7" xfId="3" applyNumberFormat="1" applyFont="1" applyBorder="1" applyAlignment="1">
      <alignment horizontal="center" vertical="center" shrinkToFit="1"/>
    </xf>
    <xf numFmtId="178" fontId="8" fillId="0" borderId="17" xfId="3" applyNumberFormat="1" applyFont="1" applyBorder="1" applyAlignment="1">
      <alignment horizontal="center" vertical="center" shrinkToFit="1"/>
    </xf>
    <xf numFmtId="178" fontId="8" fillId="0" borderId="18" xfId="3" applyNumberFormat="1" applyFont="1" applyBorder="1" applyAlignment="1">
      <alignment horizontal="center" vertical="center" shrinkToFit="1"/>
    </xf>
    <xf numFmtId="0" fontId="13" fillId="0" borderId="2" xfId="3" applyFont="1" applyBorder="1" applyAlignment="1">
      <alignment horizontal="center" vertical="center" shrinkToFit="1"/>
    </xf>
    <xf numFmtId="0" fontId="13" fillId="0" borderId="3" xfId="3" applyFont="1" applyBorder="1" applyAlignment="1">
      <alignment horizontal="center" vertical="center" shrinkToFit="1"/>
    </xf>
    <xf numFmtId="0" fontId="10" fillId="0" borderId="11" xfId="3" applyFont="1" applyBorder="1" applyAlignment="1">
      <alignment horizontal="center" vertical="center" shrinkToFit="1"/>
    </xf>
    <xf numFmtId="0" fontId="8" fillId="0" borderId="17" xfId="3" applyFont="1" applyBorder="1" applyAlignment="1">
      <alignment horizontal="center" vertical="center" shrinkToFit="1"/>
    </xf>
    <xf numFmtId="0" fontId="8" fillId="0" borderId="18" xfId="3" applyFont="1" applyBorder="1" applyAlignment="1">
      <alignment horizontal="center" vertical="center" shrinkToFit="1"/>
    </xf>
    <xf numFmtId="0" fontId="10" fillId="0" borderId="11" xfId="3" applyFont="1" applyBorder="1" applyAlignment="1">
      <alignment horizontal="distributed" vertical="center" justifyLastLine="1" shrinkToFit="1"/>
    </xf>
    <xf numFmtId="0" fontId="8" fillId="0" borderId="2" xfId="3" applyFont="1" applyBorder="1" applyAlignment="1">
      <alignment horizontal="center" vertical="center" shrinkToFit="1"/>
    </xf>
    <xf numFmtId="0" fontId="8" fillId="0" borderId="36" xfId="3" applyFont="1" applyBorder="1" applyAlignment="1">
      <alignment horizontal="center" vertical="center" shrinkToFit="1"/>
    </xf>
    <xf numFmtId="0" fontId="8" fillId="0" borderId="3" xfId="3" applyFont="1" applyBorder="1" applyAlignment="1">
      <alignment horizontal="center" vertical="center" shrinkToFit="1"/>
    </xf>
    <xf numFmtId="0" fontId="20" fillId="0" borderId="2" xfId="3" applyFont="1" applyBorder="1" applyAlignment="1">
      <alignment horizontal="center" vertical="center" shrinkToFit="1"/>
    </xf>
    <xf numFmtId="0" fontId="20" fillId="0" borderId="3" xfId="3" applyFont="1" applyBorder="1" applyAlignment="1">
      <alignment horizontal="center" vertical="center" shrinkToFit="1"/>
    </xf>
    <xf numFmtId="0" fontId="18" fillId="0" borderId="2" xfId="3" applyFont="1" applyBorder="1" applyAlignment="1">
      <alignment horizontal="distributed" vertical="center" justifyLastLine="1" shrinkToFit="1"/>
    </xf>
    <xf numFmtId="0" fontId="18" fillId="0" borderId="3" xfId="3" applyFont="1" applyBorder="1" applyAlignment="1">
      <alignment horizontal="distributed" vertical="center" justifyLastLine="1" shrinkToFit="1"/>
    </xf>
    <xf numFmtId="0" fontId="18" fillId="0" borderId="7" xfId="3" applyFont="1" applyBorder="1" applyAlignment="1">
      <alignment horizontal="distributed" vertical="center" justifyLastLine="1" shrinkToFit="1"/>
    </xf>
    <xf numFmtId="0" fontId="18" fillId="0" borderId="35" xfId="3" applyFont="1" applyBorder="1" applyAlignment="1">
      <alignment horizontal="distributed" vertical="center" justifyLastLine="1" shrinkToFit="1"/>
    </xf>
    <xf numFmtId="0" fontId="18" fillId="0" borderId="2" xfId="3" applyFont="1" applyBorder="1" applyAlignment="1">
      <alignment horizontal="center" vertical="center"/>
    </xf>
    <xf numFmtId="0" fontId="18" fillId="0" borderId="36" xfId="3" applyFont="1" applyBorder="1" applyAlignment="1">
      <alignment horizontal="center" vertical="center"/>
    </xf>
    <xf numFmtId="0" fontId="18" fillId="0" borderId="3" xfId="3" applyFont="1" applyBorder="1" applyAlignment="1">
      <alignment horizontal="center" vertical="center"/>
    </xf>
    <xf numFmtId="0" fontId="20" fillId="0" borderId="12" xfId="3" applyFont="1" applyBorder="1" applyAlignment="1">
      <alignment horizontal="center" vertical="center" shrinkToFit="1"/>
    </xf>
    <xf numFmtId="0" fontId="20" fillId="0" borderId="11" xfId="3" applyFont="1" applyBorder="1" applyAlignment="1">
      <alignment horizontal="center" vertical="center" shrinkToFit="1"/>
    </xf>
    <xf numFmtId="0" fontId="18" fillId="0" borderId="11" xfId="3" applyFont="1" applyBorder="1" applyAlignment="1">
      <alignment horizontal="distributed" vertical="center" justifyLastLine="1" shrinkToFit="1"/>
    </xf>
    <xf numFmtId="178" fontId="18" fillId="0" borderId="61" xfId="6" applyNumberFormat="1" applyFont="1" applyBorder="1" applyAlignment="1">
      <alignment horizontal="right" vertical="center"/>
    </xf>
    <xf numFmtId="178" fontId="18" fillId="0" borderId="49" xfId="6" applyNumberFormat="1" applyFont="1" applyBorder="1" applyAlignment="1">
      <alignment horizontal="right" vertical="center"/>
    </xf>
    <xf numFmtId="178" fontId="18" fillId="0" borderId="60" xfId="6" applyNumberFormat="1" applyFont="1" applyBorder="1" applyAlignment="1">
      <alignment horizontal="right" vertical="center"/>
    </xf>
    <xf numFmtId="178" fontId="18" fillId="0" borderId="59" xfId="6" applyNumberFormat="1" applyFont="1" applyBorder="1" applyAlignment="1">
      <alignment horizontal="right" vertical="center"/>
    </xf>
    <xf numFmtId="0" fontId="20" fillId="0" borderId="5" xfId="3" applyFont="1" applyBorder="1" applyAlignment="1">
      <alignment horizontal="center" vertical="center" wrapText="1"/>
    </xf>
    <xf numFmtId="0" fontId="20" fillId="0" borderId="25" xfId="3" applyFont="1" applyBorder="1" applyAlignment="1">
      <alignment horizontal="center" vertical="center" wrapText="1"/>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5" xfId="3" applyFont="1" applyBorder="1" applyAlignment="1">
      <alignment horizontal="center" vertical="center"/>
    </xf>
    <xf numFmtId="0" fontId="20" fillId="0" borderId="25" xfId="3" applyFont="1" applyBorder="1" applyAlignment="1">
      <alignment horizontal="center" vertical="center"/>
    </xf>
    <xf numFmtId="178" fontId="18" fillId="0" borderId="7" xfId="6" applyNumberFormat="1" applyFont="1" applyBorder="1" applyAlignment="1">
      <alignment horizontal="center" vertical="center"/>
    </xf>
    <xf numFmtId="178" fontId="18" fillId="0" borderId="35" xfId="6" applyNumberFormat="1" applyFont="1" applyBorder="1" applyAlignment="1">
      <alignment horizontal="center" vertical="center"/>
    </xf>
    <xf numFmtId="178" fontId="20" fillId="0" borderId="60" xfId="6" applyNumberFormat="1" applyFont="1" applyBorder="1" applyAlignment="1">
      <alignment horizontal="right" vertical="center"/>
    </xf>
    <xf numFmtId="178" fontId="20" fillId="0" borderId="59" xfId="6" applyNumberFormat="1" applyFont="1" applyBorder="1" applyAlignment="1">
      <alignment horizontal="right" vertical="center"/>
    </xf>
    <xf numFmtId="178" fontId="20" fillId="0" borderId="61" xfId="6" applyNumberFormat="1" applyFont="1" applyBorder="1" applyAlignment="1">
      <alignment horizontal="right" vertical="center"/>
    </xf>
    <xf numFmtId="178" fontId="20" fillId="0" borderId="49" xfId="6" applyNumberFormat="1" applyFont="1" applyBorder="1" applyAlignment="1">
      <alignment horizontal="right" vertical="center"/>
    </xf>
    <xf numFmtId="0" fontId="21" fillId="0" borderId="1" xfId="3" applyFont="1" applyBorder="1" applyAlignment="1">
      <alignment horizontal="center" vertical="center" wrapText="1" shrinkToFit="1"/>
    </xf>
    <xf numFmtId="0" fontId="21" fillId="0" borderId="6" xfId="3" applyFont="1" applyBorder="1" applyAlignment="1">
      <alignment horizontal="center" vertical="center" shrinkToFit="1"/>
    </xf>
    <xf numFmtId="0" fontId="18" fillId="0" borderId="12" xfId="3" applyFont="1" applyBorder="1" applyAlignment="1">
      <alignment horizontal="distributed" vertical="center" justifyLastLine="1"/>
    </xf>
    <xf numFmtId="0" fontId="18" fillId="0" borderId="18" xfId="3" applyFont="1" applyBorder="1" applyAlignment="1">
      <alignment horizontal="distributed" vertical="center" justifyLastLine="1"/>
    </xf>
    <xf numFmtId="0" fontId="18" fillId="0" borderId="11" xfId="3" applyFont="1" applyBorder="1" applyAlignment="1">
      <alignment horizontal="distributed" vertical="center" justifyLastLine="1"/>
    </xf>
    <xf numFmtId="0" fontId="18" fillId="0" borderId="17" xfId="3" applyFont="1" applyBorder="1" applyAlignment="1">
      <alignment horizontal="center" vertical="center"/>
    </xf>
    <xf numFmtId="0" fontId="21" fillId="0" borderId="2" xfId="3" applyFont="1" applyBorder="1" applyAlignment="1">
      <alignment horizontal="center" vertical="center" shrinkToFit="1"/>
    </xf>
    <xf numFmtId="0" fontId="21" fillId="0" borderId="7" xfId="3" applyFont="1" applyBorder="1" applyAlignment="1">
      <alignment horizontal="center" vertical="center" shrinkToFit="1"/>
    </xf>
    <xf numFmtId="0" fontId="23" fillId="0" borderId="2" xfId="3" applyFont="1" applyBorder="1" applyAlignment="1">
      <alignment horizontal="center" vertical="center" wrapText="1" shrinkToFit="1"/>
    </xf>
    <xf numFmtId="0" fontId="23" fillId="0" borderId="7" xfId="3" applyFont="1" applyBorder="1" applyAlignment="1">
      <alignment horizontal="center" vertical="center" shrinkToFit="1"/>
    </xf>
    <xf numFmtId="0" fontId="21" fillId="0" borderId="1" xfId="3" applyFont="1" applyBorder="1" applyAlignment="1">
      <alignment horizontal="center" vertical="center" shrinkToFit="1"/>
    </xf>
    <xf numFmtId="0" fontId="18" fillId="0" borderId="19" xfId="4" applyNumberFormat="1" applyFont="1" applyFill="1" applyBorder="1" applyAlignment="1">
      <alignment horizontal="distributed" vertical="center" justifyLastLine="1"/>
    </xf>
    <xf numFmtId="0" fontId="18" fillId="0" borderId="72" xfId="4" applyNumberFormat="1" applyFont="1" applyFill="1" applyBorder="1" applyAlignment="1">
      <alignment horizontal="distributed" vertical="center" justifyLastLine="1"/>
    </xf>
    <xf numFmtId="38" fontId="20" fillId="0" borderId="2" xfId="4" applyFont="1" applyFill="1" applyBorder="1" applyAlignment="1">
      <alignment horizontal="center" vertical="center"/>
    </xf>
    <xf numFmtId="38" fontId="20" fillId="0" borderId="3" xfId="4" applyFont="1" applyFill="1" applyBorder="1" applyAlignment="1">
      <alignment horizontal="center" vertical="center"/>
    </xf>
    <xf numFmtId="0" fontId="18" fillId="0" borderId="1" xfId="3" applyFont="1" applyBorder="1" applyAlignment="1">
      <alignment horizontal="distributed" vertical="center" justifyLastLine="1" shrinkToFit="1"/>
    </xf>
    <xf numFmtId="0" fontId="18" fillId="0" borderId="6" xfId="3" applyFont="1" applyBorder="1" applyAlignment="1">
      <alignment horizontal="distributed" vertical="center" justifyLastLine="1" shrinkToFit="1"/>
    </xf>
    <xf numFmtId="0" fontId="18" fillId="0" borderId="17" xfId="3" applyFont="1" applyBorder="1" applyAlignment="1">
      <alignment horizontal="distributed" vertical="center" justifyLastLine="1"/>
    </xf>
    <xf numFmtId="184" fontId="18" fillId="0" borderId="12" xfId="3" applyNumberFormat="1" applyFont="1" applyBorder="1" applyAlignment="1">
      <alignment horizontal="distributed" vertical="center" justifyLastLine="1"/>
    </xf>
    <xf numFmtId="184" fontId="18" fillId="0" borderId="18" xfId="3" applyNumberFormat="1" applyFont="1" applyBorder="1" applyAlignment="1">
      <alignment horizontal="distributed" vertical="center" justifyLastLine="1"/>
    </xf>
    <xf numFmtId="178" fontId="18" fillId="0" borderId="19" xfId="3" applyNumberFormat="1" applyFont="1" applyBorder="1" applyAlignment="1">
      <alignment horizontal="distributed" vertical="center" justifyLastLine="1" shrinkToFit="1"/>
    </xf>
    <xf numFmtId="178" fontId="18" fillId="0" borderId="37" xfId="3" applyNumberFormat="1" applyFont="1" applyBorder="1" applyAlignment="1">
      <alignment horizontal="distributed" vertical="center" justifyLastLine="1" shrinkToFit="1"/>
    </xf>
    <xf numFmtId="184" fontId="18" fillId="0" borderId="13" xfId="3" applyNumberFormat="1" applyFont="1" applyBorder="1" applyAlignment="1">
      <alignment horizontal="distributed" vertical="center" justifyLastLine="1" shrinkToFit="1"/>
    </xf>
    <xf numFmtId="184" fontId="18" fillId="0" borderId="14" xfId="3" applyNumberFormat="1" applyFont="1" applyBorder="1" applyAlignment="1">
      <alignment horizontal="distributed" vertical="center" justifyLastLine="1" shrinkToFit="1"/>
    </xf>
    <xf numFmtId="0" fontId="18" fillId="0" borderId="4" xfId="3" applyFont="1" applyBorder="1" applyAlignment="1">
      <alignment horizontal="distributed" vertical="center" justifyLastLine="1" shrinkToFit="1"/>
    </xf>
    <xf numFmtId="184" fontId="18" fillId="0" borderId="1" xfId="3" applyNumberFormat="1" applyFont="1" applyBorder="1" applyAlignment="1">
      <alignment vertical="center" wrapText="1"/>
    </xf>
    <xf numFmtId="184" fontId="18" fillId="0" borderId="4" xfId="3" applyNumberFormat="1" applyFont="1" applyBorder="1" applyAlignment="1">
      <alignment vertical="center" wrapText="1"/>
    </xf>
    <xf numFmtId="184" fontId="18" fillId="0" borderId="1" xfId="3" applyNumberFormat="1" applyFont="1" applyBorder="1" applyAlignment="1">
      <alignment horizontal="distributed" vertical="center" wrapText="1"/>
    </xf>
    <xf numFmtId="184" fontId="18" fillId="0" borderId="4" xfId="3" applyNumberFormat="1" applyFont="1" applyBorder="1" applyAlignment="1">
      <alignment horizontal="distributed" vertical="center" wrapText="1"/>
    </xf>
    <xf numFmtId="184" fontId="18" fillId="0" borderId="6" xfId="3" applyNumberFormat="1" applyFont="1" applyBorder="1" applyAlignment="1">
      <alignment horizontal="distributed" vertical="center" wrapText="1"/>
    </xf>
    <xf numFmtId="178" fontId="18" fillId="0" borderId="17" xfId="3" applyNumberFormat="1" applyFont="1" applyBorder="1" applyAlignment="1">
      <alignment horizontal="distributed" vertical="center" justifyLastLine="1"/>
    </xf>
    <xf numFmtId="178" fontId="18" fillId="0" borderId="3" xfId="3" applyNumberFormat="1" applyFont="1" applyBorder="1" applyAlignment="1">
      <alignment horizontal="distributed" vertical="center" justifyLastLine="1" shrinkToFit="1"/>
    </xf>
    <xf numFmtId="178" fontId="18" fillId="0" borderId="25" xfId="3" applyNumberFormat="1" applyFont="1" applyBorder="1" applyAlignment="1">
      <alignment horizontal="distributed" vertical="center" justifyLastLine="1" shrinkToFit="1"/>
    </xf>
    <xf numFmtId="178" fontId="18" fillId="0" borderId="1" xfId="3" applyNumberFormat="1" applyFont="1" applyBorder="1" applyAlignment="1">
      <alignment horizontal="distributed" vertical="center" justifyLastLine="1" shrinkToFit="1"/>
    </xf>
    <xf numFmtId="178" fontId="18" fillId="0" borderId="4" xfId="3" applyNumberFormat="1" applyFont="1" applyBorder="1" applyAlignment="1">
      <alignment horizontal="distributed" vertical="center" justifyLastLine="1" shrinkToFit="1"/>
    </xf>
    <xf numFmtId="0" fontId="20" fillId="0" borderId="2" xfId="9" applyFont="1" applyBorder="1" applyAlignment="1">
      <alignment horizontal="center" vertical="center"/>
    </xf>
    <xf numFmtId="0" fontId="28" fillId="0" borderId="3" xfId="9" applyFont="1" applyBorder="1" applyAlignment="1">
      <alignment horizontal="center" vertical="center"/>
    </xf>
    <xf numFmtId="0" fontId="20" fillId="0" borderId="5" xfId="9" applyFont="1" applyBorder="1" applyAlignment="1">
      <alignment horizontal="center" vertical="center"/>
    </xf>
    <xf numFmtId="0" fontId="20" fillId="0" borderId="25" xfId="9" applyFont="1" applyBorder="1" applyAlignment="1">
      <alignment horizontal="center" vertical="center"/>
    </xf>
    <xf numFmtId="0" fontId="20" fillId="0" borderId="3" xfId="9" applyFont="1" applyBorder="1" applyAlignment="1">
      <alignment horizontal="center" vertical="center"/>
    </xf>
    <xf numFmtId="178" fontId="18" fillId="0" borderId="2" xfId="9" applyNumberFormat="1" applyFont="1" applyBorder="1" applyAlignment="1">
      <alignment horizontal="center" vertical="center" shrinkToFit="1"/>
    </xf>
    <xf numFmtId="178" fontId="18" fillId="0" borderId="36" xfId="9" applyNumberFormat="1" applyFont="1" applyBorder="1" applyAlignment="1">
      <alignment horizontal="center" vertical="center" shrinkToFit="1"/>
    </xf>
    <xf numFmtId="178" fontId="18" fillId="0" borderId="3" xfId="9" applyNumberFormat="1" applyFont="1" applyBorder="1" applyAlignment="1">
      <alignment horizontal="center" vertical="center" shrinkToFit="1"/>
    </xf>
    <xf numFmtId="0" fontId="18" fillId="0" borderId="12" xfId="9" applyFont="1" applyBorder="1" applyAlignment="1">
      <alignment horizontal="center" vertical="center" shrinkToFit="1"/>
    </xf>
    <xf numFmtId="0" fontId="18" fillId="0" borderId="17" xfId="9" applyFont="1" applyBorder="1" applyAlignment="1">
      <alignment horizontal="center" vertical="center" shrinkToFit="1"/>
    </xf>
    <xf numFmtId="0" fontId="18" fillId="0" borderId="18" xfId="9" applyFont="1" applyBorder="1" applyAlignment="1">
      <alignment horizontal="center" vertical="center" shrinkToFit="1"/>
    </xf>
    <xf numFmtId="0" fontId="18" fillId="0" borderId="5" xfId="9" applyFont="1" applyBorder="1" applyAlignment="1">
      <alignment horizontal="distributed" vertical="center" justifyLastLine="1"/>
    </xf>
    <xf numFmtId="0" fontId="18" fillId="0" borderId="25" xfId="9" applyFont="1" applyBorder="1" applyAlignment="1">
      <alignment horizontal="distributed" vertical="center" justifyLastLine="1"/>
    </xf>
  </cellXfs>
  <cellStyles count="15">
    <cellStyle name="ハイパーリンク" xfId="14" builtinId="8"/>
    <cellStyle name="ハイパーリンク 2" xfId="13" xr:uid="{CF4A1D81-24A5-446E-A1A5-437A9BA56109}"/>
    <cellStyle name="桁区切り 2" xfId="4" xr:uid="{AB1E99B4-268F-4179-9566-E7FFDDCD876B}"/>
    <cellStyle name="桁区切り 3" xfId="10" xr:uid="{2F9B5FF2-DE9A-4AD2-9229-80864F00367C}"/>
    <cellStyle name="標準" xfId="0" builtinId="0"/>
    <cellStyle name="標準 2" xfId="1" xr:uid="{00000000-0005-0000-0000-000001000000}"/>
    <cellStyle name="標準 2 2" xfId="2" xr:uid="{00000000-0005-0000-0000-000002000000}"/>
    <cellStyle name="標準 3" xfId="3" xr:uid="{D88D0DB2-699B-4F3A-8E7A-5C384109349C}"/>
    <cellStyle name="標準 4" xfId="9" xr:uid="{8ADF39CB-3289-4F4A-973F-6DE75F777674}"/>
    <cellStyle name="標準 5" xfId="12" xr:uid="{03E6D9BC-DB28-45AE-B1F7-33C106D92245}"/>
    <cellStyle name="標準_12 一覧表（Excel)仕様" xfId="7" xr:uid="{81E52EEC-6E01-42B2-84B7-6AA1D8CEA151}"/>
    <cellStyle name="標準_hyoto" xfId="6" xr:uid="{E6ECCB6E-6DB0-433C-98BD-FD4B080C248A}"/>
    <cellStyle name="標準_p31～36　Ⅲ　市町村別実績一覧表（平成１２年）" xfId="8" xr:uid="{6F255429-5480-4607-A5DA-70F71165C444}"/>
    <cellStyle name="標準_一覧表様式40100" xfId="5" xr:uid="{217E7830-9BCC-4E25-9FC2-2946A80F3963}"/>
    <cellStyle name="標準_農道調査全国農業地域都道府県別一覧表（速報作成編集用）" xfId="11" xr:uid="{E5529B52-A132-424A-B586-3F4E40735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r>
              <a:rPr lang="ja-JP" altLang="en-US"/>
              <a:t>農家数の推移</a:t>
            </a:r>
            <a:endParaRPr lang="en-US" altLang="ja-JP"/>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6.4826594922549677E-2"/>
          <c:y val="0.17365130146147831"/>
          <c:w val="0.90394779142188908"/>
          <c:h val="0.61493786618368607"/>
        </c:manualLayout>
      </c:layout>
      <c:barChart>
        <c:barDir val="col"/>
        <c:grouping val="stacked"/>
        <c:varyColors val="0"/>
        <c:ser>
          <c:idx val="1"/>
          <c:order val="0"/>
          <c:tx>
            <c:v>主業農家</c:v>
          </c:tx>
          <c:spPr>
            <a:pattFill prst="trellis">
              <a:fgClr>
                <a:schemeClr val="accent1"/>
              </a:fgClr>
              <a:bgClr>
                <a:schemeClr val="bg1"/>
              </a:bgClr>
            </a:pattFill>
            <a:ln>
              <a:solidFill>
                <a:schemeClr val="tx1"/>
              </a:solidFill>
            </a:ln>
            <a:effectLst/>
          </c:spPr>
          <c:invertIfNegative val="0"/>
          <c:dLbls>
            <c:dLbl>
              <c:idx val="0"/>
              <c:layout>
                <c:manualLayout>
                  <c:x val="8.2111436950146596E-2"/>
                  <c:y val="-3.83693045563549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31-4F02-9A16-C817142222CC}"/>
                </c:ext>
              </c:extLst>
            </c:dLbl>
            <c:dLbl>
              <c:idx val="1"/>
              <c:layout>
                <c:manualLayout>
                  <c:x val="8.2111436950146624E-2"/>
                  <c:y val="-3.35731414868106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31-4F02-9A16-C817142222CC}"/>
                </c:ext>
              </c:extLst>
            </c:dLbl>
            <c:dLbl>
              <c:idx val="2"/>
              <c:layout>
                <c:manualLayout>
                  <c:x val="8.4275588736978838E-2"/>
                  <c:y val="-1.91846522781774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31-4F02-9A16-C817142222CC}"/>
                </c:ext>
              </c:extLst>
            </c:dLbl>
            <c:dLbl>
              <c:idx val="3"/>
              <c:layout>
                <c:manualLayout>
                  <c:x val="8.602150537634394E-2"/>
                  <c:y val="-1.43884892086330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31-4F02-9A16-C817142222CC}"/>
                </c:ext>
              </c:extLst>
            </c:dLbl>
            <c:dLbl>
              <c:idx val="4"/>
              <c:layout>
                <c:manualLayout>
                  <c:x val="8.7972185243501227E-2"/>
                  <c:y val="-1.91846522781775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31-4F02-9A16-C817142222C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('D-1'!$D$6:$D$12,'D-1'!$D$17,'D-1'!$D$22,'D-1'!$D$27,'D-1'!$D$32)</c15:sqref>
                  </c15:fullRef>
                </c:ext>
              </c:extLst>
              <c:f>('D-1'!$D$7:$D$12,'D-1'!$D$17,'D-1'!$D$22,'D-1'!$D$27,'D-1'!$D$32)</c:f>
              <c:numCache>
                <c:formatCode>#,##0;"△ "#,##0</c:formatCode>
                <c:ptCount val="5"/>
                <c:pt idx="0">
                  <c:v>311</c:v>
                </c:pt>
                <c:pt idx="1">
                  <c:v>299</c:v>
                </c:pt>
                <c:pt idx="2">
                  <c:v>173</c:v>
                </c:pt>
                <c:pt idx="3">
                  <c:v>187</c:v>
                </c:pt>
                <c:pt idx="4">
                  <c:v>134</c:v>
                </c:pt>
              </c:numCache>
            </c:numRef>
          </c:val>
          <c:extLst>
            <c:ext xmlns:c16="http://schemas.microsoft.com/office/drawing/2014/chart" uri="{C3380CC4-5D6E-409C-BE32-E72D297353CC}">
              <c16:uniqueId val="{00000005-6F31-4F02-9A16-C817142222CC}"/>
            </c:ext>
          </c:extLst>
        </c:ser>
        <c:ser>
          <c:idx val="3"/>
          <c:order val="1"/>
          <c:tx>
            <c:v>準主業農家</c:v>
          </c:tx>
          <c:spPr>
            <a:pattFill prst="dkHorz">
              <a:fgClr>
                <a:srgbClr val="C00000"/>
              </a:fgClr>
              <a:bgClr>
                <a:schemeClr val="bg1"/>
              </a:bgClr>
            </a:pattFill>
            <a:ln>
              <a:solidFill>
                <a:schemeClr val="tx1"/>
              </a:solidFill>
            </a:ln>
            <a:effectLst/>
          </c:spPr>
          <c:invertIfNegative val="0"/>
          <c:dLbls>
            <c:dLbl>
              <c:idx val="2"/>
              <c:layout>
                <c:manualLayout>
                  <c:x val="8.4270749147558832E-2"/>
                  <c:y val="-4.31654676258992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31-4F02-9A16-C817142222CC}"/>
                </c:ext>
              </c:extLst>
            </c:dLbl>
            <c:dLbl>
              <c:idx val="3"/>
              <c:layout>
                <c:manualLayout>
                  <c:x val="8.602150537634394E-2"/>
                  <c:y val="-4.7961630695443645E-2"/>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31-4F02-9A16-C817142222CC}"/>
                </c:ext>
              </c:extLst>
            </c:dLbl>
            <c:dLbl>
              <c:idx val="4"/>
              <c:layout>
                <c:manualLayout>
                  <c:x val="8.7967884499211349E-2"/>
                  <c:y val="-6.235011990407674E-2"/>
                </c:manualLayout>
              </c:layout>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31-4F02-9A16-C817142222CC}"/>
                </c:ext>
              </c:extLst>
            </c:dLbl>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('D-1'!$F$6:$F$12,'D-1'!$F$17,'D-1'!$F$22,'D-1'!$F$27,'D-1'!$F$32)</c15:sqref>
                  </c15:fullRef>
                </c:ext>
              </c:extLst>
              <c:f>('D-1'!$F$7:$F$12,'D-1'!$F$17,'D-1'!$F$22,'D-1'!$F$27,'D-1'!$F$32)</c:f>
              <c:numCache>
                <c:formatCode>#,##0;"△ "#,##0</c:formatCode>
                <c:ptCount val="5"/>
                <c:pt idx="0">
                  <c:v>1361</c:v>
                </c:pt>
                <c:pt idx="1">
                  <c:v>1033</c:v>
                </c:pt>
                <c:pt idx="2">
                  <c:v>750</c:v>
                </c:pt>
                <c:pt idx="3">
                  <c:v>383</c:v>
                </c:pt>
                <c:pt idx="4">
                  <c:v>189</c:v>
                </c:pt>
              </c:numCache>
            </c:numRef>
          </c:val>
          <c:extLst>
            <c:ext xmlns:c16="http://schemas.microsoft.com/office/drawing/2014/chart" uri="{C3380CC4-5D6E-409C-BE32-E72D297353CC}">
              <c16:uniqueId val="{00000009-6F31-4F02-9A16-C817142222CC}"/>
            </c:ext>
          </c:extLst>
        </c:ser>
        <c:ser>
          <c:idx val="5"/>
          <c:order val="2"/>
          <c:tx>
            <c:v>副業的農家</c:v>
          </c:tx>
          <c:spPr>
            <a:pattFill prst="wdUpDiag">
              <a:fgClr>
                <a:srgbClr val="00B050"/>
              </a:fgClr>
              <a:bgClr>
                <a:schemeClr val="bg1"/>
              </a:bgClr>
            </a:pattFill>
            <a:ln>
              <a:solidFill>
                <a:schemeClr val="tx1">
                  <a:alpha val="99000"/>
                </a:schemeClr>
              </a:solidFill>
            </a:ln>
            <a:effectLst/>
          </c:spPr>
          <c:invertIfNegative val="0"/>
          <c:dLbls>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('D-1'!$H$6:$H$12,'D-1'!$H$17,'D-1'!$H$22,'D-1'!$H$27,'D-1'!$H$32)</c15:sqref>
                  </c15:fullRef>
                </c:ext>
              </c:extLst>
              <c:f>('D-1'!$H$7:$H$12,'D-1'!$H$17,'D-1'!$H$22,'D-1'!$H$27,'D-1'!$H$32)</c:f>
              <c:numCache>
                <c:formatCode>#,##0;"△ "#,##0</c:formatCode>
                <c:ptCount val="5"/>
                <c:pt idx="0">
                  <c:v>2549</c:v>
                </c:pt>
                <c:pt idx="1">
                  <c:v>2205</c:v>
                </c:pt>
                <c:pt idx="2">
                  <c:v>1749</c:v>
                </c:pt>
                <c:pt idx="3">
                  <c:v>1472</c:v>
                </c:pt>
                <c:pt idx="4">
                  <c:v>993</c:v>
                </c:pt>
              </c:numCache>
            </c:numRef>
          </c:val>
          <c:extLst>
            <c:ext xmlns:c16="http://schemas.microsoft.com/office/drawing/2014/chart" uri="{C3380CC4-5D6E-409C-BE32-E72D297353CC}">
              <c16:uniqueId val="{0000000A-6F31-4F02-9A16-C817142222CC}"/>
            </c:ext>
          </c:extLst>
        </c:ser>
        <c:ser>
          <c:idx val="0"/>
          <c:order val="3"/>
          <c:tx>
            <c:strRef>
              <c:f>'D-1'!$C$4:$C$5</c:f>
              <c:strCache>
                <c:ptCount val="2"/>
                <c:pt idx="0">
                  <c:v>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ext>
              </c:extLst>
              <c:f>('D-1'!$B$7:$B$12,'D-1'!$B$17,'D-1'!$B$22,'D-1'!$B$27,'D-1'!$B$32)</c:f>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('D-1'!$C$6:$C$12,'D-1'!$C$17,'D-1'!$C$22,'D-1'!$C$27,'D-1'!$C$32)</c15:sqref>
                  </c15:fullRef>
                </c:ext>
              </c:extLst>
              <c:f>('D-1'!$C$7:$C$12,'D-1'!$C$17,'D-1'!$C$22,'D-1'!$C$27,'D-1'!$C$32)</c:f>
              <c:numCache>
                <c:formatCode>#,##0;"△ "#,##0</c:formatCode>
                <c:ptCount val="5"/>
                <c:pt idx="0">
                  <c:v>4221</c:v>
                </c:pt>
                <c:pt idx="1">
                  <c:v>3537</c:v>
                </c:pt>
                <c:pt idx="2">
                  <c:v>2672</c:v>
                </c:pt>
                <c:pt idx="3">
                  <c:v>2042</c:v>
                </c:pt>
                <c:pt idx="4">
                  <c:v>1316</c:v>
                </c:pt>
              </c:numCache>
            </c:numRef>
          </c:val>
          <c:extLst>
            <c:ext xmlns:c16="http://schemas.microsoft.com/office/drawing/2014/chart" uri="{C3380CC4-5D6E-409C-BE32-E72D297353CC}">
              <c16:uniqueId val="{0000000B-6F31-4F02-9A16-C817142222CC}"/>
            </c:ext>
          </c:extLst>
        </c:ser>
        <c:dLbls>
          <c:dLblPos val="ctr"/>
          <c:showLegendKey val="0"/>
          <c:showVal val="1"/>
          <c:showCatName val="0"/>
          <c:showSerName val="0"/>
          <c:showPercent val="0"/>
          <c:showBubbleSize val="0"/>
        </c:dLbls>
        <c:gapWidth val="78"/>
        <c:overlap val="100"/>
        <c:axId val="580354152"/>
        <c:axId val="580356312"/>
        <c:extLst>
          <c:ext xmlns:c15="http://schemas.microsoft.com/office/drawing/2012/chart" uri="{02D57815-91ED-43cb-92C2-25804820EDAC}">
            <c15:filteredBarSeries>
              <c15:ser>
                <c:idx val="2"/>
                <c:order val="4"/>
                <c:tx>
                  <c:strRef>
                    <c:extLst>
                      <c:ext uri="{02D57815-91ED-43cb-92C2-25804820EDAC}">
                        <c15:formulaRef>
                          <c15:sqref>'D-1'!$E$4:$E$5</c15:sqref>
                        </c15:formulaRef>
                      </c:ext>
                    </c:extLst>
                    <c:strCache>
                      <c:ptCount val="2"/>
                      <c:pt idx="0">
                        <c:v>主業農家</c:v>
                      </c:pt>
                      <c:pt idx="1">
                        <c:v>65歳未満の農業専従者がいる</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('D-1'!$B$6:$B$12,'D-1'!$B$17,'D-1'!$B$22,'D-1'!$B$27,'D-1'!$B$32)</c15:sqref>
                        </c15:fullRef>
                        <c15:formulaRef>
                          <c15:sqref>('D-1'!$B$7:$B$12,'D-1'!$B$17,'D-1'!$B$22,'D-1'!$B$27,'D-1'!$B$32)</c15:sqref>
                        </c15:formulaRef>
                      </c:ext>
                    </c:extLst>
                    <c:strCache>
                      <c:ptCount val="5"/>
                      <c:pt idx="0">
                        <c:v>平成12年</c:v>
                      </c:pt>
                      <c:pt idx="1">
                        <c:v>平成17年</c:v>
                      </c:pt>
                      <c:pt idx="2">
                        <c:v>平成22年</c:v>
                      </c:pt>
                      <c:pt idx="3">
                        <c:v>平成27年 </c:v>
                      </c:pt>
                      <c:pt idx="4">
                        <c:v>令和2年 </c:v>
                      </c:pt>
                    </c:strCache>
                  </c:strRef>
                </c:cat>
                <c:val>
                  <c:numRef>
                    <c:extLst>
                      <c:ext uri="{02D57815-91ED-43cb-92C2-25804820EDAC}">
                        <c15:fullRef>
                          <c15:sqref>('D-1'!$E$6:$E$12,'D-1'!$E$17,'D-1'!$E$22,'D-1'!$E$27,'D-1'!$E$32)</c15:sqref>
                        </c15:fullRef>
                        <c15:formulaRef>
                          <c15:sqref>('D-1'!$E$7:$E$12,'D-1'!$E$17,'D-1'!$E$22,'D-1'!$E$27,'D-1'!$E$32)</c15:sqref>
                        </c15:formulaRef>
                      </c:ext>
                    </c:extLst>
                    <c:numCache>
                      <c:formatCode>#,##0;"△ "#,##0</c:formatCode>
                      <c:ptCount val="5"/>
                      <c:pt idx="0">
                        <c:v>225</c:v>
                      </c:pt>
                      <c:pt idx="1">
                        <c:v>194</c:v>
                      </c:pt>
                      <c:pt idx="2">
                        <c:v>122</c:v>
                      </c:pt>
                      <c:pt idx="3">
                        <c:v>125</c:v>
                      </c:pt>
                      <c:pt idx="4">
                        <c:v>96</c:v>
                      </c:pt>
                    </c:numCache>
                  </c:numRef>
                </c:val>
                <c:extLst>
                  <c:ext xmlns:c16="http://schemas.microsoft.com/office/drawing/2014/chart" uri="{C3380CC4-5D6E-409C-BE32-E72D297353CC}">
                    <c16:uniqueId val="{0000000C-6F31-4F02-9A16-C817142222CC}"/>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'D-1'!$G$4:$G$5</c15:sqref>
                        </c15:formulaRef>
                      </c:ext>
                    </c:extLst>
                    <c:strCache>
                      <c:ptCount val="2"/>
                      <c:pt idx="0">
                        <c:v>準主業農家</c:v>
                      </c:pt>
                      <c:pt idx="1">
                        <c:v>65歳未満の農業専従者がいる</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('D-1'!$B$6:$B$12,'D-1'!$B$17,'D-1'!$B$22,'D-1'!$B$27,'D-1'!$B$32)</c15:sqref>
                        </c15:fullRef>
                        <c15:formulaRef>
                          <c15:sqref>('D-1'!$B$7:$B$12,'D-1'!$B$17,'D-1'!$B$22,'D-1'!$B$27,'D-1'!$B$32)</c15:sqref>
                        </c15:formulaRef>
                      </c:ext>
                    </c:extLst>
                    <c:strCache>
                      <c:ptCount val="5"/>
                      <c:pt idx="0">
                        <c:v>平成12年</c:v>
                      </c:pt>
                      <c:pt idx="1">
                        <c:v>平成17年</c:v>
                      </c:pt>
                      <c:pt idx="2">
                        <c:v>平成22年</c:v>
                      </c:pt>
                      <c:pt idx="3">
                        <c:v>平成27年 </c:v>
                      </c:pt>
                      <c:pt idx="4">
                        <c:v>令和2年 </c:v>
                      </c:pt>
                    </c:strCache>
                  </c:strRef>
                </c:cat>
                <c:val>
                  <c:numRef>
                    <c:extLst>
                      <c:ext xmlns:c15="http://schemas.microsoft.com/office/drawing/2012/chart" uri="{02D57815-91ED-43cb-92C2-25804820EDAC}">
                        <c15:fullRef>
                          <c15:sqref>('D-1'!$G$6:$G$12,'D-1'!$G$17,'D-1'!$G$22,'D-1'!$G$27,'D-1'!$G$32)</c15:sqref>
                        </c15:fullRef>
                        <c15:formulaRef>
                          <c15:sqref>('D-1'!$G$7:$G$12,'D-1'!$G$17,'D-1'!$G$22,'D-1'!$G$27,'D-1'!$G$32)</c15:sqref>
                        </c15:formulaRef>
                      </c:ext>
                    </c:extLst>
                    <c:numCache>
                      <c:formatCode>#,##0;"△ "#,##0</c:formatCode>
                      <c:ptCount val="5"/>
                      <c:pt idx="0">
                        <c:v>239</c:v>
                      </c:pt>
                      <c:pt idx="1">
                        <c:v>156</c:v>
                      </c:pt>
                      <c:pt idx="2">
                        <c:v>204</c:v>
                      </c:pt>
                      <c:pt idx="3">
                        <c:v>106</c:v>
                      </c:pt>
                      <c:pt idx="4">
                        <c:v>51</c:v>
                      </c:pt>
                    </c:numCache>
                  </c:numRef>
                </c:val>
                <c:extLst xmlns:c15="http://schemas.microsoft.com/office/drawing/2012/chart">
                  <c:ext xmlns:c16="http://schemas.microsoft.com/office/drawing/2014/chart" uri="{C3380CC4-5D6E-409C-BE32-E72D297353CC}">
                    <c16:uniqueId val="{0000000D-6F31-4F02-9A16-C817142222CC}"/>
                  </c:ext>
                </c:extLst>
              </c15:ser>
            </c15:filteredBarSeries>
          </c:ext>
        </c:extLst>
      </c:barChart>
      <c:catAx>
        <c:axId val="580354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ea"/>
                <a:ea typeface="+mn-ea"/>
                <a:cs typeface="+mn-cs"/>
              </a:defRPr>
            </a:pPr>
            <a:endParaRPr lang="ja-JP"/>
          </a:p>
        </c:txPr>
        <c:crossAx val="580356312"/>
        <c:crosses val="autoZero"/>
        <c:auto val="1"/>
        <c:lblAlgn val="ctr"/>
        <c:lblOffset val="100"/>
        <c:noMultiLvlLbl val="0"/>
      </c:catAx>
      <c:valAx>
        <c:axId val="580356312"/>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ea"/>
                <a:ea typeface="+mn-ea"/>
                <a:cs typeface="+mn-cs"/>
              </a:defRPr>
            </a:pPr>
            <a:endParaRPr lang="ja-JP"/>
          </a:p>
        </c:txPr>
        <c:crossAx val="580354152"/>
        <c:crosses val="autoZero"/>
        <c:crossBetween val="between"/>
      </c:valAx>
      <c:spPr>
        <a:noFill/>
        <a:ln>
          <a:noFill/>
        </a:ln>
        <a:effectLst/>
      </c:spPr>
    </c:plotArea>
    <c:legend>
      <c:legendPos val="b"/>
      <c:legendEntry>
        <c:idx val="3"/>
        <c:delete val="1"/>
      </c:legendEntry>
      <c:layout>
        <c:manualLayout>
          <c:xMode val="edge"/>
          <c:yMode val="edge"/>
          <c:x val="0.52600416786281701"/>
          <c:y val="0.19928298302552852"/>
          <c:w val="0.41643258202135403"/>
          <c:h val="8.4208271483121336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mn-ea"/>
          <a:ea typeface="+mn-ea"/>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b="0"/>
            </a:pPr>
            <a:r>
              <a:rPr lang="ja-JP" sz="1400" b="0"/>
              <a:t>経営耕地面積規模別経営体数の推移</a:t>
            </a:r>
          </a:p>
        </c:rich>
      </c:tx>
      <c:overlay val="0"/>
      <c:spPr>
        <a:noFill/>
        <a:ln>
          <a:noFill/>
        </a:ln>
        <a:effectLst/>
      </c:spPr>
    </c:title>
    <c:autoTitleDeleted val="0"/>
    <c:plotArea>
      <c:layout>
        <c:manualLayout>
          <c:layoutTarget val="inner"/>
          <c:xMode val="edge"/>
          <c:yMode val="edge"/>
          <c:x val="6.6970409204745049E-2"/>
          <c:y val="0.1291783020723434"/>
          <c:w val="0.91199127365765997"/>
          <c:h val="0.78193377198877601"/>
        </c:manualLayout>
      </c:layout>
      <c:barChart>
        <c:barDir val="col"/>
        <c:grouping val="clustered"/>
        <c:varyColors val="0"/>
        <c:ser>
          <c:idx val="0"/>
          <c:order val="0"/>
          <c:tx>
            <c:v>平成12年</c:v>
          </c:tx>
          <c:spPr>
            <a:solidFill>
              <a:srgbClr val="4F81B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'D-4'!$E$6:$P$6</c:f>
              <c:numCache>
                <c:formatCode>#,##0_);[Red]\(#,##0\)</c:formatCode>
                <c:ptCount val="12"/>
                <c:pt idx="0">
                  <c:v>445</c:v>
                </c:pt>
                <c:pt idx="1">
                  <c:v>442</c:v>
                </c:pt>
                <c:pt idx="2">
                  <c:v>1004</c:v>
                </c:pt>
                <c:pt idx="3">
                  <c:v>1102</c:v>
                </c:pt>
                <c:pt idx="4">
                  <c:v>841</c:v>
                </c:pt>
                <c:pt idx="5">
                  <c:v>628</c:v>
                </c:pt>
                <c:pt idx="6">
                  <c:v>145</c:v>
                </c:pt>
                <c:pt idx="7">
                  <c:v>43</c:v>
                </c:pt>
                <c:pt idx="8">
                  <c:v>9</c:v>
                </c:pt>
                <c:pt idx="9">
                  <c:v>0</c:v>
                </c:pt>
                <c:pt idx="10">
                  <c:v>0</c:v>
                </c:pt>
                <c:pt idx="11">
                  <c:v>0</c:v>
                </c:pt>
              </c:numCache>
            </c:numRef>
          </c:val>
          <c:extLst>
            <c:ext xmlns:c16="http://schemas.microsoft.com/office/drawing/2014/chart" uri="{C3380CC4-5D6E-409C-BE32-E72D297353CC}">
              <c16:uniqueId val="{00000000-A7C7-4F10-AB18-C23CCA33F351}"/>
            </c:ext>
          </c:extLst>
        </c:ser>
        <c:ser>
          <c:idx val="1"/>
          <c:order val="1"/>
          <c:tx>
            <c:v>平成17年</c:v>
          </c:tx>
          <c:spPr>
            <a:solidFill>
              <a:srgbClr val="C0504D"/>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'D-4'!$E$12:$P$12</c:f>
              <c:numCache>
                <c:formatCode>#,##0_);[Red]\(#,##0\)</c:formatCode>
                <c:ptCount val="12"/>
                <c:pt idx="0">
                  <c:v>105</c:v>
                </c:pt>
                <c:pt idx="1">
                  <c:v>390</c:v>
                </c:pt>
                <c:pt idx="2">
                  <c:v>912</c:v>
                </c:pt>
                <c:pt idx="3">
                  <c:v>880</c:v>
                </c:pt>
                <c:pt idx="4">
                  <c:v>606</c:v>
                </c:pt>
                <c:pt idx="5">
                  <c:v>497</c:v>
                </c:pt>
                <c:pt idx="6">
                  <c:v>151</c:v>
                </c:pt>
                <c:pt idx="7">
                  <c:v>72</c:v>
                </c:pt>
                <c:pt idx="8">
                  <c:v>33</c:v>
                </c:pt>
                <c:pt idx="9">
                  <c:v>13</c:v>
                </c:pt>
                <c:pt idx="10">
                  <c:v>6</c:v>
                </c:pt>
                <c:pt idx="11">
                  <c:v>2</c:v>
                </c:pt>
              </c:numCache>
            </c:numRef>
          </c:val>
          <c:extLst>
            <c:ext xmlns:c16="http://schemas.microsoft.com/office/drawing/2014/chart" uri="{C3380CC4-5D6E-409C-BE32-E72D297353CC}">
              <c16:uniqueId val="{00000001-A7C7-4F10-AB18-C23CCA33F351}"/>
            </c:ext>
          </c:extLst>
        </c:ser>
        <c:ser>
          <c:idx val="2"/>
          <c:order val="2"/>
          <c:tx>
            <c:v>平成22年</c:v>
          </c:tx>
          <c:spPr>
            <a:solidFill>
              <a:srgbClr val="9BBB59"/>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'D-4'!$E$18:$P$18</c:f>
              <c:numCache>
                <c:formatCode>#,##0_);[Red]\(#,##0\)</c:formatCode>
                <c:ptCount val="12"/>
                <c:pt idx="0">
                  <c:v>41</c:v>
                </c:pt>
                <c:pt idx="1">
                  <c:v>288</c:v>
                </c:pt>
                <c:pt idx="2">
                  <c:v>635</c:v>
                </c:pt>
                <c:pt idx="3">
                  <c:v>666</c:v>
                </c:pt>
                <c:pt idx="4">
                  <c:v>480</c:v>
                </c:pt>
                <c:pt idx="5">
                  <c:v>407</c:v>
                </c:pt>
                <c:pt idx="6">
                  <c:v>122</c:v>
                </c:pt>
                <c:pt idx="7">
                  <c:v>73</c:v>
                </c:pt>
                <c:pt idx="8">
                  <c:v>46</c:v>
                </c:pt>
                <c:pt idx="9">
                  <c:v>22</c:v>
                </c:pt>
                <c:pt idx="10">
                  <c:v>11</c:v>
                </c:pt>
                <c:pt idx="11">
                  <c:v>6</c:v>
                </c:pt>
              </c:numCache>
            </c:numRef>
          </c:val>
          <c:extLst>
            <c:ext xmlns:c16="http://schemas.microsoft.com/office/drawing/2014/chart" uri="{C3380CC4-5D6E-409C-BE32-E72D297353CC}">
              <c16:uniqueId val="{00000002-A7C7-4F10-AB18-C23CCA33F351}"/>
            </c:ext>
          </c:extLst>
        </c:ser>
        <c:ser>
          <c:idx val="3"/>
          <c:order val="3"/>
          <c:tx>
            <c:v>平成27年</c:v>
          </c:tx>
          <c:spPr>
            <a:solidFill>
              <a:srgbClr val="8064A2"/>
            </a:solidFill>
            <a:ln w="25400">
              <a:noFill/>
            </a:ln>
          </c:spPr>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'D-4'!$E$24:$P$24</c:f>
              <c:numCache>
                <c:formatCode>#,##0_);[Red]\(#,##0\)</c:formatCode>
                <c:ptCount val="12"/>
                <c:pt idx="0">
                  <c:v>28</c:v>
                </c:pt>
                <c:pt idx="1">
                  <c:v>220</c:v>
                </c:pt>
                <c:pt idx="2">
                  <c:v>502</c:v>
                </c:pt>
                <c:pt idx="3">
                  <c:v>474</c:v>
                </c:pt>
                <c:pt idx="4">
                  <c:v>357</c:v>
                </c:pt>
                <c:pt idx="5">
                  <c:v>265</c:v>
                </c:pt>
                <c:pt idx="6">
                  <c:v>113</c:v>
                </c:pt>
                <c:pt idx="7">
                  <c:v>87</c:v>
                </c:pt>
                <c:pt idx="8">
                  <c:v>59</c:v>
                </c:pt>
                <c:pt idx="9">
                  <c:v>27</c:v>
                </c:pt>
                <c:pt idx="10">
                  <c:v>25</c:v>
                </c:pt>
                <c:pt idx="11">
                  <c:v>8</c:v>
                </c:pt>
              </c:numCache>
            </c:numRef>
          </c:val>
          <c:extLst>
            <c:ext xmlns:c16="http://schemas.microsoft.com/office/drawing/2014/chart" uri="{C3380CC4-5D6E-409C-BE32-E72D297353CC}">
              <c16:uniqueId val="{00000003-A7C7-4F10-AB18-C23CCA33F351}"/>
            </c:ext>
          </c:extLst>
        </c:ser>
        <c:ser>
          <c:idx val="4"/>
          <c:order val="4"/>
          <c:tx>
            <c:v>令和2年</c:v>
          </c:tx>
          <c:invertIfNegative val="0"/>
          <c:cat>
            <c:strRef>
              <c:f>'D-4'!$E$5:$P$5</c:f>
              <c:strCache>
                <c:ptCount val="12"/>
                <c:pt idx="0">
                  <c:v>0.3ha未満</c:v>
                </c:pt>
                <c:pt idx="1">
                  <c:v>0.3～0.5</c:v>
                </c:pt>
                <c:pt idx="2">
                  <c:v>0.5～1.0</c:v>
                </c:pt>
                <c:pt idx="3">
                  <c:v>1.0～1.5</c:v>
                </c:pt>
                <c:pt idx="4">
                  <c:v>1.5～2.0</c:v>
                </c:pt>
                <c:pt idx="5">
                  <c:v>2.0～3.0</c:v>
                </c:pt>
                <c:pt idx="6">
                  <c:v>3.0～5.0</c:v>
                </c:pt>
                <c:pt idx="7">
                  <c:v>5.0～10.0</c:v>
                </c:pt>
                <c:pt idx="8">
                  <c:v>10.0～20.0</c:v>
                </c:pt>
                <c:pt idx="9">
                  <c:v>20.0～30.0</c:v>
                </c:pt>
                <c:pt idx="10">
                  <c:v>30.0～50.0</c:v>
                </c:pt>
                <c:pt idx="11">
                  <c:v>50ha以上</c:v>
                </c:pt>
              </c:strCache>
            </c:strRef>
          </c:cat>
          <c:val>
            <c:numRef>
              <c:f>'D-4'!$E$30:$P$30</c:f>
              <c:numCache>
                <c:formatCode>#,##0_);[Red]\(#,##0\)</c:formatCode>
                <c:ptCount val="12"/>
                <c:pt idx="0">
                  <c:v>35</c:v>
                </c:pt>
                <c:pt idx="1">
                  <c:v>132</c:v>
                </c:pt>
                <c:pt idx="2">
                  <c:v>312</c:v>
                </c:pt>
                <c:pt idx="3">
                  <c:v>284</c:v>
                </c:pt>
                <c:pt idx="4">
                  <c:v>212</c:v>
                </c:pt>
                <c:pt idx="5">
                  <c:v>178</c:v>
                </c:pt>
                <c:pt idx="6">
                  <c:v>89</c:v>
                </c:pt>
                <c:pt idx="7">
                  <c:v>82</c:v>
                </c:pt>
                <c:pt idx="8">
                  <c:v>58</c:v>
                </c:pt>
                <c:pt idx="9">
                  <c:v>33</c:v>
                </c:pt>
                <c:pt idx="10">
                  <c:v>26</c:v>
                </c:pt>
                <c:pt idx="11">
                  <c:v>13</c:v>
                </c:pt>
              </c:numCache>
            </c:numRef>
          </c:val>
          <c:extLst>
            <c:ext xmlns:c16="http://schemas.microsoft.com/office/drawing/2014/chart" uri="{C3380CC4-5D6E-409C-BE32-E72D297353CC}">
              <c16:uniqueId val="{00000004-A7C7-4F10-AB18-C23CCA33F351}"/>
            </c:ext>
          </c:extLst>
        </c:ser>
        <c:dLbls>
          <c:showLegendKey val="0"/>
          <c:showVal val="0"/>
          <c:showCatName val="0"/>
          <c:showSerName val="0"/>
          <c:showPercent val="0"/>
          <c:showBubbleSize val="0"/>
        </c:dLbls>
        <c:gapWidth val="150"/>
        <c:overlap val="-30"/>
        <c:axId val="613287664"/>
        <c:axId val="1"/>
      </c:barChart>
      <c:catAx>
        <c:axId val="61328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ja-JP"/>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round/>
            </a:ln>
            <a:effectLst/>
          </c:spPr>
        </c:majorGridlines>
        <c:numFmt formatCode="#,##0_);[Red]\(#,##0\)" sourceLinked="1"/>
        <c:majorTickMark val="none"/>
        <c:minorTickMark val="none"/>
        <c:tickLblPos val="nextTo"/>
        <c:spPr>
          <a:ln w="9525">
            <a:noFill/>
          </a:ln>
        </c:spPr>
        <c:txPr>
          <a:bodyPr rot="-60000000" vert="horz"/>
          <a:lstStyle/>
          <a:p>
            <a:pPr>
              <a:defRPr sz="900"/>
            </a:pPr>
            <a:endParaRPr lang="ja-JP"/>
          </a:p>
        </c:txPr>
        <c:crossAx val="613287664"/>
        <c:crosses val="autoZero"/>
        <c:crossBetween val="between"/>
      </c:valAx>
      <c:spPr>
        <a:noFill/>
        <a:ln w="25400">
          <a:noFill/>
        </a:ln>
      </c:spPr>
    </c:plotArea>
    <c:legend>
      <c:legendPos val="r"/>
      <c:layout>
        <c:manualLayout>
          <c:xMode val="edge"/>
          <c:yMode val="edge"/>
          <c:x val="0.4241353619681506"/>
          <c:y val="0.13817949196201534"/>
          <c:w val="0.55572319528991931"/>
          <c:h val="6.0849084570280737E-2"/>
        </c:manualLayout>
      </c:layout>
      <c:overlay val="0"/>
      <c:spPr>
        <a:noFill/>
        <a:ln>
          <a:noFill/>
        </a:ln>
        <a:effectLst/>
      </c:spPr>
      <c:txPr>
        <a:bodyPr rot="0" vert="horz"/>
        <a:lstStyle/>
        <a:p>
          <a:pPr>
            <a:defRPr/>
          </a:pPr>
          <a:endParaRPr lang="ja-JP"/>
        </a:p>
      </c:txPr>
    </c:legend>
    <c:plotVisOnly val="1"/>
    <c:dispBlanksAs val="gap"/>
    <c:showDLblsOverMax val="0"/>
  </c:chart>
  <c:spPr>
    <a:noFill/>
    <a:ln w="9525" cap="flat" cmpd="sng" algn="ctr">
      <a:solidFill>
        <a:sysClr val="windowText" lastClr="000000"/>
      </a:solidFill>
      <a:round/>
    </a:ln>
    <a:effectLst/>
  </c:spPr>
  <c:txPr>
    <a:bodyPr/>
    <a:lstStyle/>
    <a:p>
      <a:pPr>
        <a:defRPr>
          <a:latin typeface="+mj-ea"/>
          <a:ea typeface="+mj-ea"/>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r>
              <a:rPr lang="ja-JP"/>
              <a:t>農家数の推移</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6.2889744719115376E-2"/>
          <c:y val="0.17365128587015519"/>
          <c:w val="0.88457867612160479"/>
          <c:h val="0.61493786618368607"/>
        </c:manualLayout>
      </c:layout>
      <c:barChart>
        <c:barDir val="col"/>
        <c:grouping val="stacked"/>
        <c:varyColors val="0"/>
        <c:ser>
          <c:idx val="0"/>
          <c:order val="0"/>
          <c:tx>
            <c:v>専業農家</c:v>
          </c:tx>
          <c:spPr>
            <a:pattFill prst="trellis">
              <a:fgClr>
                <a:srgbClr val="0070C0"/>
              </a:fgClr>
              <a:bgClr>
                <a:schemeClr val="bg1"/>
              </a:bgClr>
            </a:pattFill>
            <a:ln>
              <a:solidFill>
                <a:schemeClr val="tx1"/>
              </a:solidFill>
            </a:ln>
            <a:effectLst/>
          </c:spPr>
          <c:invertIfNegative val="0"/>
          <c:dLbls>
            <c:dLbl>
              <c:idx val="0"/>
              <c:layout>
                <c:manualLayout>
                  <c:x val="7.5511831635295387E-2"/>
                  <c:y val="-3.82489365779174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F1-4767-8B19-A1A939E6E74C}"/>
                </c:ext>
              </c:extLst>
            </c:dLbl>
            <c:dLbl>
              <c:idx val="1"/>
              <c:layout>
                <c:manualLayout>
                  <c:x val="7.7476156255376058E-2"/>
                  <c:y val="-3.76415494536233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F1-4767-8B19-A1A939E6E74C}"/>
                </c:ext>
              </c:extLst>
            </c:dLbl>
            <c:dLbl>
              <c:idx val="2"/>
              <c:layout>
                <c:manualLayout>
                  <c:x val="7.5539252348991656E-2"/>
                  <c:y val="-3.764154945362336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F1-4767-8B19-A1A939E6E74C}"/>
                </c:ext>
              </c:extLst>
            </c:dLbl>
            <c:dLbl>
              <c:idx val="3"/>
              <c:layout>
                <c:manualLayout>
                  <c:x val="7.3602348442607254E-2"/>
                  <c:y val="-3.76415494536232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F1-4767-8B19-A1A939E6E74C}"/>
                </c:ext>
              </c:extLst>
            </c:dLbl>
            <c:dLbl>
              <c:idx val="4"/>
              <c:layout>
                <c:manualLayout>
                  <c:x val="7.7476156255376058E-2"/>
                  <c:y val="-3.29363557719204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5F1-4767-8B19-A1A939E6E74C}"/>
                </c:ext>
              </c:extLst>
            </c:dLbl>
            <c:dLbl>
              <c:idx val="5"/>
              <c:layout>
                <c:manualLayout>
                  <c:x val="7.5539252348991656E-2"/>
                  <c:y val="-2.82311620902175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5F1-4767-8B19-A1A939E6E74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('D-1  (参考) '!$B$10,'D-1  (参考) '!$B$15,'D-1  (参考) '!$B$20,'D-1  (参考) '!$B$25,'D-1  (参考) '!$B$30,'D-1  (参考) '!$B$35)</c:f>
              <c:strCache>
                <c:ptCount val="6"/>
                <c:pt idx="0">
                  <c:v>平成 2年</c:v>
                </c:pt>
                <c:pt idx="1">
                  <c:v>平成 7年</c:v>
                </c:pt>
                <c:pt idx="2">
                  <c:v>平成12年</c:v>
                </c:pt>
                <c:pt idx="3">
                  <c:v>平成17年</c:v>
                </c:pt>
                <c:pt idx="4">
                  <c:v>平成22年</c:v>
                </c:pt>
                <c:pt idx="5">
                  <c:v>平成27年</c:v>
                </c:pt>
              </c:strCache>
            </c:strRef>
          </c:cat>
          <c:val>
            <c:numRef>
              <c:f>('D-1  (参考) '!$D$10,'D-1  (参考) '!$D$15,'D-1  (参考) '!$D$20,'D-1  (参考) '!$D$25,'D-1  (参考) '!$D$30,'D-1  (参考) '!$D$35)</c:f>
              <c:numCache>
                <c:formatCode>#,##0;"△ "#,##0</c:formatCode>
                <c:ptCount val="6"/>
                <c:pt idx="0">
                  <c:v>247</c:v>
                </c:pt>
                <c:pt idx="1">
                  <c:v>212</c:v>
                </c:pt>
                <c:pt idx="2">
                  <c:v>232</c:v>
                </c:pt>
                <c:pt idx="3">
                  <c:v>261</c:v>
                </c:pt>
                <c:pt idx="4">
                  <c:v>172</c:v>
                </c:pt>
                <c:pt idx="5">
                  <c:v>277</c:v>
                </c:pt>
              </c:numCache>
            </c:numRef>
          </c:val>
          <c:extLst>
            <c:ext xmlns:c16="http://schemas.microsoft.com/office/drawing/2014/chart" uri="{C3380CC4-5D6E-409C-BE32-E72D297353CC}">
              <c16:uniqueId val="{00000006-A5F1-4767-8B19-A1A939E6E74C}"/>
            </c:ext>
          </c:extLst>
        </c:ser>
        <c:ser>
          <c:idx val="1"/>
          <c:order val="1"/>
          <c:tx>
            <c:v>兼業農家</c:v>
          </c:tx>
          <c:spPr>
            <a:pattFill prst="dkHorz">
              <a:fgClr>
                <a:srgbClr val="C00000"/>
              </a:fgClr>
              <a:bgClr>
                <a:schemeClr val="bg1"/>
              </a:bgClr>
            </a:pattFill>
            <a:ln>
              <a:solidFill>
                <a:schemeClr val="tx1"/>
              </a:solidFill>
            </a:ln>
            <a:effectLst/>
          </c:spPr>
          <c:invertIfNegative val="0"/>
          <c:dLbls>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('D-1  (参考) '!$B$10,'D-1  (参考) '!$B$15,'D-1  (参考) '!$B$20,'D-1  (参考) '!$B$25,'D-1  (参考) '!$B$30,'D-1  (参考) '!$B$35)</c:f>
              <c:strCache>
                <c:ptCount val="6"/>
                <c:pt idx="0">
                  <c:v>平成 2年</c:v>
                </c:pt>
                <c:pt idx="1">
                  <c:v>平成 7年</c:v>
                </c:pt>
                <c:pt idx="2">
                  <c:v>平成12年</c:v>
                </c:pt>
                <c:pt idx="3">
                  <c:v>平成17年</c:v>
                </c:pt>
                <c:pt idx="4">
                  <c:v>平成22年</c:v>
                </c:pt>
                <c:pt idx="5">
                  <c:v>平成27年</c:v>
                </c:pt>
              </c:strCache>
            </c:strRef>
          </c:cat>
          <c:val>
            <c:numRef>
              <c:f>('D-1  (参考) '!$E$10,'D-1  (参考) '!$E$15,'D-1  (参考) '!$E$20,'D-1  (参考) '!$E$25,'D-1  (参考) '!$E$30,'D-1  (参考) '!$E$35)</c:f>
              <c:numCache>
                <c:formatCode>#,##0;"△ "#,##0</c:formatCode>
                <c:ptCount val="6"/>
                <c:pt idx="0">
                  <c:v>5164</c:v>
                </c:pt>
                <c:pt idx="1">
                  <c:v>4860</c:v>
                </c:pt>
                <c:pt idx="2">
                  <c:v>3989</c:v>
                </c:pt>
                <c:pt idx="3">
                  <c:v>3276</c:v>
                </c:pt>
                <c:pt idx="4">
                  <c:v>2500</c:v>
                </c:pt>
                <c:pt idx="5">
                  <c:v>1765</c:v>
                </c:pt>
              </c:numCache>
            </c:numRef>
          </c:val>
          <c:extLst>
            <c:ext xmlns:c16="http://schemas.microsoft.com/office/drawing/2014/chart" uri="{C3380CC4-5D6E-409C-BE32-E72D297353CC}">
              <c16:uniqueId val="{00000007-A5F1-4767-8B19-A1A939E6E74C}"/>
            </c:ext>
          </c:extLst>
        </c:ser>
        <c:ser>
          <c:idx val="3"/>
          <c:order val="2"/>
          <c:tx>
            <c:strRef>
              <c:f>'D-1  (参考) '!$C$4</c:f>
              <c:strCache>
                <c:ptCount val="1"/>
              </c:strCache>
            </c:strRef>
          </c:tx>
          <c:spPr>
            <a:noFill/>
            <a:ln>
              <a:noFill/>
            </a:ln>
            <a:effectLst/>
          </c:spPr>
          <c:invertIfNegative val="0"/>
          <c:dLbls>
            <c:dLbl>
              <c:idx val="4"/>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8-A5F1-4767-8B19-A1A939E6E74C}"/>
                </c:ext>
              </c:extLst>
            </c:dLbl>
            <c:dLbl>
              <c:idx val="5"/>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9-A5F1-4767-8B19-A1A939E6E74C}"/>
                </c:ext>
              </c:extLst>
            </c:dLbl>
            <c:spPr>
              <a:solidFill>
                <a:schemeClr val="bg1">
                  <a:alpha val="85000"/>
                </a:schemeClr>
              </a:solid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('D-1  (参考) '!$B$10,'D-1  (参考) '!$B$15,'D-1  (参考) '!$B$20,'D-1  (参考) '!$B$25,'D-1  (参考) '!$B$30,'D-1  (参考) '!$B$35)</c:f>
              <c:strCache>
                <c:ptCount val="6"/>
                <c:pt idx="0">
                  <c:v>平成 2年</c:v>
                </c:pt>
                <c:pt idx="1">
                  <c:v>平成 7年</c:v>
                </c:pt>
                <c:pt idx="2">
                  <c:v>平成12年</c:v>
                </c:pt>
                <c:pt idx="3">
                  <c:v>平成17年</c:v>
                </c:pt>
                <c:pt idx="4">
                  <c:v>平成22年</c:v>
                </c:pt>
                <c:pt idx="5">
                  <c:v>平成27年</c:v>
                </c:pt>
              </c:strCache>
            </c:strRef>
          </c:cat>
          <c:val>
            <c:numRef>
              <c:f>('D-1  (参考) '!$C$10,'D-1  (参考) '!$C$15,'D-1  (参考) '!$C$20,'D-1  (参考) '!$C$25,'D-1  (参考) '!$C$30,'D-1  (参考) '!$C$35)</c:f>
              <c:numCache>
                <c:formatCode>#,##0;"△ "#,##0</c:formatCode>
                <c:ptCount val="6"/>
                <c:pt idx="0">
                  <c:v>5411</c:v>
                </c:pt>
                <c:pt idx="1">
                  <c:v>5072</c:v>
                </c:pt>
                <c:pt idx="2">
                  <c:v>4659</c:v>
                </c:pt>
                <c:pt idx="3">
                  <c:v>4024</c:v>
                </c:pt>
                <c:pt idx="4">
                  <c:v>3166</c:v>
                </c:pt>
                <c:pt idx="5">
                  <c:v>2581</c:v>
                </c:pt>
              </c:numCache>
            </c:numRef>
          </c:val>
          <c:extLst>
            <c:ext xmlns:c16="http://schemas.microsoft.com/office/drawing/2014/chart" uri="{C3380CC4-5D6E-409C-BE32-E72D297353CC}">
              <c16:uniqueId val="{0000000A-A5F1-4767-8B19-A1A939E6E74C}"/>
            </c:ext>
          </c:extLst>
        </c:ser>
        <c:dLbls>
          <c:dLblPos val="ctr"/>
          <c:showLegendKey val="0"/>
          <c:showVal val="1"/>
          <c:showCatName val="0"/>
          <c:showSerName val="0"/>
          <c:showPercent val="0"/>
          <c:showBubbleSize val="0"/>
        </c:dLbls>
        <c:gapWidth val="78"/>
        <c:overlap val="100"/>
        <c:axId val="580354152"/>
        <c:axId val="580356312"/>
        <c:extLst/>
      </c:barChart>
      <c:catAx>
        <c:axId val="580354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ea"/>
                <a:ea typeface="+mn-ea"/>
                <a:cs typeface="+mn-cs"/>
              </a:defRPr>
            </a:pPr>
            <a:endParaRPr lang="ja-JP"/>
          </a:p>
        </c:txPr>
        <c:crossAx val="580356312"/>
        <c:crosses val="autoZero"/>
        <c:auto val="1"/>
        <c:lblAlgn val="ctr"/>
        <c:lblOffset val="100"/>
        <c:noMultiLvlLbl val="0"/>
      </c:catAx>
      <c:valAx>
        <c:axId val="580356312"/>
        <c:scaling>
          <c:orientation val="minMax"/>
          <c:max val="6000"/>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ea"/>
                <a:ea typeface="+mn-ea"/>
                <a:cs typeface="+mn-cs"/>
              </a:defRPr>
            </a:pPr>
            <a:endParaRPr lang="ja-JP"/>
          </a:p>
        </c:txPr>
        <c:crossAx val="580354152"/>
        <c:crosses val="autoZero"/>
        <c:crossBetween val="between"/>
      </c:valAx>
      <c:spPr>
        <a:noFill/>
        <a:ln>
          <a:noFill/>
        </a:ln>
        <a:effectLst/>
      </c:spPr>
    </c:plotArea>
    <c:legend>
      <c:legendPos val="b"/>
      <c:legendEntry>
        <c:idx val="2"/>
        <c:delete val="1"/>
      </c:legendEntry>
      <c:layout>
        <c:manualLayout>
          <c:xMode val="edge"/>
          <c:yMode val="edge"/>
          <c:x val="0.71575184735663611"/>
          <c:y val="0.18493963180880954"/>
          <c:w val="0.2452573386147355"/>
          <c:h val="8.6142211035149935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mn-ea"/>
          <a:ea typeface="+mn-ea"/>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a:t>年代別農家世帯員人口の推移</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714921329222116E-2"/>
          <c:y val="0.18755032920081385"/>
          <c:w val="0.90689001945173353"/>
          <c:h val="0.67059970565028515"/>
        </c:manualLayout>
      </c:layout>
      <c:barChart>
        <c:barDir val="col"/>
        <c:grouping val="clustered"/>
        <c:varyColors val="0"/>
        <c:ser>
          <c:idx val="0"/>
          <c:order val="0"/>
          <c:tx>
            <c:strRef>
              <c:f>'D-2'!$B$22:$C$22</c:f>
              <c:strCache>
                <c:ptCount val="2"/>
                <c:pt idx="0">
                  <c:v>平成17年</c:v>
                </c:pt>
              </c:strCache>
            </c:strRef>
          </c:tx>
          <c:spPr>
            <a:solidFill>
              <a:schemeClr val="accent1"/>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'D-2'!$F$22:$S$22</c:f>
              <c:numCache>
                <c:formatCode>#,##0;"△ "#,##0</c:formatCode>
                <c:ptCount val="14"/>
                <c:pt idx="0">
                  <c:v>2173</c:v>
                </c:pt>
                <c:pt idx="1">
                  <c:v>1032</c:v>
                </c:pt>
                <c:pt idx="2">
                  <c:v>1014</c:v>
                </c:pt>
                <c:pt idx="3">
                  <c:v>868</c:v>
                </c:pt>
                <c:pt idx="4">
                  <c:v>873</c:v>
                </c:pt>
                <c:pt idx="5">
                  <c:v>793</c:v>
                </c:pt>
                <c:pt idx="6">
                  <c:v>1015</c:v>
                </c:pt>
                <c:pt idx="7">
                  <c:v>1189</c:v>
                </c:pt>
                <c:pt idx="8">
                  <c:v>1221</c:v>
                </c:pt>
                <c:pt idx="9">
                  <c:v>1126</c:v>
                </c:pt>
                <c:pt idx="10">
                  <c:v>1014</c:v>
                </c:pt>
                <c:pt idx="11">
                  <c:v>1041</c:v>
                </c:pt>
                <c:pt idx="12">
                  <c:v>1216</c:v>
                </c:pt>
                <c:pt idx="13">
                  <c:v>2340</c:v>
                </c:pt>
              </c:numCache>
            </c:numRef>
          </c:val>
          <c:extLst>
            <c:ext xmlns:c16="http://schemas.microsoft.com/office/drawing/2014/chart" uri="{C3380CC4-5D6E-409C-BE32-E72D297353CC}">
              <c16:uniqueId val="{00000000-F165-4FDE-A116-0EBEF6CDBC6C}"/>
            </c:ext>
          </c:extLst>
        </c:ser>
        <c:ser>
          <c:idx val="1"/>
          <c:order val="1"/>
          <c:tx>
            <c:strRef>
              <c:f>'D-2'!$B$38:$C$38</c:f>
              <c:strCache>
                <c:ptCount val="2"/>
                <c:pt idx="0">
                  <c:v>平成22年</c:v>
                </c:pt>
              </c:strCache>
            </c:strRef>
          </c:tx>
          <c:spPr>
            <a:solidFill>
              <a:schemeClr val="accent2"/>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'D-2'!$F$38:$S$38</c:f>
              <c:numCache>
                <c:formatCode>#,##0;"△ "#,##0</c:formatCode>
                <c:ptCount val="14"/>
                <c:pt idx="0">
                  <c:v>1518</c:v>
                </c:pt>
                <c:pt idx="1">
                  <c:v>590</c:v>
                </c:pt>
                <c:pt idx="2">
                  <c:v>700</c:v>
                </c:pt>
                <c:pt idx="3">
                  <c:v>623</c:v>
                </c:pt>
                <c:pt idx="4">
                  <c:v>575</c:v>
                </c:pt>
                <c:pt idx="5">
                  <c:v>658</c:v>
                </c:pt>
                <c:pt idx="6">
                  <c:v>633</c:v>
                </c:pt>
                <c:pt idx="7">
                  <c:v>745</c:v>
                </c:pt>
                <c:pt idx="8">
                  <c:v>844</c:v>
                </c:pt>
                <c:pt idx="9">
                  <c:v>927</c:v>
                </c:pt>
                <c:pt idx="10">
                  <c:v>901</c:v>
                </c:pt>
                <c:pt idx="11">
                  <c:v>806</c:v>
                </c:pt>
                <c:pt idx="12">
                  <c:v>779</c:v>
                </c:pt>
                <c:pt idx="13">
                  <c:v>1976</c:v>
                </c:pt>
              </c:numCache>
            </c:numRef>
          </c:val>
          <c:extLst>
            <c:ext xmlns:c16="http://schemas.microsoft.com/office/drawing/2014/chart" uri="{C3380CC4-5D6E-409C-BE32-E72D297353CC}">
              <c16:uniqueId val="{00000001-F165-4FDE-A116-0EBEF6CDBC6C}"/>
            </c:ext>
          </c:extLst>
        </c:ser>
        <c:ser>
          <c:idx val="2"/>
          <c:order val="2"/>
          <c:tx>
            <c:strRef>
              <c:f>'D-2'!$B$54:$C$54</c:f>
              <c:strCache>
                <c:ptCount val="2"/>
                <c:pt idx="0">
                  <c:v>平成27年</c:v>
                </c:pt>
              </c:strCache>
            </c:strRef>
          </c:tx>
          <c:spPr>
            <a:solidFill>
              <a:schemeClr val="accent3"/>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'D-2'!$F$54:$S$54</c:f>
              <c:numCache>
                <c:formatCode>#,##0;"△ "#,##0</c:formatCode>
                <c:ptCount val="14"/>
                <c:pt idx="0">
                  <c:v>997</c:v>
                </c:pt>
                <c:pt idx="1">
                  <c:v>431</c:v>
                </c:pt>
                <c:pt idx="2">
                  <c:v>401</c:v>
                </c:pt>
                <c:pt idx="3">
                  <c:v>448</c:v>
                </c:pt>
                <c:pt idx="4">
                  <c:v>421</c:v>
                </c:pt>
                <c:pt idx="5">
                  <c:v>423</c:v>
                </c:pt>
                <c:pt idx="6">
                  <c:v>521</c:v>
                </c:pt>
                <c:pt idx="7">
                  <c:v>437</c:v>
                </c:pt>
                <c:pt idx="8">
                  <c:v>598</c:v>
                </c:pt>
                <c:pt idx="9">
                  <c:v>673</c:v>
                </c:pt>
                <c:pt idx="10">
                  <c:v>771</c:v>
                </c:pt>
                <c:pt idx="11">
                  <c:v>715</c:v>
                </c:pt>
                <c:pt idx="12">
                  <c:v>597</c:v>
                </c:pt>
                <c:pt idx="13">
                  <c:v>1547</c:v>
                </c:pt>
              </c:numCache>
            </c:numRef>
          </c:val>
          <c:extLst>
            <c:ext xmlns:c16="http://schemas.microsoft.com/office/drawing/2014/chart" uri="{C3380CC4-5D6E-409C-BE32-E72D297353CC}">
              <c16:uniqueId val="{00000002-F165-4FDE-A116-0EBEF6CDBC6C}"/>
            </c:ext>
          </c:extLst>
        </c:ser>
        <c:ser>
          <c:idx val="3"/>
          <c:order val="3"/>
          <c:tx>
            <c:strRef>
              <c:f>'D-2'!$B$70:$C$70</c:f>
              <c:strCache>
                <c:ptCount val="2"/>
                <c:pt idx="0">
                  <c:v>令和 2年</c:v>
                </c:pt>
              </c:strCache>
            </c:strRef>
          </c:tx>
          <c:spPr>
            <a:solidFill>
              <a:schemeClr val="accent4"/>
            </a:solidFill>
            <a:ln>
              <a:noFill/>
            </a:ln>
            <a:effectLst/>
          </c:spPr>
          <c:invertIfNegative val="0"/>
          <c:cat>
            <c:strRef>
              <c:f>'D-2'!$F$5:$S$5</c:f>
              <c:strCache>
                <c:ptCount val="14"/>
                <c:pt idx="0">
                  <c:v>14歳以下</c:v>
                </c:pt>
                <c:pt idx="1">
                  <c:v>15～19</c:v>
                </c:pt>
                <c:pt idx="2">
                  <c:v>20～24</c:v>
                </c:pt>
                <c:pt idx="3">
                  <c:v>25～29</c:v>
                </c:pt>
                <c:pt idx="4">
                  <c:v>30～34</c:v>
                </c:pt>
                <c:pt idx="5">
                  <c:v>35～39</c:v>
                </c:pt>
                <c:pt idx="6">
                  <c:v>40～44</c:v>
                </c:pt>
                <c:pt idx="7">
                  <c:v>45～49</c:v>
                </c:pt>
                <c:pt idx="8">
                  <c:v>50～54</c:v>
                </c:pt>
                <c:pt idx="9">
                  <c:v>55～59</c:v>
                </c:pt>
                <c:pt idx="10">
                  <c:v>60～64</c:v>
                </c:pt>
                <c:pt idx="11">
                  <c:v>65～69</c:v>
                </c:pt>
                <c:pt idx="12">
                  <c:v>70～74</c:v>
                </c:pt>
                <c:pt idx="13">
                  <c:v>75歳以上</c:v>
                </c:pt>
              </c:strCache>
            </c:strRef>
          </c:cat>
          <c:val>
            <c:numRef>
              <c:f>'D-2'!$F$70:$S$70</c:f>
              <c:numCache>
                <c:formatCode>#,##0;"△ "#,##0</c:formatCode>
                <c:ptCount val="14"/>
                <c:pt idx="0">
                  <c:v>577</c:v>
                </c:pt>
                <c:pt idx="1">
                  <c:v>220</c:v>
                </c:pt>
                <c:pt idx="2">
                  <c:v>225</c:v>
                </c:pt>
                <c:pt idx="3">
                  <c:v>193</c:v>
                </c:pt>
                <c:pt idx="4">
                  <c:v>258</c:v>
                </c:pt>
                <c:pt idx="5">
                  <c:v>245</c:v>
                </c:pt>
                <c:pt idx="6">
                  <c:v>302</c:v>
                </c:pt>
                <c:pt idx="7">
                  <c:v>312</c:v>
                </c:pt>
                <c:pt idx="8">
                  <c:v>259</c:v>
                </c:pt>
                <c:pt idx="9">
                  <c:v>396</c:v>
                </c:pt>
                <c:pt idx="10">
                  <c:v>428</c:v>
                </c:pt>
                <c:pt idx="11">
                  <c:v>531</c:v>
                </c:pt>
                <c:pt idx="12">
                  <c:v>494</c:v>
                </c:pt>
                <c:pt idx="13">
                  <c:v>982</c:v>
                </c:pt>
              </c:numCache>
            </c:numRef>
          </c:val>
          <c:extLst>
            <c:ext xmlns:c16="http://schemas.microsoft.com/office/drawing/2014/chart" uri="{C3380CC4-5D6E-409C-BE32-E72D297353CC}">
              <c16:uniqueId val="{00000003-F165-4FDE-A116-0EBEF6CDBC6C}"/>
            </c:ext>
          </c:extLst>
        </c:ser>
        <c:dLbls>
          <c:showLegendKey val="0"/>
          <c:showVal val="0"/>
          <c:showCatName val="0"/>
          <c:showSerName val="0"/>
          <c:showPercent val="0"/>
          <c:showBubbleSize val="0"/>
        </c:dLbls>
        <c:gapWidth val="219"/>
        <c:overlap val="-27"/>
        <c:axId val="863245680"/>
        <c:axId val="863248920"/>
      </c:barChart>
      <c:catAx>
        <c:axId val="86324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tx1">
                    <a:lumMod val="65000"/>
                    <a:lumOff val="35000"/>
                  </a:schemeClr>
                </a:solidFill>
                <a:latin typeface="+mn-ea"/>
                <a:ea typeface="+mn-ea"/>
                <a:cs typeface="+mn-cs"/>
              </a:defRPr>
            </a:pPr>
            <a:endParaRPr lang="ja-JP"/>
          </a:p>
        </c:txPr>
        <c:crossAx val="863248920"/>
        <c:crosses val="autoZero"/>
        <c:auto val="1"/>
        <c:lblAlgn val="ctr"/>
        <c:lblOffset val="100"/>
        <c:noMultiLvlLbl val="0"/>
      </c:catAx>
      <c:valAx>
        <c:axId val="863248920"/>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863245680"/>
        <c:crosses val="autoZero"/>
        <c:crossBetween val="between"/>
      </c:valAx>
      <c:spPr>
        <a:noFill/>
        <a:ln>
          <a:noFill/>
        </a:ln>
        <a:effectLst/>
      </c:spPr>
    </c:plotArea>
    <c:legend>
      <c:legendPos val="b"/>
      <c:layout>
        <c:manualLayout>
          <c:xMode val="edge"/>
          <c:yMode val="edge"/>
          <c:x val="0.48476809346588429"/>
          <c:y val="0.1266875141830249"/>
          <c:w val="0.48782641355138068"/>
          <c:h val="7.5445174508407292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ea"/>
                <a:ea typeface="+mn-ea"/>
                <a:cs typeface="+mn-cs"/>
              </a:defRPr>
            </a:pPr>
            <a:r>
              <a:rPr lang="ja-JP" altLang="en-US" sz="900"/>
              <a:t>農家世帯員人口の推移</a:t>
            </a:r>
          </a:p>
        </c:rich>
      </c:tx>
      <c:layout>
        <c:manualLayout>
          <c:xMode val="edge"/>
          <c:yMode val="edge"/>
          <c:x val="0.12494658224828226"/>
          <c:y val="1.5341505537236571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23122156119966136"/>
          <c:y val="0.16930603914762832"/>
          <c:w val="0.68788456438330148"/>
          <c:h val="0.66727133405463912"/>
        </c:manualLayout>
      </c:layout>
      <c:barChart>
        <c:barDir val="col"/>
        <c:grouping val="clustered"/>
        <c:varyColors val="0"/>
        <c:ser>
          <c:idx val="1"/>
          <c:order val="0"/>
          <c:tx>
            <c:strRef>
              <c:f>'D-2'!$E$4</c:f>
              <c:strCache>
                <c:ptCount val="1"/>
                <c:pt idx="0">
                  <c:v>総数</c:v>
                </c:pt>
              </c:strCache>
            </c:strRef>
          </c:tx>
          <c:spPr>
            <a:solidFill>
              <a:srgbClr val="92D050"/>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ea"/>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('D-2'!$B$5,'D-2'!$B$22,'D-2'!$B$38,'D-2'!$B$54,'D-2'!$B$70)</c15:sqref>
                  </c15:fullRef>
                </c:ext>
              </c:extLst>
              <c:f>('D-2'!$B$22,'D-2'!$B$38,'D-2'!$B$54,'D-2'!$B$70)</c:f>
              <c:strCache>
                <c:ptCount val="4"/>
                <c:pt idx="0">
                  <c:v>平成17年</c:v>
                </c:pt>
                <c:pt idx="1">
                  <c:v>平成22年</c:v>
                </c:pt>
                <c:pt idx="2">
                  <c:v>平成27年</c:v>
                </c:pt>
                <c:pt idx="3">
                  <c:v>令和 2年</c:v>
                </c:pt>
              </c:strCache>
            </c:strRef>
          </c:cat>
          <c:val>
            <c:numRef>
              <c:extLst>
                <c:ext xmlns:c15="http://schemas.microsoft.com/office/drawing/2012/chart" uri="{02D57815-91ED-43cb-92C2-25804820EDAC}">
                  <c15:fullRef>
                    <c15:sqref>('D-2'!$E$5,'D-2'!$E$22,'D-2'!$E$38,'D-2'!$E$54,'D-2'!$E$70)</c15:sqref>
                  </c15:fullRef>
                </c:ext>
              </c:extLst>
              <c:f>('D-2'!$E$22,'D-2'!$E$38,'D-2'!$E$54,'D-2'!$E$70)</c:f>
              <c:numCache>
                <c:formatCode>#,##0;"△ "#,##0</c:formatCode>
                <c:ptCount val="4"/>
                <c:pt idx="0">
                  <c:v>16915</c:v>
                </c:pt>
                <c:pt idx="1">
                  <c:v>12275</c:v>
                </c:pt>
                <c:pt idx="2">
                  <c:v>8980</c:v>
                </c:pt>
                <c:pt idx="3">
                  <c:v>5422</c:v>
                </c:pt>
              </c:numCache>
            </c:numRef>
          </c:val>
          <c:extLst>
            <c:ext xmlns:c16="http://schemas.microsoft.com/office/drawing/2014/chart" uri="{C3380CC4-5D6E-409C-BE32-E72D297353CC}">
              <c16:uniqueId val="{00000000-AB41-4B7C-B8C9-5CA39BEFDC71}"/>
            </c:ext>
          </c:extLst>
        </c:ser>
        <c:dLbls>
          <c:showLegendKey val="0"/>
          <c:showVal val="0"/>
          <c:showCatName val="0"/>
          <c:showSerName val="0"/>
          <c:showPercent val="0"/>
          <c:showBubbleSize val="0"/>
        </c:dLbls>
        <c:gapWidth val="219"/>
        <c:overlap val="-27"/>
        <c:axId val="929125976"/>
        <c:axId val="929124176"/>
      </c:barChart>
      <c:catAx>
        <c:axId val="929125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ea"/>
                <a:ea typeface="+mn-ea"/>
                <a:cs typeface="+mn-cs"/>
              </a:defRPr>
            </a:pPr>
            <a:endParaRPr lang="ja-JP"/>
          </a:p>
        </c:txPr>
        <c:crossAx val="929124176"/>
        <c:crosses val="autoZero"/>
        <c:auto val="1"/>
        <c:lblAlgn val="ctr"/>
        <c:lblOffset val="100"/>
        <c:noMultiLvlLbl val="0"/>
      </c:catAx>
      <c:valAx>
        <c:axId val="929124176"/>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929125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ea"/>
                <a:ea typeface="+mn-ea"/>
                <a:cs typeface="+mn-cs"/>
              </a:defRPr>
            </a:pPr>
            <a:r>
              <a:rPr lang="ja-JP" altLang="en-US" sz="960"/>
              <a:t>基幹的農業従業者の推移</a:t>
            </a: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19540880503144653"/>
          <c:y val="0.17685185185185184"/>
          <c:w val="0.77509731094933887"/>
          <c:h val="0.72750510352872555"/>
        </c:manualLayout>
      </c:layout>
      <c:barChart>
        <c:barDir val="col"/>
        <c:grouping val="clustered"/>
        <c:varyColors val="0"/>
        <c:ser>
          <c:idx val="1"/>
          <c:order val="0"/>
          <c:tx>
            <c:strRef>
              <c:f>'D-3'!$E$4:$E$5</c:f>
              <c:strCache>
                <c:ptCount val="2"/>
                <c:pt idx="0">
                  <c:v>総数</c:v>
                </c:pt>
              </c:strCache>
            </c:strRef>
          </c:tx>
          <c:spPr>
            <a:solidFill>
              <a:srgbClr val="92D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ea"/>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('D-3'!$B$22,'D-3'!$B$38,'D-3'!$B$54,'D-3'!$B$70)</c:f>
              <c:strCache>
                <c:ptCount val="4"/>
                <c:pt idx="0">
                  <c:v>平成17年</c:v>
                </c:pt>
                <c:pt idx="1">
                  <c:v>平成22年</c:v>
                </c:pt>
                <c:pt idx="2">
                  <c:v>平成27年</c:v>
                </c:pt>
                <c:pt idx="3">
                  <c:v>令和 2年</c:v>
                </c:pt>
              </c:strCache>
            </c:strRef>
          </c:cat>
          <c:val>
            <c:numRef>
              <c:f>('D-3'!$E$22,'D-3'!$E$38,'D-3'!$E$54,'D-3'!$E$70)</c:f>
              <c:numCache>
                <c:formatCode>#,##0;"△ "#,##0</c:formatCode>
                <c:ptCount val="4"/>
                <c:pt idx="0">
                  <c:v>2018</c:v>
                </c:pt>
                <c:pt idx="1">
                  <c:v>1917</c:v>
                </c:pt>
                <c:pt idx="2">
                  <c:v>1909</c:v>
                </c:pt>
                <c:pt idx="3">
                  <c:v>1227</c:v>
                </c:pt>
              </c:numCache>
            </c:numRef>
          </c:val>
          <c:extLst>
            <c:ext xmlns:c16="http://schemas.microsoft.com/office/drawing/2014/chart" uri="{C3380CC4-5D6E-409C-BE32-E72D297353CC}">
              <c16:uniqueId val="{00000000-D2A7-4585-9112-CC011FCC478F}"/>
            </c:ext>
          </c:extLst>
        </c:ser>
        <c:dLbls>
          <c:showLegendKey val="0"/>
          <c:showVal val="0"/>
          <c:showCatName val="0"/>
          <c:showSerName val="0"/>
          <c:showPercent val="0"/>
          <c:showBubbleSize val="0"/>
        </c:dLbls>
        <c:gapWidth val="219"/>
        <c:overlap val="-27"/>
        <c:axId val="943989784"/>
        <c:axId val="943988704"/>
      </c:barChart>
      <c:catAx>
        <c:axId val="94398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ea"/>
                <a:ea typeface="+mn-ea"/>
                <a:cs typeface="+mn-cs"/>
              </a:defRPr>
            </a:pPr>
            <a:endParaRPr lang="ja-JP"/>
          </a:p>
        </c:txPr>
        <c:crossAx val="943988704"/>
        <c:crosses val="autoZero"/>
        <c:auto val="1"/>
        <c:lblAlgn val="ctr"/>
        <c:lblOffset val="100"/>
        <c:noMultiLvlLbl val="0"/>
      </c:catAx>
      <c:valAx>
        <c:axId val="943988704"/>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943989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r>
              <a:rPr lang="ja-JP" altLang="en-US"/>
              <a:t>年代別基幹的農業従業者の推移</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7.9247594050743664E-2"/>
          <c:y val="0.23461345310175577"/>
          <c:w val="0.89019685039370078"/>
          <c:h val="0.663409420392848"/>
        </c:manualLayout>
      </c:layout>
      <c:barChart>
        <c:barDir val="col"/>
        <c:grouping val="clustered"/>
        <c:varyColors val="0"/>
        <c:ser>
          <c:idx val="0"/>
          <c:order val="0"/>
          <c:tx>
            <c:strRef>
              <c:f>'D-3'!$B$22</c:f>
              <c:strCache>
                <c:ptCount val="1"/>
                <c:pt idx="0">
                  <c:v>平成17年</c:v>
                </c:pt>
              </c:strCache>
            </c:strRef>
          </c:tx>
          <c:spPr>
            <a:solidFill>
              <a:schemeClr val="accent1"/>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('D-3'!$C$22,'D-3'!$F$22:$R$22)</c15:sqref>
                  </c15:fullRef>
                </c:ext>
              </c:extLst>
              <c:f>'D-3'!$F$22:$R$22</c:f>
              <c:numCache>
                <c:formatCode>#,##0;"△ "#,##0</c:formatCode>
                <c:ptCount val="13"/>
                <c:pt idx="0">
                  <c:v>0</c:v>
                </c:pt>
                <c:pt idx="1">
                  <c:v>3</c:v>
                </c:pt>
                <c:pt idx="2">
                  <c:v>12</c:v>
                </c:pt>
                <c:pt idx="3">
                  <c:v>12</c:v>
                </c:pt>
                <c:pt idx="4">
                  <c:v>24</c:v>
                </c:pt>
                <c:pt idx="5">
                  <c:v>26</c:v>
                </c:pt>
                <c:pt idx="6">
                  <c:v>44</c:v>
                </c:pt>
                <c:pt idx="7">
                  <c:v>62</c:v>
                </c:pt>
                <c:pt idx="8">
                  <c:v>132</c:v>
                </c:pt>
                <c:pt idx="9">
                  <c:v>271</c:v>
                </c:pt>
                <c:pt idx="10">
                  <c:v>421</c:v>
                </c:pt>
                <c:pt idx="11">
                  <c:v>498</c:v>
                </c:pt>
                <c:pt idx="12">
                  <c:v>513</c:v>
                </c:pt>
              </c:numCache>
            </c:numRef>
          </c:val>
          <c:extLst>
            <c:ext xmlns:c16="http://schemas.microsoft.com/office/drawing/2014/chart" uri="{C3380CC4-5D6E-409C-BE32-E72D297353CC}">
              <c16:uniqueId val="{00000000-A217-4D22-BE99-B9CF6B81F58C}"/>
            </c:ext>
          </c:extLst>
        </c:ser>
        <c:ser>
          <c:idx val="1"/>
          <c:order val="1"/>
          <c:tx>
            <c:strRef>
              <c:f>'D-3'!$B$38</c:f>
              <c:strCache>
                <c:ptCount val="1"/>
                <c:pt idx="0">
                  <c:v>平成22年</c:v>
                </c:pt>
              </c:strCache>
            </c:strRef>
          </c:tx>
          <c:spPr>
            <a:solidFill>
              <a:schemeClr val="accent2"/>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('D-3'!$C$38,'D-3'!$F$38:$R$38)</c15:sqref>
                  </c15:fullRef>
                </c:ext>
              </c:extLst>
              <c:f>'D-3'!$F$38:$R$38</c:f>
              <c:numCache>
                <c:formatCode>#,##0;"△ "#,##0</c:formatCode>
                <c:ptCount val="13"/>
                <c:pt idx="0">
                  <c:v>1</c:v>
                </c:pt>
                <c:pt idx="1">
                  <c:v>1</c:v>
                </c:pt>
                <c:pt idx="2">
                  <c:v>5</c:v>
                </c:pt>
                <c:pt idx="3">
                  <c:v>8</c:v>
                </c:pt>
                <c:pt idx="4">
                  <c:v>13</c:v>
                </c:pt>
                <c:pt idx="5">
                  <c:v>26</c:v>
                </c:pt>
                <c:pt idx="6">
                  <c:v>29</c:v>
                </c:pt>
                <c:pt idx="7">
                  <c:v>54</c:v>
                </c:pt>
                <c:pt idx="8">
                  <c:v>114</c:v>
                </c:pt>
                <c:pt idx="9">
                  <c:v>255</c:v>
                </c:pt>
                <c:pt idx="10">
                  <c:v>368</c:v>
                </c:pt>
                <c:pt idx="11">
                  <c:v>411</c:v>
                </c:pt>
                <c:pt idx="12">
                  <c:v>632</c:v>
                </c:pt>
              </c:numCache>
            </c:numRef>
          </c:val>
          <c:extLst>
            <c:ext xmlns:c16="http://schemas.microsoft.com/office/drawing/2014/chart" uri="{C3380CC4-5D6E-409C-BE32-E72D297353CC}">
              <c16:uniqueId val="{00000001-A217-4D22-BE99-B9CF6B81F58C}"/>
            </c:ext>
          </c:extLst>
        </c:ser>
        <c:ser>
          <c:idx val="2"/>
          <c:order val="2"/>
          <c:tx>
            <c:strRef>
              <c:f>'D-3'!$B$54</c:f>
              <c:strCache>
                <c:ptCount val="1"/>
                <c:pt idx="0">
                  <c:v>平成27年</c:v>
                </c:pt>
              </c:strCache>
            </c:strRef>
          </c:tx>
          <c:spPr>
            <a:solidFill>
              <a:schemeClr val="accent3"/>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('D-3'!$C$54,'D-3'!$F$54:$R$54)</c15:sqref>
                  </c15:fullRef>
                </c:ext>
              </c:extLst>
              <c:f>'D-3'!$F$54:$R$54</c:f>
              <c:numCache>
                <c:formatCode>#,##0;"△ "#,##0</c:formatCode>
                <c:ptCount val="13"/>
                <c:pt idx="0">
                  <c:v>0</c:v>
                </c:pt>
                <c:pt idx="1">
                  <c:v>1</c:v>
                </c:pt>
                <c:pt idx="2">
                  <c:v>7</c:v>
                </c:pt>
                <c:pt idx="3">
                  <c:v>9</c:v>
                </c:pt>
                <c:pt idx="4">
                  <c:v>18</c:v>
                </c:pt>
                <c:pt idx="5">
                  <c:v>23</c:v>
                </c:pt>
                <c:pt idx="6">
                  <c:v>35</c:v>
                </c:pt>
                <c:pt idx="7">
                  <c:v>40</c:v>
                </c:pt>
                <c:pt idx="8">
                  <c:v>91</c:v>
                </c:pt>
                <c:pt idx="9">
                  <c:v>248</c:v>
                </c:pt>
                <c:pt idx="10">
                  <c:v>395</c:v>
                </c:pt>
                <c:pt idx="11">
                  <c:v>369</c:v>
                </c:pt>
                <c:pt idx="12">
                  <c:v>673</c:v>
                </c:pt>
              </c:numCache>
            </c:numRef>
          </c:val>
          <c:extLst>
            <c:ext xmlns:c16="http://schemas.microsoft.com/office/drawing/2014/chart" uri="{C3380CC4-5D6E-409C-BE32-E72D297353CC}">
              <c16:uniqueId val="{00000002-A217-4D22-BE99-B9CF6B81F58C}"/>
            </c:ext>
          </c:extLst>
        </c:ser>
        <c:ser>
          <c:idx val="3"/>
          <c:order val="3"/>
          <c:tx>
            <c:strRef>
              <c:f>'D-3'!$B$70</c:f>
              <c:strCache>
                <c:ptCount val="1"/>
                <c:pt idx="0">
                  <c:v>令和 2年</c:v>
                </c:pt>
              </c:strCache>
            </c:strRef>
          </c:tx>
          <c:spPr>
            <a:solidFill>
              <a:schemeClr val="accent4"/>
            </a:solidFill>
            <a:ln>
              <a:noFill/>
            </a:ln>
            <a:effectLst/>
          </c:spPr>
          <c:invertIfNegative val="0"/>
          <c:cat>
            <c:strRef>
              <c:extLst>
                <c:ext xmlns:c15="http://schemas.microsoft.com/office/drawing/2012/chart" uri="{02D57815-91ED-43cb-92C2-25804820EDAC}">
                  <c15:fullRef>
                    <c15:sqref>('D-3'!$C$5,'D-3'!$F$5:$R$5)</c15:sqref>
                  </c15:fullRef>
                </c:ext>
              </c:extLst>
              <c:f>'D-3'!$F$5:$R$5</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extLst>
                <c:ext xmlns:c15="http://schemas.microsoft.com/office/drawing/2012/chart" uri="{02D57815-91ED-43cb-92C2-25804820EDAC}">
                  <c15:fullRef>
                    <c15:sqref>('D-3'!$C$70,'D-3'!$F$70:$R$70)</c15:sqref>
                  </c15:fullRef>
                </c:ext>
              </c:extLst>
              <c:f>'D-3'!$F$70:$R$70</c:f>
              <c:numCache>
                <c:formatCode>#,##0;"△ "#,##0</c:formatCode>
                <c:ptCount val="13"/>
                <c:pt idx="0">
                  <c:v>0</c:v>
                </c:pt>
                <c:pt idx="1">
                  <c:v>0</c:v>
                </c:pt>
                <c:pt idx="2">
                  <c:v>2</c:v>
                </c:pt>
                <c:pt idx="3">
                  <c:v>9</c:v>
                </c:pt>
                <c:pt idx="4">
                  <c:v>11</c:v>
                </c:pt>
                <c:pt idx="5">
                  <c:v>13</c:v>
                </c:pt>
                <c:pt idx="6">
                  <c:v>21</c:v>
                </c:pt>
                <c:pt idx="7">
                  <c:v>27</c:v>
                </c:pt>
                <c:pt idx="8">
                  <c:v>48</c:v>
                </c:pt>
                <c:pt idx="9">
                  <c:v>93</c:v>
                </c:pt>
                <c:pt idx="10">
                  <c:v>255</c:v>
                </c:pt>
                <c:pt idx="11">
                  <c:v>282</c:v>
                </c:pt>
                <c:pt idx="12">
                  <c:v>466</c:v>
                </c:pt>
              </c:numCache>
            </c:numRef>
          </c:val>
          <c:extLst>
            <c:ext xmlns:c16="http://schemas.microsoft.com/office/drawing/2014/chart" uri="{C3380CC4-5D6E-409C-BE32-E72D297353CC}">
              <c16:uniqueId val="{00000003-A217-4D22-BE99-B9CF6B81F58C}"/>
            </c:ext>
          </c:extLst>
        </c:ser>
        <c:dLbls>
          <c:showLegendKey val="0"/>
          <c:showVal val="0"/>
          <c:showCatName val="0"/>
          <c:showSerName val="0"/>
          <c:showPercent val="0"/>
          <c:showBubbleSize val="0"/>
        </c:dLbls>
        <c:gapWidth val="219"/>
        <c:overlap val="-27"/>
        <c:axId val="929145416"/>
        <c:axId val="929146856"/>
      </c:barChart>
      <c:catAx>
        <c:axId val="92914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ea"/>
                <a:ea typeface="+mn-ea"/>
                <a:cs typeface="+mn-cs"/>
              </a:defRPr>
            </a:pPr>
            <a:endParaRPr lang="ja-JP"/>
          </a:p>
        </c:txPr>
        <c:crossAx val="929146856"/>
        <c:crosses val="autoZero"/>
        <c:auto val="1"/>
        <c:lblAlgn val="ctr"/>
        <c:lblOffset val="100"/>
        <c:noMultiLvlLbl val="0"/>
      </c:catAx>
      <c:valAx>
        <c:axId val="929146856"/>
        <c:scaling>
          <c:orientation val="minMax"/>
          <c:max val="7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crossAx val="929145416"/>
        <c:crosses val="autoZero"/>
        <c:crossBetween val="between"/>
      </c:valAx>
      <c:spPr>
        <a:noFill/>
        <a:ln>
          <a:noFill/>
        </a:ln>
        <a:effectLst/>
      </c:spPr>
    </c:plotArea>
    <c:legend>
      <c:legendPos val="b"/>
      <c:layout>
        <c:manualLayout>
          <c:xMode val="edge"/>
          <c:yMode val="edge"/>
          <c:x val="0.36694236938331426"/>
          <c:y val="0.15111629096904403"/>
          <c:w val="0.60998339951095859"/>
          <c:h val="7.67726958317935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ea"/>
                <a:ea typeface="+mn-ea"/>
                <a:cs typeface="+mn-cs"/>
              </a:defRPr>
            </a:pPr>
            <a:r>
              <a:rPr lang="ja-JP" altLang="en-US" sz="1200"/>
              <a:t>年代別農業就業人口の推移</a:t>
            </a:r>
            <a:endParaRPr lang="ja-JP" sz="1200"/>
          </a:p>
        </c:rich>
      </c:tx>
      <c:layout>
        <c:manualLayout>
          <c:xMode val="edge"/>
          <c:yMode val="edge"/>
          <c:x val="0.32194103532034885"/>
          <c:y val="4.766727762603498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9.4638888888888884E-2"/>
          <c:y val="0.18777005445343131"/>
          <c:w val="0.8748055555555555"/>
          <c:h val="0.70345938256849128"/>
        </c:manualLayout>
      </c:layout>
      <c:barChart>
        <c:barDir val="col"/>
        <c:grouping val="clustered"/>
        <c:varyColors val="0"/>
        <c:ser>
          <c:idx val="0"/>
          <c:order val="0"/>
          <c:tx>
            <c:strRef>
              <c:f>'D-3 (参考)'!$B$21:$C$21</c:f>
              <c:strCache>
                <c:ptCount val="2"/>
                <c:pt idx="0">
                  <c:v>平成17年</c:v>
                </c:pt>
              </c:strCache>
            </c:strRef>
          </c:tx>
          <c:spPr>
            <a:solidFill>
              <a:schemeClr val="accent1"/>
            </a:solidFill>
            <a:ln>
              <a:noFill/>
            </a:ln>
            <a:effectLst/>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(参考)'!$F$21:$R$21</c:f>
              <c:numCache>
                <c:formatCode>#,##0;"△ "#,##0</c:formatCode>
                <c:ptCount val="13"/>
                <c:pt idx="0">
                  <c:v>371</c:v>
                </c:pt>
                <c:pt idx="1">
                  <c:v>489</c:v>
                </c:pt>
                <c:pt idx="2">
                  <c:v>494</c:v>
                </c:pt>
                <c:pt idx="3">
                  <c:v>564</c:v>
                </c:pt>
                <c:pt idx="4">
                  <c:v>572</c:v>
                </c:pt>
                <c:pt idx="5">
                  <c:v>822</c:v>
                </c:pt>
                <c:pt idx="6">
                  <c:v>1060</c:v>
                </c:pt>
                <c:pt idx="7">
                  <c:v>1147</c:v>
                </c:pt>
                <c:pt idx="8">
                  <c:v>1084</c:v>
                </c:pt>
                <c:pt idx="9">
                  <c:v>976</c:v>
                </c:pt>
                <c:pt idx="10">
                  <c:v>992</c:v>
                </c:pt>
                <c:pt idx="11">
                  <c:v>1142</c:v>
                </c:pt>
                <c:pt idx="12">
                  <c:v>1570</c:v>
                </c:pt>
              </c:numCache>
            </c:numRef>
          </c:val>
          <c:extLst>
            <c:ext xmlns:c16="http://schemas.microsoft.com/office/drawing/2014/chart" uri="{C3380CC4-5D6E-409C-BE32-E72D297353CC}">
              <c16:uniqueId val="{00000000-327D-45CD-906F-333C7637A60A}"/>
            </c:ext>
          </c:extLst>
        </c:ser>
        <c:ser>
          <c:idx val="1"/>
          <c:order val="1"/>
          <c:tx>
            <c:strRef>
              <c:f>'D-3 (参考)'!$B$37:$C$37</c:f>
              <c:strCache>
                <c:ptCount val="2"/>
                <c:pt idx="0">
                  <c:v>平成22年</c:v>
                </c:pt>
              </c:strCache>
            </c:strRef>
          </c:tx>
          <c:spPr>
            <a:solidFill>
              <a:schemeClr val="accent2"/>
            </a:solidFill>
            <a:ln>
              <a:noFill/>
            </a:ln>
            <a:effectLst/>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(参考)'!$F$37:$R$37</c:f>
              <c:numCache>
                <c:formatCode>#,##0;"△ "#,##0</c:formatCode>
                <c:ptCount val="13"/>
                <c:pt idx="0">
                  <c:v>236</c:v>
                </c:pt>
                <c:pt idx="1">
                  <c:v>356</c:v>
                </c:pt>
                <c:pt idx="2">
                  <c:v>392</c:v>
                </c:pt>
                <c:pt idx="3">
                  <c:v>374</c:v>
                </c:pt>
                <c:pt idx="4">
                  <c:v>464</c:v>
                </c:pt>
                <c:pt idx="5">
                  <c:v>479</c:v>
                </c:pt>
                <c:pt idx="6">
                  <c:v>638</c:v>
                </c:pt>
                <c:pt idx="7">
                  <c:v>768</c:v>
                </c:pt>
                <c:pt idx="8">
                  <c:v>879</c:v>
                </c:pt>
                <c:pt idx="9">
                  <c:v>870</c:v>
                </c:pt>
                <c:pt idx="10">
                  <c:v>772</c:v>
                </c:pt>
                <c:pt idx="11">
                  <c:v>743</c:v>
                </c:pt>
                <c:pt idx="12">
                  <c:v>1432</c:v>
                </c:pt>
              </c:numCache>
            </c:numRef>
          </c:val>
          <c:extLst>
            <c:ext xmlns:c16="http://schemas.microsoft.com/office/drawing/2014/chart" uri="{C3380CC4-5D6E-409C-BE32-E72D297353CC}">
              <c16:uniqueId val="{00000001-327D-45CD-906F-333C7637A60A}"/>
            </c:ext>
          </c:extLst>
        </c:ser>
        <c:ser>
          <c:idx val="2"/>
          <c:order val="2"/>
          <c:tx>
            <c:strRef>
              <c:f>'D-3 (参考)'!$B$53:$C$53</c:f>
              <c:strCache>
                <c:ptCount val="2"/>
                <c:pt idx="0">
                  <c:v>平成27年</c:v>
                </c:pt>
              </c:strCache>
            </c:strRef>
          </c:tx>
          <c:spPr>
            <a:solidFill>
              <a:schemeClr val="accent3"/>
            </a:solidFill>
            <a:ln>
              <a:noFill/>
            </a:ln>
            <a:effectLst/>
          </c:spPr>
          <c:invertIfNegative val="0"/>
          <c:cat>
            <c:strRef>
              <c:f>'D-3 (参考)'!$F$4:$R$4</c:f>
              <c:strCache>
                <c:ptCount val="13"/>
                <c:pt idx="0">
                  <c:v>15～19</c:v>
                </c:pt>
                <c:pt idx="1">
                  <c:v>20～24</c:v>
                </c:pt>
                <c:pt idx="2">
                  <c:v>25～29</c:v>
                </c:pt>
                <c:pt idx="3">
                  <c:v>30～34</c:v>
                </c:pt>
                <c:pt idx="4">
                  <c:v>35～39</c:v>
                </c:pt>
                <c:pt idx="5">
                  <c:v>40～44</c:v>
                </c:pt>
                <c:pt idx="6">
                  <c:v>45～49</c:v>
                </c:pt>
                <c:pt idx="7">
                  <c:v>50～54</c:v>
                </c:pt>
                <c:pt idx="8">
                  <c:v>55～59</c:v>
                </c:pt>
                <c:pt idx="9">
                  <c:v>60～64</c:v>
                </c:pt>
                <c:pt idx="10">
                  <c:v>65～69</c:v>
                </c:pt>
                <c:pt idx="11">
                  <c:v>70～74</c:v>
                </c:pt>
                <c:pt idx="12">
                  <c:v>75歳以上</c:v>
                </c:pt>
              </c:strCache>
            </c:strRef>
          </c:cat>
          <c:val>
            <c:numRef>
              <c:f>'D-3 (参考)'!$F$53:$R$53</c:f>
              <c:numCache>
                <c:formatCode>#,##0;"△ "#,##0</c:formatCode>
                <c:ptCount val="13"/>
                <c:pt idx="0">
                  <c:v>97</c:v>
                </c:pt>
                <c:pt idx="1">
                  <c:v>168</c:v>
                </c:pt>
                <c:pt idx="2">
                  <c:v>261</c:v>
                </c:pt>
                <c:pt idx="3">
                  <c:v>259</c:v>
                </c:pt>
                <c:pt idx="4">
                  <c:v>264</c:v>
                </c:pt>
                <c:pt idx="5">
                  <c:v>351</c:v>
                </c:pt>
                <c:pt idx="6">
                  <c:v>321</c:v>
                </c:pt>
                <c:pt idx="7">
                  <c:v>493</c:v>
                </c:pt>
                <c:pt idx="8">
                  <c:v>600</c:v>
                </c:pt>
                <c:pt idx="9">
                  <c:v>715</c:v>
                </c:pt>
                <c:pt idx="10">
                  <c:v>692</c:v>
                </c:pt>
                <c:pt idx="11">
                  <c:v>563</c:v>
                </c:pt>
                <c:pt idx="12">
                  <c:v>996</c:v>
                </c:pt>
              </c:numCache>
            </c:numRef>
          </c:val>
          <c:extLst>
            <c:ext xmlns:c16="http://schemas.microsoft.com/office/drawing/2014/chart" uri="{C3380CC4-5D6E-409C-BE32-E72D297353CC}">
              <c16:uniqueId val="{00000002-327D-45CD-906F-333C7637A60A}"/>
            </c:ext>
          </c:extLst>
        </c:ser>
        <c:dLbls>
          <c:showLegendKey val="0"/>
          <c:showVal val="0"/>
          <c:showCatName val="0"/>
          <c:showSerName val="0"/>
          <c:showPercent val="0"/>
          <c:showBubbleSize val="0"/>
        </c:dLbls>
        <c:gapWidth val="219"/>
        <c:overlap val="-27"/>
        <c:axId val="929165936"/>
        <c:axId val="929167736"/>
      </c:barChart>
      <c:catAx>
        <c:axId val="92916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tx1">
                    <a:lumMod val="65000"/>
                    <a:lumOff val="35000"/>
                  </a:schemeClr>
                </a:solidFill>
                <a:latin typeface="+mn-ea"/>
                <a:ea typeface="+mn-ea"/>
                <a:cs typeface="+mn-cs"/>
              </a:defRPr>
            </a:pPr>
            <a:endParaRPr lang="ja-JP"/>
          </a:p>
        </c:txPr>
        <c:crossAx val="929167736"/>
        <c:crosses val="autoZero"/>
        <c:auto val="1"/>
        <c:lblAlgn val="ctr"/>
        <c:lblOffset val="100"/>
        <c:noMultiLvlLbl val="0"/>
      </c:catAx>
      <c:valAx>
        <c:axId val="929167736"/>
        <c:scaling>
          <c:orientation val="minMax"/>
        </c:scaling>
        <c:delete val="0"/>
        <c:axPos val="l"/>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crossAx val="929165936"/>
        <c:crosses val="autoZero"/>
        <c:crossBetween val="between"/>
      </c:valAx>
      <c:spPr>
        <a:noFill/>
        <a:ln>
          <a:noFill/>
        </a:ln>
        <a:effectLst/>
      </c:spPr>
    </c:plotArea>
    <c:legend>
      <c:legendPos val="b"/>
      <c:layout>
        <c:manualLayout>
          <c:xMode val="edge"/>
          <c:yMode val="edge"/>
          <c:x val="0.53780443810666945"/>
          <c:y val="0.18602588133443104"/>
          <c:w val="0.42723119424438938"/>
          <c:h val="5.86332842790467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ea"/>
                <a:ea typeface="+mn-ea"/>
                <a:cs typeface="+mn-cs"/>
              </a:defRPr>
            </a:pPr>
            <a:r>
              <a:rPr lang="ja-JP" altLang="en-US" sz="960"/>
              <a:t>農業就業人口の推移</a:t>
            </a:r>
          </a:p>
        </c:rich>
      </c:tx>
      <c:layout>
        <c:manualLayout>
          <c:xMode val="edge"/>
          <c:yMode val="edge"/>
          <c:x val="0.12988980284277069"/>
          <c:y val="5.5952247033429485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25187059422913172"/>
          <c:y val="0.18503828968204072"/>
          <c:w val="0.65727755091655438"/>
          <c:h val="0.70830031330429599"/>
        </c:manualLayout>
      </c:layout>
      <c:barChart>
        <c:barDir val="col"/>
        <c:grouping val="clustered"/>
        <c:varyColors val="0"/>
        <c:ser>
          <c:idx val="0"/>
          <c:order val="0"/>
          <c:spPr>
            <a:solidFill>
              <a:srgbClr val="92D050"/>
            </a:solidFill>
            <a:ln w="9525">
              <a:solidFill>
                <a:schemeClr val="tx1"/>
              </a:solidFill>
            </a:ln>
            <a:effectLst/>
          </c:spPr>
          <c:invertIfNegative val="0"/>
          <c:cat>
            <c:strRef>
              <c:f>('D-3 (参考)'!$B$21,'D-3 (参考)'!$B$37,'D-3 (参考)'!$B$53)</c:f>
              <c:strCache>
                <c:ptCount val="3"/>
                <c:pt idx="0">
                  <c:v>平成17年</c:v>
                </c:pt>
                <c:pt idx="1">
                  <c:v>平成22年</c:v>
                </c:pt>
                <c:pt idx="2">
                  <c:v>平成27年</c:v>
                </c:pt>
              </c:strCache>
            </c:strRef>
          </c:cat>
          <c:val>
            <c:numRef>
              <c:f>('D-3 (参考)'!$C$21,'D-3 (参考)'!$C$37,'D-3 (参考)'!$C$53)</c:f>
              <c:numCache>
                <c:formatCode>General</c:formatCode>
                <c:ptCount val="3"/>
              </c:numCache>
            </c:numRef>
          </c:val>
          <c:extLst>
            <c:ext xmlns:c16="http://schemas.microsoft.com/office/drawing/2014/chart" uri="{C3380CC4-5D6E-409C-BE32-E72D297353CC}">
              <c16:uniqueId val="{00000000-3DBA-4F71-97EF-7771004A6B8C}"/>
            </c:ext>
          </c:extLst>
        </c:ser>
        <c:ser>
          <c:idx val="1"/>
          <c:order val="1"/>
          <c:spPr>
            <a:solidFill>
              <a:srgbClr val="92D050"/>
            </a:solidFill>
            <a:ln>
              <a:noFill/>
            </a:ln>
            <a:effectLst/>
          </c:spPr>
          <c:invertIfNegative val="0"/>
          <c:dLbls>
            <c:dLbl>
              <c:idx val="0"/>
              <c:layout>
                <c:manualLayout>
                  <c:x val="-8.4171178992994578E-3"/>
                  <c:y val="2.615907661107838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ea"/>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7212542168435144"/>
                      <c:h val="7.6235023266571292E-2"/>
                    </c:manualLayout>
                  </c15:layout>
                </c:ext>
                <c:ext xmlns:c16="http://schemas.microsoft.com/office/drawing/2014/chart" uri="{C3380CC4-5D6E-409C-BE32-E72D297353CC}">
                  <c16:uniqueId val="{00000001-3DBA-4F71-97EF-7771004A6B8C}"/>
                </c:ext>
              </c:extLst>
            </c:dLbl>
            <c:dLbl>
              <c:idx val="1"/>
              <c:layout>
                <c:manualLayout>
                  <c:x val="3.3138259446060856E-7"/>
                  <c:y val="4.1107120388837459E-2"/>
                </c:manualLayout>
              </c:layout>
              <c:showLegendKey val="0"/>
              <c:showVal val="1"/>
              <c:showCatName val="0"/>
              <c:showSerName val="0"/>
              <c:showPercent val="0"/>
              <c:showBubbleSize val="0"/>
              <c:extLst>
                <c:ext xmlns:c15="http://schemas.microsoft.com/office/drawing/2012/chart" uri="{CE6537A1-D6FC-4f65-9D91-7224C49458BB}">
                  <c15:layout>
                    <c:manualLayout>
                      <c:w val="0.2552911858857525"/>
                      <c:h val="9.8657088933209902E-2"/>
                    </c:manualLayout>
                  </c15:layout>
                </c:ext>
                <c:ext xmlns:c16="http://schemas.microsoft.com/office/drawing/2014/chart" uri="{C3380CC4-5D6E-409C-BE32-E72D297353CC}">
                  <c16:uniqueId val="{00000002-3DBA-4F71-97EF-7771004A6B8C}"/>
                </c:ext>
              </c:extLst>
            </c:dLbl>
            <c:dLbl>
              <c:idx val="2"/>
              <c:layout>
                <c:manualLayout>
                  <c:x val="3.3138259446060856E-7"/>
                  <c:y val="1.868505472219884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ea"/>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24484932033429871"/>
                      <c:h val="7.9972034211011053E-2"/>
                    </c:manualLayout>
                  </c15:layout>
                </c:ext>
                <c:ext xmlns:c16="http://schemas.microsoft.com/office/drawing/2014/chart" uri="{C3380CC4-5D6E-409C-BE32-E72D297353CC}">
                  <c16:uniqueId val="{00000003-3DBA-4F71-97EF-7771004A6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ea"/>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('D-3 (参考)'!$B$21,'D-3 (参考)'!$B$37,'D-3 (参考)'!$B$53)</c:f>
              <c:strCache>
                <c:ptCount val="3"/>
                <c:pt idx="0">
                  <c:v>平成17年</c:v>
                </c:pt>
                <c:pt idx="1">
                  <c:v>平成22年</c:v>
                </c:pt>
                <c:pt idx="2">
                  <c:v>平成27年</c:v>
                </c:pt>
              </c:strCache>
            </c:strRef>
          </c:cat>
          <c:val>
            <c:numRef>
              <c:f>('D-3 (参考)'!$E$21,'D-3 (参考)'!$E$37,'D-3 (参考)'!$E$53)</c:f>
              <c:numCache>
                <c:formatCode>#,##0;"△ "#,##0</c:formatCode>
                <c:ptCount val="3"/>
                <c:pt idx="0">
                  <c:v>11283</c:v>
                </c:pt>
                <c:pt idx="1">
                  <c:v>8403</c:v>
                </c:pt>
                <c:pt idx="2">
                  <c:v>5780</c:v>
                </c:pt>
              </c:numCache>
            </c:numRef>
          </c:val>
          <c:extLst>
            <c:ext xmlns:c16="http://schemas.microsoft.com/office/drawing/2014/chart" uri="{C3380CC4-5D6E-409C-BE32-E72D297353CC}">
              <c16:uniqueId val="{00000004-3DBA-4F71-97EF-7771004A6B8C}"/>
            </c:ext>
          </c:extLst>
        </c:ser>
        <c:dLbls>
          <c:showLegendKey val="0"/>
          <c:showVal val="0"/>
          <c:showCatName val="0"/>
          <c:showSerName val="0"/>
          <c:showPercent val="0"/>
          <c:showBubbleSize val="0"/>
        </c:dLbls>
        <c:gapWidth val="80"/>
        <c:overlap val="-27"/>
        <c:axId val="831885984"/>
        <c:axId val="831886344"/>
      </c:barChart>
      <c:catAx>
        <c:axId val="83188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ea"/>
                <a:ea typeface="+mn-ea"/>
                <a:cs typeface="+mn-cs"/>
              </a:defRPr>
            </a:pPr>
            <a:endParaRPr lang="ja-JP"/>
          </a:p>
        </c:txPr>
        <c:crossAx val="831886344"/>
        <c:crosses val="autoZero"/>
        <c:auto val="1"/>
        <c:lblAlgn val="ctr"/>
        <c:lblOffset val="100"/>
        <c:noMultiLvlLbl val="0"/>
      </c:catAx>
      <c:valAx>
        <c:axId val="83188634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ea"/>
                <a:ea typeface="+mn-ea"/>
                <a:cs typeface="+mn-cs"/>
              </a:defRPr>
            </a:pPr>
            <a:endParaRPr lang="ja-JP"/>
          </a:p>
        </c:txPr>
        <c:crossAx val="83188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a:latin typeface="+mn-ea"/>
          <a:ea typeface="+mn-ea"/>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527247838897337E-2"/>
          <c:y val="0.20104438642297651"/>
          <c:w val="0.84330718957885276"/>
          <c:h val="0.77284595300261094"/>
        </c:manualLayout>
      </c:layout>
      <c:pieChart>
        <c:varyColors val="1"/>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108263</xdr:colOff>
      <xdr:row>39</xdr:row>
      <xdr:rowOff>179293</xdr:rowOff>
    </xdr:from>
    <xdr:to>
      <xdr:col>7</xdr:col>
      <xdr:colOff>941294</xdr:colOff>
      <xdr:row>53</xdr:row>
      <xdr:rowOff>168576</xdr:rowOff>
    </xdr:to>
    <xdr:graphicFrame macro="">
      <xdr:nvGraphicFramePr>
        <xdr:cNvPr id="2" name="グラフ 1">
          <a:extLst>
            <a:ext uri="{FF2B5EF4-FFF2-40B4-BE49-F238E27FC236}">
              <a16:creationId xmlns:a16="http://schemas.microsoft.com/office/drawing/2014/main" id="{FE8294C7-1665-465C-9B27-E94419323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591864</xdr:colOff>
      <xdr:row>30</xdr:row>
      <xdr:rowOff>177361</xdr:rowOff>
    </xdr:from>
    <xdr:to>
      <xdr:col>2</xdr:col>
      <xdr:colOff>53209</xdr:colOff>
      <xdr:row>32</xdr:row>
      <xdr:rowOff>39413</xdr:rowOff>
    </xdr:to>
    <xdr:sp macro="" textlink="">
      <xdr:nvSpPr>
        <xdr:cNvPr id="3" name="テキスト ボックス 2">
          <a:extLst>
            <a:ext uri="{FF2B5EF4-FFF2-40B4-BE49-F238E27FC236}">
              <a16:creationId xmlns:a16="http://schemas.microsoft.com/office/drawing/2014/main" id="{B4FE5D52-61AC-44F3-8794-DAEA256B828C}"/>
            </a:ext>
          </a:extLst>
        </xdr:cNvPr>
        <xdr:cNvSpPr txBox="1"/>
      </xdr:nvSpPr>
      <xdr:spPr>
        <a:xfrm>
          <a:off x="702354" y="5126551"/>
          <a:ext cx="335740"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t>
          </a:r>
          <a:endParaRPr kumimoji="1" lang="ja-JP" altLang="en-US" sz="900"/>
        </a:p>
      </xdr:txBody>
    </xdr:sp>
    <xdr:clientData/>
  </xdr:twoCellAnchor>
  <xdr:twoCellAnchor>
    <xdr:from>
      <xdr:col>1</xdr:col>
      <xdr:colOff>591864</xdr:colOff>
      <xdr:row>25</xdr:row>
      <xdr:rowOff>178675</xdr:rowOff>
    </xdr:from>
    <xdr:to>
      <xdr:col>2</xdr:col>
      <xdr:colOff>53209</xdr:colOff>
      <xdr:row>27</xdr:row>
      <xdr:rowOff>40727</xdr:rowOff>
    </xdr:to>
    <xdr:sp macro="" textlink="">
      <xdr:nvSpPr>
        <xdr:cNvPr id="4" name="テキスト ボックス 3">
          <a:extLst>
            <a:ext uri="{FF2B5EF4-FFF2-40B4-BE49-F238E27FC236}">
              <a16:creationId xmlns:a16="http://schemas.microsoft.com/office/drawing/2014/main" id="{B6111263-7E33-4CF1-8374-DADD653C57AA}"/>
            </a:ext>
          </a:extLst>
        </xdr:cNvPr>
        <xdr:cNvSpPr txBox="1"/>
      </xdr:nvSpPr>
      <xdr:spPr>
        <a:xfrm>
          <a:off x="702354" y="4175365"/>
          <a:ext cx="335740"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900"/>
            <a:t>×</a:t>
          </a:r>
          <a:endParaRPr kumimoji="1" lang="ja-JP" altLang="en-US" sz="900"/>
        </a:p>
      </xdr:txBody>
    </xdr:sp>
    <xdr:clientData/>
  </xdr:twoCellAnchor>
  <xdr:twoCellAnchor>
    <xdr:from>
      <xdr:col>1</xdr:col>
      <xdr:colOff>21576</xdr:colOff>
      <xdr:row>40</xdr:row>
      <xdr:rowOff>96531</xdr:rowOff>
    </xdr:from>
    <xdr:to>
      <xdr:col>1</xdr:col>
      <xdr:colOff>474358</xdr:colOff>
      <xdr:row>41</xdr:row>
      <xdr:rowOff>135260</xdr:rowOff>
    </xdr:to>
    <xdr:sp macro="" textlink="">
      <xdr:nvSpPr>
        <xdr:cNvPr id="5" name="テキスト ボックス 4">
          <a:extLst>
            <a:ext uri="{FF2B5EF4-FFF2-40B4-BE49-F238E27FC236}">
              <a16:creationId xmlns:a16="http://schemas.microsoft.com/office/drawing/2014/main" id="{B679A9A7-A64F-4A35-B479-794294FF0978}"/>
            </a:ext>
          </a:extLst>
        </xdr:cNvPr>
        <xdr:cNvSpPr txBox="1"/>
      </xdr:nvSpPr>
      <xdr:spPr>
        <a:xfrm>
          <a:off x="132066" y="6950721"/>
          <a:ext cx="460402" cy="229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t>（戸）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46</xdr:row>
      <xdr:rowOff>133350</xdr:rowOff>
    </xdr:from>
    <xdr:to>
      <xdr:col>7</xdr:col>
      <xdr:colOff>934692</xdr:colOff>
      <xdr:row>64</xdr:row>
      <xdr:rowOff>46433</xdr:rowOff>
    </xdr:to>
    <xdr:graphicFrame macro="">
      <xdr:nvGraphicFramePr>
        <xdr:cNvPr id="2" name="グラフ 1">
          <a:extLst>
            <a:ext uri="{FF2B5EF4-FFF2-40B4-BE49-F238E27FC236}">
              <a16:creationId xmlns:a16="http://schemas.microsoft.com/office/drawing/2014/main" id="{887A4723-7108-48EF-85F4-38D2D4AC5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21198</xdr:colOff>
      <xdr:row>47</xdr:row>
      <xdr:rowOff>92172</xdr:rowOff>
    </xdr:from>
    <xdr:to>
      <xdr:col>1</xdr:col>
      <xdr:colOff>477959</xdr:colOff>
      <xdr:row>49</xdr:row>
      <xdr:rowOff>68445</xdr:rowOff>
    </xdr:to>
    <xdr:sp macro="" textlink="">
      <xdr:nvSpPr>
        <xdr:cNvPr id="3" name="テキスト ボックス 2">
          <a:extLst>
            <a:ext uri="{FF2B5EF4-FFF2-40B4-BE49-F238E27FC236}">
              <a16:creationId xmlns:a16="http://schemas.microsoft.com/office/drawing/2014/main" id="{629A9EF9-D25D-4C16-B40E-AF94B365F180}"/>
            </a:ext>
          </a:extLst>
        </xdr:cNvPr>
        <xdr:cNvSpPr txBox="1"/>
      </xdr:nvSpPr>
      <xdr:spPr>
        <a:xfrm>
          <a:off x="131688" y="6896832"/>
          <a:ext cx="456761" cy="275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117670</xdr:colOff>
      <xdr:row>87</xdr:row>
      <xdr:rowOff>71997</xdr:rowOff>
    </xdr:from>
    <xdr:to>
      <xdr:col>18</xdr:col>
      <xdr:colOff>366149</xdr:colOff>
      <xdr:row>102</xdr:row>
      <xdr:rowOff>52552</xdr:rowOff>
    </xdr:to>
    <xdr:graphicFrame macro="">
      <xdr:nvGraphicFramePr>
        <xdr:cNvPr id="2" name="グラフ 1">
          <a:extLst>
            <a:ext uri="{FF2B5EF4-FFF2-40B4-BE49-F238E27FC236}">
              <a16:creationId xmlns:a16="http://schemas.microsoft.com/office/drawing/2014/main" id="{64AD0320-E32A-4FD6-95C0-14C891CA9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9526</xdr:colOff>
      <xdr:row>87</xdr:row>
      <xdr:rowOff>72511</xdr:rowOff>
    </xdr:from>
    <xdr:to>
      <xdr:col>6</xdr:col>
      <xdr:colOff>80596</xdr:colOff>
      <xdr:row>102</xdr:row>
      <xdr:rowOff>52552</xdr:rowOff>
    </xdr:to>
    <xdr:graphicFrame macro="">
      <xdr:nvGraphicFramePr>
        <xdr:cNvPr id="3" name="グラフ 2">
          <a:extLst>
            <a:ext uri="{FF2B5EF4-FFF2-40B4-BE49-F238E27FC236}">
              <a16:creationId xmlns:a16="http://schemas.microsoft.com/office/drawing/2014/main" id="{EECF064D-2523-4B0A-9000-A31DFE7B7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98533</xdr:colOff>
      <xdr:row>88</xdr:row>
      <xdr:rowOff>109760</xdr:rowOff>
    </xdr:from>
    <xdr:to>
      <xdr:col>2</xdr:col>
      <xdr:colOff>298997</xdr:colOff>
      <xdr:row>90</xdr:row>
      <xdr:rowOff>13862</xdr:rowOff>
    </xdr:to>
    <xdr:sp macro="" textlink="">
      <xdr:nvSpPr>
        <xdr:cNvPr id="4" name="テキスト ボックス 3">
          <a:extLst>
            <a:ext uri="{FF2B5EF4-FFF2-40B4-BE49-F238E27FC236}">
              <a16:creationId xmlns:a16="http://schemas.microsoft.com/office/drawing/2014/main" id="{57A4BEAE-54EA-4E1B-A594-0C0085CB9827}"/>
            </a:ext>
          </a:extLst>
        </xdr:cNvPr>
        <xdr:cNvSpPr txBox="1"/>
      </xdr:nvSpPr>
      <xdr:spPr>
        <a:xfrm>
          <a:off x="222358" y="7234460"/>
          <a:ext cx="362389" cy="2470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600"/>
            <a:t>（人）</a:t>
          </a:r>
        </a:p>
      </xdr:txBody>
    </xdr:sp>
    <xdr:clientData/>
  </xdr:twoCellAnchor>
  <xdr:twoCellAnchor>
    <xdr:from>
      <xdr:col>6</xdr:col>
      <xdr:colOff>123014</xdr:colOff>
      <xdr:row>88</xdr:row>
      <xdr:rowOff>130945</xdr:rowOff>
    </xdr:from>
    <xdr:to>
      <xdr:col>7</xdr:col>
      <xdr:colOff>103308</xdr:colOff>
      <xdr:row>90</xdr:row>
      <xdr:rowOff>35047</xdr:rowOff>
    </xdr:to>
    <xdr:sp macro="" textlink="">
      <xdr:nvSpPr>
        <xdr:cNvPr id="5" name="テキスト ボックス 4">
          <a:extLst>
            <a:ext uri="{FF2B5EF4-FFF2-40B4-BE49-F238E27FC236}">
              <a16:creationId xmlns:a16="http://schemas.microsoft.com/office/drawing/2014/main" id="{C1475969-ED4D-490F-9323-7E6ADEF5DA3B}"/>
            </a:ext>
          </a:extLst>
        </xdr:cNvPr>
        <xdr:cNvSpPr txBox="1"/>
      </xdr:nvSpPr>
      <xdr:spPr>
        <a:xfrm>
          <a:off x="1894664" y="7255645"/>
          <a:ext cx="370819" cy="2470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600"/>
            <a:t>（人）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123824</xdr:colOff>
      <xdr:row>88</xdr:row>
      <xdr:rowOff>0</xdr:rowOff>
    </xdr:from>
    <xdr:to>
      <xdr:col>7</xdr:col>
      <xdr:colOff>9524</xdr:colOff>
      <xdr:row>101</xdr:row>
      <xdr:rowOff>152400</xdr:rowOff>
    </xdr:to>
    <xdr:graphicFrame macro="">
      <xdr:nvGraphicFramePr>
        <xdr:cNvPr id="2" name="グラフ 1">
          <a:extLst>
            <a:ext uri="{FF2B5EF4-FFF2-40B4-BE49-F238E27FC236}">
              <a16:creationId xmlns:a16="http://schemas.microsoft.com/office/drawing/2014/main" id="{5962FDDE-611A-40F9-963D-5ADAD0FB42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47626</xdr:colOff>
      <xdr:row>88</xdr:row>
      <xdr:rowOff>0</xdr:rowOff>
    </xdr:from>
    <xdr:to>
      <xdr:col>18</xdr:col>
      <xdr:colOff>1</xdr:colOff>
      <xdr:row>101</xdr:row>
      <xdr:rowOff>161925</xdr:rowOff>
    </xdr:to>
    <xdr:graphicFrame macro="">
      <xdr:nvGraphicFramePr>
        <xdr:cNvPr id="3" name="グラフ 2">
          <a:extLst>
            <a:ext uri="{FF2B5EF4-FFF2-40B4-BE49-F238E27FC236}">
              <a16:creationId xmlns:a16="http://schemas.microsoft.com/office/drawing/2014/main" id="{9F792292-C108-4860-A715-16DE417F3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16329</xdr:colOff>
      <xdr:row>89</xdr:row>
      <xdr:rowOff>54430</xdr:rowOff>
    </xdr:from>
    <xdr:to>
      <xdr:col>2</xdr:col>
      <xdr:colOff>270815</xdr:colOff>
      <xdr:row>90</xdr:row>
      <xdr:rowOff>96480</xdr:rowOff>
    </xdr:to>
    <xdr:sp macro="" textlink="">
      <xdr:nvSpPr>
        <xdr:cNvPr id="4" name="テキスト ボックス 3">
          <a:extLst>
            <a:ext uri="{FF2B5EF4-FFF2-40B4-BE49-F238E27FC236}">
              <a16:creationId xmlns:a16="http://schemas.microsoft.com/office/drawing/2014/main" id="{92ED49AC-F998-481D-9675-6DF93B8D7653}"/>
            </a:ext>
          </a:extLst>
        </xdr:cNvPr>
        <xdr:cNvSpPr txBox="1"/>
      </xdr:nvSpPr>
      <xdr:spPr>
        <a:xfrm>
          <a:off x="140154" y="7388680"/>
          <a:ext cx="406886" cy="232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twoCellAnchor>
    <xdr:from>
      <xdr:col>7</xdr:col>
      <xdr:colOff>21772</xdr:colOff>
      <xdr:row>89</xdr:row>
      <xdr:rowOff>160432</xdr:rowOff>
    </xdr:from>
    <xdr:to>
      <xdr:col>8</xdr:col>
      <xdr:colOff>49179</xdr:colOff>
      <xdr:row>91</xdr:row>
      <xdr:rowOff>11982</xdr:rowOff>
    </xdr:to>
    <xdr:sp macro="" textlink="">
      <xdr:nvSpPr>
        <xdr:cNvPr id="5" name="テキスト ボックス 4">
          <a:extLst>
            <a:ext uri="{FF2B5EF4-FFF2-40B4-BE49-F238E27FC236}">
              <a16:creationId xmlns:a16="http://schemas.microsoft.com/office/drawing/2014/main" id="{B317A21D-6014-4DDE-9D30-1E90221BF6B2}"/>
            </a:ext>
          </a:extLst>
        </xdr:cNvPr>
        <xdr:cNvSpPr txBox="1"/>
      </xdr:nvSpPr>
      <xdr:spPr>
        <a:xfrm>
          <a:off x="2126797" y="7494682"/>
          <a:ext cx="417932" cy="2325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48786</xdr:colOff>
      <xdr:row>73</xdr:row>
      <xdr:rowOff>134335</xdr:rowOff>
    </xdr:from>
    <xdr:to>
      <xdr:col>18</xdr:col>
      <xdr:colOff>1932</xdr:colOff>
      <xdr:row>93</xdr:row>
      <xdr:rowOff>111453</xdr:rowOff>
    </xdr:to>
    <xdr:graphicFrame macro="">
      <xdr:nvGraphicFramePr>
        <xdr:cNvPr id="2" name="グラフ 1">
          <a:extLst>
            <a:ext uri="{FF2B5EF4-FFF2-40B4-BE49-F238E27FC236}">
              <a16:creationId xmlns:a16="http://schemas.microsoft.com/office/drawing/2014/main" id="{E2066D48-DAFA-47E8-9DEC-6735F9055F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119939</xdr:colOff>
      <xdr:row>73</xdr:row>
      <xdr:rowOff>132521</xdr:rowOff>
    </xdr:from>
    <xdr:to>
      <xdr:col>6</xdr:col>
      <xdr:colOff>17139</xdr:colOff>
      <xdr:row>93</xdr:row>
      <xdr:rowOff>107674</xdr:rowOff>
    </xdr:to>
    <xdr:graphicFrame macro="">
      <xdr:nvGraphicFramePr>
        <xdr:cNvPr id="3" name="グラフ 2">
          <a:extLst>
            <a:ext uri="{FF2B5EF4-FFF2-40B4-BE49-F238E27FC236}">
              <a16:creationId xmlns:a16="http://schemas.microsoft.com/office/drawing/2014/main" id="{C4B6E689-AE86-4730-AF28-B1362CF41D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158956</xdr:colOff>
      <xdr:row>75</xdr:row>
      <xdr:rowOff>164392</xdr:rowOff>
    </xdr:from>
    <xdr:to>
      <xdr:col>7</xdr:col>
      <xdr:colOff>169132</xdr:colOff>
      <xdr:row>77</xdr:row>
      <xdr:rowOff>25152</xdr:rowOff>
    </xdr:to>
    <xdr:sp macro="" textlink="">
      <xdr:nvSpPr>
        <xdr:cNvPr id="4" name="テキスト ボックス 1">
          <a:extLst>
            <a:ext uri="{FF2B5EF4-FFF2-40B4-BE49-F238E27FC236}">
              <a16:creationId xmlns:a16="http://schemas.microsoft.com/office/drawing/2014/main" id="{42E4E8BF-A9EC-46E9-AC47-5905CC7871F2}"/>
            </a:ext>
          </a:extLst>
        </xdr:cNvPr>
        <xdr:cNvSpPr txBox="1"/>
      </xdr:nvSpPr>
      <xdr:spPr>
        <a:xfrm>
          <a:off x="1949656" y="4812592"/>
          <a:ext cx="419751" cy="2036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twoCellAnchor>
    <xdr:from>
      <xdr:col>1</xdr:col>
      <xdr:colOff>9354</xdr:colOff>
      <xdr:row>76</xdr:row>
      <xdr:rowOff>2052</xdr:rowOff>
    </xdr:from>
    <xdr:to>
      <xdr:col>2</xdr:col>
      <xdr:colOff>260045</xdr:colOff>
      <xdr:row>77</xdr:row>
      <xdr:rowOff>36747</xdr:rowOff>
    </xdr:to>
    <xdr:sp macro="" textlink="">
      <xdr:nvSpPr>
        <xdr:cNvPr id="5" name="テキスト ボックス 1">
          <a:extLst>
            <a:ext uri="{FF2B5EF4-FFF2-40B4-BE49-F238E27FC236}">
              <a16:creationId xmlns:a16="http://schemas.microsoft.com/office/drawing/2014/main" id="{96BBD158-D800-49B2-8CE4-E00C6E820EA9}"/>
            </a:ext>
          </a:extLst>
        </xdr:cNvPr>
        <xdr:cNvSpPr txBox="1"/>
      </xdr:nvSpPr>
      <xdr:spPr>
        <a:xfrm>
          <a:off x="133179" y="4821702"/>
          <a:ext cx="412616" cy="2061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38100</xdr:colOff>
      <xdr:row>38</xdr:row>
      <xdr:rowOff>171450</xdr:rowOff>
    </xdr:from>
    <xdr:to>
      <xdr:col>8</xdr:col>
      <xdr:colOff>314325</xdr:colOff>
      <xdr:row>57</xdr:row>
      <xdr:rowOff>114300</xdr:rowOff>
    </xdr:to>
    <xdr:graphicFrame macro="">
      <xdr:nvGraphicFramePr>
        <xdr:cNvPr id="2" name="グラフ 1">
          <a:extLst>
            <a:ext uri="{FF2B5EF4-FFF2-40B4-BE49-F238E27FC236}">
              <a16:creationId xmlns:a16="http://schemas.microsoft.com/office/drawing/2014/main" id="{45042633-3C1E-44AA-96CF-1AB5C7F0B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115957</xdr:colOff>
      <xdr:row>37</xdr:row>
      <xdr:rowOff>52180</xdr:rowOff>
    </xdr:from>
    <xdr:to>
      <xdr:col>15</xdr:col>
      <xdr:colOff>455545</xdr:colOff>
      <xdr:row>63</xdr:row>
      <xdr:rowOff>71230</xdr:rowOff>
    </xdr:to>
    <xdr:graphicFrame macro="">
      <xdr:nvGraphicFramePr>
        <xdr:cNvPr id="3" name="グラフ 1">
          <a:extLst>
            <a:ext uri="{FF2B5EF4-FFF2-40B4-BE49-F238E27FC236}">
              <a16:creationId xmlns:a16="http://schemas.microsoft.com/office/drawing/2014/main" id="{3C7C17D8-FBB1-42B0-8A5E-1F81CFFDC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101118</xdr:colOff>
      <xdr:row>38</xdr:row>
      <xdr:rowOff>56368</xdr:rowOff>
    </xdr:from>
    <xdr:to>
      <xdr:col>2</xdr:col>
      <xdr:colOff>364436</xdr:colOff>
      <xdr:row>39</xdr:row>
      <xdr:rowOff>57980</xdr:rowOff>
    </xdr:to>
    <xdr:sp macro="" textlink="">
      <xdr:nvSpPr>
        <xdr:cNvPr id="4" name="テキスト ボックス 1">
          <a:extLst>
            <a:ext uri="{FF2B5EF4-FFF2-40B4-BE49-F238E27FC236}">
              <a16:creationId xmlns:a16="http://schemas.microsoft.com/office/drawing/2014/main" id="{4684B035-47DC-42DC-968F-50AEB4DA870F}"/>
            </a:ext>
          </a:extLst>
        </xdr:cNvPr>
        <xdr:cNvSpPr txBox="1"/>
      </xdr:nvSpPr>
      <xdr:spPr>
        <a:xfrm>
          <a:off x="101118" y="6228568"/>
          <a:ext cx="587168" cy="19211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700"/>
            <a:t>（経営体）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0</xdr:row>
      <xdr:rowOff>0</xdr:rowOff>
    </xdr:to>
    <xdr:sp macro="" textlink="">
      <xdr:nvSpPr>
        <xdr:cNvPr id="2" name="Text Box 1">
          <a:extLst>
            <a:ext uri="{FF2B5EF4-FFF2-40B4-BE49-F238E27FC236}">
              <a16:creationId xmlns:a16="http://schemas.microsoft.com/office/drawing/2014/main" id="{7B0055CA-30F7-4DBD-932E-1C5911C77080}"/>
            </a:ext>
          </a:extLst>
        </xdr:cNvPr>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twoCellAnchor>
    <xdr:from>
      <xdr:col>16</xdr:col>
      <xdr:colOff>0</xdr:colOff>
      <xdr:row>0</xdr:row>
      <xdr:rowOff>0</xdr:rowOff>
    </xdr:from>
    <xdr:to>
      <xdr:col>16</xdr:col>
      <xdr:colOff>0</xdr:colOff>
      <xdr:row>0</xdr:row>
      <xdr:rowOff>0</xdr:rowOff>
    </xdr:to>
    <xdr:sp macro="" textlink="">
      <xdr:nvSpPr>
        <xdr:cNvPr id="3" name="AutoShape 2">
          <a:extLst>
            <a:ext uri="{FF2B5EF4-FFF2-40B4-BE49-F238E27FC236}">
              <a16:creationId xmlns:a16="http://schemas.microsoft.com/office/drawing/2014/main" id="{E7787BB4-7C5C-4513-B68A-70BC88F250C6}"/>
            </a:ext>
          </a:extLst>
        </xdr:cNvPr>
        <xdr:cNvSpPr>
          <a:spLocks/>
        </xdr:cNvSpPr>
      </xdr:nvSpPr>
      <xdr:spPr bwMode="auto">
        <a:xfrm>
          <a:off x="6991350" y="0"/>
          <a:ext cx="0" cy="0"/>
        </a:xfrm>
        <a:prstGeom prst="leftBrace">
          <a:avLst>
            <a:gd name="adj1" fmla="val -2147483648"/>
            <a:gd name="adj2" fmla="val 55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4" name="AutoShape 3">
          <a:extLst>
            <a:ext uri="{FF2B5EF4-FFF2-40B4-BE49-F238E27FC236}">
              <a16:creationId xmlns:a16="http://schemas.microsoft.com/office/drawing/2014/main" id="{8F845552-1CDD-4EE3-A818-D4B375566F0B}"/>
            </a:ext>
          </a:extLst>
        </xdr:cNvPr>
        <xdr:cNvSpPr>
          <a:spLocks/>
        </xdr:cNvSpPr>
      </xdr:nvSpPr>
      <xdr:spPr bwMode="auto">
        <a:xfrm>
          <a:off x="6991350" y="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0</xdr:colOff>
      <xdr:row>0</xdr:row>
      <xdr:rowOff>0</xdr:rowOff>
    </xdr:from>
    <xdr:to>
      <xdr:col>16</xdr:col>
      <xdr:colOff>0</xdr:colOff>
      <xdr:row>0</xdr:row>
      <xdr:rowOff>0</xdr:rowOff>
    </xdr:to>
    <xdr:sp macro="" textlink="">
      <xdr:nvSpPr>
        <xdr:cNvPr id="5" name="Text Box 4">
          <a:extLst>
            <a:ext uri="{FF2B5EF4-FFF2-40B4-BE49-F238E27FC236}">
              <a16:creationId xmlns:a16="http://schemas.microsoft.com/office/drawing/2014/main" id="{6F057FF1-A5DC-4E1D-A796-83705062BA5B}"/>
            </a:ext>
          </a:extLst>
        </xdr:cNvPr>
        <xdr:cNvSpPr txBox="1">
          <a:spLocks noChangeArrowheads="1"/>
        </xdr:cNvSpPr>
      </xdr:nvSpPr>
      <xdr:spPr bwMode="auto">
        <a:xfrm>
          <a:off x="69913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単位</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001.sakai.local\103&#32207;&#21512;&#25919;&#31574;&#37096;\06&#24773;&#22577;&#32113;&#35336;&#35506;\&#32113;&#35336;\&#24120;&#29992;\31%20&#32113;&#35336;&#24180;&#22577;\&#32113;&#35336;&#24180;&#22577;&#65288;R06&#65289;\02_&#12507;&#12540;&#12512;&#12506;&#12540;&#12472;&#12539;&#12392;&#12358;&#12369;&#12356;&#12402;&#12429;&#12400;\02_&#12392;&#12358;&#12369;&#12356;&#12402;&#12429;&#12400;\D-2_&#36786;&#23478;&#19990;&#24111;&#21729;&#21029;&#20154;&#21475;&#65288;&#36009;&#22770;&#36786;&#23478;&#65289;.xlsx" TargetMode="External"/><Relationship Id="rId1" Type="http://schemas.openxmlformats.org/officeDocument/2006/relationships/externalLinkPath" Target="/06&#24773;&#22577;&#32113;&#35336;&#35506;/&#32113;&#35336;/&#24120;&#29992;/31%20&#32113;&#35336;&#24180;&#22577;/&#32113;&#35336;&#24180;&#22577;&#65288;R06&#65289;/02_&#12507;&#12540;&#12512;&#12506;&#12540;&#12472;&#12539;&#12392;&#12358;&#12369;&#12356;&#12402;&#12429;&#12400;/02_&#12392;&#12358;&#12369;&#12356;&#12402;&#12429;&#12400;/D-2_&#36786;&#23478;&#19990;&#24111;&#21729;&#21029;&#20154;&#21475;&#65288;&#36009;&#22770;&#36786;&#23478;&#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001.sakai.local\103&#32207;&#21512;&#25919;&#31574;&#37096;\06&#24773;&#22577;&#32113;&#35336;&#35506;\&#32113;&#35336;\&#24120;&#29992;\31%20&#32113;&#35336;&#24180;&#22577;\&#32113;&#35336;&#24180;&#22577;&#65288;R06&#65289;\02_&#12507;&#12540;&#12512;&#12506;&#12540;&#12472;&#12539;&#12392;&#12358;&#12369;&#12356;&#12402;&#12429;&#12400;\02_&#12392;&#12358;&#12369;&#12356;&#12402;&#12429;&#12400;\D-3_&#22522;&#24185;&#30340;&#36786;&#26989;&#24467;&#20107;&#32773;&#65288;&#36009;&#22770;&#36786;&#23478;&#65289;.xlsx" TargetMode="External"/><Relationship Id="rId1" Type="http://schemas.openxmlformats.org/officeDocument/2006/relationships/externalLinkPath" Target="/06&#24773;&#22577;&#32113;&#35336;&#35506;/&#32113;&#35336;/&#24120;&#29992;/31%20&#32113;&#35336;&#24180;&#22577;/&#32113;&#35336;&#24180;&#22577;&#65288;R06&#65289;/02_&#12507;&#12540;&#12512;&#12506;&#12540;&#12472;&#12539;&#12392;&#12358;&#12369;&#12356;&#12402;&#12429;&#12400;/02_&#12392;&#12358;&#12369;&#12356;&#12402;&#12429;&#12400;/D-3_&#22522;&#24185;&#30340;&#36786;&#26989;&#24467;&#20107;&#32773;&#65288;&#36009;&#22770;&#36786;&#23478;&#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001.sakai.local\103&#32207;&#21512;&#25919;&#31574;&#37096;\06&#24773;&#22577;&#32113;&#35336;&#35506;\&#32113;&#35336;\&#24120;&#29992;\31%20&#32113;&#35336;&#24180;&#22577;\&#32113;&#35336;&#24180;&#22577;&#65288;R06&#65289;\02_&#12507;&#12540;&#12512;&#12506;&#12540;&#12472;&#12539;&#12392;&#12358;&#12369;&#12356;&#12402;&#12429;&#12400;\02_&#12392;&#12358;&#12369;&#12356;&#12402;&#12429;&#12400;\D-4_&#32076;&#21942;&#32789;&#22320;&#38754;&#31309;&#35215;&#27169;&#21029;&#32076;&#21942;&#20307;&#25968;.xlsx" TargetMode="External"/><Relationship Id="rId1" Type="http://schemas.openxmlformats.org/officeDocument/2006/relationships/externalLinkPath" Target="/06&#24773;&#22577;&#32113;&#35336;&#35506;/&#32113;&#35336;/&#24120;&#29992;/31%20&#32113;&#35336;&#24180;&#22577;/&#32113;&#35336;&#24180;&#22577;&#65288;R06&#65289;/02_&#12507;&#12540;&#12512;&#12506;&#12540;&#12472;&#12539;&#12392;&#12358;&#12369;&#12356;&#12402;&#12429;&#12400;/02_&#12392;&#12358;&#12369;&#12356;&#12402;&#12429;&#12400;/D-4_&#32076;&#21942;&#32789;&#22320;&#38754;&#31309;&#35215;&#27169;&#21029;&#32076;&#21942;&#20307;&#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2台帳"/>
      <sheetName val="D-2"/>
    </sheetNames>
    <sheetDataSet>
      <sheetData sheetId="0" refreshError="1"/>
      <sheetData sheetId="1">
        <row r="4">
          <cell r="E4" t="str">
            <v>総数</v>
          </cell>
        </row>
        <row r="5">
          <cell r="F5" t="str">
            <v>14歳以下</v>
          </cell>
          <cell r="G5" t="str">
            <v>15～19</v>
          </cell>
          <cell r="H5" t="str">
            <v>20～24</v>
          </cell>
          <cell r="I5" t="str">
            <v>25～29</v>
          </cell>
          <cell r="J5" t="str">
            <v>30～34</v>
          </cell>
          <cell r="K5" t="str">
            <v>35～39</v>
          </cell>
          <cell r="L5" t="str">
            <v>40～44</v>
          </cell>
          <cell r="M5" t="str">
            <v>45～49</v>
          </cell>
          <cell r="N5" t="str">
            <v>50～54</v>
          </cell>
          <cell r="O5" t="str">
            <v>55～59</v>
          </cell>
          <cell r="P5" t="str">
            <v>60～64</v>
          </cell>
          <cell r="Q5" t="str">
            <v>65～69</v>
          </cell>
          <cell r="R5" t="str">
            <v>70～74</v>
          </cell>
          <cell r="S5" t="str">
            <v>75歳以上</v>
          </cell>
        </row>
        <row r="22">
          <cell r="B22" t="str">
            <v>平成17年</v>
          </cell>
          <cell r="E22">
            <v>16915</v>
          </cell>
          <cell r="F22">
            <v>2173</v>
          </cell>
          <cell r="G22">
            <v>1032</v>
          </cell>
          <cell r="H22">
            <v>1014</v>
          </cell>
          <cell r="I22">
            <v>868</v>
          </cell>
          <cell r="J22">
            <v>873</v>
          </cell>
          <cell r="K22">
            <v>793</v>
          </cell>
          <cell r="L22">
            <v>1015</v>
          </cell>
          <cell r="M22">
            <v>1189</v>
          </cell>
          <cell r="N22">
            <v>1221</v>
          </cell>
          <cell r="O22">
            <v>1126</v>
          </cell>
          <cell r="P22">
            <v>1014</v>
          </cell>
          <cell r="Q22">
            <v>1041</v>
          </cell>
          <cell r="R22">
            <v>1216</v>
          </cell>
          <cell r="S22">
            <v>2340</v>
          </cell>
        </row>
        <row r="38">
          <cell r="B38" t="str">
            <v>平成22年</v>
          </cell>
          <cell r="E38">
            <v>12275</v>
          </cell>
          <cell r="F38">
            <v>1518</v>
          </cell>
          <cell r="G38">
            <v>590</v>
          </cell>
          <cell r="H38">
            <v>700</v>
          </cell>
          <cell r="I38">
            <v>623</v>
          </cell>
          <cell r="J38">
            <v>575</v>
          </cell>
          <cell r="K38">
            <v>658</v>
          </cell>
          <cell r="L38">
            <v>633</v>
          </cell>
          <cell r="M38">
            <v>745</v>
          </cell>
          <cell r="N38">
            <v>844</v>
          </cell>
          <cell r="O38">
            <v>927</v>
          </cell>
          <cell r="P38">
            <v>901</v>
          </cell>
          <cell r="Q38">
            <v>806</v>
          </cell>
          <cell r="R38">
            <v>779</v>
          </cell>
          <cell r="S38">
            <v>1976</v>
          </cell>
        </row>
        <row r="54">
          <cell r="B54" t="str">
            <v>平成27年</v>
          </cell>
          <cell r="E54">
            <v>8980</v>
          </cell>
          <cell r="F54">
            <v>997</v>
          </cell>
          <cell r="G54">
            <v>431</v>
          </cell>
          <cell r="H54">
            <v>401</v>
          </cell>
          <cell r="I54">
            <v>448</v>
          </cell>
          <cell r="J54">
            <v>421</v>
          </cell>
          <cell r="K54">
            <v>423</v>
          </cell>
          <cell r="L54">
            <v>521</v>
          </cell>
          <cell r="M54">
            <v>437</v>
          </cell>
          <cell r="N54">
            <v>598</v>
          </cell>
          <cell r="O54">
            <v>673</v>
          </cell>
          <cell r="P54">
            <v>771</v>
          </cell>
          <cell r="Q54">
            <v>715</v>
          </cell>
          <cell r="R54">
            <v>597</v>
          </cell>
          <cell r="S54">
            <v>1547</v>
          </cell>
        </row>
        <row r="70">
          <cell r="B70" t="str">
            <v>令和 2年</v>
          </cell>
          <cell r="E70">
            <v>5422</v>
          </cell>
          <cell r="F70">
            <v>577</v>
          </cell>
          <cell r="G70">
            <v>220</v>
          </cell>
          <cell r="H70">
            <v>225</v>
          </cell>
          <cell r="I70">
            <v>193</v>
          </cell>
          <cell r="J70">
            <v>258</v>
          </cell>
          <cell r="K70">
            <v>245</v>
          </cell>
          <cell r="L70">
            <v>302</v>
          </cell>
          <cell r="M70">
            <v>312</v>
          </cell>
          <cell r="N70">
            <v>259</v>
          </cell>
          <cell r="O70">
            <v>396</v>
          </cell>
          <cell r="P70">
            <v>428</v>
          </cell>
          <cell r="Q70">
            <v>531</v>
          </cell>
          <cell r="R70">
            <v>494</v>
          </cell>
          <cell r="S70">
            <v>982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3台帳"/>
      <sheetName val="D-3"/>
      <sheetName val="D-3 (参考)"/>
    </sheetNames>
    <sheetDataSet>
      <sheetData sheetId="0" refreshError="1"/>
      <sheetData sheetId="1">
        <row r="4">
          <cell r="E4" t="str">
            <v>総数</v>
          </cell>
        </row>
        <row r="5">
          <cell r="F5" t="str">
            <v>15～19</v>
          </cell>
          <cell r="G5" t="str">
            <v>20～24</v>
          </cell>
          <cell r="H5" t="str">
            <v>25～29</v>
          </cell>
          <cell r="I5" t="str">
            <v>30～34</v>
          </cell>
          <cell r="J5" t="str">
            <v>35～39</v>
          </cell>
          <cell r="K5" t="str">
            <v>40～44</v>
          </cell>
          <cell r="L5" t="str">
            <v>45～49</v>
          </cell>
          <cell r="M5" t="str">
            <v>50～54</v>
          </cell>
          <cell r="N5" t="str">
            <v>55～59</v>
          </cell>
          <cell r="O5" t="str">
            <v>60～64</v>
          </cell>
          <cell r="P5" t="str">
            <v>65～69</v>
          </cell>
          <cell r="Q5" t="str">
            <v>70～74</v>
          </cell>
          <cell r="R5" t="str">
            <v>75歳以上</v>
          </cell>
        </row>
        <row r="22">
          <cell r="B22" t="str">
            <v>平成17年</v>
          </cell>
          <cell r="E22">
            <v>2018</v>
          </cell>
          <cell r="F22">
            <v>0</v>
          </cell>
          <cell r="G22">
            <v>3</v>
          </cell>
          <cell r="H22">
            <v>12</v>
          </cell>
          <cell r="I22">
            <v>12</v>
          </cell>
          <cell r="J22">
            <v>24</v>
          </cell>
          <cell r="K22">
            <v>26</v>
          </cell>
          <cell r="L22">
            <v>44</v>
          </cell>
          <cell r="M22">
            <v>62</v>
          </cell>
          <cell r="N22">
            <v>132</v>
          </cell>
          <cell r="O22">
            <v>271</v>
          </cell>
          <cell r="P22">
            <v>421</v>
          </cell>
          <cell r="Q22">
            <v>498</v>
          </cell>
          <cell r="R22">
            <v>513</v>
          </cell>
        </row>
        <row r="38">
          <cell r="B38" t="str">
            <v>平成22年</v>
          </cell>
          <cell r="E38">
            <v>1917</v>
          </cell>
          <cell r="F38">
            <v>1</v>
          </cell>
          <cell r="G38">
            <v>1</v>
          </cell>
          <cell r="H38">
            <v>5</v>
          </cell>
          <cell r="I38">
            <v>8</v>
          </cell>
          <cell r="J38">
            <v>13</v>
          </cell>
          <cell r="K38">
            <v>26</v>
          </cell>
          <cell r="L38">
            <v>29</v>
          </cell>
          <cell r="M38">
            <v>54</v>
          </cell>
          <cell r="N38">
            <v>114</v>
          </cell>
          <cell r="O38">
            <v>255</v>
          </cell>
          <cell r="P38">
            <v>368</v>
          </cell>
          <cell r="Q38">
            <v>411</v>
          </cell>
          <cell r="R38">
            <v>632</v>
          </cell>
        </row>
        <row r="54">
          <cell r="B54" t="str">
            <v>平成27年</v>
          </cell>
          <cell r="E54">
            <v>1909</v>
          </cell>
          <cell r="F54">
            <v>0</v>
          </cell>
          <cell r="G54">
            <v>1</v>
          </cell>
          <cell r="H54">
            <v>7</v>
          </cell>
          <cell r="I54">
            <v>9</v>
          </cell>
          <cell r="J54">
            <v>18</v>
          </cell>
          <cell r="K54">
            <v>23</v>
          </cell>
          <cell r="L54">
            <v>35</v>
          </cell>
          <cell r="M54">
            <v>40</v>
          </cell>
          <cell r="N54">
            <v>91</v>
          </cell>
          <cell r="O54">
            <v>248</v>
          </cell>
          <cell r="P54">
            <v>395</v>
          </cell>
          <cell r="Q54">
            <v>369</v>
          </cell>
          <cell r="R54">
            <v>673</v>
          </cell>
        </row>
        <row r="70">
          <cell r="B70" t="str">
            <v>令和 2年</v>
          </cell>
          <cell r="E70">
            <v>1227</v>
          </cell>
          <cell r="F70">
            <v>0</v>
          </cell>
          <cell r="G70">
            <v>0</v>
          </cell>
          <cell r="H70">
            <v>2</v>
          </cell>
          <cell r="I70">
            <v>9</v>
          </cell>
          <cell r="J70">
            <v>11</v>
          </cell>
          <cell r="K70">
            <v>13</v>
          </cell>
          <cell r="L70">
            <v>21</v>
          </cell>
          <cell r="M70">
            <v>27</v>
          </cell>
          <cell r="N70">
            <v>48</v>
          </cell>
          <cell r="O70">
            <v>93</v>
          </cell>
          <cell r="P70">
            <v>255</v>
          </cell>
          <cell r="Q70">
            <v>282</v>
          </cell>
          <cell r="R70">
            <v>466</v>
          </cell>
        </row>
      </sheetData>
      <sheetData sheetId="2">
        <row r="4">
          <cell r="F4" t="str">
            <v>15～19</v>
          </cell>
          <cell r="G4" t="str">
            <v>20～24</v>
          </cell>
          <cell r="H4" t="str">
            <v>25～29</v>
          </cell>
          <cell r="I4" t="str">
            <v>30～34</v>
          </cell>
          <cell r="J4" t="str">
            <v>35～39</v>
          </cell>
          <cell r="K4" t="str">
            <v>40～44</v>
          </cell>
          <cell r="L4" t="str">
            <v>45～49</v>
          </cell>
          <cell r="M4" t="str">
            <v>50～54</v>
          </cell>
          <cell r="N4" t="str">
            <v>55～59</v>
          </cell>
          <cell r="O4" t="str">
            <v>60～64</v>
          </cell>
          <cell r="P4" t="str">
            <v>65～69</v>
          </cell>
          <cell r="Q4" t="str">
            <v>70～74</v>
          </cell>
          <cell r="R4" t="str">
            <v>75歳以上</v>
          </cell>
        </row>
        <row r="21">
          <cell r="B21" t="str">
            <v>平成17年</v>
          </cell>
          <cell r="E21">
            <v>11283</v>
          </cell>
          <cell r="F21">
            <v>371</v>
          </cell>
          <cell r="G21">
            <v>489</v>
          </cell>
          <cell r="H21">
            <v>494</v>
          </cell>
          <cell r="I21">
            <v>564</v>
          </cell>
          <cell r="J21">
            <v>572</v>
          </cell>
          <cell r="K21">
            <v>822</v>
          </cell>
          <cell r="L21">
            <v>1060</v>
          </cell>
          <cell r="M21">
            <v>1147</v>
          </cell>
          <cell r="N21">
            <v>1084</v>
          </cell>
          <cell r="O21">
            <v>976</v>
          </cell>
          <cell r="P21">
            <v>992</v>
          </cell>
          <cell r="Q21">
            <v>1142</v>
          </cell>
          <cell r="R21">
            <v>1570</v>
          </cell>
        </row>
        <row r="37">
          <cell r="B37" t="str">
            <v>平成22年</v>
          </cell>
          <cell r="E37">
            <v>8403</v>
          </cell>
          <cell r="F37">
            <v>236</v>
          </cell>
          <cell r="G37">
            <v>356</v>
          </cell>
          <cell r="H37">
            <v>392</v>
          </cell>
          <cell r="I37">
            <v>374</v>
          </cell>
          <cell r="J37">
            <v>464</v>
          </cell>
          <cell r="K37">
            <v>479</v>
          </cell>
          <cell r="L37">
            <v>638</v>
          </cell>
          <cell r="M37">
            <v>768</v>
          </cell>
          <cell r="N37">
            <v>879</v>
          </cell>
          <cell r="O37">
            <v>870</v>
          </cell>
          <cell r="P37">
            <v>772</v>
          </cell>
          <cell r="Q37">
            <v>743</v>
          </cell>
          <cell r="R37">
            <v>1432</v>
          </cell>
        </row>
        <row r="53">
          <cell r="B53" t="str">
            <v>平成27年</v>
          </cell>
          <cell r="E53">
            <v>5780</v>
          </cell>
          <cell r="F53">
            <v>97</v>
          </cell>
          <cell r="G53">
            <v>168</v>
          </cell>
          <cell r="H53">
            <v>261</v>
          </cell>
          <cell r="I53">
            <v>259</v>
          </cell>
          <cell r="J53">
            <v>264</v>
          </cell>
          <cell r="K53">
            <v>351</v>
          </cell>
          <cell r="L53">
            <v>321</v>
          </cell>
          <cell r="M53">
            <v>493</v>
          </cell>
          <cell r="N53">
            <v>600</v>
          </cell>
          <cell r="O53">
            <v>715</v>
          </cell>
          <cell r="P53">
            <v>692</v>
          </cell>
          <cell r="Q53">
            <v>563</v>
          </cell>
          <cell r="R53">
            <v>996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4台帳"/>
      <sheetName val="D-4"/>
      <sheetName val="Sheet1"/>
    </sheetNames>
    <sheetDataSet>
      <sheetData sheetId="0" refreshError="1"/>
      <sheetData sheetId="1">
        <row r="5">
          <cell r="E5" t="str">
            <v>0.3ha未満</v>
          </cell>
          <cell r="F5" t="str">
            <v>0.3～0.5</v>
          </cell>
          <cell r="G5" t="str">
            <v>0.5～1.0</v>
          </cell>
          <cell r="H5" t="str">
            <v>1.0～1.5</v>
          </cell>
          <cell r="I5" t="str">
            <v>1.5～2.0</v>
          </cell>
          <cell r="J5" t="str">
            <v>2.0～3.0</v>
          </cell>
          <cell r="K5" t="str">
            <v>3.0～5.0</v>
          </cell>
          <cell r="L5" t="str">
            <v>5.0～10.0</v>
          </cell>
          <cell r="M5" t="str">
            <v>10.0～20.0</v>
          </cell>
          <cell r="N5" t="str">
            <v>20.0～30.0</v>
          </cell>
          <cell r="O5" t="str">
            <v>30.0～50.0</v>
          </cell>
          <cell r="P5" t="str">
            <v>50ha以上</v>
          </cell>
        </row>
        <row r="6">
          <cell r="E6">
            <v>445</v>
          </cell>
          <cell r="F6">
            <v>442</v>
          </cell>
          <cell r="G6">
            <v>1004</v>
          </cell>
          <cell r="H6">
            <v>1102</v>
          </cell>
          <cell r="I6">
            <v>841</v>
          </cell>
          <cell r="J6">
            <v>628</v>
          </cell>
          <cell r="K6">
            <v>145</v>
          </cell>
          <cell r="L6">
            <v>43</v>
          </cell>
          <cell r="M6">
            <v>9</v>
          </cell>
          <cell r="N6">
            <v>0</v>
          </cell>
          <cell r="O6">
            <v>0</v>
          </cell>
          <cell r="P6">
            <v>0</v>
          </cell>
        </row>
        <row r="12">
          <cell r="E12">
            <v>105</v>
          </cell>
          <cell r="F12">
            <v>390</v>
          </cell>
          <cell r="G12">
            <v>912</v>
          </cell>
          <cell r="H12">
            <v>880</v>
          </cell>
          <cell r="I12">
            <v>606</v>
          </cell>
          <cell r="J12">
            <v>497</v>
          </cell>
          <cell r="K12">
            <v>151</v>
          </cell>
          <cell r="L12">
            <v>72</v>
          </cell>
          <cell r="M12">
            <v>33</v>
          </cell>
          <cell r="N12">
            <v>13</v>
          </cell>
          <cell r="O12">
            <v>6</v>
          </cell>
          <cell r="P12">
            <v>2</v>
          </cell>
        </row>
        <row r="18">
          <cell r="E18">
            <v>41</v>
          </cell>
          <cell r="F18">
            <v>288</v>
          </cell>
          <cell r="G18">
            <v>635</v>
          </cell>
          <cell r="H18">
            <v>666</v>
          </cell>
          <cell r="I18">
            <v>480</v>
          </cell>
          <cell r="J18">
            <v>407</v>
          </cell>
          <cell r="K18">
            <v>122</v>
          </cell>
          <cell r="L18">
            <v>73</v>
          </cell>
          <cell r="M18">
            <v>46</v>
          </cell>
          <cell r="N18">
            <v>22</v>
          </cell>
          <cell r="O18">
            <v>11</v>
          </cell>
          <cell r="P18">
            <v>6</v>
          </cell>
        </row>
        <row r="24">
          <cell r="E24">
            <v>28</v>
          </cell>
          <cell r="F24">
            <v>220</v>
          </cell>
          <cell r="G24">
            <v>502</v>
          </cell>
          <cell r="H24">
            <v>474</v>
          </cell>
          <cell r="I24">
            <v>357</v>
          </cell>
          <cell r="J24">
            <v>265</v>
          </cell>
          <cell r="K24">
            <v>113</v>
          </cell>
          <cell r="L24">
            <v>87</v>
          </cell>
          <cell r="M24">
            <v>59</v>
          </cell>
          <cell r="N24">
            <v>27</v>
          </cell>
          <cell r="O24">
            <v>25</v>
          </cell>
          <cell r="P24">
            <v>8</v>
          </cell>
        </row>
        <row r="30">
          <cell r="E30">
            <v>35</v>
          </cell>
          <cell r="F30">
            <v>132</v>
          </cell>
          <cell r="G30">
            <v>312</v>
          </cell>
          <cell r="H30">
            <v>284</v>
          </cell>
          <cell r="I30">
            <v>212</v>
          </cell>
          <cell r="J30">
            <v>178</v>
          </cell>
          <cell r="K30">
            <v>89</v>
          </cell>
          <cell r="L30">
            <v>82</v>
          </cell>
          <cell r="M30">
            <v>58</v>
          </cell>
          <cell r="N30">
            <v>33</v>
          </cell>
          <cell r="O30">
            <v>26</v>
          </cell>
          <cell r="P30">
            <v>13</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84A7B-7E6B-4CDC-A0A1-207A28DB6A66}">
  <dimension ref="A1:D15"/>
  <sheetViews>
    <sheetView workbookViewId="0">
      <selection activeCell="D6" sqref="D6"/>
    </sheetView>
  </sheetViews>
  <sheetFormatPr defaultColWidth="9.140625" defaultRowHeight="18.75"/>
  <cols>
    <col min="1" max="1" width="9.140625" style="605"/>
    <col min="2" max="2" width="4.85546875" style="605" customWidth="1"/>
    <col min="3" max="3" width="46.42578125" style="605" customWidth="1"/>
    <col min="4" max="4" width="12.140625" style="604" customWidth="1"/>
    <col min="5" max="16384" width="9.140625" style="605"/>
  </cols>
  <sheetData>
    <row r="1" spans="1:4" ht="21">
      <c r="A1" s="603" t="s">
        <v>350</v>
      </c>
      <c r="B1" s="603"/>
      <c r="C1" s="603"/>
    </row>
    <row r="2" spans="1:4" ht="21">
      <c r="A2" s="603" t="s">
        <v>315</v>
      </c>
      <c r="B2" s="603"/>
      <c r="C2" s="603"/>
    </row>
    <row r="4" spans="1:4">
      <c r="A4" s="635" t="s">
        <v>316</v>
      </c>
      <c r="B4" s="606" t="s">
        <v>317</v>
      </c>
      <c r="C4" s="607"/>
      <c r="D4" s="611" t="s">
        <v>318</v>
      </c>
    </row>
    <row r="5" spans="1:4">
      <c r="A5" s="636"/>
      <c r="B5" s="606" t="s">
        <v>319</v>
      </c>
      <c r="C5" s="606"/>
      <c r="D5" s="611" t="s">
        <v>320</v>
      </c>
    </row>
    <row r="6" spans="1:4">
      <c r="A6" s="608" t="s">
        <v>321</v>
      </c>
      <c r="B6" s="606" t="s">
        <v>322</v>
      </c>
      <c r="C6" s="606"/>
      <c r="D6" s="611" t="s">
        <v>323</v>
      </c>
    </row>
    <row r="7" spans="1:4">
      <c r="A7" s="635" t="s">
        <v>324</v>
      </c>
      <c r="B7" s="606" t="s">
        <v>325</v>
      </c>
      <c r="C7" s="606"/>
      <c r="D7" s="611" t="s">
        <v>326</v>
      </c>
    </row>
    <row r="8" spans="1:4">
      <c r="A8" s="636"/>
      <c r="B8" s="606" t="s">
        <v>327</v>
      </c>
      <c r="C8" s="606"/>
      <c r="D8" s="611" t="s">
        <v>328</v>
      </c>
    </row>
    <row r="9" spans="1:4">
      <c r="A9" s="609" t="s">
        <v>329</v>
      </c>
      <c r="B9" s="606" t="s">
        <v>330</v>
      </c>
      <c r="C9" s="606"/>
      <c r="D9" s="611" t="s">
        <v>331</v>
      </c>
    </row>
    <row r="10" spans="1:4">
      <c r="A10" s="610" t="s">
        <v>332</v>
      </c>
      <c r="B10" s="606" t="s">
        <v>333</v>
      </c>
      <c r="C10" s="606"/>
      <c r="D10" s="611" t="s">
        <v>334</v>
      </c>
    </row>
    <row r="11" spans="1:4">
      <c r="A11" s="610" t="s">
        <v>335</v>
      </c>
      <c r="B11" s="606" t="s">
        <v>336</v>
      </c>
      <c r="C11" s="606"/>
      <c r="D11" s="611" t="s">
        <v>337</v>
      </c>
    </row>
    <row r="12" spans="1:4">
      <c r="A12" s="610" t="s">
        <v>338</v>
      </c>
      <c r="B12" s="606" t="s">
        <v>339</v>
      </c>
      <c r="C12" s="606"/>
      <c r="D12" s="611" t="s">
        <v>340</v>
      </c>
    </row>
    <row r="13" spans="1:4">
      <c r="A13" s="610" t="s">
        <v>341</v>
      </c>
      <c r="B13" s="606" t="s">
        <v>342</v>
      </c>
      <c r="C13" s="606"/>
      <c r="D13" s="611" t="s">
        <v>343</v>
      </c>
    </row>
    <row r="14" spans="1:4">
      <c r="A14" s="610" t="s">
        <v>344</v>
      </c>
      <c r="B14" s="606" t="s">
        <v>345</v>
      </c>
      <c r="C14" s="606"/>
      <c r="D14" s="611" t="s">
        <v>346</v>
      </c>
    </row>
    <row r="15" spans="1:4">
      <c r="A15" s="610" t="s">
        <v>347</v>
      </c>
      <c r="B15" s="606" t="s">
        <v>348</v>
      </c>
      <c r="C15" s="606"/>
      <c r="D15" s="611" t="s">
        <v>349</v>
      </c>
    </row>
  </sheetData>
  <mergeCells count="2">
    <mergeCell ref="A4:A5"/>
    <mergeCell ref="A7:A8"/>
  </mergeCells>
  <phoneticPr fontId="3"/>
  <hyperlinks>
    <hyperlink ref="D4" location="'D-1'!A1" display="D-1" xr:uid="{549DBE45-D9B7-4ECE-998A-AA48F5A97877}"/>
    <hyperlink ref="D5" location="'D-1  (参考) '!A1" display="D-1（参考）" xr:uid="{3C43EAB8-CF76-4CAB-B742-EFB50B20B5F2}"/>
    <hyperlink ref="D6" location="'D-2'!A1" display="D-2" xr:uid="{47C82D5B-ED51-47C4-B39D-48536EAE0CD7}"/>
    <hyperlink ref="D7" location="'D-3'!A1" display="D-3" xr:uid="{458E7D80-2219-4B84-936B-45D85300669E}"/>
    <hyperlink ref="D8" location="'D-3 (参考)'!A1" display="D-3（参考）" xr:uid="{363A88A2-14D0-4EE3-A0DF-C16D6A570337}"/>
    <hyperlink ref="D9" location="'D-4'!A1" display="D-4" xr:uid="{03EC5914-1AED-4114-BD90-4E54BA80C831}"/>
    <hyperlink ref="D10" location="'D-5'!A1" display="D-5" xr:uid="{0CC1D2DF-6B57-4A3B-ADED-87AB41AF371D}"/>
    <hyperlink ref="D11" location="'D-6'!A1" display="D-6" xr:uid="{D21F4FD0-9EE6-4C37-A80A-F7476ACFAED6}"/>
    <hyperlink ref="D12" location="'D-7'!A1" display="D-7" xr:uid="{707F8EC5-A654-42FE-8738-EBB1138B52FF}"/>
    <hyperlink ref="D13" location="'D-8'!A1" display="D-8" xr:uid="{35CE6812-2576-40BF-B1AA-8CECD05EEF5C}"/>
    <hyperlink ref="D14" location="'D-9'!A1" display="D-9" xr:uid="{B72C7FC2-507B-4F50-ADF9-8D3E482771B9}"/>
    <hyperlink ref="D15" location="'D-10'!A1" display="D-10" xr:uid="{8E6122C1-A26D-4F33-90D4-705E46250F7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07CF6-C50D-441C-9204-268CA03605FB}">
  <sheetPr>
    <pageSetUpPr fitToPage="1"/>
  </sheetPr>
  <dimension ref="A1:O79"/>
  <sheetViews>
    <sheetView showGridLines="0" zoomScaleNormal="100" zoomScaleSheetLayoutView="115" workbookViewId="0"/>
  </sheetViews>
  <sheetFormatPr defaultColWidth="9.140625" defaultRowHeight="11.25"/>
  <cols>
    <col min="1" max="1" width="1.85546875" style="295" customWidth="1"/>
    <col min="2" max="2" width="3" style="295" customWidth="1"/>
    <col min="3" max="3" width="6.42578125" style="295" customWidth="1"/>
    <col min="4" max="4" width="7.5703125" style="296" customWidth="1"/>
    <col min="5" max="15" width="7.5703125" style="295" customWidth="1"/>
    <col min="16" max="16384" width="9.140625" style="295"/>
  </cols>
  <sheetData>
    <row r="1" spans="1:15" ht="30" customHeight="1">
      <c r="A1" s="128" t="s">
        <v>182</v>
      </c>
    </row>
    <row r="2" spans="1:15" ht="7.5" customHeight="1">
      <c r="A2" s="128"/>
    </row>
    <row r="3" spans="1:15" ht="22.5" customHeight="1">
      <c r="B3" s="297" t="s">
        <v>183</v>
      </c>
      <c r="O3" s="298" t="s">
        <v>184</v>
      </c>
    </row>
    <row r="4" spans="1:15" ht="33.75" customHeight="1">
      <c r="B4" s="722" t="s">
        <v>98</v>
      </c>
      <c r="C4" s="723"/>
      <c r="D4" s="299" t="s">
        <v>42</v>
      </c>
      <c r="E4" s="300" t="s">
        <v>185</v>
      </c>
      <c r="F4" s="301" t="s">
        <v>186</v>
      </c>
      <c r="G4" s="302" t="s">
        <v>187</v>
      </c>
      <c r="H4" s="302" t="s">
        <v>188</v>
      </c>
      <c r="I4" s="302" t="s">
        <v>189</v>
      </c>
      <c r="J4" s="302" t="s">
        <v>190</v>
      </c>
      <c r="K4" s="303" t="s">
        <v>191</v>
      </c>
      <c r="L4" s="303" t="s">
        <v>192</v>
      </c>
      <c r="M4" s="304" t="s">
        <v>193</v>
      </c>
      <c r="N4" s="304" t="s">
        <v>194</v>
      </c>
      <c r="O4" s="305" t="s">
        <v>195</v>
      </c>
    </row>
    <row r="5" spans="1:15" ht="18.75" customHeight="1">
      <c r="B5" s="724" t="s">
        <v>59</v>
      </c>
      <c r="C5" s="725"/>
      <c r="D5" s="306" t="s">
        <v>196</v>
      </c>
      <c r="E5" s="307">
        <f>E7+E9+E11+E13</f>
        <v>4161</v>
      </c>
      <c r="F5" s="308">
        <f t="shared" ref="F5:O5" si="0">F7+F9+F11+F13</f>
        <v>4030</v>
      </c>
      <c r="G5" s="309">
        <f t="shared" si="0"/>
        <v>1351</v>
      </c>
      <c r="H5" s="309">
        <f t="shared" si="0"/>
        <v>233</v>
      </c>
      <c r="I5" s="309">
        <f t="shared" si="0"/>
        <v>130</v>
      </c>
      <c r="J5" s="309">
        <f t="shared" si="0"/>
        <v>419</v>
      </c>
      <c r="K5" s="309">
        <f t="shared" si="0"/>
        <v>177</v>
      </c>
      <c r="L5" s="309">
        <f t="shared" si="0"/>
        <v>365</v>
      </c>
      <c r="M5" s="309">
        <f t="shared" si="0"/>
        <v>29</v>
      </c>
      <c r="N5" s="309">
        <f t="shared" si="0"/>
        <v>6</v>
      </c>
      <c r="O5" s="310">
        <f t="shared" si="0"/>
        <v>9</v>
      </c>
    </row>
    <row r="6" spans="1:15" ht="18.75" customHeight="1">
      <c r="B6" s="311"/>
      <c r="C6" s="312"/>
      <c r="D6" s="313" t="s">
        <v>197</v>
      </c>
      <c r="E6" s="314">
        <f t="shared" ref="E6:O6" si="1">E8+E10+E12+E14</f>
        <v>584965</v>
      </c>
      <c r="F6" s="315">
        <f t="shared" si="1"/>
        <v>448807</v>
      </c>
      <c r="G6" s="316">
        <f t="shared" si="1"/>
        <v>74838</v>
      </c>
      <c r="H6" s="316">
        <f t="shared" si="1"/>
        <v>13279</v>
      </c>
      <c r="I6" s="316">
        <f t="shared" si="1"/>
        <v>608</v>
      </c>
      <c r="J6" s="316">
        <f t="shared" si="1"/>
        <v>21386</v>
      </c>
      <c r="K6" s="316">
        <f t="shared" si="1"/>
        <v>7332</v>
      </c>
      <c r="L6" s="316">
        <f t="shared" si="1"/>
        <v>17336</v>
      </c>
      <c r="M6" s="316">
        <f t="shared" si="1"/>
        <v>1039</v>
      </c>
      <c r="N6" s="316">
        <f t="shared" si="1"/>
        <v>109</v>
      </c>
      <c r="O6" s="317">
        <f t="shared" si="1"/>
        <v>231</v>
      </c>
    </row>
    <row r="7" spans="1:15" ht="19.5" hidden="1" customHeight="1">
      <c r="B7" s="318"/>
      <c r="C7" s="319" t="s">
        <v>198</v>
      </c>
      <c r="D7" s="306" t="s">
        <v>196</v>
      </c>
      <c r="E7" s="320">
        <v>824</v>
      </c>
      <c r="F7" s="321">
        <v>730</v>
      </c>
      <c r="G7" s="322">
        <v>146</v>
      </c>
      <c r="H7" s="322">
        <v>3</v>
      </c>
      <c r="I7" s="322">
        <v>54</v>
      </c>
      <c r="J7" s="322">
        <v>111</v>
      </c>
      <c r="K7" s="322">
        <v>175</v>
      </c>
      <c r="L7" s="322">
        <v>249</v>
      </c>
      <c r="M7" s="322">
        <v>5</v>
      </c>
      <c r="N7" s="322">
        <v>5</v>
      </c>
      <c r="O7" s="323">
        <v>4</v>
      </c>
    </row>
    <row r="8" spans="1:15" ht="19.5" hidden="1" customHeight="1">
      <c r="B8" s="318"/>
      <c r="C8" s="312"/>
      <c r="D8" s="313" t="s">
        <v>197</v>
      </c>
      <c r="E8" s="324">
        <f t="shared" ref="E8:E14" si="2">SUM(F8:O8)</f>
        <v>113340</v>
      </c>
      <c r="F8" s="325">
        <v>77922</v>
      </c>
      <c r="G8" s="326">
        <v>7053</v>
      </c>
      <c r="H8" s="326">
        <v>31</v>
      </c>
      <c r="I8" s="326">
        <v>454</v>
      </c>
      <c r="J8" s="326">
        <v>4570</v>
      </c>
      <c r="K8" s="326">
        <v>7300</v>
      </c>
      <c r="L8" s="326">
        <v>15511</v>
      </c>
      <c r="M8" s="326">
        <v>161</v>
      </c>
      <c r="N8" s="326">
        <v>108</v>
      </c>
      <c r="O8" s="327">
        <v>230</v>
      </c>
    </row>
    <row r="9" spans="1:15" ht="19.5" hidden="1" customHeight="1">
      <c r="B9" s="318"/>
      <c r="C9" s="328" t="s">
        <v>199</v>
      </c>
      <c r="D9" s="306" t="s">
        <v>196</v>
      </c>
      <c r="E9" s="320">
        <v>1348</v>
      </c>
      <c r="F9" s="321">
        <v>1337</v>
      </c>
      <c r="G9" s="322">
        <v>321</v>
      </c>
      <c r="H9" s="322">
        <v>205</v>
      </c>
      <c r="I9" s="322">
        <v>43</v>
      </c>
      <c r="J9" s="322">
        <v>42</v>
      </c>
      <c r="K9" s="322">
        <v>1</v>
      </c>
      <c r="L9" s="322">
        <v>57</v>
      </c>
      <c r="M9" s="322">
        <v>2</v>
      </c>
      <c r="N9" s="322">
        <v>0</v>
      </c>
      <c r="O9" s="323">
        <v>4</v>
      </c>
    </row>
    <row r="10" spans="1:15" ht="19.5" hidden="1" customHeight="1">
      <c r="B10" s="318"/>
      <c r="C10" s="329"/>
      <c r="D10" s="313" t="s">
        <v>197</v>
      </c>
      <c r="E10" s="324">
        <f t="shared" si="2"/>
        <v>163316</v>
      </c>
      <c r="F10" s="325">
        <v>131324</v>
      </c>
      <c r="G10" s="326">
        <v>17726</v>
      </c>
      <c r="H10" s="326">
        <v>12616</v>
      </c>
      <c r="I10" s="326">
        <v>92</v>
      </c>
      <c r="J10" s="326">
        <v>662</v>
      </c>
      <c r="K10" s="326">
        <v>12</v>
      </c>
      <c r="L10" s="326">
        <v>819</v>
      </c>
      <c r="M10" s="326">
        <v>65</v>
      </c>
      <c r="N10" s="326">
        <v>0</v>
      </c>
      <c r="O10" s="327">
        <v>0</v>
      </c>
    </row>
    <row r="11" spans="1:15" ht="19.5" hidden="1" customHeight="1">
      <c r="B11" s="318"/>
      <c r="C11" s="328" t="s">
        <v>65</v>
      </c>
      <c r="D11" s="306" t="s">
        <v>196</v>
      </c>
      <c r="E11" s="320">
        <v>895</v>
      </c>
      <c r="F11" s="321">
        <v>885</v>
      </c>
      <c r="G11" s="322">
        <v>379</v>
      </c>
      <c r="H11" s="322">
        <v>9</v>
      </c>
      <c r="I11" s="322">
        <v>17</v>
      </c>
      <c r="J11" s="322">
        <v>77</v>
      </c>
      <c r="K11" s="322">
        <v>1</v>
      </c>
      <c r="L11" s="322">
        <v>17</v>
      </c>
      <c r="M11" s="322">
        <v>10</v>
      </c>
      <c r="N11" s="322">
        <v>0</v>
      </c>
      <c r="O11" s="323">
        <v>0</v>
      </c>
    </row>
    <row r="12" spans="1:15" ht="19.5" hidden="1" customHeight="1">
      <c r="B12" s="318"/>
      <c r="C12" s="329"/>
      <c r="D12" s="313" t="s">
        <v>197</v>
      </c>
      <c r="E12" s="324">
        <f t="shared" si="2"/>
        <v>123191</v>
      </c>
      <c r="F12" s="325">
        <v>99229</v>
      </c>
      <c r="G12" s="326">
        <v>19294</v>
      </c>
      <c r="H12" s="326">
        <v>294</v>
      </c>
      <c r="I12" s="326">
        <v>32</v>
      </c>
      <c r="J12" s="326">
        <v>3440</v>
      </c>
      <c r="K12" s="326">
        <v>20</v>
      </c>
      <c r="L12" s="326">
        <v>455</v>
      </c>
      <c r="M12" s="326">
        <v>427</v>
      </c>
      <c r="N12" s="326">
        <v>0</v>
      </c>
      <c r="O12" s="327">
        <v>0</v>
      </c>
    </row>
    <row r="13" spans="1:15" ht="19.5" hidden="1" customHeight="1">
      <c r="B13" s="318"/>
      <c r="C13" s="330" t="s">
        <v>66</v>
      </c>
      <c r="D13" s="331" t="s">
        <v>196</v>
      </c>
      <c r="E13" s="332">
        <v>1094</v>
      </c>
      <c r="F13" s="333">
        <v>1078</v>
      </c>
      <c r="G13" s="334">
        <v>505</v>
      </c>
      <c r="H13" s="334">
        <v>16</v>
      </c>
      <c r="I13" s="334">
        <v>16</v>
      </c>
      <c r="J13" s="334">
        <v>189</v>
      </c>
      <c r="K13" s="334">
        <v>0</v>
      </c>
      <c r="L13" s="334">
        <v>42</v>
      </c>
      <c r="M13" s="334">
        <v>12</v>
      </c>
      <c r="N13" s="334">
        <v>1</v>
      </c>
      <c r="O13" s="335">
        <v>1</v>
      </c>
    </row>
    <row r="14" spans="1:15" ht="19.5" hidden="1" customHeight="1">
      <c r="B14" s="336"/>
      <c r="C14" s="329"/>
      <c r="D14" s="313" t="s">
        <v>197</v>
      </c>
      <c r="E14" s="324">
        <f t="shared" si="2"/>
        <v>185118</v>
      </c>
      <c r="F14" s="325">
        <v>140332</v>
      </c>
      <c r="G14" s="326">
        <v>30765</v>
      </c>
      <c r="H14" s="326">
        <v>338</v>
      </c>
      <c r="I14" s="326">
        <v>30</v>
      </c>
      <c r="J14" s="326">
        <v>12714</v>
      </c>
      <c r="K14" s="326">
        <v>0</v>
      </c>
      <c r="L14" s="326">
        <v>551</v>
      </c>
      <c r="M14" s="326">
        <v>386</v>
      </c>
      <c r="N14" s="326">
        <v>1</v>
      </c>
      <c r="O14" s="327">
        <v>1</v>
      </c>
    </row>
    <row r="15" spans="1:15" ht="18.75" customHeight="1">
      <c r="B15" s="724" t="s">
        <v>67</v>
      </c>
      <c r="C15" s="725"/>
      <c r="D15" s="306" t="s">
        <v>196</v>
      </c>
      <c r="E15" s="307">
        <v>3493</v>
      </c>
      <c r="F15" s="308">
        <v>3377</v>
      </c>
      <c r="G15" s="309">
        <v>1062</v>
      </c>
      <c r="H15" s="309">
        <v>282</v>
      </c>
      <c r="I15" s="309">
        <v>65</v>
      </c>
      <c r="J15" s="309">
        <v>225</v>
      </c>
      <c r="K15" s="309">
        <v>12</v>
      </c>
      <c r="L15" s="309">
        <v>418</v>
      </c>
      <c r="M15" s="309">
        <v>30</v>
      </c>
      <c r="N15" s="309">
        <v>14</v>
      </c>
      <c r="O15" s="310">
        <v>10</v>
      </c>
    </row>
    <row r="16" spans="1:15" ht="18.75" customHeight="1">
      <c r="B16" s="311"/>
      <c r="C16" s="312"/>
      <c r="D16" s="313" t="s">
        <v>197</v>
      </c>
      <c r="E16" s="314">
        <v>542014</v>
      </c>
      <c r="F16" s="315">
        <v>399799</v>
      </c>
      <c r="G16" s="316">
        <v>77889</v>
      </c>
      <c r="H16" s="316">
        <v>22513</v>
      </c>
      <c r="I16" s="316">
        <v>457</v>
      </c>
      <c r="J16" s="316">
        <v>18449</v>
      </c>
      <c r="K16" s="316">
        <v>671</v>
      </c>
      <c r="L16" s="316">
        <v>20808</v>
      </c>
      <c r="M16" s="316">
        <v>1008</v>
      </c>
      <c r="N16" s="316">
        <v>224</v>
      </c>
      <c r="O16" s="317">
        <v>196</v>
      </c>
    </row>
    <row r="17" spans="2:15" ht="18.75" hidden="1" customHeight="1">
      <c r="B17" s="318"/>
      <c r="C17" s="319" t="s">
        <v>198</v>
      </c>
      <c r="D17" s="306" t="s">
        <v>196</v>
      </c>
      <c r="E17" s="320">
        <v>740</v>
      </c>
      <c r="F17" s="321">
        <v>645</v>
      </c>
      <c r="G17" s="322">
        <v>9</v>
      </c>
      <c r="H17" s="322">
        <v>1</v>
      </c>
      <c r="I17" s="322">
        <v>22</v>
      </c>
      <c r="J17" s="322">
        <v>12</v>
      </c>
      <c r="K17" s="322">
        <v>6</v>
      </c>
      <c r="L17" s="322">
        <v>319</v>
      </c>
      <c r="M17" s="322">
        <v>5</v>
      </c>
      <c r="N17" s="322">
        <v>4</v>
      </c>
      <c r="O17" s="323">
        <v>6</v>
      </c>
    </row>
    <row r="18" spans="2:15" ht="18.75" hidden="1" customHeight="1">
      <c r="B18" s="318"/>
      <c r="C18" s="312"/>
      <c r="D18" s="313" t="s">
        <v>197</v>
      </c>
      <c r="E18" s="324">
        <v>88278</v>
      </c>
      <c r="F18" s="325">
        <v>66845</v>
      </c>
      <c r="G18" s="326">
        <v>307</v>
      </c>
      <c r="H18" s="326">
        <v>20</v>
      </c>
      <c r="I18" s="326">
        <v>356</v>
      </c>
      <c r="J18" s="326">
        <v>218</v>
      </c>
      <c r="K18" s="326">
        <v>576</v>
      </c>
      <c r="L18" s="326">
        <v>19555</v>
      </c>
      <c r="M18" s="326">
        <v>103</v>
      </c>
      <c r="N18" s="326">
        <v>189</v>
      </c>
      <c r="O18" s="327">
        <v>109</v>
      </c>
    </row>
    <row r="19" spans="2:15" ht="18.75" hidden="1" customHeight="1">
      <c r="B19" s="318"/>
      <c r="C19" s="328" t="s">
        <v>199</v>
      </c>
      <c r="D19" s="306" t="s">
        <v>196</v>
      </c>
      <c r="E19" s="320">
        <v>1139</v>
      </c>
      <c r="F19" s="321">
        <v>1134</v>
      </c>
      <c r="G19" s="322">
        <v>347</v>
      </c>
      <c r="H19" s="322">
        <v>215</v>
      </c>
      <c r="I19" s="322">
        <v>10</v>
      </c>
      <c r="J19" s="322">
        <v>29</v>
      </c>
      <c r="K19" s="322">
        <v>4</v>
      </c>
      <c r="L19" s="322">
        <v>31</v>
      </c>
      <c r="M19" s="322">
        <v>4</v>
      </c>
      <c r="N19" s="322">
        <v>3</v>
      </c>
      <c r="O19" s="323">
        <v>3</v>
      </c>
    </row>
    <row r="20" spans="2:15" ht="18.75" hidden="1" customHeight="1">
      <c r="B20" s="318"/>
      <c r="C20" s="329"/>
      <c r="D20" s="313" t="s">
        <v>197</v>
      </c>
      <c r="E20" s="324">
        <v>174364</v>
      </c>
      <c r="F20" s="325">
        <v>128073</v>
      </c>
      <c r="G20" s="326">
        <v>26026</v>
      </c>
      <c r="H20" s="326">
        <v>18614</v>
      </c>
      <c r="I20" s="326">
        <v>42</v>
      </c>
      <c r="J20" s="326">
        <v>858</v>
      </c>
      <c r="K20" s="326">
        <v>91</v>
      </c>
      <c r="L20" s="326">
        <v>294</v>
      </c>
      <c r="M20" s="326">
        <v>274</v>
      </c>
      <c r="N20" s="326">
        <v>10</v>
      </c>
      <c r="O20" s="327">
        <v>82</v>
      </c>
    </row>
    <row r="21" spans="2:15" ht="18.75" hidden="1" customHeight="1">
      <c r="B21" s="318"/>
      <c r="C21" s="328" t="s">
        <v>65</v>
      </c>
      <c r="D21" s="306" t="s">
        <v>196</v>
      </c>
      <c r="E21" s="320">
        <v>773</v>
      </c>
      <c r="F21" s="321">
        <v>767</v>
      </c>
      <c r="G21" s="322">
        <v>306</v>
      </c>
      <c r="H21" s="322">
        <v>34</v>
      </c>
      <c r="I21" s="322">
        <v>13</v>
      </c>
      <c r="J21" s="322">
        <v>62</v>
      </c>
      <c r="K21" s="322">
        <v>2</v>
      </c>
      <c r="L21" s="322">
        <v>22</v>
      </c>
      <c r="M21" s="322">
        <v>9</v>
      </c>
      <c r="N21" s="322">
        <v>2</v>
      </c>
      <c r="O21" s="323">
        <v>0</v>
      </c>
    </row>
    <row r="22" spans="2:15" ht="18.75" hidden="1" customHeight="1">
      <c r="B22" s="318"/>
      <c r="C22" s="329"/>
      <c r="D22" s="313" t="s">
        <v>197</v>
      </c>
      <c r="E22" s="324">
        <v>116651</v>
      </c>
      <c r="F22" s="325">
        <v>89817</v>
      </c>
      <c r="G22" s="326">
        <v>18821</v>
      </c>
      <c r="H22" s="326">
        <v>1951</v>
      </c>
      <c r="I22" s="326">
        <v>28</v>
      </c>
      <c r="J22" s="326">
        <v>5503</v>
      </c>
      <c r="K22" s="326">
        <v>4</v>
      </c>
      <c r="L22" s="326">
        <v>331</v>
      </c>
      <c r="M22" s="326">
        <v>191</v>
      </c>
      <c r="N22" s="326">
        <v>5</v>
      </c>
      <c r="O22" s="327">
        <v>0</v>
      </c>
    </row>
    <row r="23" spans="2:15" ht="18.75" hidden="1" customHeight="1">
      <c r="B23" s="318"/>
      <c r="C23" s="330" t="s">
        <v>66</v>
      </c>
      <c r="D23" s="331" t="s">
        <v>196</v>
      </c>
      <c r="E23" s="332">
        <v>841</v>
      </c>
      <c r="F23" s="333">
        <v>831</v>
      </c>
      <c r="G23" s="334">
        <v>400</v>
      </c>
      <c r="H23" s="334">
        <v>32</v>
      </c>
      <c r="I23" s="334">
        <v>20</v>
      </c>
      <c r="J23" s="334">
        <v>122</v>
      </c>
      <c r="K23" s="334">
        <v>0</v>
      </c>
      <c r="L23" s="334">
        <v>46</v>
      </c>
      <c r="M23" s="334">
        <v>12</v>
      </c>
      <c r="N23" s="334">
        <v>5</v>
      </c>
      <c r="O23" s="335">
        <v>1</v>
      </c>
    </row>
    <row r="24" spans="2:15" ht="18.75" hidden="1" customHeight="1">
      <c r="B24" s="336"/>
      <c r="C24" s="329"/>
      <c r="D24" s="313" t="s">
        <v>197</v>
      </c>
      <c r="E24" s="324">
        <v>162721</v>
      </c>
      <c r="F24" s="325">
        <v>115064</v>
      </c>
      <c r="G24" s="326">
        <v>32735</v>
      </c>
      <c r="H24" s="326">
        <v>1928</v>
      </c>
      <c r="I24" s="326">
        <v>31</v>
      </c>
      <c r="J24" s="326">
        <v>11870</v>
      </c>
      <c r="K24" s="326">
        <v>0</v>
      </c>
      <c r="L24" s="326">
        <v>628</v>
      </c>
      <c r="M24" s="326">
        <v>440</v>
      </c>
      <c r="N24" s="326">
        <v>20</v>
      </c>
      <c r="O24" s="327">
        <v>5</v>
      </c>
    </row>
    <row r="25" spans="2:15" ht="18.75" customHeight="1">
      <c r="B25" s="724" t="s">
        <v>68</v>
      </c>
      <c r="C25" s="725"/>
      <c r="D25" s="306" t="s">
        <v>196</v>
      </c>
      <c r="E25" s="307">
        <f>E27+E29+E31+E33</f>
        <v>2623</v>
      </c>
      <c r="F25" s="308">
        <f>F27+F29+F31+F33</f>
        <v>2510</v>
      </c>
      <c r="G25" s="309">
        <f t="shared" ref="G25:M26" si="3">G27+G29+G31+G33</f>
        <v>657</v>
      </c>
      <c r="H25" s="309">
        <f t="shared" si="3"/>
        <v>282</v>
      </c>
      <c r="I25" s="309">
        <f t="shared" si="3"/>
        <v>52</v>
      </c>
      <c r="J25" s="309">
        <f t="shared" si="3"/>
        <v>112</v>
      </c>
      <c r="K25" s="309">
        <f t="shared" si="3"/>
        <v>4</v>
      </c>
      <c r="L25" s="309">
        <f t="shared" si="3"/>
        <v>303</v>
      </c>
      <c r="M25" s="309">
        <f t="shared" si="3"/>
        <v>30</v>
      </c>
      <c r="N25" s="337" t="s">
        <v>200</v>
      </c>
      <c r="O25" s="310">
        <f>O27+O29+O31+O33</f>
        <v>44</v>
      </c>
    </row>
    <row r="26" spans="2:15" ht="18.75" customHeight="1">
      <c r="B26" s="311"/>
      <c r="C26" s="338"/>
      <c r="D26" s="313" t="s">
        <v>197</v>
      </c>
      <c r="E26" s="314">
        <f>E28+E30+E32+E34</f>
        <v>444831</v>
      </c>
      <c r="F26" s="315">
        <f>F28+F30+F32+F34</f>
        <v>324243</v>
      </c>
      <c r="G26" s="316">
        <f t="shared" si="3"/>
        <v>64462</v>
      </c>
      <c r="H26" s="316">
        <f t="shared" si="3"/>
        <v>26681</v>
      </c>
      <c r="I26" s="316">
        <f t="shared" si="3"/>
        <v>497</v>
      </c>
      <c r="J26" s="316">
        <f t="shared" si="3"/>
        <v>13437</v>
      </c>
      <c r="K26" s="316">
        <f t="shared" si="3"/>
        <v>102</v>
      </c>
      <c r="L26" s="316">
        <v>12548</v>
      </c>
      <c r="M26" s="316">
        <f t="shared" si="3"/>
        <v>1134</v>
      </c>
      <c r="N26" s="339" t="s">
        <v>200</v>
      </c>
      <c r="O26" s="317">
        <f>O28+O30+O32+O34</f>
        <v>1728</v>
      </c>
    </row>
    <row r="27" spans="2:15" ht="18.75" customHeight="1">
      <c r="B27" s="318"/>
      <c r="C27" s="319" t="s">
        <v>198</v>
      </c>
      <c r="D27" s="306" t="s">
        <v>196</v>
      </c>
      <c r="E27" s="320">
        <v>542</v>
      </c>
      <c r="F27" s="321">
        <v>453</v>
      </c>
      <c r="G27" s="322">
        <v>59</v>
      </c>
      <c r="H27" s="322">
        <v>20</v>
      </c>
      <c r="I27" s="322">
        <v>31</v>
      </c>
      <c r="J27" s="322">
        <v>22</v>
      </c>
      <c r="K27" s="322">
        <v>3</v>
      </c>
      <c r="L27" s="322">
        <v>209</v>
      </c>
      <c r="M27" s="322">
        <v>10</v>
      </c>
      <c r="N27" s="340" t="s">
        <v>200</v>
      </c>
      <c r="O27" s="323">
        <v>40</v>
      </c>
    </row>
    <row r="28" spans="2:15" ht="18.75" customHeight="1">
      <c r="B28" s="318"/>
      <c r="C28" s="312"/>
      <c r="D28" s="313" t="s">
        <v>197</v>
      </c>
      <c r="E28" s="324">
        <v>74012</v>
      </c>
      <c r="F28" s="325">
        <v>55285</v>
      </c>
      <c r="G28" s="326">
        <v>3531</v>
      </c>
      <c r="H28" s="326">
        <v>777</v>
      </c>
      <c r="I28" s="326">
        <v>395</v>
      </c>
      <c r="J28" s="326">
        <v>582</v>
      </c>
      <c r="K28" s="326">
        <v>80</v>
      </c>
      <c r="L28" s="326">
        <v>11498</v>
      </c>
      <c r="M28" s="326">
        <v>167</v>
      </c>
      <c r="N28" s="341" t="s">
        <v>200</v>
      </c>
      <c r="O28" s="327">
        <v>1697</v>
      </c>
    </row>
    <row r="29" spans="2:15" ht="18.75" customHeight="1">
      <c r="B29" s="318"/>
      <c r="C29" s="328" t="s">
        <v>199</v>
      </c>
      <c r="D29" s="306" t="s">
        <v>196</v>
      </c>
      <c r="E29" s="320">
        <v>946</v>
      </c>
      <c r="F29" s="321">
        <v>937</v>
      </c>
      <c r="G29" s="322">
        <v>213</v>
      </c>
      <c r="H29" s="322">
        <v>197</v>
      </c>
      <c r="I29" s="322">
        <v>15</v>
      </c>
      <c r="J29" s="322">
        <v>19</v>
      </c>
      <c r="K29" s="322">
        <v>1</v>
      </c>
      <c r="L29" s="322">
        <v>31</v>
      </c>
      <c r="M29" s="322">
        <v>2</v>
      </c>
      <c r="N29" s="340" t="s">
        <v>200</v>
      </c>
      <c r="O29" s="323">
        <v>1</v>
      </c>
    </row>
    <row r="30" spans="2:15" ht="18.75" customHeight="1">
      <c r="B30" s="318"/>
      <c r="C30" s="329"/>
      <c r="D30" s="313" t="s">
        <v>197</v>
      </c>
      <c r="E30" s="324">
        <v>156129</v>
      </c>
      <c r="F30" s="325">
        <v>111161</v>
      </c>
      <c r="G30" s="326">
        <v>23626</v>
      </c>
      <c r="H30" s="326">
        <v>20125</v>
      </c>
      <c r="I30" s="326">
        <v>79</v>
      </c>
      <c r="J30" s="326">
        <v>715</v>
      </c>
      <c r="K30" s="326">
        <v>22</v>
      </c>
      <c r="L30" s="326">
        <v>298</v>
      </c>
      <c r="M30" s="326">
        <v>90</v>
      </c>
      <c r="N30" s="341" t="s">
        <v>200</v>
      </c>
      <c r="O30" s="327">
        <v>13</v>
      </c>
    </row>
    <row r="31" spans="2:15" ht="18.75" customHeight="1">
      <c r="B31" s="318"/>
      <c r="C31" s="328" t="s">
        <v>65</v>
      </c>
      <c r="D31" s="306" t="s">
        <v>196</v>
      </c>
      <c r="E31" s="320">
        <v>622</v>
      </c>
      <c r="F31" s="321">
        <v>617</v>
      </c>
      <c r="G31" s="322">
        <v>201</v>
      </c>
      <c r="H31" s="322">
        <v>36</v>
      </c>
      <c r="I31" s="322">
        <v>3</v>
      </c>
      <c r="J31" s="322">
        <v>28</v>
      </c>
      <c r="K31" s="322">
        <v>0</v>
      </c>
      <c r="L31" s="322">
        <v>33</v>
      </c>
      <c r="M31" s="322">
        <v>9</v>
      </c>
      <c r="N31" s="340" t="s">
        <v>200</v>
      </c>
      <c r="O31" s="323">
        <v>0</v>
      </c>
    </row>
    <row r="32" spans="2:15" ht="18.75" customHeight="1">
      <c r="B32" s="318"/>
      <c r="C32" s="329"/>
      <c r="D32" s="313" t="s">
        <v>197</v>
      </c>
      <c r="E32" s="324">
        <v>99123</v>
      </c>
      <c r="F32" s="325">
        <v>77960</v>
      </c>
      <c r="G32" s="326">
        <v>14093</v>
      </c>
      <c r="H32" s="326">
        <v>3172</v>
      </c>
      <c r="I32" s="326">
        <v>9</v>
      </c>
      <c r="J32" s="326">
        <v>3230</v>
      </c>
      <c r="K32" s="326">
        <v>0</v>
      </c>
      <c r="L32" s="326">
        <v>274</v>
      </c>
      <c r="M32" s="326">
        <v>385</v>
      </c>
      <c r="N32" s="341" t="s">
        <v>200</v>
      </c>
      <c r="O32" s="327">
        <v>0</v>
      </c>
    </row>
    <row r="33" spans="2:15" ht="18.75" customHeight="1">
      <c r="B33" s="318"/>
      <c r="C33" s="330" t="s">
        <v>66</v>
      </c>
      <c r="D33" s="331" t="s">
        <v>196</v>
      </c>
      <c r="E33" s="332">
        <v>513</v>
      </c>
      <c r="F33" s="333">
        <v>503</v>
      </c>
      <c r="G33" s="334">
        <v>184</v>
      </c>
      <c r="H33" s="334">
        <v>29</v>
      </c>
      <c r="I33" s="334">
        <v>3</v>
      </c>
      <c r="J33" s="334">
        <v>43</v>
      </c>
      <c r="K33" s="334">
        <v>0</v>
      </c>
      <c r="L33" s="334">
        <v>30</v>
      </c>
      <c r="M33" s="334">
        <v>9</v>
      </c>
      <c r="N33" s="342" t="s">
        <v>200</v>
      </c>
      <c r="O33" s="335">
        <v>3</v>
      </c>
    </row>
    <row r="34" spans="2:15" ht="18.75" customHeight="1">
      <c r="B34" s="336"/>
      <c r="C34" s="329"/>
      <c r="D34" s="313" t="s">
        <v>197</v>
      </c>
      <c r="E34" s="324">
        <v>115567</v>
      </c>
      <c r="F34" s="325">
        <v>79837</v>
      </c>
      <c r="G34" s="326">
        <v>23212</v>
      </c>
      <c r="H34" s="326">
        <v>2607</v>
      </c>
      <c r="I34" s="326">
        <v>14</v>
      </c>
      <c r="J34" s="326">
        <v>8910</v>
      </c>
      <c r="K34" s="326">
        <v>0</v>
      </c>
      <c r="L34" s="326">
        <v>476</v>
      </c>
      <c r="M34" s="326">
        <v>492</v>
      </c>
      <c r="N34" s="341" t="s">
        <v>200</v>
      </c>
      <c r="O34" s="327">
        <v>18</v>
      </c>
    </row>
    <row r="35" spans="2:15" ht="18.75" customHeight="1">
      <c r="B35" s="724" t="s">
        <v>69</v>
      </c>
      <c r="C35" s="725"/>
      <c r="D35" s="306" t="s">
        <v>196</v>
      </c>
      <c r="E35" s="307">
        <f>E37+E39+E41+E43</f>
        <v>2004</v>
      </c>
      <c r="F35" s="308">
        <f>F37+F39+F41+F43</f>
        <v>1875</v>
      </c>
      <c r="G35" s="309">
        <f t="shared" ref="G35:M36" si="4">G37+G39+G41+G43</f>
        <v>520</v>
      </c>
      <c r="H35" s="309">
        <f t="shared" si="4"/>
        <v>221</v>
      </c>
      <c r="I35" s="309">
        <f t="shared" si="4"/>
        <v>46</v>
      </c>
      <c r="J35" s="309">
        <f t="shared" si="4"/>
        <v>108</v>
      </c>
      <c r="K35" s="309">
        <f t="shared" si="4"/>
        <v>1</v>
      </c>
      <c r="L35" s="309">
        <f t="shared" si="4"/>
        <v>406</v>
      </c>
      <c r="M35" s="309">
        <f t="shared" si="4"/>
        <v>29</v>
      </c>
      <c r="N35" s="337" t="s">
        <v>200</v>
      </c>
      <c r="O35" s="310">
        <f>O37+O39+O41+O43</f>
        <v>22</v>
      </c>
    </row>
    <row r="36" spans="2:15" ht="18.75" customHeight="1">
      <c r="B36" s="311"/>
      <c r="C36" s="338"/>
      <c r="D36" s="313" t="s">
        <v>197</v>
      </c>
      <c r="E36" s="314">
        <f>E38+E40+E42+E44</f>
        <v>425497</v>
      </c>
      <c r="F36" s="315">
        <f>F38+F40+F42+F44</f>
        <v>285613</v>
      </c>
      <c r="G36" s="316">
        <f t="shared" si="4"/>
        <v>65117</v>
      </c>
      <c r="H36" s="316">
        <f t="shared" si="4"/>
        <v>35945</v>
      </c>
      <c r="I36" s="316">
        <f t="shared" si="4"/>
        <v>491</v>
      </c>
      <c r="J36" s="316">
        <f t="shared" si="4"/>
        <v>18096</v>
      </c>
      <c r="K36" s="316">
        <f t="shared" si="4"/>
        <v>4</v>
      </c>
      <c r="L36" s="316">
        <f t="shared" si="4"/>
        <v>16071</v>
      </c>
      <c r="M36" s="316">
        <f t="shared" si="4"/>
        <v>606</v>
      </c>
      <c r="N36" s="339" t="s">
        <v>200</v>
      </c>
      <c r="O36" s="317">
        <f>O38+O40+O42+O44</f>
        <v>1039</v>
      </c>
    </row>
    <row r="37" spans="2:15" ht="18.75" customHeight="1">
      <c r="B37" s="318"/>
      <c r="C37" s="319" t="s">
        <v>198</v>
      </c>
      <c r="D37" s="306" t="s">
        <v>196</v>
      </c>
      <c r="E37" s="320">
        <v>432</v>
      </c>
      <c r="F37" s="321">
        <v>333</v>
      </c>
      <c r="G37" s="322">
        <v>29</v>
      </c>
      <c r="H37" s="322">
        <v>9</v>
      </c>
      <c r="I37" s="322">
        <v>17</v>
      </c>
      <c r="J37" s="322">
        <v>7</v>
      </c>
      <c r="K37" s="340">
        <v>0</v>
      </c>
      <c r="L37" s="322">
        <v>217</v>
      </c>
      <c r="M37" s="322">
        <v>7</v>
      </c>
      <c r="N37" s="340" t="s">
        <v>201</v>
      </c>
      <c r="O37" s="323">
        <v>9</v>
      </c>
    </row>
    <row r="38" spans="2:15" ht="18.75" customHeight="1">
      <c r="B38" s="318"/>
      <c r="C38" s="312"/>
      <c r="D38" s="313" t="s">
        <v>197</v>
      </c>
      <c r="E38" s="324">
        <v>64152</v>
      </c>
      <c r="F38" s="325">
        <v>44601</v>
      </c>
      <c r="G38" s="326">
        <v>1980</v>
      </c>
      <c r="H38" s="341">
        <v>420</v>
      </c>
      <c r="I38" s="326">
        <v>347</v>
      </c>
      <c r="J38" s="341">
        <v>427</v>
      </c>
      <c r="K38" s="343">
        <v>0</v>
      </c>
      <c r="L38" s="326">
        <v>13538</v>
      </c>
      <c r="M38" s="326">
        <v>92</v>
      </c>
      <c r="N38" s="341" t="s">
        <v>201</v>
      </c>
      <c r="O38" s="327">
        <v>450</v>
      </c>
    </row>
    <row r="39" spans="2:15" ht="18.75" customHeight="1">
      <c r="B39" s="318"/>
      <c r="C39" s="328" t="s">
        <v>199</v>
      </c>
      <c r="D39" s="306" t="s">
        <v>196</v>
      </c>
      <c r="E39" s="320">
        <v>726</v>
      </c>
      <c r="F39" s="321">
        <v>716</v>
      </c>
      <c r="G39" s="322">
        <v>236</v>
      </c>
      <c r="H39" s="322">
        <v>141</v>
      </c>
      <c r="I39" s="322">
        <v>15</v>
      </c>
      <c r="J39" s="322">
        <v>26</v>
      </c>
      <c r="K39" s="322">
        <v>1</v>
      </c>
      <c r="L39" s="322">
        <v>84</v>
      </c>
      <c r="M39" s="322">
        <v>4</v>
      </c>
      <c r="N39" s="340" t="s">
        <v>201</v>
      </c>
      <c r="O39" s="323">
        <v>8</v>
      </c>
    </row>
    <row r="40" spans="2:15" ht="18.75" customHeight="1">
      <c r="B40" s="318"/>
      <c r="C40" s="329"/>
      <c r="D40" s="313" t="s">
        <v>197</v>
      </c>
      <c r="E40" s="324">
        <v>160918</v>
      </c>
      <c r="F40" s="325">
        <v>105290</v>
      </c>
      <c r="G40" s="326">
        <v>30154</v>
      </c>
      <c r="H40" s="326">
        <v>21538</v>
      </c>
      <c r="I40" s="326">
        <v>92</v>
      </c>
      <c r="J40" s="326">
        <v>2193</v>
      </c>
      <c r="K40" s="326">
        <v>4</v>
      </c>
      <c r="L40" s="326">
        <v>1010</v>
      </c>
      <c r="M40" s="326">
        <v>87</v>
      </c>
      <c r="N40" s="341" t="s">
        <v>201</v>
      </c>
      <c r="O40" s="327">
        <v>451</v>
      </c>
    </row>
    <row r="41" spans="2:15" ht="18.75" customHeight="1">
      <c r="B41" s="318"/>
      <c r="C41" s="328" t="s">
        <v>65</v>
      </c>
      <c r="D41" s="306" t="s">
        <v>196</v>
      </c>
      <c r="E41" s="320">
        <v>469</v>
      </c>
      <c r="F41" s="321">
        <v>461</v>
      </c>
      <c r="G41" s="322">
        <v>154</v>
      </c>
      <c r="H41" s="322">
        <v>47</v>
      </c>
      <c r="I41" s="322">
        <v>7</v>
      </c>
      <c r="J41" s="322">
        <v>29</v>
      </c>
      <c r="K41" s="322">
        <v>0</v>
      </c>
      <c r="L41" s="322">
        <v>62</v>
      </c>
      <c r="M41" s="322">
        <v>9</v>
      </c>
      <c r="N41" s="340" t="s">
        <v>201</v>
      </c>
      <c r="O41" s="323">
        <v>4</v>
      </c>
    </row>
    <row r="42" spans="2:15" ht="18.75" customHeight="1">
      <c r="B42" s="318"/>
      <c r="C42" s="329"/>
      <c r="D42" s="313" t="s">
        <v>197</v>
      </c>
      <c r="E42" s="324">
        <v>94336</v>
      </c>
      <c r="F42" s="325">
        <v>66865</v>
      </c>
      <c r="G42" s="326">
        <v>13485</v>
      </c>
      <c r="H42" s="326">
        <v>7098</v>
      </c>
      <c r="I42" s="326">
        <v>34</v>
      </c>
      <c r="J42" s="326">
        <v>5668</v>
      </c>
      <c r="K42" s="326">
        <v>0</v>
      </c>
      <c r="L42" s="326">
        <v>894</v>
      </c>
      <c r="M42" s="326">
        <v>155</v>
      </c>
      <c r="N42" s="341" t="s">
        <v>201</v>
      </c>
      <c r="O42" s="327">
        <v>104</v>
      </c>
    </row>
    <row r="43" spans="2:15" ht="18.75" customHeight="1">
      <c r="B43" s="318"/>
      <c r="C43" s="330" t="s">
        <v>66</v>
      </c>
      <c r="D43" s="331" t="s">
        <v>196</v>
      </c>
      <c r="E43" s="332">
        <v>377</v>
      </c>
      <c r="F43" s="333">
        <v>365</v>
      </c>
      <c r="G43" s="334">
        <v>101</v>
      </c>
      <c r="H43" s="334">
        <v>24</v>
      </c>
      <c r="I43" s="334">
        <v>7</v>
      </c>
      <c r="J43" s="334">
        <v>46</v>
      </c>
      <c r="K43" s="334">
        <v>0</v>
      </c>
      <c r="L43" s="334">
        <v>43</v>
      </c>
      <c r="M43" s="334">
        <v>9</v>
      </c>
      <c r="N43" s="342" t="s">
        <v>200</v>
      </c>
      <c r="O43" s="335">
        <v>1</v>
      </c>
    </row>
    <row r="44" spans="2:15" ht="18.75" customHeight="1">
      <c r="B44" s="336"/>
      <c r="C44" s="329"/>
      <c r="D44" s="313" t="s">
        <v>197</v>
      </c>
      <c r="E44" s="324">
        <v>106091</v>
      </c>
      <c r="F44" s="325">
        <v>68857</v>
      </c>
      <c r="G44" s="326">
        <v>19498</v>
      </c>
      <c r="H44" s="326">
        <v>6889</v>
      </c>
      <c r="I44" s="326">
        <v>18</v>
      </c>
      <c r="J44" s="326">
        <v>9808</v>
      </c>
      <c r="K44" s="326">
        <v>0</v>
      </c>
      <c r="L44" s="326">
        <v>629</v>
      </c>
      <c r="M44" s="326">
        <v>272</v>
      </c>
      <c r="N44" s="341" t="s">
        <v>201</v>
      </c>
      <c r="O44" s="327">
        <v>34</v>
      </c>
    </row>
    <row r="45" spans="2:15" ht="18.75" customHeight="1">
      <c r="B45" s="724" t="s">
        <v>70</v>
      </c>
      <c r="C45" s="725"/>
      <c r="D45" s="344" t="s">
        <v>202</v>
      </c>
      <c r="E45" s="307">
        <f>E47+E49+E51+E53</f>
        <v>1426</v>
      </c>
      <c r="F45" s="308">
        <f>F47+F49+F51+F53</f>
        <v>1277</v>
      </c>
      <c r="G45" s="309">
        <f t="shared" ref="G45:M46" si="5">G47+G49+G51+G53</f>
        <v>308</v>
      </c>
      <c r="H45" s="309">
        <f t="shared" si="5"/>
        <v>159</v>
      </c>
      <c r="I45" s="309">
        <f t="shared" si="5"/>
        <v>13</v>
      </c>
      <c r="J45" s="309">
        <f t="shared" si="5"/>
        <v>127</v>
      </c>
      <c r="K45" s="309">
        <f t="shared" si="5"/>
        <v>10</v>
      </c>
      <c r="L45" s="309">
        <f t="shared" si="5"/>
        <v>287</v>
      </c>
      <c r="M45" s="309">
        <f t="shared" si="5"/>
        <v>28</v>
      </c>
      <c r="N45" s="337" t="s">
        <v>200</v>
      </c>
      <c r="O45" s="310">
        <f>O47+O49+O51+O53</f>
        <v>89</v>
      </c>
    </row>
    <row r="46" spans="2:15" ht="18.75" customHeight="1">
      <c r="B46" s="311"/>
      <c r="C46" s="338"/>
      <c r="D46" s="345" t="s">
        <v>197</v>
      </c>
      <c r="E46" s="314">
        <v>708928</v>
      </c>
      <c r="F46" s="315">
        <f>F48+F50+F52+F54</f>
        <v>403603</v>
      </c>
      <c r="G46" s="316">
        <f t="shared" si="5"/>
        <v>137703</v>
      </c>
      <c r="H46" s="316">
        <f t="shared" si="5"/>
        <v>54415</v>
      </c>
      <c r="I46" s="316">
        <f t="shared" si="5"/>
        <v>228</v>
      </c>
      <c r="J46" s="316">
        <f t="shared" si="5"/>
        <v>57835</v>
      </c>
      <c r="K46" s="316">
        <f t="shared" si="5"/>
        <v>293</v>
      </c>
      <c r="L46" s="316">
        <f t="shared" si="5"/>
        <v>25581.91</v>
      </c>
      <c r="M46" s="316">
        <f t="shared" si="5"/>
        <v>2275.39</v>
      </c>
      <c r="N46" s="339" t="s">
        <v>200</v>
      </c>
      <c r="O46" s="317">
        <f>O48+O50+O52+O54</f>
        <v>26993.52</v>
      </c>
    </row>
    <row r="47" spans="2:15" ht="18.75" customHeight="1">
      <c r="B47" s="318"/>
      <c r="C47" s="319" t="s">
        <v>198</v>
      </c>
      <c r="D47" s="346" t="s">
        <v>202</v>
      </c>
      <c r="E47" s="320">
        <v>317</v>
      </c>
      <c r="F47" s="321">
        <v>210</v>
      </c>
      <c r="G47" s="322">
        <v>23</v>
      </c>
      <c r="H47" s="322">
        <v>5</v>
      </c>
      <c r="I47" s="322">
        <v>8</v>
      </c>
      <c r="J47" s="322">
        <v>13</v>
      </c>
      <c r="K47" s="340">
        <v>5</v>
      </c>
      <c r="L47" s="322">
        <v>184</v>
      </c>
      <c r="M47" s="322">
        <v>10</v>
      </c>
      <c r="N47" s="340" t="s">
        <v>201</v>
      </c>
      <c r="O47" s="323">
        <v>31</v>
      </c>
    </row>
    <row r="48" spans="2:15" ht="18.75" customHeight="1">
      <c r="B48" s="318"/>
      <c r="C48" s="312"/>
      <c r="D48" s="313" t="s">
        <v>197</v>
      </c>
      <c r="E48" s="324">
        <v>128600</v>
      </c>
      <c r="F48" s="325">
        <v>72638</v>
      </c>
      <c r="G48" s="326">
        <v>10643</v>
      </c>
      <c r="H48" s="341">
        <v>2364</v>
      </c>
      <c r="I48" s="326">
        <v>217</v>
      </c>
      <c r="J48" s="341">
        <v>6462</v>
      </c>
      <c r="K48" s="343">
        <v>124</v>
      </c>
      <c r="L48" s="326">
        <v>22490.84</v>
      </c>
      <c r="M48" s="326">
        <v>415.7</v>
      </c>
      <c r="N48" s="341" t="s">
        <v>201</v>
      </c>
      <c r="O48" s="327">
        <v>13245.67</v>
      </c>
    </row>
    <row r="49" spans="2:15" ht="18.75" customHeight="1">
      <c r="B49" s="318"/>
      <c r="C49" s="328" t="s">
        <v>199</v>
      </c>
      <c r="D49" s="346" t="s">
        <v>202</v>
      </c>
      <c r="E49" s="320">
        <v>491</v>
      </c>
      <c r="F49" s="321">
        <v>485</v>
      </c>
      <c r="G49" s="322">
        <v>128</v>
      </c>
      <c r="H49" s="322">
        <v>100</v>
      </c>
      <c r="I49" s="322">
        <v>3</v>
      </c>
      <c r="J49" s="322">
        <v>18</v>
      </c>
      <c r="K49" s="322">
        <v>1</v>
      </c>
      <c r="L49" s="322">
        <v>28</v>
      </c>
      <c r="M49" s="322">
        <v>1</v>
      </c>
      <c r="N49" s="340" t="s">
        <v>201</v>
      </c>
      <c r="O49" s="323">
        <v>26</v>
      </c>
    </row>
    <row r="50" spans="2:15" ht="18.75" customHeight="1">
      <c r="B50" s="318"/>
      <c r="C50" s="329"/>
      <c r="D50" s="313" t="s">
        <v>197</v>
      </c>
      <c r="E50" s="324">
        <v>193545</v>
      </c>
      <c r="F50" s="325">
        <v>115193</v>
      </c>
      <c r="G50" s="326">
        <v>36833</v>
      </c>
      <c r="H50" s="326">
        <v>30838</v>
      </c>
      <c r="I50" s="326">
        <v>7</v>
      </c>
      <c r="J50" s="326">
        <v>3159</v>
      </c>
      <c r="K50" s="326">
        <v>25</v>
      </c>
      <c r="L50" s="326">
        <v>701.49</v>
      </c>
      <c r="M50" s="326">
        <v>746</v>
      </c>
      <c r="N50" s="341" t="s">
        <v>201</v>
      </c>
      <c r="O50" s="327">
        <v>6043.35</v>
      </c>
    </row>
    <row r="51" spans="2:15" ht="18.75" customHeight="1">
      <c r="B51" s="318"/>
      <c r="C51" s="328" t="s">
        <v>65</v>
      </c>
      <c r="D51" s="346" t="s">
        <v>202</v>
      </c>
      <c r="E51" s="320">
        <v>322</v>
      </c>
      <c r="F51" s="321">
        <v>304</v>
      </c>
      <c r="G51" s="322">
        <v>76</v>
      </c>
      <c r="H51" s="322">
        <v>34</v>
      </c>
      <c r="I51" s="322">
        <v>2</v>
      </c>
      <c r="J51" s="322">
        <v>40</v>
      </c>
      <c r="K51" s="322">
        <v>2</v>
      </c>
      <c r="L51" s="322">
        <v>41</v>
      </c>
      <c r="M51" s="322">
        <v>12</v>
      </c>
      <c r="N51" s="340" t="s">
        <v>201</v>
      </c>
      <c r="O51" s="323">
        <v>17</v>
      </c>
    </row>
    <row r="52" spans="2:15" ht="18.75" customHeight="1">
      <c r="B52" s="318"/>
      <c r="C52" s="329"/>
      <c r="D52" s="313" t="s">
        <v>197</v>
      </c>
      <c r="E52" s="324">
        <v>151061</v>
      </c>
      <c r="F52" s="325">
        <v>82011</v>
      </c>
      <c r="G52" s="326">
        <v>36700</v>
      </c>
      <c r="H52" s="326">
        <v>12137</v>
      </c>
      <c r="I52" s="326">
        <v>4</v>
      </c>
      <c r="J52" s="326">
        <v>15507</v>
      </c>
      <c r="K52" s="326">
        <v>62</v>
      </c>
      <c r="L52" s="326">
        <v>1066.23</v>
      </c>
      <c r="M52" s="326">
        <v>946.4</v>
      </c>
      <c r="N52" s="341" t="s">
        <v>201</v>
      </c>
      <c r="O52" s="327">
        <v>2628.2</v>
      </c>
    </row>
    <row r="53" spans="2:15" ht="18.75" customHeight="1">
      <c r="B53" s="318"/>
      <c r="C53" s="330" t="s">
        <v>66</v>
      </c>
      <c r="D53" s="346" t="s">
        <v>202</v>
      </c>
      <c r="E53" s="332">
        <v>296</v>
      </c>
      <c r="F53" s="333">
        <v>278</v>
      </c>
      <c r="G53" s="334">
        <v>81</v>
      </c>
      <c r="H53" s="334">
        <v>20</v>
      </c>
      <c r="I53" s="334">
        <v>0</v>
      </c>
      <c r="J53" s="334">
        <v>56</v>
      </c>
      <c r="K53" s="334">
        <v>2</v>
      </c>
      <c r="L53" s="334">
        <v>34</v>
      </c>
      <c r="M53" s="334">
        <v>5</v>
      </c>
      <c r="N53" s="342" t="s">
        <v>200</v>
      </c>
      <c r="O53" s="335">
        <v>15</v>
      </c>
    </row>
    <row r="54" spans="2:15" ht="18.75" customHeight="1">
      <c r="B54" s="336"/>
      <c r="C54" s="329"/>
      <c r="D54" s="313" t="s">
        <v>197</v>
      </c>
      <c r="E54" s="324">
        <v>235721</v>
      </c>
      <c r="F54" s="325">
        <v>133761</v>
      </c>
      <c r="G54" s="326">
        <v>53527</v>
      </c>
      <c r="H54" s="326">
        <v>9076</v>
      </c>
      <c r="I54" s="326">
        <v>0</v>
      </c>
      <c r="J54" s="326">
        <v>32707</v>
      </c>
      <c r="K54" s="326">
        <v>82</v>
      </c>
      <c r="L54" s="326">
        <v>1323.35</v>
      </c>
      <c r="M54" s="326">
        <v>167.29</v>
      </c>
      <c r="N54" s="341" t="s">
        <v>201</v>
      </c>
      <c r="O54" s="327">
        <v>5076.3</v>
      </c>
    </row>
    <row r="55" spans="2:15" ht="18.75" customHeight="1">
      <c r="B55" s="295" t="s">
        <v>203</v>
      </c>
      <c r="O55" s="170"/>
    </row>
    <row r="56" spans="2:15" ht="15" customHeight="1"/>
    <row r="57" spans="2:15" ht="15" customHeight="1"/>
    <row r="58" spans="2:15" ht="15" customHeight="1"/>
    <row r="59" spans="2:15" ht="15" customHeight="1"/>
    <row r="60" spans="2:15" ht="15" customHeight="1"/>
    <row r="61" spans="2:15" ht="15" customHeight="1"/>
    <row r="62" spans="2:15" ht="15" customHeight="1"/>
    <row r="63" spans="2:15" ht="15" customHeight="1"/>
    <row r="64" spans="2: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sheetData>
  <mergeCells count="6">
    <mergeCell ref="B4:C4"/>
    <mergeCell ref="B5:C5"/>
    <mergeCell ref="B15:C15"/>
    <mergeCell ref="B25:C25"/>
    <mergeCell ref="B35:C35"/>
    <mergeCell ref="B45:C45"/>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Ｐゴシック,標準"-39-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CF2BE-C3EF-4FC8-815C-74D20914AB62}">
  <sheetPr>
    <pageSetUpPr fitToPage="1"/>
  </sheetPr>
  <dimension ref="A1:L395"/>
  <sheetViews>
    <sheetView showGridLines="0" zoomScaleNormal="100" zoomScaleSheetLayoutView="100" workbookViewId="0">
      <selection activeCell="O2" sqref="O2"/>
    </sheetView>
  </sheetViews>
  <sheetFormatPr defaultColWidth="9.140625" defaultRowHeight="13.5"/>
  <cols>
    <col min="1" max="1" width="1.85546875" style="171" customWidth="1"/>
    <col min="2" max="2" width="11" style="171" customWidth="1"/>
    <col min="3" max="12" width="9" style="171" customWidth="1"/>
    <col min="13" max="16384" width="9.140625" style="171"/>
  </cols>
  <sheetData>
    <row r="1" spans="1:12" ht="30" customHeight="1">
      <c r="A1" s="128" t="s">
        <v>240</v>
      </c>
    </row>
    <row r="2" spans="1:12" ht="7.5" customHeight="1">
      <c r="A2" s="128"/>
    </row>
    <row r="3" spans="1:12" s="243" customFormat="1" ht="23.25" customHeight="1">
      <c r="B3" s="130" t="s">
        <v>239</v>
      </c>
    </row>
    <row r="4" spans="1:12" s="243" customFormat="1" ht="15" customHeight="1">
      <c r="B4" s="726" t="s">
        <v>238</v>
      </c>
      <c r="C4" s="728" t="s">
        <v>237</v>
      </c>
      <c r="D4" s="728"/>
      <c r="E4" s="713" t="s">
        <v>236</v>
      </c>
      <c r="F4" s="714"/>
      <c r="G4" s="713" t="s">
        <v>235</v>
      </c>
      <c r="H4" s="728"/>
      <c r="I4" s="713" t="s">
        <v>234</v>
      </c>
      <c r="J4" s="714"/>
      <c r="K4" s="713" t="s">
        <v>233</v>
      </c>
      <c r="L4" s="714"/>
    </row>
    <row r="5" spans="1:12" s="243" customFormat="1" ht="15" customHeight="1">
      <c r="B5" s="727"/>
      <c r="C5" s="371" t="s">
        <v>232</v>
      </c>
      <c r="D5" s="370" t="s">
        <v>231</v>
      </c>
      <c r="E5" s="369" t="s">
        <v>232</v>
      </c>
      <c r="F5" s="368" t="s">
        <v>231</v>
      </c>
      <c r="G5" s="371" t="s">
        <v>232</v>
      </c>
      <c r="H5" s="370" t="s">
        <v>231</v>
      </c>
      <c r="I5" s="369" t="s">
        <v>232</v>
      </c>
      <c r="J5" s="368" t="s">
        <v>231</v>
      </c>
      <c r="K5" s="369" t="s">
        <v>232</v>
      </c>
      <c r="L5" s="368" t="s">
        <v>231</v>
      </c>
    </row>
    <row r="6" spans="1:12" s="361" customFormat="1" ht="15" hidden="1" customHeight="1">
      <c r="B6" s="351" t="s">
        <v>230</v>
      </c>
      <c r="C6" s="360">
        <f t="shared" ref="C6:L6" si="0">SUM(C7:C10)</f>
        <v>10</v>
      </c>
      <c r="D6" s="358">
        <f t="shared" si="0"/>
        <v>278</v>
      </c>
      <c r="E6" s="360">
        <f t="shared" si="0"/>
        <v>27</v>
      </c>
      <c r="F6" s="358">
        <f t="shared" si="0"/>
        <v>2871</v>
      </c>
      <c r="G6" s="360">
        <f t="shared" si="0"/>
        <v>3</v>
      </c>
      <c r="H6" s="358">
        <f t="shared" si="0"/>
        <v>1759</v>
      </c>
      <c r="I6" s="360">
        <f t="shared" si="0"/>
        <v>9</v>
      </c>
      <c r="J6" s="358">
        <f t="shared" si="0"/>
        <v>298050</v>
      </c>
      <c r="K6" s="359">
        <f t="shared" si="0"/>
        <v>3</v>
      </c>
      <c r="L6" s="358">
        <f t="shared" si="0"/>
        <v>78800</v>
      </c>
    </row>
    <row r="7" spans="1:12" s="361" customFormat="1" ht="15" hidden="1" customHeight="1">
      <c r="B7" s="350" t="s">
        <v>208</v>
      </c>
      <c r="C7" s="357">
        <v>8</v>
      </c>
      <c r="D7" s="355">
        <v>234</v>
      </c>
      <c r="E7" s="357">
        <v>7</v>
      </c>
      <c r="F7" s="355">
        <v>1067</v>
      </c>
      <c r="G7" s="357">
        <v>1</v>
      </c>
      <c r="H7" s="355">
        <v>786</v>
      </c>
      <c r="I7" s="357">
        <v>6</v>
      </c>
      <c r="J7" s="355">
        <v>289550</v>
      </c>
      <c r="K7" s="356">
        <v>1</v>
      </c>
      <c r="L7" s="355">
        <v>36000</v>
      </c>
    </row>
    <row r="8" spans="1:12" s="361" customFormat="1" ht="15" hidden="1" customHeight="1">
      <c r="B8" s="350" t="s">
        <v>207</v>
      </c>
      <c r="C8" s="357">
        <v>1</v>
      </c>
      <c r="D8" s="355">
        <v>22</v>
      </c>
      <c r="E8" s="357">
        <v>7</v>
      </c>
      <c r="F8" s="355">
        <v>497</v>
      </c>
      <c r="G8" s="357">
        <v>1</v>
      </c>
      <c r="H8" s="355">
        <v>788</v>
      </c>
      <c r="I8" s="357">
        <v>0</v>
      </c>
      <c r="J8" s="355">
        <v>0</v>
      </c>
      <c r="K8" s="356">
        <v>0</v>
      </c>
      <c r="L8" s="355">
        <v>0</v>
      </c>
    </row>
    <row r="9" spans="1:12" s="361" customFormat="1" ht="15" hidden="1" customHeight="1">
      <c r="B9" s="350" t="s">
        <v>206</v>
      </c>
      <c r="C9" s="357">
        <v>0</v>
      </c>
      <c r="D9" s="355">
        <v>0</v>
      </c>
      <c r="E9" s="357">
        <v>2</v>
      </c>
      <c r="F9" s="355">
        <v>351</v>
      </c>
      <c r="G9" s="357">
        <v>0</v>
      </c>
      <c r="H9" s="355">
        <v>0</v>
      </c>
      <c r="I9" s="357">
        <v>3</v>
      </c>
      <c r="J9" s="355">
        <v>8500</v>
      </c>
      <c r="K9" s="356">
        <v>1</v>
      </c>
      <c r="L9" s="355">
        <v>1800</v>
      </c>
    </row>
    <row r="10" spans="1:12" s="361" customFormat="1" ht="15" hidden="1" customHeight="1">
      <c r="B10" s="362" t="s">
        <v>205</v>
      </c>
      <c r="C10" s="354">
        <v>1</v>
      </c>
      <c r="D10" s="352">
        <v>22</v>
      </c>
      <c r="E10" s="354">
        <v>11</v>
      </c>
      <c r="F10" s="352">
        <v>956</v>
      </c>
      <c r="G10" s="354">
        <v>1</v>
      </c>
      <c r="H10" s="352">
        <v>185</v>
      </c>
      <c r="I10" s="354">
        <v>0</v>
      </c>
      <c r="J10" s="352">
        <v>0</v>
      </c>
      <c r="K10" s="353">
        <v>1</v>
      </c>
      <c r="L10" s="352">
        <v>41000</v>
      </c>
    </row>
    <row r="11" spans="1:12" s="361" customFormat="1" ht="15" hidden="1" customHeight="1">
      <c r="B11" s="351" t="s">
        <v>229</v>
      </c>
      <c r="C11" s="360">
        <f t="shared" ref="C11:L11" si="1">SUM(C12:C15)</f>
        <v>9</v>
      </c>
      <c r="D11" s="358">
        <f t="shared" si="1"/>
        <v>253</v>
      </c>
      <c r="E11" s="360">
        <f t="shared" si="1"/>
        <v>27</v>
      </c>
      <c r="F11" s="358">
        <f t="shared" si="1"/>
        <v>3086</v>
      </c>
      <c r="G11" s="360">
        <f t="shared" si="1"/>
        <v>2</v>
      </c>
      <c r="H11" s="358">
        <f t="shared" si="1"/>
        <v>1485</v>
      </c>
      <c r="I11" s="360">
        <f t="shared" si="1"/>
        <v>9</v>
      </c>
      <c r="J11" s="358">
        <f t="shared" si="1"/>
        <v>281980</v>
      </c>
      <c r="K11" s="359">
        <f t="shared" si="1"/>
        <v>3</v>
      </c>
      <c r="L11" s="358">
        <f t="shared" si="1"/>
        <v>65900</v>
      </c>
    </row>
    <row r="12" spans="1:12" s="361" customFormat="1" ht="15" hidden="1" customHeight="1">
      <c r="B12" s="350" t="s">
        <v>208</v>
      </c>
      <c r="C12" s="357">
        <v>7</v>
      </c>
      <c r="D12" s="355">
        <v>209</v>
      </c>
      <c r="E12" s="357">
        <v>7</v>
      </c>
      <c r="F12" s="355">
        <v>1125</v>
      </c>
      <c r="G12" s="357">
        <v>1</v>
      </c>
      <c r="H12" s="355">
        <v>746</v>
      </c>
      <c r="I12" s="357">
        <v>6</v>
      </c>
      <c r="J12" s="355">
        <v>273730</v>
      </c>
      <c r="K12" s="356">
        <v>1</v>
      </c>
      <c r="L12" s="355">
        <v>37500</v>
      </c>
    </row>
    <row r="13" spans="1:12" s="361" customFormat="1" ht="15" hidden="1" customHeight="1">
      <c r="B13" s="350" t="s">
        <v>207</v>
      </c>
      <c r="C13" s="357">
        <v>1</v>
      </c>
      <c r="D13" s="355">
        <v>21</v>
      </c>
      <c r="E13" s="357">
        <v>7</v>
      </c>
      <c r="F13" s="355">
        <v>594</v>
      </c>
      <c r="G13" s="357">
        <v>1</v>
      </c>
      <c r="H13" s="355">
        <v>739</v>
      </c>
      <c r="I13" s="357">
        <v>0</v>
      </c>
      <c r="J13" s="355">
        <v>0</v>
      </c>
      <c r="K13" s="356">
        <v>0</v>
      </c>
      <c r="L13" s="355">
        <v>0</v>
      </c>
    </row>
    <row r="14" spans="1:12" s="361" customFormat="1" ht="15" hidden="1" customHeight="1">
      <c r="B14" s="350" t="s">
        <v>206</v>
      </c>
      <c r="C14" s="357">
        <v>0</v>
      </c>
      <c r="D14" s="355">
        <v>0</v>
      </c>
      <c r="E14" s="357">
        <v>2</v>
      </c>
      <c r="F14" s="355">
        <v>342</v>
      </c>
      <c r="G14" s="357">
        <v>0</v>
      </c>
      <c r="H14" s="355">
        <v>0</v>
      </c>
      <c r="I14" s="357">
        <v>3</v>
      </c>
      <c r="J14" s="355">
        <v>8250</v>
      </c>
      <c r="K14" s="356">
        <v>1</v>
      </c>
      <c r="L14" s="355">
        <v>700</v>
      </c>
    </row>
    <row r="15" spans="1:12" s="361" customFormat="1" ht="15" hidden="1" customHeight="1">
      <c r="B15" s="362" t="s">
        <v>205</v>
      </c>
      <c r="C15" s="354">
        <v>1</v>
      </c>
      <c r="D15" s="352">
        <v>23</v>
      </c>
      <c r="E15" s="354">
        <v>11</v>
      </c>
      <c r="F15" s="352">
        <v>1025</v>
      </c>
      <c r="G15" s="354">
        <v>0</v>
      </c>
      <c r="H15" s="352">
        <v>0</v>
      </c>
      <c r="I15" s="354">
        <v>0</v>
      </c>
      <c r="J15" s="352">
        <v>0</v>
      </c>
      <c r="K15" s="353">
        <v>1</v>
      </c>
      <c r="L15" s="352">
        <v>27700</v>
      </c>
    </row>
    <row r="16" spans="1:12" s="361" customFormat="1" ht="15" hidden="1" customHeight="1">
      <c r="B16" s="351" t="s">
        <v>134</v>
      </c>
      <c r="C16" s="360">
        <f t="shared" ref="C16:L16" si="2">SUM(C17:C20)</f>
        <v>9</v>
      </c>
      <c r="D16" s="358">
        <f t="shared" si="2"/>
        <v>282</v>
      </c>
      <c r="E16" s="360">
        <f t="shared" si="2"/>
        <v>26</v>
      </c>
      <c r="F16" s="358">
        <f t="shared" si="2"/>
        <v>3140</v>
      </c>
      <c r="G16" s="360">
        <f t="shared" si="2"/>
        <v>2</v>
      </c>
      <c r="H16" s="358">
        <f t="shared" si="2"/>
        <v>1136</v>
      </c>
      <c r="I16" s="360">
        <f t="shared" si="2"/>
        <v>8</v>
      </c>
      <c r="J16" s="358">
        <f t="shared" si="2"/>
        <v>291130</v>
      </c>
      <c r="K16" s="359">
        <f t="shared" si="2"/>
        <v>3</v>
      </c>
      <c r="L16" s="358">
        <f t="shared" si="2"/>
        <v>68500</v>
      </c>
    </row>
    <row r="17" spans="2:12" s="361" customFormat="1" ht="15" hidden="1" customHeight="1">
      <c r="B17" s="350" t="s">
        <v>208</v>
      </c>
      <c r="C17" s="357">
        <v>7</v>
      </c>
      <c r="D17" s="355">
        <v>238</v>
      </c>
      <c r="E17" s="357">
        <v>7</v>
      </c>
      <c r="F17" s="355">
        <v>1117</v>
      </c>
      <c r="G17" s="357">
        <v>1</v>
      </c>
      <c r="H17" s="355">
        <v>516</v>
      </c>
      <c r="I17" s="357">
        <v>6</v>
      </c>
      <c r="J17" s="355">
        <v>285130</v>
      </c>
      <c r="K17" s="356">
        <v>1</v>
      </c>
      <c r="L17" s="355">
        <v>39000</v>
      </c>
    </row>
    <row r="18" spans="2:12" s="361" customFormat="1" ht="15" hidden="1" customHeight="1">
      <c r="B18" s="350" t="s">
        <v>207</v>
      </c>
      <c r="C18" s="357">
        <v>1</v>
      </c>
      <c r="D18" s="355">
        <v>24</v>
      </c>
      <c r="E18" s="357">
        <v>6</v>
      </c>
      <c r="F18" s="355">
        <v>626</v>
      </c>
      <c r="G18" s="357">
        <v>1</v>
      </c>
      <c r="H18" s="355">
        <v>620</v>
      </c>
      <c r="I18" s="357">
        <v>0</v>
      </c>
      <c r="J18" s="355">
        <v>0</v>
      </c>
      <c r="K18" s="356">
        <v>0</v>
      </c>
      <c r="L18" s="355">
        <v>0</v>
      </c>
    </row>
    <row r="19" spans="2:12" s="361" customFormat="1" ht="15" hidden="1" customHeight="1">
      <c r="B19" s="350" t="s">
        <v>206</v>
      </c>
      <c r="C19" s="357">
        <v>0</v>
      </c>
      <c r="D19" s="355">
        <v>0</v>
      </c>
      <c r="E19" s="357">
        <v>2</v>
      </c>
      <c r="F19" s="355">
        <v>349</v>
      </c>
      <c r="G19" s="357">
        <v>0</v>
      </c>
      <c r="H19" s="355">
        <v>0</v>
      </c>
      <c r="I19" s="357">
        <v>2</v>
      </c>
      <c r="J19" s="355">
        <v>6000</v>
      </c>
      <c r="K19" s="356">
        <v>1</v>
      </c>
      <c r="L19" s="355">
        <v>500</v>
      </c>
    </row>
    <row r="20" spans="2:12" s="361" customFormat="1" ht="15" hidden="1" customHeight="1">
      <c r="B20" s="362" t="s">
        <v>205</v>
      </c>
      <c r="C20" s="354">
        <v>1</v>
      </c>
      <c r="D20" s="352">
        <v>20</v>
      </c>
      <c r="E20" s="354">
        <v>11</v>
      </c>
      <c r="F20" s="352">
        <v>1048</v>
      </c>
      <c r="G20" s="354">
        <v>0</v>
      </c>
      <c r="H20" s="352">
        <v>0</v>
      </c>
      <c r="I20" s="354">
        <v>0</v>
      </c>
      <c r="J20" s="352">
        <v>0</v>
      </c>
      <c r="K20" s="353">
        <v>1</v>
      </c>
      <c r="L20" s="352">
        <v>29000</v>
      </c>
    </row>
    <row r="21" spans="2:12" s="361" customFormat="1" ht="15" hidden="1" customHeight="1">
      <c r="B21" s="351" t="s">
        <v>228</v>
      </c>
      <c r="C21" s="360">
        <f t="shared" ref="C21:L21" si="3">SUM(C22:C25)</f>
        <v>8</v>
      </c>
      <c r="D21" s="358">
        <f t="shared" si="3"/>
        <v>252</v>
      </c>
      <c r="E21" s="360">
        <f t="shared" si="3"/>
        <v>25</v>
      </c>
      <c r="F21" s="358">
        <f t="shared" si="3"/>
        <v>2978</v>
      </c>
      <c r="G21" s="360">
        <f t="shared" si="3"/>
        <v>2</v>
      </c>
      <c r="H21" s="358">
        <f t="shared" si="3"/>
        <v>844</v>
      </c>
      <c r="I21" s="360">
        <f t="shared" si="3"/>
        <v>7</v>
      </c>
      <c r="J21" s="358">
        <f t="shared" si="3"/>
        <v>310400</v>
      </c>
      <c r="K21" s="359">
        <f t="shared" si="3"/>
        <v>3</v>
      </c>
      <c r="L21" s="358">
        <f t="shared" si="3"/>
        <v>177700</v>
      </c>
    </row>
    <row r="22" spans="2:12" s="361" customFormat="1" ht="15" hidden="1" customHeight="1">
      <c r="B22" s="350" t="s">
        <v>208</v>
      </c>
      <c r="C22" s="357">
        <v>6</v>
      </c>
      <c r="D22" s="355">
        <v>211</v>
      </c>
      <c r="E22" s="357">
        <v>7</v>
      </c>
      <c r="F22" s="355">
        <v>1042</v>
      </c>
      <c r="G22" s="357">
        <v>1</v>
      </c>
      <c r="H22" s="355">
        <v>395</v>
      </c>
      <c r="I22" s="357">
        <v>5</v>
      </c>
      <c r="J22" s="355">
        <v>307400</v>
      </c>
      <c r="K22" s="356">
        <v>1</v>
      </c>
      <c r="L22" s="355">
        <v>149400</v>
      </c>
    </row>
    <row r="23" spans="2:12" s="361" customFormat="1" ht="15" hidden="1" customHeight="1">
      <c r="B23" s="350" t="s">
        <v>207</v>
      </c>
      <c r="C23" s="357">
        <v>1</v>
      </c>
      <c r="D23" s="355">
        <v>24</v>
      </c>
      <c r="E23" s="357">
        <v>5</v>
      </c>
      <c r="F23" s="355">
        <v>515</v>
      </c>
      <c r="G23" s="357">
        <v>1</v>
      </c>
      <c r="H23" s="355">
        <v>449</v>
      </c>
      <c r="I23" s="357">
        <v>0</v>
      </c>
      <c r="J23" s="355">
        <v>0</v>
      </c>
      <c r="K23" s="356">
        <v>0</v>
      </c>
      <c r="L23" s="355">
        <v>0</v>
      </c>
    </row>
    <row r="24" spans="2:12" s="361" customFormat="1" ht="15" hidden="1" customHeight="1">
      <c r="B24" s="350" t="s">
        <v>206</v>
      </c>
      <c r="C24" s="357">
        <v>0</v>
      </c>
      <c r="D24" s="355">
        <v>0</v>
      </c>
      <c r="E24" s="357">
        <v>2</v>
      </c>
      <c r="F24" s="355">
        <v>363</v>
      </c>
      <c r="G24" s="357">
        <v>0</v>
      </c>
      <c r="H24" s="355">
        <v>0</v>
      </c>
      <c r="I24" s="357">
        <v>2</v>
      </c>
      <c r="J24" s="355">
        <v>3000</v>
      </c>
      <c r="K24" s="356">
        <v>1</v>
      </c>
      <c r="L24" s="355">
        <v>300</v>
      </c>
    </row>
    <row r="25" spans="2:12" s="361" customFormat="1" ht="15" hidden="1" customHeight="1">
      <c r="B25" s="362" t="s">
        <v>205</v>
      </c>
      <c r="C25" s="354">
        <v>1</v>
      </c>
      <c r="D25" s="352">
        <v>17</v>
      </c>
      <c r="E25" s="354">
        <v>11</v>
      </c>
      <c r="F25" s="352">
        <v>1058</v>
      </c>
      <c r="G25" s="354">
        <v>0</v>
      </c>
      <c r="H25" s="352">
        <v>0</v>
      </c>
      <c r="I25" s="354">
        <v>0</v>
      </c>
      <c r="J25" s="352">
        <v>0</v>
      </c>
      <c r="K25" s="353">
        <v>1</v>
      </c>
      <c r="L25" s="352">
        <v>28000</v>
      </c>
    </row>
    <row r="26" spans="2:12" s="361" customFormat="1" ht="15" hidden="1" customHeight="1">
      <c r="B26" s="351" t="s">
        <v>227</v>
      </c>
      <c r="C26" s="360">
        <f t="shared" ref="C26:L26" si="4">SUM(C27:C30)</f>
        <v>8</v>
      </c>
      <c r="D26" s="358">
        <f t="shared" si="4"/>
        <v>248</v>
      </c>
      <c r="E26" s="360">
        <f t="shared" si="4"/>
        <v>25</v>
      </c>
      <c r="F26" s="358">
        <f t="shared" si="4"/>
        <v>2998</v>
      </c>
      <c r="G26" s="360">
        <f t="shared" si="4"/>
        <v>1</v>
      </c>
      <c r="H26" s="358">
        <f t="shared" si="4"/>
        <v>469</v>
      </c>
      <c r="I26" s="360">
        <f t="shared" si="4"/>
        <v>6</v>
      </c>
      <c r="J26" s="358">
        <f t="shared" si="4"/>
        <v>341600</v>
      </c>
      <c r="K26" s="359">
        <f t="shared" si="4"/>
        <v>2</v>
      </c>
      <c r="L26" s="358">
        <f t="shared" si="4"/>
        <v>50200</v>
      </c>
    </row>
    <row r="27" spans="2:12" s="361" customFormat="1" ht="15" hidden="1" customHeight="1">
      <c r="B27" s="350" t="s">
        <v>208</v>
      </c>
      <c r="C27" s="357">
        <v>6</v>
      </c>
      <c r="D27" s="355">
        <v>204</v>
      </c>
      <c r="E27" s="357">
        <v>7</v>
      </c>
      <c r="F27" s="355">
        <v>1095</v>
      </c>
      <c r="G27" s="357">
        <v>1</v>
      </c>
      <c r="H27" s="355">
        <v>469</v>
      </c>
      <c r="I27" s="357">
        <v>5</v>
      </c>
      <c r="J27" s="355">
        <v>340600</v>
      </c>
      <c r="K27" s="356">
        <v>1</v>
      </c>
      <c r="L27" s="355">
        <v>50000</v>
      </c>
    </row>
    <row r="28" spans="2:12" s="361" customFormat="1" ht="15" hidden="1" customHeight="1">
      <c r="B28" s="350" t="s">
        <v>207</v>
      </c>
      <c r="C28" s="357">
        <v>1</v>
      </c>
      <c r="D28" s="355">
        <v>25</v>
      </c>
      <c r="E28" s="357">
        <v>5</v>
      </c>
      <c r="F28" s="355">
        <v>493</v>
      </c>
      <c r="G28" s="357">
        <v>0</v>
      </c>
      <c r="H28" s="355">
        <v>0</v>
      </c>
      <c r="I28" s="357">
        <v>0</v>
      </c>
      <c r="J28" s="355">
        <v>0</v>
      </c>
      <c r="K28" s="356">
        <v>0</v>
      </c>
      <c r="L28" s="355">
        <v>0</v>
      </c>
    </row>
    <row r="29" spans="2:12" s="361" customFormat="1" ht="15" hidden="1" customHeight="1">
      <c r="B29" s="350" t="s">
        <v>206</v>
      </c>
      <c r="C29" s="357">
        <v>0</v>
      </c>
      <c r="D29" s="355">
        <v>0</v>
      </c>
      <c r="E29" s="357">
        <v>2</v>
      </c>
      <c r="F29" s="355">
        <v>332</v>
      </c>
      <c r="G29" s="357">
        <v>0</v>
      </c>
      <c r="H29" s="355">
        <v>0</v>
      </c>
      <c r="I29" s="357">
        <v>1</v>
      </c>
      <c r="J29" s="355">
        <v>1000</v>
      </c>
      <c r="K29" s="356">
        <v>1</v>
      </c>
      <c r="L29" s="355">
        <v>200</v>
      </c>
    </row>
    <row r="30" spans="2:12" s="361" customFormat="1" ht="15" hidden="1" customHeight="1">
      <c r="B30" s="362" t="s">
        <v>205</v>
      </c>
      <c r="C30" s="354">
        <v>1</v>
      </c>
      <c r="D30" s="352">
        <v>19</v>
      </c>
      <c r="E30" s="354">
        <v>11</v>
      </c>
      <c r="F30" s="352">
        <v>1078</v>
      </c>
      <c r="G30" s="354">
        <v>0</v>
      </c>
      <c r="H30" s="352">
        <v>0</v>
      </c>
      <c r="I30" s="354">
        <v>0</v>
      </c>
      <c r="J30" s="352">
        <v>0</v>
      </c>
      <c r="K30" s="353">
        <v>0</v>
      </c>
      <c r="L30" s="352">
        <v>0</v>
      </c>
    </row>
    <row r="31" spans="2:12" s="367" customFormat="1" ht="15" hidden="1" customHeight="1">
      <c r="B31" s="351" t="s">
        <v>226</v>
      </c>
      <c r="C31" s="360">
        <f t="shared" ref="C31:L31" si="5">SUM(C32:C35)</f>
        <v>7</v>
      </c>
      <c r="D31" s="358">
        <f t="shared" si="5"/>
        <v>258</v>
      </c>
      <c r="E31" s="360">
        <f t="shared" si="5"/>
        <v>24</v>
      </c>
      <c r="F31" s="358">
        <f t="shared" si="5"/>
        <v>2937</v>
      </c>
      <c r="G31" s="360">
        <f t="shared" si="5"/>
        <v>1</v>
      </c>
      <c r="H31" s="358">
        <f t="shared" si="5"/>
        <v>684</v>
      </c>
      <c r="I31" s="360">
        <f t="shared" si="5"/>
        <v>6</v>
      </c>
      <c r="J31" s="358">
        <f t="shared" si="5"/>
        <v>341800</v>
      </c>
      <c r="K31" s="359">
        <f t="shared" si="5"/>
        <v>1</v>
      </c>
      <c r="L31" s="358">
        <f t="shared" si="5"/>
        <v>150000</v>
      </c>
    </row>
    <row r="32" spans="2:12" s="361" customFormat="1" ht="15" hidden="1" customHeight="1">
      <c r="B32" s="350" t="s">
        <v>208</v>
      </c>
      <c r="C32" s="357">
        <v>5</v>
      </c>
      <c r="D32" s="355">
        <v>221</v>
      </c>
      <c r="E32" s="357">
        <v>7</v>
      </c>
      <c r="F32" s="355">
        <v>1101</v>
      </c>
      <c r="G32" s="357">
        <v>1</v>
      </c>
      <c r="H32" s="355">
        <v>684</v>
      </c>
      <c r="I32" s="357">
        <v>5</v>
      </c>
      <c r="J32" s="355">
        <v>340600</v>
      </c>
      <c r="K32" s="356">
        <v>1</v>
      </c>
      <c r="L32" s="355">
        <v>150000</v>
      </c>
    </row>
    <row r="33" spans="2:12" s="361" customFormat="1" ht="15" hidden="1" customHeight="1">
      <c r="B33" s="350" t="s">
        <v>207</v>
      </c>
      <c r="C33" s="357">
        <v>1</v>
      </c>
      <c r="D33" s="355">
        <v>21</v>
      </c>
      <c r="E33" s="357">
        <v>5</v>
      </c>
      <c r="F33" s="355">
        <v>512</v>
      </c>
      <c r="G33" s="357">
        <v>0</v>
      </c>
      <c r="H33" s="355">
        <v>0</v>
      </c>
      <c r="I33" s="357">
        <v>0</v>
      </c>
      <c r="J33" s="355">
        <v>0</v>
      </c>
      <c r="K33" s="356">
        <v>0</v>
      </c>
      <c r="L33" s="355">
        <v>0</v>
      </c>
    </row>
    <row r="34" spans="2:12" s="361" customFormat="1" ht="15" hidden="1" customHeight="1">
      <c r="B34" s="350" t="s">
        <v>206</v>
      </c>
      <c r="C34" s="357">
        <v>0</v>
      </c>
      <c r="D34" s="355">
        <v>0</v>
      </c>
      <c r="E34" s="357">
        <v>2</v>
      </c>
      <c r="F34" s="355">
        <v>339</v>
      </c>
      <c r="G34" s="357">
        <v>0</v>
      </c>
      <c r="H34" s="355">
        <v>0</v>
      </c>
      <c r="I34" s="357">
        <v>1</v>
      </c>
      <c r="J34" s="355">
        <v>1200</v>
      </c>
      <c r="K34" s="356">
        <v>0</v>
      </c>
      <c r="L34" s="355">
        <v>0</v>
      </c>
    </row>
    <row r="35" spans="2:12" s="361" customFormat="1" ht="15" hidden="1" customHeight="1">
      <c r="B35" s="362" t="s">
        <v>205</v>
      </c>
      <c r="C35" s="354">
        <v>1</v>
      </c>
      <c r="D35" s="352">
        <v>16</v>
      </c>
      <c r="E35" s="354">
        <v>10</v>
      </c>
      <c r="F35" s="352">
        <v>985</v>
      </c>
      <c r="G35" s="354">
        <v>0</v>
      </c>
      <c r="H35" s="352">
        <v>0</v>
      </c>
      <c r="I35" s="354">
        <v>0</v>
      </c>
      <c r="J35" s="352">
        <v>0</v>
      </c>
      <c r="K35" s="353">
        <v>0</v>
      </c>
      <c r="L35" s="352">
        <v>0</v>
      </c>
    </row>
    <row r="36" spans="2:12" s="367" customFormat="1" ht="15" hidden="1" customHeight="1">
      <c r="B36" s="351" t="s">
        <v>225</v>
      </c>
      <c r="C36" s="360">
        <f t="shared" ref="C36:L36" si="6">SUM(C37:C40)</f>
        <v>7</v>
      </c>
      <c r="D36" s="358">
        <f t="shared" si="6"/>
        <v>255</v>
      </c>
      <c r="E36" s="360">
        <f t="shared" si="6"/>
        <v>24</v>
      </c>
      <c r="F36" s="358">
        <f t="shared" si="6"/>
        <v>2831</v>
      </c>
      <c r="G36" s="360">
        <f t="shared" si="6"/>
        <v>1</v>
      </c>
      <c r="H36" s="358">
        <f t="shared" si="6"/>
        <v>674</v>
      </c>
      <c r="I36" s="360">
        <f t="shared" si="6"/>
        <v>7</v>
      </c>
      <c r="J36" s="358">
        <f t="shared" si="6"/>
        <v>392420</v>
      </c>
      <c r="K36" s="359">
        <f t="shared" si="6"/>
        <v>2</v>
      </c>
      <c r="L36" s="358">
        <f t="shared" si="6"/>
        <v>145000</v>
      </c>
    </row>
    <row r="37" spans="2:12" s="361" customFormat="1" ht="14.1" hidden="1" customHeight="1">
      <c r="B37" s="350" t="s">
        <v>208</v>
      </c>
      <c r="C37" s="357">
        <v>5</v>
      </c>
      <c r="D37" s="355">
        <v>221</v>
      </c>
      <c r="E37" s="357">
        <v>7</v>
      </c>
      <c r="F37" s="355">
        <v>979</v>
      </c>
      <c r="G37" s="357">
        <v>1</v>
      </c>
      <c r="H37" s="355">
        <v>674</v>
      </c>
      <c r="I37" s="357">
        <v>5</v>
      </c>
      <c r="J37" s="355">
        <v>391470</v>
      </c>
      <c r="K37" s="356">
        <v>1</v>
      </c>
      <c r="L37" s="355">
        <v>120000</v>
      </c>
    </row>
    <row r="38" spans="2:12" s="361" customFormat="1" ht="14.1" hidden="1" customHeight="1">
      <c r="B38" s="350" t="s">
        <v>207</v>
      </c>
      <c r="C38" s="357">
        <v>1</v>
      </c>
      <c r="D38" s="355">
        <v>18</v>
      </c>
      <c r="E38" s="357">
        <v>5</v>
      </c>
      <c r="F38" s="355">
        <v>559</v>
      </c>
      <c r="G38" s="357">
        <v>0</v>
      </c>
      <c r="H38" s="355">
        <v>0</v>
      </c>
      <c r="I38" s="357">
        <v>0</v>
      </c>
      <c r="J38" s="355">
        <v>0</v>
      </c>
      <c r="K38" s="356">
        <v>0</v>
      </c>
      <c r="L38" s="355">
        <v>0</v>
      </c>
    </row>
    <row r="39" spans="2:12" s="361" customFormat="1" ht="14.1" hidden="1" customHeight="1">
      <c r="B39" s="350" t="s">
        <v>206</v>
      </c>
      <c r="C39" s="357">
        <v>0</v>
      </c>
      <c r="D39" s="355">
        <v>0</v>
      </c>
      <c r="E39" s="357">
        <v>2</v>
      </c>
      <c r="F39" s="355">
        <v>323</v>
      </c>
      <c r="G39" s="357">
        <v>0</v>
      </c>
      <c r="H39" s="355">
        <v>0</v>
      </c>
      <c r="I39" s="357">
        <v>2</v>
      </c>
      <c r="J39" s="355">
        <v>950</v>
      </c>
      <c r="K39" s="356">
        <v>0</v>
      </c>
      <c r="L39" s="355">
        <v>0</v>
      </c>
    </row>
    <row r="40" spans="2:12" s="361" customFormat="1" ht="14.1" hidden="1" customHeight="1">
      <c r="B40" s="362" t="s">
        <v>205</v>
      </c>
      <c r="C40" s="354">
        <v>1</v>
      </c>
      <c r="D40" s="352">
        <v>16</v>
      </c>
      <c r="E40" s="354">
        <v>10</v>
      </c>
      <c r="F40" s="352">
        <v>970</v>
      </c>
      <c r="G40" s="354">
        <v>0</v>
      </c>
      <c r="H40" s="352">
        <v>0</v>
      </c>
      <c r="I40" s="354">
        <v>0</v>
      </c>
      <c r="J40" s="352">
        <v>0</v>
      </c>
      <c r="K40" s="353">
        <v>1</v>
      </c>
      <c r="L40" s="352">
        <v>25000</v>
      </c>
    </row>
    <row r="41" spans="2:12" s="361" customFormat="1" ht="15" hidden="1" customHeight="1">
      <c r="B41" s="351" t="s">
        <v>136</v>
      </c>
      <c r="C41" s="360">
        <f t="shared" ref="C41:L41" si="7">SUM(C42:C45)</f>
        <v>7</v>
      </c>
      <c r="D41" s="358">
        <f t="shared" si="7"/>
        <v>257</v>
      </c>
      <c r="E41" s="360">
        <f t="shared" si="7"/>
        <v>27</v>
      </c>
      <c r="F41" s="358">
        <f t="shared" si="7"/>
        <v>2762</v>
      </c>
      <c r="G41" s="360">
        <f t="shared" si="7"/>
        <v>0</v>
      </c>
      <c r="H41" s="358">
        <f t="shared" si="7"/>
        <v>0</v>
      </c>
      <c r="I41" s="360">
        <f t="shared" si="7"/>
        <v>7</v>
      </c>
      <c r="J41" s="358">
        <f t="shared" si="7"/>
        <v>366014</v>
      </c>
      <c r="K41" s="359">
        <f t="shared" si="7"/>
        <v>2</v>
      </c>
      <c r="L41" s="358">
        <f t="shared" si="7"/>
        <v>35000</v>
      </c>
    </row>
    <row r="42" spans="2:12" s="361" customFormat="1" ht="14.1" hidden="1" customHeight="1">
      <c r="B42" s="350" t="s">
        <v>208</v>
      </c>
      <c r="C42" s="357">
        <v>5</v>
      </c>
      <c r="D42" s="355">
        <v>217</v>
      </c>
      <c r="E42" s="357">
        <v>10</v>
      </c>
      <c r="F42" s="355">
        <v>956</v>
      </c>
      <c r="G42" s="357">
        <v>0</v>
      </c>
      <c r="H42" s="355">
        <v>0</v>
      </c>
      <c r="I42" s="357">
        <v>5</v>
      </c>
      <c r="J42" s="355">
        <v>365444</v>
      </c>
      <c r="K42" s="356">
        <v>1</v>
      </c>
      <c r="L42" s="355">
        <v>35000</v>
      </c>
    </row>
    <row r="43" spans="2:12" s="361" customFormat="1" ht="14.1" hidden="1" customHeight="1">
      <c r="B43" s="350" t="s">
        <v>207</v>
      </c>
      <c r="C43" s="357">
        <v>1</v>
      </c>
      <c r="D43" s="355">
        <v>22</v>
      </c>
      <c r="E43" s="357">
        <v>5</v>
      </c>
      <c r="F43" s="355">
        <v>550</v>
      </c>
      <c r="G43" s="357">
        <v>0</v>
      </c>
      <c r="H43" s="355">
        <v>0</v>
      </c>
      <c r="I43" s="357">
        <v>0</v>
      </c>
      <c r="J43" s="355">
        <v>0</v>
      </c>
      <c r="K43" s="356">
        <v>0</v>
      </c>
      <c r="L43" s="355">
        <v>0</v>
      </c>
    </row>
    <row r="44" spans="2:12" s="361" customFormat="1" ht="14.1" hidden="1" customHeight="1">
      <c r="B44" s="350" t="s">
        <v>206</v>
      </c>
      <c r="C44" s="357">
        <v>0</v>
      </c>
      <c r="D44" s="355">
        <v>0</v>
      </c>
      <c r="E44" s="357">
        <v>2</v>
      </c>
      <c r="F44" s="355">
        <v>330</v>
      </c>
      <c r="G44" s="357">
        <v>0</v>
      </c>
      <c r="H44" s="355">
        <v>0</v>
      </c>
      <c r="I44" s="357">
        <v>2</v>
      </c>
      <c r="J44" s="355">
        <v>570</v>
      </c>
      <c r="K44" s="356">
        <v>0</v>
      </c>
      <c r="L44" s="355">
        <v>0</v>
      </c>
    </row>
    <row r="45" spans="2:12" s="361" customFormat="1" ht="14.1" hidden="1" customHeight="1">
      <c r="B45" s="362" t="s">
        <v>205</v>
      </c>
      <c r="C45" s="354">
        <v>1</v>
      </c>
      <c r="D45" s="352">
        <v>18</v>
      </c>
      <c r="E45" s="354">
        <v>10</v>
      </c>
      <c r="F45" s="352">
        <v>926</v>
      </c>
      <c r="G45" s="354">
        <v>0</v>
      </c>
      <c r="H45" s="352">
        <v>0</v>
      </c>
      <c r="I45" s="354">
        <v>0</v>
      </c>
      <c r="J45" s="352">
        <v>0</v>
      </c>
      <c r="K45" s="353">
        <v>1</v>
      </c>
      <c r="L45" s="352"/>
    </row>
    <row r="46" spans="2:12" s="361" customFormat="1" ht="15" hidden="1" customHeight="1">
      <c r="B46" s="366" t="s">
        <v>224</v>
      </c>
      <c r="C46" s="365">
        <v>7</v>
      </c>
      <c r="D46" s="363">
        <v>234</v>
      </c>
      <c r="E46" s="365">
        <v>26</v>
      </c>
      <c r="F46" s="363">
        <v>2577</v>
      </c>
      <c r="G46" s="365">
        <v>0</v>
      </c>
      <c r="H46" s="363">
        <v>0</v>
      </c>
      <c r="I46" s="365">
        <v>6</v>
      </c>
      <c r="J46" s="363">
        <v>364840</v>
      </c>
      <c r="K46" s="364">
        <v>2</v>
      </c>
      <c r="L46" s="363">
        <v>58000</v>
      </c>
    </row>
    <row r="47" spans="2:12" s="361" customFormat="1" ht="15" hidden="1" customHeight="1">
      <c r="B47" s="366" t="s">
        <v>223</v>
      </c>
      <c r="C47" s="365">
        <v>6</v>
      </c>
      <c r="D47" s="363">
        <v>231</v>
      </c>
      <c r="E47" s="365">
        <v>24</v>
      </c>
      <c r="F47" s="363">
        <v>2619</v>
      </c>
      <c r="G47" s="365">
        <v>0</v>
      </c>
      <c r="H47" s="363">
        <v>0</v>
      </c>
      <c r="I47" s="365">
        <v>6</v>
      </c>
      <c r="J47" s="363">
        <v>366438</v>
      </c>
      <c r="K47" s="364">
        <v>2</v>
      </c>
      <c r="L47" s="363">
        <v>63500</v>
      </c>
    </row>
    <row r="48" spans="2:12" s="361" customFormat="1" ht="15" hidden="1" customHeight="1">
      <c r="B48" s="351" t="s">
        <v>222</v>
      </c>
      <c r="C48" s="360">
        <v>6</v>
      </c>
      <c r="D48" s="358">
        <v>233</v>
      </c>
      <c r="E48" s="360">
        <v>24</v>
      </c>
      <c r="F48" s="358">
        <v>2556</v>
      </c>
      <c r="G48" s="360">
        <v>0</v>
      </c>
      <c r="H48" s="358">
        <v>0</v>
      </c>
      <c r="I48" s="360">
        <v>5</v>
      </c>
      <c r="J48" s="358">
        <v>325050</v>
      </c>
      <c r="K48" s="359">
        <v>2</v>
      </c>
      <c r="L48" s="358">
        <v>60000</v>
      </c>
    </row>
    <row r="49" spans="2:12" s="361" customFormat="1" ht="15" hidden="1" customHeight="1">
      <c r="B49" s="351" t="s">
        <v>221</v>
      </c>
      <c r="C49" s="360">
        <f t="shared" ref="C49:L49" si="8">SUM(C50:C53)</f>
        <v>6</v>
      </c>
      <c r="D49" s="358">
        <f t="shared" si="8"/>
        <v>209</v>
      </c>
      <c r="E49" s="360">
        <f t="shared" si="8"/>
        <v>19</v>
      </c>
      <c r="F49" s="358">
        <f t="shared" si="8"/>
        <v>2045</v>
      </c>
      <c r="G49" s="360">
        <f t="shared" si="8"/>
        <v>0</v>
      </c>
      <c r="H49" s="358">
        <f t="shared" si="8"/>
        <v>0</v>
      </c>
      <c r="I49" s="360">
        <f t="shared" si="8"/>
        <v>5</v>
      </c>
      <c r="J49" s="358">
        <f t="shared" si="8"/>
        <v>384504</v>
      </c>
      <c r="K49" s="359">
        <f t="shared" si="8"/>
        <v>2</v>
      </c>
      <c r="L49" s="358">
        <f t="shared" si="8"/>
        <v>66900</v>
      </c>
    </row>
    <row r="50" spans="2:12" s="361" customFormat="1" ht="15" hidden="1" customHeight="1">
      <c r="B50" s="350" t="s">
        <v>208</v>
      </c>
      <c r="C50" s="357">
        <v>5</v>
      </c>
      <c r="D50" s="355">
        <v>193</v>
      </c>
      <c r="E50" s="357">
        <v>7</v>
      </c>
      <c r="F50" s="355">
        <v>813</v>
      </c>
      <c r="G50" s="357">
        <v>0</v>
      </c>
      <c r="H50" s="355">
        <v>0</v>
      </c>
      <c r="I50" s="357">
        <v>4</v>
      </c>
      <c r="J50" s="355">
        <v>384154</v>
      </c>
      <c r="K50" s="356">
        <v>2</v>
      </c>
      <c r="L50" s="355">
        <v>66900</v>
      </c>
    </row>
    <row r="51" spans="2:12" s="361" customFormat="1" ht="15" hidden="1" customHeight="1">
      <c r="B51" s="350" t="s">
        <v>207</v>
      </c>
      <c r="C51" s="357">
        <v>1</v>
      </c>
      <c r="D51" s="355">
        <v>16</v>
      </c>
      <c r="E51" s="357">
        <v>5</v>
      </c>
      <c r="F51" s="355">
        <v>471</v>
      </c>
      <c r="G51" s="357">
        <v>0</v>
      </c>
      <c r="H51" s="355">
        <v>0</v>
      </c>
      <c r="I51" s="357">
        <v>0</v>
      </c>
      <c r="J51" s="355">
        <v>0</v>
      </c>
      <c r="K51" s="356">
        <v>0</v>
      </c>
      <c r="L51" s="355">
        <v>0</v>
      </c>
    </row>
    <row r="52" spans="2:12" s="361" customFormat="1" ht="15" hidden="1" customHeight="1">
      <c r="B52" s="350" t="s">
        <v>206</v>
      </c>
      <c r="C52" s="357">
        <v>0</v>
      </c>
      <c r="D52" s="355">
        <v>0</v>
      </c>
      <c r="E52" s="357">
        <v>2</v>
      </c>
      <c r="F52" s="355">
        <v>275</v>
      </c>
      <c r="G52" s="357">
        <v>0</v>
      </c>
      <c r="H52" s="355">
        <v>0</v>
      </c>
      <c r="I52" s="357">
        <v>1</v>
      </c>
      <c r="J52" s="355">
        <v>350</v>
      </c>
      <c r="K52" s="356">
        <v>0</v>
      </c>
      <c r="L52" s="355">
        <v>0</v>
      </c>
    </row>
    <row r="53" spans="2:12" s="361" customFormat="1" ht="15" hidden="1" customHeight="1">
      <c r="B53" s="362" t="s">
        <v>205</v>
      </c>
      <c r="C53" s="354">
        <v>0</v>
      </c>
      <c r="D53" s="352">
        <v>0</v>
      </c>
      <c r="E53" s="354">
        <v>5</v>
      </c>
      <c r="F53" s="352">
        <v>486</v>
      </c>
      <c r="G53" s="354">
        <v>0</v>
      </c>
      <c r="H53" s="352">
        <v>0</v>
      </c>
      <c r="I53" s="354">
        <v>0</v>
      </c>
      <c r="J53" s="352">
        <v>0</v>
      </c>
      <c r="K53" s="353">
        <v>0</v>
      </c>
      <c r="L53" s="352">
        <v>0</v>
      </c>
    </row>
    <row r="54" spans="2:12" s="361" customFormat="1" ht="15" hidden="1" customHeight="1">
      <c r="B54" s="351" t="s">
        <v>137</v>
      </c>
      <c r="C54" s="360">
        <v>6</v>
      </c>
      <c r="D54" s="358">
        <v>192</v>
      </c>
      <c r="E54" s="360">
        <v>22</v>
      </c>
      <c r="F54" s="358">
        <v>2119</v>
      </c>
      <c r="G54" s="360">
        <v>0</v>
      </c>
      <c r="H54" s="358">
        <v>0</v>
      </c>
      <c r="I54" s="360">
        <v>6</v>
      </c>
      <c r="J54" s="358">
        <v>504363</v>
      </c>
      <c r="K54" s="359">
        <v>1</v>
      </c>
      <c r="L54" s="358">
        <v>33000</v>
      </c>
    </row>
    <row r="55" spans="2:12" s="361" customFormat="1" ht="15" hidden="1" customHeight="1">
      <c r="B55" s="350" t="s">
        <v>208</v>
      </c>
      <c r="C55" s="357">
        <v>5</v>
      </c>
      <c r="D55" s="355">
        <v>182</v>
      </c>
      <c r="E55" s="357">
        <v>7</v>
      </c>
      <c r="F55" s="355">
        <v>636</v>
      </c>
      <c r="G55" s="357">
        <v>0</v>
      </c>
      <c r="H55" s="355">
        <v>0</v>
      </c>
      <c r="I55" s="357">
        <v>4</v>
      </c>
      <c r="J55" s="355">
        <v>503100</v>
      </c>
      <c r="K55" s="356">
        <v>1</v>
      </c>
      <c r="L55" s="355">
        <v>33000</v>
      </c>
    </row>
    <row r="56" spans="2:12" s="361" customFormat="1" ht="15" hidden="1" customHeight="1">
      <c r="B56" s="350" t="s">
        <v>207</v>
      </c>
      <c r="C56" s="357">
        <v>1</v>
      </c>
      <c r="D56" s="355">
        <v>10</v>
      </c>
      <c r="E56" s="357">
        <v>5</v>
      </c>
      <c r="F56" s="355">
        <v>487</v>
      </c>
      <c r="G56" s="357">
        <v>0</v>
      </c>
      <c r="H56" s="355">
        <v>0</v>
      </c>
      <c r="I56" s="357">
        <v>0</v>
      </c>
      <c r="J56" s="355">
        <v>0</v>
      </c>
      <c r="K56" s="356">
        <v>0</v>
      </c>
      <c r="L56" s="355">
        <v>0</v>
      </c>
    </row>
    <row r="57" spans="2:12" s="361" customFormat="1" ht="15" hidden="1" customHeight="1">
      <c r="B57" s="350" t="s">
        <v>206</v>
      </c>
      <c r="C57" s="357">
        <v>0</v>
      </c>
      <c r="D57" s="355">
        <v>0</v>
      </c>
      <c r="E57" s="357">
        <v>2</v>
      </c>
      <c r="F57" s="355">
        <v>262</v>
      </c>
      <c r="G57" s="357">
        <v>0</v>
      </c>
      <c r="H57" s="355">
        <v>0</v>
      </c>
      <c r="I57" s="357">
        <v>1</v>
      </c>
      <c r="J57" s="355">
        <v>350</v>
      </c>
      <c r="K57" s="356">
        <v>0</v>
      </c>
      <c r="L57" s="355">
        <v>0</v>
      </c>
    </row>
    <row r="58" spans="2:12" s="361" customFormat="1" ht="0.75" hidden="1" customHeight="1">
      <c r="B58" s="362" t="s">
        <v>205</v>
      </c>
      <c r="C58" s="354">
        <v>0</v>
      </c>
      <c r="D58" s="352">
        <v>0</v>
      </c>
      <c r="E58" s="354">
        <v>8</v>
      </c>
      <c r="F58" s="352">
        <v>734</v>
      </c>
      <c r="G58" s="354">
        <v>0</v>
      </c>
      <c r="H58" s="352">
        <v>0</v>
      </c>
      <c r="I58" s="354">
        <v>1</v>
      </c>
      <c r="J58" s="352">
        <v>913</v>
      </c>
      <c r="K58" s="353">
        <v>0</v>
      </c>
      <c r="L58" s="352">
        <v>0</v>
      </c>
    </row>
    <row r="59" spans="2:12" s="361" customFormat="1" ht="15" hidden="1" customHeight="1">
      <c r="B59" s="351" t="s">
        <v>220</v>
      </c>
      <c r="C59" s="360">
        <v>6</v>
      </c>
      <c r="D59" s="358">
        <v>167</v>
      </c>
      <c r="E59" s="360">
        <v>19</v>
      </c>
      <c r="F59" s="358">
        <v>1932</v>
      </c>
      <c r="G59" s="360">
        <v>0</v>
      </c>
      <c r="H59" s="358">
        <v>0</v>
      </c>
      <c r="I59" s="360">
        <v>6</v>
      </c>
      <c r="J59" s="358">
        <v>519750</v>
      </c>
      <c r="K59" s="359">
        <v>2</v>
      </c>
      <c r="L59" s="358">
        <v>69000</v>
      </c>
    </row>
    <row r="60" spans="2:12" s="361" customFormat="1" ht="15" hidden="1" customHeight="1">
      <c r="B60" s="350" t="s">
        <v>208</v>
      </c>
      <c r="C60" s="357">
        <v>5</v>
      </c>
      <c r="D60" s="355">
        <v>160</v>
      </c>
      <c r="E60" s="357">
        <v>5</v>
      </c>
      <c r="F60" s="355">
        <v>599</v>
      </c>
      <c r="G60" s="357">
        <v>0</v>
      </c>
      <c r="H60" s="355">
        <v>0</v>
      </c>
      <c r="I60" s="357">
        <v>4</v>
      </c>
      <c r="J60" s="355">
        <v>518540</v>
      </c>
      <c r="K60" s="356">
        <v>2</v>
      </c>
      <c r="L60" s="355">
        <v>69000</v>
      </c>
    </row>
    <row r="61" spans="2:12" s="361" customFormat="1" ht="15" hidden="1" customHeight="1">
      <c r="B61" s="350" t="s">
        <v>207</v>
      </c>
      <c r="C61" s="357">
        <v>1</v>
      </c>
      <c r="D61" s="355">
        <v>7</v>
      </c>
      <c r="E61" s="357">
        <v>4</v>
      </c>
      <c r="F61" s="355">
        <v>405</v>
      </c>
      <c r="G61" s="357">
        <v>0</v>
      </c>
      <c r="H61" s="355">
        <v>0</v>
      </c>
      <c r="I61" s="357">
        <v>0</v>
      </c>
      <c r="J61" s="355">
        <v>0</v>
      </c>
      <c r="K61" s="356">
        <v>0</v>
      </c>
      <c r="L61" s="355">
        <v>0</v>
      </c>
    </row>
    <row r="62" spans="2:12" s="361" customFormat="1" ht="15" hidden="1" customHeight="1">
      <c r="B62" s="350" t="s">
        <v>206</v>
      </c>
      <c r="C62" s="357">
        <v>0</v>
      </c>
      <c r="D62" s="355">
        <v>0</v>
      </c>
      <c r="E62" s="357">
        <v>2</v>
      </c>
      <c r="F62" s="355">
        <v>247</v>
      </c>
      <c r="G62" s="357">
        <v>0</v>
      </c>
      <c r="H62" s="355">
        <v>0</v>
      </c>
      <c r="I62" s="357">
        <v>1</v>
      </c>
      <c r="J62" s="355">
        <v>200</v>
      </c>
      <c r="K62" s="356">
        <v>0</v>
      </c>
      <c r="L62" s="355">
        <v>0</v>
      </c>
    </row>
    <row r="63" spans="2:12" s="361" customFormat="1" ht="15" hidden="1" customHeight="1">
      <c r="B63" s="362" t="s">
        <v>205</v>
      </c>
      <c r="C63" s="354">
        <v>0</v>
      </c>
      <c r="D63" s="352">
        <v>0</v>
      </c>
      <c r="E63" s="354">
        <v>8</v>
      </c>
      <c r="F63" s="352">
        <v>681</v>
      </c>
      <c r="G63" s="354">
        <v>0</v>
      </c>
      <c r="H63" s="352">
        <v>0</v>
      </c>
      <c r="I63" s="354">
        <v>1</v>
      </c>
      <c r="J63" s="352">
        <v>1010</v>
      </c>
      <c r="K63" s="353">
        <v>0</v>
      </c>
      <c r="L63" s="352">
        <v>0</v>
      </c>
    </row>
    <row r="64" spans="2:12" s="361" customFormat="1" ht="15" hidden="1" customHeight="1">
      <c r="B64" s="351" t="s">
        <v>219</v>
      </c>
      <c r="C64" s="360">
        <f t="shared" ref="C64:L64" si="9">SUM(C65:C68)</f>
        <v>5</v>
      </c>
      <c r="D64" s="358">
        <f t="shared" si="9"/>
        <v>158</v>
      </c>
      <c r="E64" s="360">
        <f t="shared" si="9"/>
        <v>19</v>
      </c>
      <c r="F64" s="358">
        <f t="shared" si="9"/>
        <v>1890</v>
      </c>
      <c r="G64" s="360">
        <f t="shared" si="9"/>
        <v>0</v>
      </c>
      <c r="H64" s="358">
        <f t="shared" si="9"/>
        <v>0</v>
      </c>
      <c r="I64" s="360">
        <f t="shared" si="9"/>
        <v>6</v>
      </c>
      <c r="J64" s="358">
        <f t="shared" si="9"/>
        <v>489321</v>
      </c>
      <c r="K64" s="359">
        <f t="shared" si="9"/>
        <v>1</v>
      </c>
      <c r="L64" s="358">
        <f t="shared" si="9"/>
        <v>34000</v>
      </c>
    </row>
    <row r="65" spans="2:12" s="361" customFormat="1" ht="15" hidden="1" customHeight="1">
      <c r="B65" s="350" t="s">
        <v>208</v>
      </c>
      <c r="C65" s="357">
        <v>4</v>
      </c>
      <c r="D65" s="355">
        <v>149</v>
      </c>
      <c r="E65" s="357">
        <v>5</v>
      </c>
      <c r="F65" s="355">
        <v>581</v>
      </c>
      <c r="G65" s="357">
        <v>0</v>
      </c>
      <c r="H65" s="355">
        <v>0</v>
      </c>
      <c r="I65" s="357">
        <v>4</v>
      </c>
      <c r="J65" s="355">
        <v>488180</v>
      </c>
      <c r="K65" s="356">
        <v>1</v>
      </c>
      <c r="L65" s="355">
        <v>34000</v>
      </c>
    </row>
    <row r="66" spans="2:12" s="361" customFormat="1" ht="15" hidden="1" customHeight="1">
      <c r="B66" s="350" t="s">
        <v>207</v>
      </c>
      <c r="C66" s="357">
        <v>1</v>
      </c>
      <c r="D66" s="355">
        <v>9</v>
      </c>
      <c r="E66" s="357">
        <v>4</v>
      </c>
      <c r="F66" s="355">
        <v>431</v>
      </c>
      <c r="G66" s="357">
        <v>0</v>
      </c>
      <c r="H66" s="355">
        <v>0</v>
      </c>
      <c r="I66" s="357">
        <v>0</v>
      </c>
      <c r="J66" s="355">
        <v>0</v>
      </c>
      <c r="K66" s="356">
        <v>0</v>
      </c>
      <c r="L66" s="355">
        <v>0</v>
      </c>
    </row>
    <row r="67" spans="2:12" s="361" customFormat="1" ht="15" hidden="1" customHeight="1">
      <c r="B67" s="350" t="s">
        <v>206</v>
      </c>
      <c r="C67" s="357">
        <v>0</v>
      </c>
      <c r="D67" s="355">
        <v>0</v>
      </c>
      <c r="E67" s="357">
        <v>2</v>
      </c>
      <c r="F67" s="355">
        <v>199</v>
      </c>
      <c r="G67" s="357">
        <v>0</v>
      </c>
      <c r="H67" s="355">
        <v>0</v>
      </c>
      <c r="I67" s="357">
        <v>1</v>
      </c>
      <c r="J67" s="355">
        <v>100</v>
      </c>
      <c r="K67" s="356">
        <v>0</v>
      </c>
      <c r="L67" s="355">
        <v>0</v>
      </c>
    </row>
    <row r="68" spans="2:12" s="361" customFormat="1" ht="15" hidden="1" customHeight="1">
      <c r="B68" s="362" t="s">
        <v>205</v>
      </c>
      <c r="C68" s="354">
        <v>0</v>
      </c>
      <c r="D68" s="352">
        <v>0</v>
      </c>
      <c r="E68" s="354">
        <v>8</v>
      </c>
      <c r="F68" s="352">
        <v>679</v>
      </c>
      <c r="G68" s="354">
        <v>0</v>
      </c>
      <c r="H68" s="352">
        <v>0</v>
      </c>
      <c r="I68" s="354">
        <v>1</v>
      </c>
      <c r="J68" s="352">
        <v>1041</v>
      </c>
      <c r="K68" s="353">
        <v>0</v>
      </c>
      <c r="L68" s="352">
        <v>0</v>
      </c>
    </row>
    <row r="69" spans="2:12" s="361" customFormat="1" ht="15" hidden="1" customHeight="1">
      <c r="B69" s="351" t="s">
        <v>218</v>
      </c>
      <c r="C69" s="360">
        <f t="shared" ref="C69:L69" si="10">SUM(C70:C73)</f>
        <v>5</v>
      </c>
      <c r="D69" s="358">
        <f t="shared" si="10"/>
        <v>166</v>
      </c>
      <c r="E69" s="360">
        <f t="shared" si="10"/>
        <v>19</v>
      </c>
      <c r="F69" s="358">
        <f t="shared" si="10"/>
        <v>1769</v>
      </c>
      <c r="G69" s="360">
        <f t="shared" si="10"/>
        <v>0</v>
      </c>
      <c r="H69" s="358">
        <f t="shared" si="10"/>
        <v>0</v>
      </c>
      <c r="I69" s="360">
        <f t="shared" si="10"/>
        <v>5</v>
      </c>
      <c r="J69" s="358">
        <f t="shared" si="10"/>
        <v>471950</v>
      </c>
      <c r="K69" s="359">
        <f t="shared" si="10"/>
        <v>1</v>
      </c>
      <c r="L69" s="358">
        <f t="shared" si="10"/>
        <v>16000</v>
      </c>
    </row>
    <row r="70" spans="2:12" s="361" customFormat="1" ht="15" hidden="1" customHeight="1">
      <c r="B70" s="350" t="s">
        <v>208</v>
      </c>
      <c r="C70" s="357">
        <v>4</v>
      </c>
      <c r="D70" s="355">
        <v>152</v>
      </c>
      <c r="E70" s="357">
        <v>5</v>
      </c>
      <c r="F70" s="355">
        <v>559</v>
      </c>
      <c r="G70" s="357">
        <v>0</v>
      </c>
      <c r="H70" s="355">
        <v>0</v>
      </c>
      <c r="I70" s="357">
        <v>3</v>
      </c>
      <c r="J70" s="355">
        <v>471000</v>
      </c>
      <c r="K70" s="356">
        <v>1</v>
      </c>
      <c r="L70" s="355">
        <v>16000</v>
      </c>
    </row>
    <row r="71" spans="2:12" s="361" customFormat="1" ht="15" hidden="1" customHeight="1">
      <c r="B71" s="350" t="s">
        <v>207</v>
      </c>
      <c r="C71" s="357">
        <v>1</v>
      </c>
      <c r="D71" s="355">
        <v>14</v>
      </c>
      <c r="E71" s="357">
        <v>4</v>
      </c>
      <c r="F71" s="355">
        <v>441</v>
      </c>
      <c r="G71" s="357">
        <v>0</v>
      </c>
      <c r="H71" s="355">
        <v>0</v>
      </c>
      <c r="I71" s="357">
        <v>0</v>
      </c>
      <c r="J71" s="355">
        <v>0</v>
      </c>
      <c r="K71" s="356">
        <v>0</v>
      </c>
      <c r="L71" s="355">
        <v>0</v>
      </c>
    </row>
    <row r="72" spans="2:12" s="361" customFormat="1" ht="15" hidden="1" customHeight="1">
      <c r="B72" s="350" t="s">
        <v>206</v>
      </c>
      <c r="C72" s="357">
        <v>0</v>
      </c>
      <c r="D72" s="355">
        <v>0</v>
      </c>
      <c r="E72" s="357">
        <v>2</v>
      </c>
      <c r="F72" s="355">
        <v>200</v>
      </c>
      <c r="G72" s="357">
        <v>0</v>
      </c>
      <c r="H72" s="355">
        <v>0</v>
      </c>
      <c r="I72" s="357">
        <v>1</v>
      </c>
      <c r="J72" s="355">
        <v>25</v>
      </c>
      <c r="K72" s="356">
        <v>0</v>
      </c>
      <c r="L72" s="355">
        <v>0</v>
      </c>
    </row>
    <row r="73" spans="2:12" s="361" customFormat="1" ht="15" hidden="1" customHeight="1">
      <c r="B73" s="362" t="s">
        <v>205</v>
      </c>
      <c r="C73" s="354">
        <v>0</v>
      </c>
      <c r="D73" s="352">
        <v>0</v>
      </c>
      <c r="E73" s="354">
        <v>8</v>
      </c>
      <c r="F73" s="352">
        <v>569</v>
      </c>
      <c r="G73" s="354">
        <v>0</v>
      </c>
      <c r="H73" s="352">
        <v>0</v>
      </c>
      <c r="I73" s="354">
        <v>1</v>
      </c>
      <c r="J73" s="352">
        <v>925</v>
      </c>
      <c r="K73" s="353">
        <v>0</v>
      </c>
      <c r="L73" s="352">
        <v>0</v>
      </c>
    </row>
    <row r="74" spans="2:12" s="361" customFormat="1" ht="15" hidden="1" customHeight="1">
      <c r="B74" s="351" t="s">
        <v>217</v>
      </c>
      <c r="C74" s="360">
        <f t="shared" ref="C74:L74" si="11">SUM(C75:C78)</f>
        <v>5</v>
      </c>
      <c r="D74" s="358">
        <f t="shared" si="11"/>
        <v>153</v>
      </c>
      <c r="E74" s="360">
        <f t="shared" si="11"/>
        <v>20</v>
      </c>
      <c r="F74" s="358">
        <f t="shared" si="11"/>
        <v>1563</v>
      </c>
      <c r="G74" s="360">
        <f t="shared" si="11"/>
        <v>0</v>
      </c>
      <c r="H74" s="358">
        <f t="shared" si="11"/>
        <v>0</v>
      </c>
      <c r="I74" s="360">
        <f t="shared" si="11"/>
        <v>4</v>
      </c>
      <c r="J74" s="358">
        <f t="shared" si="11"/>
        <v>487585</v>
      </c>
      <c r="K74" s="359">
        <f t="shared" si="11"/>
        <v>1</v>
      </c>
      <c r="L74" s="358">
        <f t="shared" si="11"/>
        <v>36000</v>
      </c>
    </row>
    <row r="75" spans="2:12" s="361" customFormat="1" ht="15" hidden="1" customHeight="1">
      <c r="B75" s="350" t="s">
        <v>208</v>
      </c>
      <c r="C75" s="357">
        <v>4</v>
      </c>
      <c r="D75" s="355">
        <v>139</v>
      </c>
      <c r="E75" s="357">
        <v>6</v>
      </c>
      <c r="F75" s="355">
        <v>470</v>
      </c>
      <c r="G75" s="357">
        <v>0</v>
      </c>
      <c r="H75" s="355">
        <v>0</v>
      </c>
      <c r="I75" s="357">
        <v>3</v>
      </c>
      <c r="J75" s="355">
        <v>486680</v>
      </c>
      <c r="K75" s="356">
        <v>1</v>
      </c>
      <c r="L75" s="355">
        <v>36000</v>
      </c>
    </row>
    <row r="76" spans="2:12" s="361" customFormat="1" ht="15" hidden="1" customHeight="1">
      <c r="B76" s="350" t="s">
        <v>207</v>
      </c>
      <c r="C76" s="357">
        <v>1</v>
      </c>
      <c r="D76" s="355">
        <v>14</v>
      </c>
      <c r="E76" s="357">
        <v>4</v>
      </c>
      <c r="F76" s="355">
        <v>396</v>
      </c>
      <c r="G76" s="357">
        <v>0</v>
      </c>
      <c r="H76" s="355">
        <v>0</v>
      </c>
      <c r="I76" s="357">
        <v>0</v>
      </c>
      <c r="J76" s="355">
        <v>0</v>
      </c>
      <c r="K76" s="356">
        <v>0</v>
      </c>
      <c r="L76" s="355">
        <v>0</v>
      </c>
    </row>
    <row r="77" spans="2:12" s="361" customFormat="1" ht="15" hidden="1" customHeight="1">
      <c r="B77" s="350" t="s">
        <v>206</v>
      </c>
      <c r="C77" s="357">
        <v>0</v>
      </c>
      <c r="D77" s="355">
        <v>0</v>
      </c>
      <c r="E77" s="357">
        <v>2</v>
      </c>
      <c r="F77" s="355">
        <v>194</v>
      </c>
      <c r="G77" s="357">
        <v>0</v>
      </c>
      <c r="H77" s="355">
        <v>0</v>
      </c>
      <c r="I77" s="357">
        <v>0</v>
      </c>
      <c r="J77" s="355">
        <v>0</v>
      </c>
      <c r="K77" s="356">
        <v>0</v>
      </c>
      <c r="L77" s="355">
        <v>0</v>
      </c>
    </row>
    <row r="78" spans="2:12" s="361" customFormat="1" ht="15" hidden="1" customHeight="1">
      <c r="B78" s="362" t="s">
        <v>205</v>
      </c>
      <c r="C78" s="354">
        <v>0</v>
      </c>
      <c r="D78" s="352">
        <v>0</v>
      </c>
      <c r="E78" s="354">
        <v>8</v>
      </c>
      <c r="F78" s="352">
        <v>503</v>
      </c>
      <c r="G78" s="354">
        <v>0</v>
      </c>
      <c r="H78" s="352">
        <v>0</v>
      </c>
      <c r="I78" s="354">
        <v>1</v>
      </c>
      <c r="J78" s="352">
        <v>905</v>
      </c>
      <c r="K78" s="353">
        <v>0</v>
      </c>
      <c r="L78" s="352">
        <v>0</v>
      </c>
    </row>
    <row r="79" spans="2:12" s="361" customFormat="1" ht="15" hidden="1" customHeight="1">
      <c r="B79" s="351" t="s">
        <v>138</v>
      </c>
      <c r="C79" s="360">
        <f t="shared" ref="C79:L79" si="12">SUM(C80:C83)</f>
        <v>5</v>
      </c>
      <c r="D79" s="358">
        <f t="shared" si="12"/>
        <v>153</v>
      </c>
      <c r="E79" s="360">
        <f t="shared" si="12"/>
        <v>18</v>
      </c>
      <c r="F79" s="358">
        <f t="shared" si="12"/>
        <v>1421</v>
      </c>
      <c r="G79" s="360">
        <f t="shared" si="12"/>
        <v>0</v>
      </c>
      <c r="H79" s="358">
        <f t="shared" si="12"/>
        <v>0</v>
      </c>
      <c r="I79" s="360">
        <f t="shared" si="12"/>
        <v>4</v>
      </c>
      <c r="J79" s="358">
        <f t="shared" si="12"/>
        <v>464280</v>
      </c>
      <c r="K79" s="359">
        <f t="shared" si="12"/>
        <v>1</v>
      </c>
      <c r="L79" s="358">
        <f t="shared" si="12"/>
        <v>32000</v>
      </c>
    </row>
    <row r="80" spans="2:12" s="361" customFormat="1" ht="15" hidden="1" customHeight="1">
      <c r="B80" s="350" t="s">
        <v>208</v>
      </c>
      <c r="C80" s="357">
        <v>4</v>
      </c>
      <c r="D80" s="355">
        <v>141</v>
      </c>
      <c r="E80" s="357">
        <v>5</v>
      </c>
      <c r="F80" s="355">
        <v>355</v>
      </c>
      <c r="G80" s="357">
        <v>0</v>
      </c>
      <c r="H80" s="355">
        <v>0</v>
      </c>
      <c r="I80" s="357">
        <v>3</v>
      </c>
      <c r="J80" s="355">
        <v>463520</v>
      </c>
      <c r="K80" s="356">
        <v>1</v>
      </c>
      <c r="L80" s="355">
        <v>32000</v>
      </c>
    </row>
    <row r="81" spans="2:12" s="361" customFormat="1" ht="15" hidden="1" customHeight="1">
      <c r="B81" s="350" t="s">
        <v>207</v>
      </c>
      <c r="C81" s="357">
        <v>1</v>
      </c>
      <c r="D81" s="355">
        <v>12</v>
      </c>
      <c r="E81" s="357">
        <v>4</v>
      </c>
      <c r="F81" s="355">
        <v>404</v>
      </c>
      <c r="G81" s="357">
        <v>0</v>
      </c>
      <c r="H81" s="355">
        <v>0</v>
      </c>
      <c r="I81" s="357">
        <v>0</v>
      </c>
      <c r="J81" s="355">
        <v>0</v>
      </c>
      <c r="K81" s="356">
        <v>0</v>
      </c>
      <c r="L81" s="355">
        <v>0</v>
      </c>
    </row>
    <row r="82" spans="2:12" s="361" customFormat="1" ht="15" hidden="1" customHeight="1">
      <c r="B82" s="350" t="s">
        <v>206</v>
      </c>
      <c r="C82" s="357">
        <v>0</v>
      </c>
      <c r="D82" s="355">
        <v>0</v>
      </c>
      <c r="E82" s="357">
        <v>2</v>
      </c>
      <c r="F82" s="355">
        <v>177</v>
      </c>
      <c r="G82" s="357">
        <v>0</v>
      </c>
      <c r="H82" s="355">
        <v>0</v>
      </c>
      <c r="I82" s="357">
        <v>0</v>
      </c>
      <c r="J82" s="355">
        <v>0</v>
      </c>
      <c r="K82" s="356">
        <v>0</v>
      </c>
      <c r="L82" s="355">
        <v>0</v>
      </c>
    </row>
    <row r="83" spans="2:12" ht="15" hidden="1" customHeight="1">
      <c r="B83" s="349" t="s">
        <v>205</v>
      </c>
      <c r="C83" s="354">
        <v>0</v>
      </c>
      <c r="D83" s="352">
        <v>0</v>
      </c>
      <c r="E83" s="354">
        <v>7</v>
      </c>
      <c r="F83" s="352">
        <v>485</v>
      </c>
      <c r="G83" s="354">
        <v>0</v>
      </c>
      <c r="H83" s="352">
        <v>0</v>
      </c>
      <c r="I83" s="354">
        <v>1</v>
      </c>
      <c r="J83" s="352">
        <v>760</v>
      </c>
      <c r="K83" s="353">
        <v>0</v>
      </c>
      <c r="L83" s="352">
        <v>0</v>
      </c>
    </row>
    <row r="84" spans="2:12" ht="15" customHeight="1">
      <c r="B84" s="351" t="s">
        <v>216</v>
      </c>
      <c r="C84" s="360">
        <f t="shared" ref="C84:L84" si="13">SUM(C85:C88)</f>
        <v>5</v>
      </c>
      <c r="D84" s="358">
        <f t="shared" si="13"/>
        <v>152</v>
      </c>
      <c r="E84" s="360">
        <f t="shared" si="13"/>
        <v>17</v>
      </c>
      <c r="F84" s="358">
        <f t="shared" si="13"/>
        <v>1375</v>
      </c>
      <c r="G84" s="360">
        <f t="shared" si="13"/>
        <v>0</v>
      </c>
      <c r="H84" s="358">
        <f t="shared" si="13"/>
        <v>0</v>
      </c>
      <c r="I84" s="360">
        <f t="shared" si="13"/>
        <v>3</v>
      </c>
      <c r="J84" s="358">
        <f t="shared" si="13"/>
        <v>420540</v>
      </c>
      <c r="K84" s="359">
        <f t="shared" si="13"/>
        <v>1</v>
      </c>
      <c r="L84" s="358">
        <f t="shared" si="13"/>
        <v>5800</v>
      </c>
    </row>
    <row r="85" spans="2:12" ht="15" customHeight="1">
      <c r="B85" s="350" t="s">
        <v>208</v>
      </c>
      <c r="C85" s="357">
        <v>4</v>
      </c>
      <c r="D85" s="355">
        <v>144</v>
      </c>
      <c r="E85" s="357">
        <v>5</v>
      </c>
      <c r="F85" s="355">
        <v>333</v>
      </c>
      <c r="G85" s="357">
        <v>0</v>
      </c>
      <c r="H85" s="355">
        <v>0</v>
      </c>
      <c r="I85" s="357">
        <v>3</v>
      </c>
      <c r="J85" s="355">
        <v>420540</v>
      </c>
      <c r="K85" s="356">
        <v>1</v>
      </c>
      <c r="L85" s="355">
        <v>5800</v>
      </c>
    </row>
    <row r="86" spans="2:12" ht="15" customHeight="1">
      <c r="B86" s="350" t="s">
        <v>207</v>
      </c>
      <c r="C86" s="357">
        <v>1</v>
      </c>
      <c r="D86" s="355">
        <v>8</v>
      </c>
      <c r="E86" s="357">
        <v>4</v>
      </c>
      <c r="F86" s="355">
        <v>399</v>
      </c>
      <c r="G86" s="357">
        <v>0</v>
      </c>
      <c r="H86" s="355">
        <v>0</v>
      </c>
      <c r="I86" s="357">
        <v>0</v>
      </c>
      <c r="J86" s="355">
        <v>0</v>
      </c>
      <c r="K86" s="356">
        <v>0</v>
      </c>
      <c r="L86" s="355">
        <v>0</v>
      </c>
    </row>
    <row r="87" spans="2:12" ht="15" customHeight="1">
      <c r="B87" s="350" t="s">
        <v>206</v>
      </c>
      <c r="C87" s="357">
        <v>0</v>
      </c>
      <c r="D87" s="355">
        <v>0</v>
      </c>
      <c r="E87" s="357">
        <v>2</v>
      </c>
      <c r="F87" s="355">
        <v>189</v>
      </c>
      <c r="G87" s="357">
        <v>0</v>
      </c>
      <c r="H87" s="355">
        <v>0</v>
      </c>
      <c r="I87" s="357">
        <v>0</v>
      </c>
      <c r="J87" s="355">
        <v>0</v>
      </c>
      <c r="K87" s="356">
        <v>0</v>
      </c>
      <c r="L87" s="355">
        <v>0</v>
      </c>
    </row>
    <row r="88" spans="2:12" ht="15" customHeight="1">
      <c r="B88" s="349" t="s">
        <v>205</v>
      </c>
      <c r="C88" s="354">
        <v>0</v>
      </c>
      <c r="D88" s="352">
        <v>0</v>
      </c>
      <c r="E88" s="354">
        <v>6</v>
      </c>
      <c r="F88" s="352">
        <v>454</v>
      </c>
      <c r="G88" s="354">
        <v>0</v>
      </c>
      <c r="H88" s="352">
        <v>0</v>
      </c>
      <c r="I88" s="354">
        <v>0</v>
      </c>
      <c r="J88" s="352">
        <v>0</v>
      </c>
      <c r="K88" s="353">
        <v>0</v>
      </c>
      <c r="L88" s="352">
        <v>0</v>
      </c>
    </row>
    <row r="89" spans="2:12" ht="15" customHeight="1">
      <c r="B89" s="351" t="s">
        <v>215</v>
      </c>
      <c r="C89" s="360">
        <f t="shared" ref="C89:L89" si="14">SUM(C90:C93)</f>
        <v>4</v>
      </c>
      <c r="D89" s="358">
        <f t="shared" si="14"/>
        <v>135</v>
      </c>
      <c r="E89" s="360">
        <f t="shared" si="14"/>
        <v>17</v>
      </c>
      <c r="F89" s="358">
        <f t="shared" si="14"/>
        <v>1419</v>
      </c>
      <c r="G89" s="360">
        <f t="shared" si="14"/>
        <v>0</v>
      </c>
      <c r="H89" s="358">
        <f t="shared" si="14"/>
        <v>0</v>
      </c>
      <c r="I89" s="360">
        <f t="shared" si="14"/>
        <v>4</v>
      </c>
      <c r="J89" s="358">
        <f t="shared" si="14"/>
        <v>441013</v>
      </c>
      <c r="K89" s="359">
        <f t="shared" si="14"/>
        <v>1</v>
      </c>
      <c r="L89" s="358">
        <f t="shared" si="14"/>
        <v>36000</v>
      </c>
    </row>
    <row r="90" spans="2:12" ht="15" customHeight="1">
      <c r="B90" s="350" t="s">
        <v>208</v>
      </c>
      <c r="C90" s="357">
        <v>4</v>
      </c>
      <c r="D90" s="355">
        <v>135</v>
      </c>
      <c r="E90" s="357">
        <v>5</v>
      </c>
      <c r="F90" s="355">
        <v>352</v>
      </c>
      <c r="G90" s="357">
        <v>0</v>
      </c>
      <c r="H90" s="355">
        <v>0</v>
      </c>
      <c r="I90" s="357">
        <v>4</v>
      </c>
      <c r="J90" s="355">
        <v>441013</v>
      </c>
      <c r="K90" s="356">
        <v>1</v>
      </c>
      <c r="L90" s="355">
        <v>36000</v>
      </c>
    </row>
    <row r="91" spans="2:12" ht="15" customHeight="1">
      <c r="B91" s="350" t="s">
        <v>207</v>
      </c>
      <c r="C91" s="357">
        <v>0</v>
      </c>
      <c r="D91" s="355">
        <v>0</v>
      </c>
      <c r="E91" s="357">
        <v>4</v>
      </c>
      <c r="F91" s="355">
        <v>388</v>
      </c>
      <c r="G91" s="357">
        <v>0</v>
      </c>
      <c r="H91" s="355">
        <v>0</v>
      </c>
      <c r="I91" s="357">
        <v>0</v>
      </c>
      <c r="J91" s="355">
        <v>0</v>
      </c>
      <c r="K91" s="356">
        <v>0</v>
      </c>
      <c r="L91" s="355">
        <v>0</v>
      </c>
    </row>
    <row r="92" spans="2:12" ht="15" customHeight="1">
      <c r="B92" s="350" t="s">
        <v>206</v>
      </c>
      <c r="C92" s="357">
        <v>0</v>
      </c>
      <c r="D92" s="355">
        <v>0</v>
      </c>
      <c r="E92" s="357">
        <v>2</v>
      </c>
      <c r="F92" s="355">
        <v>184</v>
      </c>
      <c r="G92" s="357">
        <v>0</v>
      </c>
      <c r="H92" s="355">
        <v>0</v>
      </c>
      <c r="I92" s="357">
        <v>0</v>
      </c>
      <c r="J92" s="355">
        <v>0</v>
      </c>
      <c r="K92" s="356">
        <v>0</v>
      </c>
      <c r="L92" s="355">
        <v>0</v>
      </c>
    </row>
    <row r="93" spans="2:12" ht="15" customHeight="1">
      <c r="B93" s="349" t="s">
        <v>205</v>
      </c>
      <c r="C93" s="354">
        <v>0</v>
      </c>
      <c r="D93" s="352">
        <v>0</v>
      </c>
      <c r="E93" s="354">
        <v>6</v>
      </c>
      <c r="F93" s="352">
        <v>495</v>
      </c>
      <c r="G93" s="354">
        <v>0</v>
      </c>
      <c r="H93" s="352">
        <v>0</v>
      </c>
      <c r="I93" s="354">
        <v>0</v>
      </c>
      <c r="J93" s="352">
        <v>0</v>
      </c>
      <c r="K93" s="353">
        <v>0</v>
      </c>
      <c r="L93" s="352">
        <v>0</v>
      </c>
    </row>
    <row r="94" spans="2:12" ht="15" customHeight="1">
      <c r="B94" s="351" t="s">
        <v>214</v>
      </c>
      <c r="C94" s="360">
        <f t="shared" ref="C94:L94" si="15">SUM(C95:C98)</f>
        <v>4</v>
      </c>
      <c r="D94" s="358">
        <f t="shared" si="15"/>
        <v>125</v>
      </c>
      <c r="E94" s="360">
        <f t="shared" si="15"/>
        <v>19</v>
      </c>
      <c r="F94" s="358">
        <f t="shared" si="15"/>
        <v>1354</v>
      </c>
      <c r="G94" s="360">
        <f t="shared" si="15"/>
        <v>0</v>
      </c>
      <c r="H94" s="358">
        <f t="shared" si="15"/>
        <v>0</v>
      </c>
      <c r="I94" s="360">
        <f t="shared" si="15"/>
        <v>5</v>
      </c>
      <c r="J94" s="358">
        <f t="shared" si="15"/>
        <v>306776</v>
      </c>
      <c r="K94" s="359">
        <f t="shared" si="15"/>
        <v>1</v>
      </c>
      <c r="L94" s="358">
        <f t="shared" si="15"/>
        <v>21600</v>
      </c>
    </row>
    <row r="95" spans="2:12" ht="15" customHeight="1">
      <c r="B95" s="350" t="s">
        <v>208</v>
      </c>
      <c r="C95" s="357">
        <v>4</v>
      </c>
      <c r="D95" s="355">
        <v>125</v>
      </c>
      <c r="E95" s="357">
        <v>7</v>
      </c>
      <c r="F95" s="355">
        <v>403</v>
      </c>
      <c r="G95" s="357">
        <v>0</v>
      </c>
      <c r="H95" s="355">
        <v>0</v>
      </c>
      <c r="I95" s="357">
        <v>5</v>
      </c>
      <c r="J95" s="355">
        <v>306776</v>
      </c>
      <c r="K95" s="356">
        <v>1</v>
      </c>
      <c r="L95" s="355">
        <v>21600</v>
      </c>
    </row>
    <row r="96" spans="2:12" ht="15" customHeight="1">
      <c r="B96" s="350" t="s">
        <v>207</v>
      </c>
      <c r="C96" s="357">
        <v>0</v>
      </c>
      <c r="D96" s="355">
        <v>0</v>
      </c>
      <c r="E96" s="357">
        <v>4</v>
      </c>
      <c r="F96" s="355">
        <v>354</v>
      </c>
      <c r="G96" s="357">
        <v>0</v>
      </c>
      <c r="H96" s="355">
        <v>0</v>
      </c>
      <c r="I96" s="357">
        <v>0</v>
      </c>
      <c r="J96" s="355">
        <v>0</v>
      </c>
      <c r="K96" s="356">
        <v>0</v>
      </c>
      <c r="L96" s="355">
        <v>0</v>
      </c>
    </row>
    <row r="97" spans="2:12" ht="15" customHeight="1">
      <c r="B97" s="350" t="s">
        <v>206</v>
      </c>
      <c r="C97" s="357">
        <v>0</v>
      </c>
      <c r="D97" s="355">
        <v>0</v>
      </c>
      <c r="E97" s="357">
        <v>2</v>
      </c>
      <c r="F97" s="355">
        <v>184</v>
      </c>
      <c r="G97" s="357">
        <v>0</v>
      </c>
      <c r="H97" s="355">
        <v>0</v>
      </c>
      <c r="I97" s="357">
        <v>0</v>
      </c>
      <c r="J97" s="355">
        <v>0</v>
      </c>
      <c r="K97" s="356">
        <v>0</v>
      </c>
      <c r="L97" s="355">
        <v>0</v>
      </c>
    </row>
    <row r="98" spans="2:12" ht="15" customHeight="1">
      <c r="B98" s="349" t="s">
        <v>205</v>
      </c>
      <c r="C98" s="354">
        <v>0</v>
      </c>
      <c r="D98" s="352">
        <v>0</v>
      </c>
      <c r="E98" s="354">
        <v>6</v>
      </c>
      <c r="F98" s="352">
        <v>413</v>
      </c>
      <c r="G98" s="354">
        <v>0</v>
      </c>
      <c r="H98" s="352">
        <v>0</v>
      </c>
      <c r="I98" s="354">
        <v>0</v>
      </c>
      <c r="J98" s="352">
        <v>0</v>
      </c>
      <c r="K98" s="353">
        <v>0</v>
      </c>
      <c r="L98" s="352">
        <v>0</v>
      </c>
    </row>
    <row r="99" spans="2:12" ht="15" customHeight="1">
      <c r="B99" s="351" t="s">
        <v>213</v>
      </c>
      <c r="C99" s="360">
        <f t="shared" ref="C99:L99" si="16">SUM(C100:C103)</f>
        <v>4</v>
      </c>
      <c r="D99" s="358">
        <f t="shared" si="16"/>
        <v>122</v>
      </c>
      <c r="E99" s="360">
        <f t="shared" si="16"/>
        <v>20</v>
      </c>
      <c r="F99" s="358">
        <f t="shared" si="16"/>
        <v>1324</v>
      </c>
      <c r="G99" s="360">
        <f t="shared" si="16"/>
        <v>1</v>
      </c>
      <c r="H99" s="358">
        <f t="shared" si="16"/>
        <v>9</v>
      </c>
      <c r="I99" s="360">
        <f t="shared" si="16"/>
        <v>5</v>
      </c>
      <c r="J99" s="358">
        <f t="shared" si="16"/>
        <v>469285</v>
      </c>
      <c r="K99" s="359">
        <f t="shared" si="16"/>
        <v>1</v>
      </c>
      <c r="L99" s="358">
        <f t="shared" si="16"/>
        <v>35000</v>
      </c>
    </row>
    <row r="100" spans="2:12" ht="15" customHeight="1">
      <c r="B100" s="350" t="s">
        <v>208</v>
      </c>
      <c r="C100" s="357">
        <v>4</v>
      </c>
      <c r="D100" s="355">
        <v>122</v>
      </c>
      <c r="E100" s="357">
        <v>8</v>
      </c>
      <c r="F100" s="355">
        <v>413</v>
      </c>
      <c r="G100" s="357">
        <v>1</v>
      </c>
      <c r="H100" s="355">
        <v>9</v>
      </c>
      <c r="I100" s="357">
        <v>5</v>
      </c>
      <c r="J100" s="355">
        <v>469285</v>
      </c>
      <c r="K100" s="356">
        <v>1</v>
      </c>
      <c r="L100" s="355">
        <v>35000</v>
      </c>
    </row>
    <row r="101" spans="2:12" ht="15" customHeight="1">
      <c r="B101" s="350" t="s">
        <v>207</v>
      </c>
      <c r="C101" s="357">
        <v>0</v>
      </c>
      <c r="D101" s="355">
        <v>0</v>
      </c>
      <c r="E101" s="357">
        <v>4</v>
      </c>
      <c r="F101" s="355">
        <v>375</v>
      </c>
      <c r="G101" s="357">
        <v>0</v>
      </c>
      <c r="H101" s="355">
        <v>0</v>
      </c>
      <c r="I101" s="357">
        <v>0</v>
      </c>
      <c r="J101" s="355">
        <v>0</v>
      </c>
      <c r="K101" s="356">
        <v>0</v>
      </c>
      <c r="L101" s="355">
        <v>0</v>
      </c>
    </row>
    <row r="102" spans="2:12" ht="15" customHeight="1">
      <c r="B102" s="350" t="s">
        <v>206</v>
      </c>
      <c r="C102" s="357">
        <v>0</v>
      </c>
      <c r="D102" s="355">
        <v>0</v>
      </c>
      <c r="E102" s="357">
        <v>2</v>
      </c>
      <c r="F102" s="355">
        <v>177</v>
      </c>
      <c r="G102" s="357">
        <v>0</v>
      </c>
      <c r="H102" s="355">
        <v>0</v>
      </c>
      <c r="I102" s="357">
        <v>0</v>
      </c>
      <c r="J102" s="355">
        <v>0</v>
      </c>
      <c r="K102" s="356">
        <v>0</v>
      </c>
      <c r="L102" s="355">
        <v>0</v>
      </c>
    </row>
    <row r="103" spans="2:12" ht="15" customHeight="1">
      <c r="B103" s="349" t="s">
        <v>205</v>
      </c>
      <c r="C103" s="354">
        <v>0</v>
      </c>
      <c r="D103" s="352">
        <v>0</v>
      </c>
      <c r="E103" s="354">
        <v>6</v>
      </c>
      <c r="F103" s="352">
        <v>359</v>
      </c>
      <c r="G103" s="354">
        <v>0</v>
      </c>
      <c r="H103" s="352">
        <v>0</v>
      </c>
      <c r="I103" s="354">
        <v>0</v>
      </c>
      <c r="J103" s="352">
        <v>0</v>
      </c>
      <c r="K103" s="353">
        <v>0</v>
      </c>
      <c r="L103" s="352">
        <v>0</v>
      </c>
    </row>
    <row r="104" spans="2:12" ht="15" customHeight="1">
      <c r="B104" s="351" t="s">
        <v>212</v>
      </c>
      <c r="C104" s="360">
        <f t="shared" ref="C104:L104" si="17">SUM(C105:C108)</f>
        <v>4</v>
      </c>
      <c r="D104" s="358">
        <f t="shared" si="17"/>
        <v>123</v>
      </c>
      <c r="E104" s="360">
        <f t="shared" si="17"/>
        <v>18</v>
      </c>
      <c r="F104" s="358">
        <f t="shared" si="17"/>
        <v>1228</v>
      </c>
      <c r="G104" s="360">
        <f t="shared" si="17"/>
        <v>0</v>
      </c>
      <c r="H104" s="358">
        <f t="shared" si="17"/>
        <v>0</v>
      </c>
      <c r="I104" s="360">
        <f t="shared" si="17"/>
        <v>5</v>
      </c>
      <c r="J104" s="358">
        <f t="shared" si="17"/>
        <v>511788</v>
      </c>
      <c r="K104" s="359">
        <f t="shared" si="17"/>
        <v>1</v>
      </c>
      <c r="L104" s="358">
        <f t="shared" si="17"/>
        <v>33000</v>
      </c>
    </row>
    <row r="105" spans="2:12" ht="15" customHeight="1">
      <c r="B105" s="350" t="s">
        <v>208</v>
      </c>
      <c r="C105" s="357">
        <v>4</v>
      </c>
      <c r="D105" s="355">
        <v>123</v>
      </c>
      <c r="E105" s="357">
        <v>8</v>
      </c>
      <c r="F105" s="355">
        <v>383</v>
      </c>
      <c r="G105" s="357">
        <v>0</v>
      </c>
      <c r="H105" s="355">
        <v>0</v>
      </c>
      <c r="I105" s="357">
        <v>5</v>
      </c>
      <c r="J105" s="355">
        <v>511788</v>
      </c>
      <c r="K105" s="356">
        <v>1</v>
      </c>
      <c r="L105" s="355">
        <v>33000</v>
      </c>
    </row>
    <row r="106" spans="2:12" ht="15" customHeight="1">
      <c r="B106" s="350" t="s">
        <v>207</v>
      </c>
      <c r="C106" s="357">
        <v>0</v>
      </c>
      <c r="D106" s="355">
        <v>0</v>
      </c>
      <c r="E106" s="357">
        <v>3</v>
      </c>
      <c r="F106" s="355">
        <v>291</v>
      </c>
      <c r="G106" s="357">
        <v>0</v>
      </c>
      <c r="H106" s="355">
        <v>0</v>
      </c>
      <c r="I106" s="357">
        <v>0</v>
      </c>
      <c r="J106" s="355">
        <v>0</v>
      </c>
      <c r="K106" s="356">
        <v>0</v>
      </c>
      <c r="L106" s="355">
        <v>0</v>
      </c>
    </row>
    <row r="107" spans="2:12" ht="15" customHeight="1">
      <c r="B107" s="350" t="s">
        <v>206</v>
      </c>
      <c r="C107" s="357">
        <v>0</v>
      </c>
      <c r="D107" s="355">
        <v>0</v>
      </c>
      <c r="E107" s="357">
        <v>2</v>
      </c>
      <c r="F107" s="355">
        <v>180</v>
      </c>
      <c r="G107" s="357">
        <v>0</v>
      </c>
      <c r="H107" s="355">
        <v>0</v>
      </c>
      <c r="I107" s="357">
        <v>0</v>
      </c>
      <c r="J107" s="355">
        <v>0</v>
      </c>
      <c r="K107" s="356">
        <v>0</v>
      </c>
      <c r="L107" s="355">
        <v>0</v>
      </c>
    </row>
    <row r="108" spans="2:12" ht="15" customHeight="1">
      <c r="B108" s="349" t="s">
        <v>205</v>
      </c>
      <c r="C108" s="354">
        <v>0</v>
      </c>
      <c r="D108" s="352">
        <v>0</v>
      </c>
      <c r="E108" s="354">
        <v>5</v>
      </c>
      <c r="F108" s="352">
        <v>374</v>
      </c>
      <c r="G108" s="354">
        <v>0</v>
      </c>
      <c r="H108" s="352">
        <v>0</v>
      </c>
      <c r="I108" s="354">
        <v>0</v>
      </c>
      <c r="J108" s="352">
        <v>0</v>
      </c>
      <c r="K108" s="353">
        <v>0</v>
      </c>
      <c r="L108" s="352">
        <v>0</v>
      </c>
    </row>
    <row r="109" spans="2:12">
      <c r="B109" s="351" t="s">
        <v>211</v>
      </c>
      <c r="C109" s="360">
        <f t="shared" ref="C109:L109" si="18">SUM(C110:C113)</f>
        <v>4</v>
      </c>
      <c r="D109" s="358">
        <f t="shared" si="18"/>
        <v>131</v>
      </c>
      <c r="E109" s="360">
        <f t="shared" si="18"/>
        <v>17</v>
      </c>
      <c r="F109" s="358">
        <f t="shared" si="18"/>
        <v>1174</v>
      </c>
      <c r="G109" s="360">
        <f t="shared" si="18"/>
        <v>0</v>
      </c>
      <c r="H109" s="358">
        <f t="shared" si="18"/>
        <v>0</v>
      </c>
      <c r="I109" s="360">
        <f t="shared" si="18"/>
        <v>5</v>
      </c>
      <c r="J109" s="358">
        <f t="shared" si="18"/>
        <v>508321</v>
      </c>
      <c r="K109" s="359">
        <f t="shared" si="18"/>
        <v>1</v>
      </c>
      <c r="L109" s="358">
        <f t="shared" si="18"/>
        <v>30000</v>
      </c>
    </row>
    <row r="110" spans="2:12">
      <c r="B110" s="350" t="s">
        <v>208</v>
      </c>
      <c r="C110" s="357">
        <v>4</v>
      </c>
      <c r="D110" s="355">
        <v>131</v>
      </c>
      <c r="E110" s="357">
        <v>7</v>
      </c>
      <c r="F110" s="355">
        <v>365</v>
      </c>
      <c r="G110" s="357">
        <v>0</v>
      </c>
      <c r="H110" s="355">
        <v>0</v>
      </c>
      <c r="I110" s="357">
        <v>5</v>
      </c>
      <c r="J110" s="355">
        <v>508321</v>
      </c>
      <c r="K110" s="356">
        <v>1</v>
      </c>
      <c r="L110" s="355">
        <v>30000</v>
      </c>
    </row>
    <row r="111" spans="2:12">
      <c r="B111" s="350" t="s">
        <v>207</v>
      </c>
      <c r="C111" s="357">
        <v>0</v>
      </c>
      <c r="D111" s="355">
        <v>0</v>
      </c>
      <c r="E111" s="357">
        <v>3</v>
      </c>
      <c r="F111" s="355">
        <v>288</v>
      </c>
      <c r="G111" s="357">
        <v>0</v>
      </c>
      <c r="H111" s="355">
        <v>0</v>
      </c>
      <c r="I111" s="357">
        <v>0</v>
      </c>
      <c r="J111" s="355">
        <v>0</v>
      </c>
      <c r="K111" s="356">
        <v>0</v>
      </c>
      <c r="L111" s="355">
        <v>0</v>
      </c>
    </row>
    <row r="112" spans="2:12">
      <c r="B112" s="350" t="s">
        <v>206</v>
      </c>
      <c r="C112" s="357">
        <v>0</v>
      </c>
      <c r="D112" s="355">
        <v>0</v>
      </c>
      <c r="E112" s="357">
        <v>2</v>
      </c>
      <c r="F112" s="355">
        <v>349</v>
      </c>
      <c r="G112" s="357">
        <v>0</v>
      </c>
      <c r="H112" s="355">
        <v>0</v>
      </c>
      <c r="I112" s="357">
        <v>0</v>
      </c>
      <c r="J112" s="355">
        <v>0</v>
      </c>
      <c r="K112" s="356">
        <v>0</v>
      </c>
      <c r="L112" s="355">
        <v>0</v>
      </c>
    </row>
    <row r="113" spans="2:12">
      <c r="B113" s="349" t="s">
        <v>205</v>
      </c>
      <c r="C113" s="354">
        <v>0</v>
      </c>
      <c r="D113" s="352">
        <v>0</v>
      </c>
      <c r="E113" s="354">
        <v>5</v>
      </c>
      <c r="F113" s="352">
        <v>172</v>
      </c>
      <c r="G113" s="354">
        <v>0</v>
      </c>
      <c r="H113" s="352">
        <v>0</v>
      </c>
      <c r="I113" s="354">
        <v>0</v>
      </c>
      <c r="J113" s="352">
        <v>0</v>
      </c>
      <c r="K113" s="353">
        <v>0</v>
      </c>
      <c r="L113" s="352">
        <v>0</v>
      </c>
    </row>
    <row r="114" spans="2:12">
      <c r="B114" s="351" t="s">
        <v>210</v>
      </c>
      <c r="C114" s="360">
        <f t="shared" ref="C114:L114" si="19">SUM(C115:C118)</f>
        <v>4</v>
      </c>
      <c r="D114" s="358">
        <f t="shared" si="19"/>
        <v>131</v>
      </c>
      <c r="E114" s="360">
        <f t="shared" si="19"/>
        <v>16</v>
      </c>
      <c r="F114" s="358">
        <f t="shared" si="19"/>
        <v>1146</v>
      </c>
      <c r="G114" s="360">
        <f t="shared" si="19"/>
        <v>0</v>
      </c>
      <c r="H114" s="358">
        <f t="shared" si="19"/>
        <v>0</v>
      </c>
      <c r="I114" s="360">
        <f t="shared" si="19"/>
        <v>4</v>
      </c>
      <c r="J114" s="358">
        <f t="shared" si="19"/>
        <v>505234</v>
      </c>
      <c r="K114" s="359">
        <f t="shared" si="19"/>
        <v>1</v>
      </c>
      <c r="L114" s="358">
        <f t="shared" si="19"/>
        <v>17000</v>
      </c>
    </row>
    <row r="115" spans="2:12">
      <c r="B115" s="350" t="s">
        <v>208</v>
      </c>
      <c r="C115" s="357">
        <v>4</v>
      </c>
      <c r="D115" s="355">
        <v>131</v>
      </c>
      <c r="E115" s="357">
        <v>6</v>
      </c>
      <c r="F115" s="355">
        <v>378</v>
      </c>
      <c r="G115" s="357">
        <v>0</v>
      </c>
      <c r="H115" s="355">
        <v>0</v>
      </c>
      <c r="I115" s="357">
        <v>4</v>
      </c>
      <c r="J115" s="355">
        <v>505234</v>
      </c>
      <c r="K115" s="356">
        <v>1</v>
      </c>
      <c r="L115" s="355">
        <v>17000</v>
      </c>
    </row>
    <row r="116" spans="2:12">
      <c r="B116" s="350" t="s">
        <v>207</v>
      </c>
      <c r="C116" s="357">
        <v>0</v>
      </c>
      <c r="D116" s="355">
        <v>0</v>
      </c>
      <c r="E116" s="357">
        <v>3</v>
      </c>
      <c r="F116" s="355">
        <v>265</v>
      </c>
      <c r="G116" s="357">
        <v>0</v>
      </c>
      <c r="H116" s="355">
        <v>0</v>
      </c>
      <c r="I116" s="357">
        <v>0</v>
      </c>
      <c r="J116" s="355">
        <v>0</v>
      </c>
      <c r="K116" s="356">
        <v>0</v>
      </c>
      <c r="L116" s="355">
        <v>0</v>
      </c>
    </row>
    <row r="117" spans="2:12">
      <c r="B117" s="350" t="s">
        <v>206</v>
      </c>
      <c r="C117" s="357">
        <v>0</v>
      </c>
      <c r="D117" s="355">
        <v>0</v>
      </c>
      <c r="E117" s="357">
        <v>2</v>
      </c>
      <c r="F117" s="355">
        <v>168</v>
      </c>
      <c r="G117" s="357">
        <v>0</v>
      </c>
      <c r="H117" s="355">
        <v>0</v>
      </c>
      <c r="I117" s="357">
        <v>0</v>
      </c>
      <c r="J117" s="355">
        <v>0</v>
      </c>
      <c r="K117" s="356">
        <v>0</v>
      </c>
      <c r="L117" s="355">
        <v>0</v>
      </c>
    </row>
    <row r="118" spans="2:12">
      <c r="B118" s="349" t="s">
        <v>205</v>
      </c>
      <c r="C118" s="354">
        <v>0</v>
      </c>
      <c r="D118" s="352">
        <v>0</v>
      </c>
      <c r="E118" s="354">
        <v>5</v>
      </c>
      <c r="F118" s="352">
        <v>335</v>
      </c>
      <c r="G118" s="354">
        <v>0</v>
      </c>
      <c r="H118" s="352">
        <v>0</v>
      </c>
      <c r="I118" s="354">
        <v>0</v>
      </c>
      <c r="J118" s="352">
        <v>0</v>
      </c>
      <c r="K118" s="353">
        <v>0</v>
      </c>
      <c r="L118" s="352">
        <v>0</v>
      </c>
    </row>
    <row r="119" spans="2:12">
      <c r="B119" s="351" t="s">
        <v>209</v>
      </c>
      <c r="C119" s="360">
        <f t="shared" ref="C119:L119" si="20">SUM(C120:C123)</f>
        <v>4</v>
      </c>
      <c r="D119" s="358">
        <f t="shared" si="20"/>
        <v>129</v>
      </c>
      <c r="E119" s="360">
        <f t="shared" si="20"/>
        <v>16</v>
      </c>
      <c r="F119" s="358">
        <f t="shared" si="20"/>
        <v>1110</v>
      </c>
      <c r="G119" s="360">
        <f t="shared" si="20"/>
        <v>0</v>
      </c>
      <c r="H119" s="358">
        <f t="shared" si="20"/>
        <v>0</v>
      </c>
      <c r="I119" s="360">
        <f t="shared" si="20"/>
        <v>4</v>
      </c>
      <c r="J119" s="358">
        <f t="shared" si="20"/>
        <v>317873</v>
      </c>
      <c r="K119" s="359">
        <f t="shared" si="20"/>
        <v>1</v>
      </c>
      <c r="L119" s="358">
        <f t="shared" si="20"/>
        <v>16000</v>
      </c>
    </row>
    <row r="120" spans="2:12">
      <c r="B120" s="350" t="s">
        <v>208</v>
      </c>
      <c r="C120" s="357">
        <v>4</v>
      </c>
      <c r="D120" s="355">
        <v>129</v>
      </c>
      <c r="E120" s="357">
        <v>6</v>
      </c>
      <c r="F120" s="355">
        <v>362</v>
      </c>
      <c r="G120" s="357">
        <v>0</v>
      </c>
      <c r="H120" s="355">
        <v>0</v>
      </c>
      <c r="I120" s="357">
        <v>4</v>
      </c>
      <c r="J120" s="355">
        <v>317873</v>
      </c>
      <c r="K120" s="356">
        <v>1</v>
      </c>
      <c r="L120" s="355">
        <v>16000</v>
      </c>
    </row>
    <row r="121" spans="2:12">
      <c r="B121" s="350" t="s">
        <v>207</v>
      </c>
      <c r="C121" s="357">
        <v>0</v>
      </c>
      <c r="D121" s="355">
        <v>0</v>
      </c>
      <c r="E121" s="356">
        <v>3</v>
      </c>
      <c r="F121" s="355">
        <v>257</v>
      </c>
      <c r="G121" s="357">
        <v>0</v>
      </c>
      <c r="H121" s="355">
        <v>0</v>
      </c>
      <c r="I121" s="357">
        <v>0</v>
      </c>
      <c r="J121" s="355">
        <v>0</v>
      </c>
      <c r="K121" s="356">
        <v>0</v>
      </c>
      <c r="L121" s="355">
        <v>0</v>
      </c>
    </row>
    <row r="122" spans="2:12">
      <c r="B122" s="350" t="s">
        <v>206</v>
      </c>
      <c r="C122" s="357">
        <v>0</v>
      </c>
      <c r="D122" s="355">
        <v>0</v>
      </c>
      <c r="E122" s="356">
        <v>2</v>
      </c>
      <c r="F122" s="355">
        <v>160</v>
      </c>
      <c r="G122" s="357">
        <v>0</v>
      </c>
      <c r="H122" s="355">
        <v>0</v>
      </c>
      <c r="I122" s="357">
        <v>0</v>
      </c>
      <c r="J122" s="355">
        <v>0</v>
      </c>
      <c r="K122" s="356">
        <v>0</v>
      </c>
      <c r="L122" s="355">
        <v>0</v>
      </c>
    </row>
    <row r="123" spans="2:12">
      <c r="B123" s="349" t="s">
        <v>205</v>
      </c>
      <c r="C123" s="354">
        <v>0</v>
      </c>
      <c r="D123" s="352">
        <v>0</v>
      </c>
      <c r="E123" s="354">
        <v>5</v>
      </c>
      <c r="F123" s="352">
        <v>331</v>
      </c>
      <c r="G123" s="354">
        <v>0</v>
      </c>
      <c r="H123" s="352">
        <v>0</v>
      </c>
      <c r="I123" s="354">
        <v>0</v>
      </c>
      <c r="J123" s="352">
        <v>0</v>
      </c>
      <c r="K123" s="353">
        <v>0</v>
      </c>
      <c r="L123" s="352">
        <v>0</v>
      </c>
    </row>
    <row r="124" spans="2:12">
      <c r="B124" s="351" t="s">
        <v>351</v>
      </c>
      <c r="C124" s="360">
        <f>SUM(C125:C128)</f>
        <v>3</v>
      </c>
      <c r="D124" s="358">
        <f t="shared" ref="D124:L124" si="21">SUM(D125:D128)</f>
        <v>64</v>
      </c>
      <c r="E124" s="360">
        <f t="shared" si="21"/>
        <v>15</v>
      </c>
      <c r="F124" s="358">
        <f t="shared" si="21"/>
        <v>1089</v>
      </c>
      <c r="G124" s="360">
        <f t="shared" si="21"/>
        <v>0</v>
      </c>
      <c r="H124" s="358">
        <f t="shared" si="21"/>
        <v>0</v>
      </c>
      <c r="I124" s="360">
        <f t="shared" si="21"/>
        <v>3</v>
      </c>
      <c r="J124" s="358">
        <f t="shared" si="21"/>
        <v>476554</v>
      </c>
      <c r="K124" s="359">
        <f t="shared" si="21"/>
        <v>1</v>
      </c>
      <c r="L124" s="358">
        <f t="shared" si="21"/>
        <v>16500</v>
      </c>
    </row>
    <row r="125" spans="2:12">
      <c r="B125" s="350" t="s">
        <v>208</v>
      </c>
      <c r="C125" s="357">
        <v>3</v>
      </c>
      <c r="D125" s="355">
        <v>64</v>
      </c>
      <c r="E125" s="357">
        <v>5</v>
      </c>
      <c r="F125" s="355">
        <v>404</v>
      </c>
      <c r="G125" s="357">
        <v>0</v>
      </c>
      <c r="H125" s="355">
        <v>0</v>
      </c>
      <c r="I125" s="357">
        <v>3</v>
      </c>
      <c r="J125" s="355">
        <v>476554</v>
      </c>
      <c r="K125" s="356">
        <v>1</v>
      </c>
      <c r="L125" s="355">
        <v>16500</v>
      </c>
    </row>
    <row r="126" spans="2:12">
      <c r="B126" s="350" t="s">
        <v>207</v>
      </c>
      <c r="C126" s="357">
        <v>0</v>
      </c>
      <c r="D126" s="355">
        <v>0</v>
      </c>
      <c r="E126" s="356">
        <v>3</v>
      </c>
      <c r="F126" s="355">
        <v>274</v>
      </c>
      <c r="G126" s="357">
        <v>0</v>
      </c>
      <c r="H126" s="355">
        <v>0</v>
      </c>
      <c r="I126" s="357">
        <v>0</v>
      </c>
      <c r="J126" s="355">
        <v>0</v>
      </c>
      <c r="K126" s="356">
        <v>0</v>
      </c>
      <c r="L126" s="355">
        <v>0</v>
      </c>
    </row>
    <row r="127" spans="2:12">
      <c r="B127" s="350" t="s">
        <v>206</v>
      </c>
      <c r="C127" s="357">
        <v>0</v>
      </c>
      <c r="D127" s="355">
        <v>0</v>
      </c>
      <c r="E127" s="356">
        <v>2</v>
      </c>
      <c r="F127" s="355">
        <v>280</v>
      </c>
      <c r="G127" s="357">
        <v>0</v>
      </c>
      <c r="H127" s="355">
        <v>0</v>
      </c>
      <c r="I127" s="357">
        <v>0</v>
      </c>
      <c r="J127" s="355">
        <v>0</v>
      </c>
      <c r="K127" s="356">
        <v>0</v>
      </c>
      <c r="L127" s="355">
        <v>0</v>
      </c>
    </row>
    <row r="128" spans="2:12">
      <c r="B128" s="349" t="s">
        <v>205</v>
      </c>
      <c r="C128" s="354">
        <v>0</v>
      </c>
      <c r="D128" s="352">
        <v>0</v>
      </c>
      <c r="E128" s="354">
        <v>5</v>
      </c>
      <c r="F128" s="352">
        <v>131</v>
      </c>
      <c r="G128" s="354">
        <v>0</v>
      </c>
      <c r="H128" s="352">
        <v>0</v>
      </c>
      <c r="I128" s="354">
        <v>0</v>
      </c>
      <c r="J128" s="352">
        <v>0</v>
      </c>
      <c r="K128" s="353">
        <v>0</v>
      </c>
      <c r="L128" s="352">
        <v>0</v>
      </c>
    </row>
    <row r="129" spans="2:12" ht="15" customHeight="1">
      <c r="B129" s="129" t="s">
        <v>204</v>
      </c>
      <c r="L129" s="170"/>
    </row>
    <row r="135" spans="2:12">
      <c r="B135" s="242"/>
      <c r="C135" s="242"/>
      <c r="D135" s="242"/>
      <c r="E135" s="242"/>
      <c r="F135" s="242"/>
      <c r="G135" s="242"/>
      <c r="H135" s="242"/>
      <c r="I135" s="242"/>
      <c r="J135" s="242"/>
      <c r="K135" s="242"/>
      <c r="L135" s="242"/>
    </row>
    <row r="136" spans="2:12">
      <c r="B136" s="242"/>
      <c r="C136" s="242"/>
      <c r="D136" s="242"/>
      <c r="E136" s="242"/>
      <c r="F136" s="242"/>
      <c r="G136" s="242"/>
      <c r="H136" s="242"/>
      <c r="I136" s="242"/>
      <c r="J136" s="242"/>
      <c r="K136" s="242"/>
      <c r="L136" s="242"/>
    </row>
    <row r="183" spans="2:12">
      <c r="B183" s="347"/>
      <c r="C183" s="347"/>
      <c r="D183" s="347"/>
      <c r="E183" s="347"/>
      <c r="F183" s="347"/>
      <c r="G183" s="347"/>
      <c r="H183" s="347"/>
      <c r="I183" s="347"/>
      <c r="J183" s="347"/>
      <c r="K183" s="347"/>
      <c r="L183" s="347"/>
    </row>
    <row r="186" spans="2:12">
      <c r="B186" s="242"/>
      <c r="C186" s="242"/>
      <c r="D186" s="242"/>
      <c r="E186" s="242"/>
      <c r="F186" s="242"/>
      <c r="G186" s="242"/>
      <c r="H186" s="242"/>
      <c r="I186" s="242"/>
      <c r="J186" s="242"/>
      <c r="K186" s="242"/>
      <c r="L186" s="242"/>
    </row>
    <row r="187" spans="2:12">
      <c r="B187" s="348"/>
      <c r="C187" s="348"/>
      <c r="D187" s="348"/>
      <c r="E187" s="348"/>
      <c r="F187" s="348"/>
      <c r="G187" s="348"/>
      <c r="H187" s="348"/>
      <c r="I187" s="348"/>
      <c r="J187" s="348"/>
      <c r="K187" s="348"/>
      <c r="L187" s="348"/>
    </row>
    <row r="188" spans="2:12">
      <c r="B188" s="348"/>
      <c r="C188" s="348"/>
      <c r="D188" s="348"/>
      <c r="E188" s="348"/>
      <c r="F188" s="348"/>
      <c r="G188" s="348"/>
      <c r="H188" s="348"/>
      <c r="I188" s="348"/>
      <c r="J188" s="348"/>
      <c r="K188" s="348"/>
      <c r="L188" s="348"/>
    </row>
    <row r="189" spans="2:12">
      <c r="B189" s="348"/>
      <c r="C189" s="348"/>
      <c r="D189" s="348"/>
      <c r="E189" s="348"/>
      <c r="F189" s="348"/>
      <c r="G189" s="348"/>
      <c r="H189" s="348"/>
      <c r="I189" s="348"/>
      <c r="J189" s="348"/>
      <c r="K189" s="348"/>
      <c r="L189" s="348"/>
    </row>
    <row r="190" spans="2:12">
      <c r="B190" s="347"/>
      <c r="C190" s="347"/>
      <c r="D190" s="347"/>
      <c r="E190" s="347"/>
      <c r="F190" s="347"/>
      <c r="G190" s="347"/>
      <c r="H190" s="347"/>
      <c r="I190" s="347"/>
      <c r="J190" s="347"/>
      <c r="K190" s="347"/>
      <c r="L190" s="347"/>
    </row>
    <row r="191" spans="2:12">
      <c r="B191" s="347"/>
      <c r="C191" s="347"/>
      <c r="D191" s="347"/>
      <c r="E191" s="347"/>
      <c r="F191" s="347"/>
      <c r="G191" s="347"/>
      <c r="H191" s="347"/>
      <c r="I191" s="347"/>
      <c r="J191" s="347"/>
      <c r="K191" s="347"/>
      <c r="L191" s="347"/>
    </row>
    <row r="192" spans="2:12">
      <c r="B192" s="347"/>
      <c r="C192" s="347"/>
      <c r="D192" s="347"/>
      <c r="E192" s="347"/>
      <c r="F192" s="347"/>
      <c r="G192" s="347"/>
      <c r="H192" s="347"/>
      <c r="I192" s="347"/>
      <c r="J192" s="347"/>
      <c r="K192" s="347"/>
      <c r="L192" s="347"/>
    </row>
    <row r="193" spans="2:12">
      <c r="B193" s="347"/>
      <c r="C193" s="347"/>
      <c r="D193" s="347"/>
      <c r="E193" s="347"/>
      <c r="F193" s="347"/>
      <c r="G193" s="347"/>
      <c r="H193" s="347"/>
      <c r="I193" s="347"/>
      <c r="J193" s="347"/>
      <c r="K193" s="347"/>
      <c r="L193" s="347"/>
    </row>
    <row r="194" spans="2:12">
      <c r="B194" s="347"/>
      <c r="C194" s="347"/>
      <c r="D194" s="347"/>
      <c r="E194" s="347"/>
      <c r="F194" s="347"/>
      <c r="G194" s="347"/>
      <c r="H194" s="347"/>
      <c r="I194" s="347"/>
      <c r="J194" s="347"/>
      <c r="K194" s="347"/>
      <c r="L194" s="347"/>
    </row>
    <row r="195" spans="2:12">
      <c r="B195" s="347"/>
      <c r="C195" s="347"/>
      <c r="D195" s="347"/>
      <c r="E195" s="347"/>
      <c r="F195" s="347"/>
      <c r="G195" s="347"/>
      <c r="H195" s="347"/>
      <c r="I195" s="347"/>
      <c r="J195" s="347"/>
      <c r="K195" s="347"/>
      <c r="L195" s="347"/>
    </row>
    <row r="196" spans="2:12">
      <c r="B196" s="348"/>
      <c r="C196" s="348"/>
      <c r="D196" s="348"/>
      <c r="E196" s="348"/>
      <c r="F196" s="348"/>
      <c r="G196" s="348"/>
      <c r="H196" s="348"/>
      <c r="I196" s="348"/>
      <c r="J196" s="348"/>
      <c r="K196" s="348"/>
      <c r="L196" s="348"/>
    </row>
    <row r="197" spans="2:12">
      <c r="B197" s="348"/>
      <c r="C197" s="348"/>
      <c r="D197" s="348"/>
      <c r="E197" s="348"/>
      <c r="F197" s="348"/>
      <c r="G197" s="348"/>
      <c r="H197" s="348"/>
      <c r="I197" s="348"/>
      <c r="J197" s="348"/>
      <c r="K197" s="348"/>
      <c r="L197" s="348"/>
    </row>
    <row r="198" spans="2:12">
      <c r="B198" s="348"/>
      <c r="C198" s="348"/>
      <c r="D198" s="348"/>
      <c r="E198" s="348"/>
      <c r="F198" s="348"/>
      <c r="G198" s="348"/>
      <c r="H198" s="348"/>
      <c r="I198" s="348"/>
      <c r="J198" s="348"/>
      <c r="K198" s="348"/>
      <c r="L198" s="348"/>
    </row>
    <row r="199" spans="2:12">
      <c r="B199" s="347"/>
      <c r="C199" s="347"/>
      <c r="D199" s="347"/>
      <c r="E199" s="347"/>
      <c r="F199" s="347"/>
      <c r="G199" s="347"/>
      <c r="H199" s="347"/>
      <c r="I199" s="347"/>
      <c r="J199" s="347"/>
      <c r="K199" s="347"/>
      <c r="L199" s="347"/>
    </row>
    <row r="200" spans="2:12">
      <c r="B200" s="347"/>
      <c r="C200" s="347"/>
      <c r="D200" s="347"/>
      <c r="E200" s="347"/>
      <c r="F200" s="347"/>
      <c r="G200" s="347"/>
      <c r="H200" s="347"/>
      <c r="I200" s="347"/>
      <c r="J200" s="347"/>
      <c r="K200" s="347"/>
      <c r="L200" s="347"/>
    </row>
    <row r="201" spans="2:12">
      <c r="B201" s="347"/>
      <c r="C201" s="347"/>
      <c r="D201" s="347"/>
      <c r="E201" s="347"/>
      <c r="F201" s="347"/>
      <c r="G201" s="347"/>
      <c r="H201" s="347"/>
      <c r="I201" s="347"/>
      <c r="J201" s="347"/>
      <c r="K201" s="347"/>
      <c r="L201" s="347"/>
    </row>
    <row r="202" spans="2:12">
      <c r="B202" s="347"/>
      <c r="C202" s="347"/>
      <c r="D202" s="347"/>
      <c r="E202" s="347"/>
      <c r="F202" s="347"/>
      <c r="G202" s="347"/>
      <c r="H202" s="347"/>
      <c r="I202" s="347"/>
      <c r="J202" s="347"/>
      <c r="K202" s="347"/>
      <c r="L202" s="347"/>
    </row>
    <row r="203" spans="2:12">
      <c r="B203" s="347"/>
      <c r="C203" s="347"/>
      <c r="D203" s="347"/>
      <c r="E203" s="347"/>
      <c r="F203" s="347"/>
      <c r="G203" s="347"/>
      <c r="H203" s="347"/>
      <c r="I203" s="347"/>
      <c r="J203" s="347"/>
      <c r="K203" s="347"/>
      <c r="L203" s="347"/>
    </row>
    <row r="204" spans="2:12">
      <c r="B204" s="347"/>
      <c r="C204" s="347"/>
      <c r="D204" s="347"/>
      <c r="E204" s="347"/>
      <c r="F204" s="347"/>
      <c r="G204" s="347"/>
      <c r="H204" s="347"/>
      <c r="I204" s="347"/>
      <c r="J204" s="347"/>
      <c r="K204" s="347"/>
      <c r="L204" s="347"/>
    </row>
    <row r="205" spans="2:12">
      <c r="B205" s="348"/>
      <c r="C205" s="348"/>
      <c r="D205" s="348"/>
      <c r="E205" s="348"/>
      <c r="F205" s="348"/>
      <c r="G205" s="348"/>
      <c r="H205" s="348"/>
      <c r="I205" s="348"/>
      <c r="J205" s="348"/>
      <c r="K205" s="348"/>
      <c r="L205" s="348"/>
    </row>
    <row r="206" spans="2:12">
      <c r="B206" s="348"/>
      <c r="C206" s="348"/>
      <c r="D206" s="348"/>
      <c r="E206" s="348"/>
      <c r="F206" s="348"/>
      <c r="G206" s="348"/>
      <c r="H206" s="348"/>
      <c r="I206" s="348"/>
      <c r="J206" s="348"/>
      <c r="K206" s="348"/>
      <c r="L206" s="348"/>
    </row>
    <row r="207" spans="2:12">
      <c r="B207" s="348"/>
      <c r="C207" s="348"/>
      <c r="D207" s="348"/>
      <c r="E207" s="348"/>
      <c r="F207" s="348"/>
      <c r="G207" s="348"/>
      <c r="H207" s="348"/>
      <c r="I207" s="348"/>
      <c r="J207" s="348"/>
      <c r="K207" s="348"/>
      <c r="L207" s="348"/>
    </row>
    <row r="208" spans="2:12">
      <c r="B208" s="347"/>
      <c r="C208" s="347"/>
      <c r="D208" s="347"/>
      <c r="E208" s="347"/>
      <c r="F208" s="347"/>
      <c r="G208" s="347"/>
      <c r="H208" s="347"/>
      <c r="I208" s="347"/>
      <c r="J208" s="347"/>
      <c r="K208" s="347"/>
      <c r="L208" s="347"/>
    </row>
    <row r="209" spans="2:12">
      <c r="B209" s="347"/>
      <c r="C209" s="347"/>
      <c r="D209" s="347"/>
      <c r="E209" s="347"/>
      <c r="F209" s="347"/>
      <c r="G209" s="347"/>
      <c r="H209" s="347"/>
      <c r="I209" s="347"/>
      <c r="J209" s="347"/>
      <c r="K209" s="347"/>
      <c r="L209" s="347"/>
    </row>
    <row r="210" spans="2:12">
      <c r="B210" s="347"/>
      <c r="C210" s="347"/>
      <c r="D210" s="347"/>
      <c r="E210" s="347"/>
      <c r="F210" s="347"/>
      <c r="G210" s="347"/>
      <c r="H210" s="347"/>
      <c r="I210" s="347"/>
      <c r="J210" s="347"/>
      <c r="K210" s="347"/>
      <c r="L210" s="347"/>
    </row>
    <row r="211" spans="2:12">
      <c r="B211" s="347"/>
      <c r="C211" s="347"/>
      <c r="D211" s="347"/>
      <c r="E211" s="347"/>
      <c r="F211" s="347"/>
      <c r="G211" s="347"/>
      <c r="H211" s="347"/>
      <c r="I211" s="347"/>
      <c r="J211" s="347"/>
      <c r="K211" s="347"/>
      <c r="L211" s="347"/>
    </row>
    <row r="212" spans="2:12">
      <c r="B212" s="347"/>
      <c r="C212" s="347"/>
      <c r="D212" s="347"/>
      <c r="E212" s="347"/>
      <c r="F212" s="347"/>
      <c r="G212" s="347"/>
      <c r="H212" s="347"/>
      <c r="I212" s="347"/>
      <c r="J212" s="347"/>
      <c r="K212" s="347"/>
      <c r="L212" s="347"/>
    </row>
    <row r="213" spans="2:12">
      <c r="B213" s="347"/>
      <c r="C213" s="347"/>
      <c r="D213" s="347"/>
      <c r="E213" s="347"/>
      <c r="F213" s="347"/>
      <c r="G213" s="347"/>
      <c r="H213" s="347"/>
      <c r="I213" s="347"/>
      <c r="J213" s="347"/>
      <c r="K213" s="347"/>
      <c r="L213" s="347"/>
    </row>
    <row r="214" spans="2:12">
      <c r="B214" s="348"/>
      <c r="C214" s="348"/>
      <c r="D214" s="348"/>
      <c r="E214" s="348"/>
      <c r="F214" s="348"/>
      <c r="G214" s="348"/>
      <c r="H214" s="348"/>
      <c r="I214" s="348"/>
      <c r="J214" s="348"/>
      <c r="K214" s="348"/>
      <c r="L214" s="348"/>
    </row>
    <row r="215" spans="2:12">
      <c r="B215" s="348"/>
      <c r="C215" s="348"/>
      <c r="D215" s="348"/>
      <c r="E215" s="348"/>
      <c r="F215" s="348"/>
      <c r="G215" s="348"/>
      <c r="H215" s="348"/>
      <c r="I215" s="348"/>
      <c r="J215" s="348"/>
      <c r="K215" s="348"/>
      <c r="L215" s="348"/>
    </row>
    <row r="216" spans="2:12">
      <c r="B216" s="348"/>
      <c r="C216" s="348"/>
      <c r="D216" s="348"/>
      <c r="E216" s="348"/>
      <c r="F216" s="348"/>
      <c r="G216" s="348"/>
      <c r="H216" s="348"/>
      <c r="I216" s="348"/>
      <c r="J216" s="348"/>
      <c r="K216" s="348"/>
      <c r="L216" s="348"/>
    </row>
    <row r="217" spans="2:12">
      <c r="B217" s="347"/>
      <c r="C217" s="347"/>
      <c r="D217" s="347"/>
      <c r="E217" s="347"/>
      <c r="F217" s="347"/>
      <c r="G217" s="347"/>
      <c r="H217" s="347"/>
      <c r="I217" s="347"/>
      <c r="J217" s="347"/>
      <c r="K217" s="347"/>
      <c r="L217" s="347"/>
    </row>
    <row r="218" spans="2:12">
      <c r="B218" s="347"/>
      <c r="C218" s="347"/>
      <c r="D218" s="347"/>
      <c r="E218" s="347"/>
      <c r="F218" s="347"/>
      <c r="G218" s="347"/>
      <c r="H218" s="347"/>
      <c r="I218" s="347"/>
      <c r="J218" s="347"/>
      <c r="K218" s="347"/>
      <c r="L218" s="347"/>
    </row>
    <row r="219" spans="2:12">
      <c r="B219" s="347"/>
      <c r="C219" s="347"/>
      <c r="D219" s="347"/>
      <c r="E219" s="347"/>
      <c r="F219" s="347"/>
      <c r="G219" s="347"/>
      <c r="H219" s="347"/>
      <c r="I219" s="347"/>
      <c r="J219" s="347"/>
      <c r="K219" s="347"/>
      <c r="L219" s="347"/>
    </row>
    <row r="220" spans="2:12">
      <c r="B220" s="347"/>
      <c r="C220" s="347"/>
      <c r="D220" s="347"/>
      <c r="E220" s="347"/>
      <c r="F220" s="347"/>
      <c r="G220" s="347"/>
      <c r="H220" s="347"/>
      <c r="I220" s="347"/>
      <c r="J220" s="347"/>
      <c r="K220" s="347"/>
      <c r="L220" s="347"/>
    </row>
    <row r="221" spans="2:12">
      <c r="B221" s="347"/>
      <c r="C221" s="347"/>
      <c r="D221" s="347"/>
      <c r="E221" s="347"/>
      <c r="F221" s="347"/>
      <c r="G221" s="347"/>
      <c r="H221" s="347"/>
      <c r="I221" s="347"/>
      <c r="J221" s="347"/>
      <c r="K221" s="347"/>
      <c r="L221" s="347"/>
    </row>
    <row r="222" spans="2:12">
      <c r="B222" s="347"/>
      <c r="C222" s="347"/>
      <c r="D222" s="347"/>
      <c r="E222" s="347"/>
      <c r="F222" s="347"/>
      <c r="G222" s="347"/>
      <c r="H222" s="347"/>
      <c r="I222" s="347"/>
      <c r="J222" s="347"/>
      <c r="K222" s="347"/>
      <c r="L222" s="347"/>
    </row>
    <row r="226" spans="2:12">
      <c r="B226" s="348"/>
      <c r="C226" s="348"/>
      <c r="D226" s="348"/>
      <c r="E226" s="348"/>
      <c r="F226" s="348"/>
      <c r="G226" s="348"/>
      <c r="H226" s="348"/>
      <c r="I226" s="348"/>
      <c r="J226" s="348"/>
      <c r="K226" s="348"/>
      <c r="L226" s="348"/>
    </row>
    <row r="227" spans="2:12">
      <c r="B227" s="348"/>
      <c r="C227" s="348"/>
      <c r="D227" s="348"/>
      <c r="E227" s="348"/>
      <c r="F227" s="348"/>
      <c r="G227" s="348"/>
      <c r="H227" s="348"/>
      <c r="I227" s="348"/>
      <c r="J227" s="348"/>
      <c r="K227" s="348"/>
      <c r="L227" s="348"/>
    </row>
    <row r="228" spans="2:12">
      <c r="B228" s="348"/>
      <c r="C228" s="348"/>
      <c r="D228" s="348"/>
      <c r="E228" s="348"/>
      <c r="F228" s="348"/>
      <c r="G228" s="348"/>
      <c r="H228" s="348"/>
      <c r="I228" s="348"/>
      <c r="J228" s="348"/>
      <c r="K228" s="348"/>
      <c r="L228" s="348"/>
    </row>
    <row r="229" spans="2:12">
      <c r="B229" s="347"/>
      <c r="C229" s="347"/>
      <c r="D229" s="347"/>
      <c r="E229" s="347"/>
      <c r="F229" s="347"/>
      <c r="G229" s="347"/>
      <c r="H229" s="347"/>
      <c r="I229" s="347"/>
      <c r="J229" s="347"/>
      <c r="K229" s="347"/>
      <c r="L229" s="347"/>
    </row>
    <row r="230" spans="2:12">
      <c r="B230" s="347"/>
      <c r="C230" s="347"/>
      <c r="D230" s="347"/>
      <c r="E230" s="347"/>
      <c r="F230" s="347"/>
      <c r="G230" s="347"/>
      <c r="H230" s="347"/>
      <c r="I230" s="347"/>
      <c r="J230" s="347"/>
      <c r="K230" s="347"/>
      <c r="L230" s="347"/>
    </row>
    <row r="231" spans="2:12">
      <c r="B231" s="347"/>
      <c r="C231" s="347"/>
      <c r="D231" s="347"/>
      <c r="E231" s="347"/>
      <c r="F231" s="347"/>
      <c r="G231" s="347"/>
      <c r="H231" s="347"/>
      <c r="I231" s="347"/>
      <c r="J231" s="347"/>
      <c r="K231" s="347"/>
      <c r="L231" s="347"/>
    </row>
    <row r="232" spans="2:12">
      <c r="B232" s="347"/>
      <c r="C232" s="347"/>
      <c r="D232" s="347"/>
      <c r="E232" s="347"/>
      <c r="F232" s="347"/>
      <c r="G232" s="347"/>
      <c r="H232" s="347"/>
      <c r="I232" s="347"/>
      <c r="J232" s="347"/>
      <c r="K232" s="347"/>
      <c r="L232" s="347"/>
    </row>
    <row r="233" spans="2:12">
      <c r="B233" s="347"/>
      <c r="C233" s="347"/>
      <c r="D233" s="347"/>
      <c r="E233" s="347"/>
      <c r="F233" s="347"/>
      <c r="G233" s="347"/>
      <c r="H233" s="347"/>
      <c r="I233" s="347"/>
      <c r="J233" s="347"/>
      <c r="K233" s="347"/>
      <c r="L233" s="347"/>
    </row>
    <row r="234" spans="2:12">
      <c r="B234" s="347"/>
      <c r="C234" s="347"/>
      <c r="D234" s="347"/>
      <c r="E234" s="347"/>
      <c r="F234" s="347"/>
      <c r="G234" s="347"/>
      <c r="H234" s="347"/>
      <c r="I234" s="347"/>
      <c r="J234" s="347"/>
      <c r="K234" s="347"/>
      <c r="L234" s="347"/>
    </row>
    <row r="235" spans="2:12">
      <c r="B235" s="348"/>
      <c r="C235" s="348"/>
      <c r="D235" s="348"/>
      <c r="E235" s="348"/>
      <c r="F235" s="348"/>
      <c r="G235" s="348"/>
      <c r="H235" s="348"/>
      <c r="I235" s="348"/>
      <c r="J235" s="348"/>
      <c r="K235" s="348"/>
      <c r="L235" s="348"/>
    </row>
    <row r="236" spans="2:12">
      <c r="B236" s="348"/>
      <c r="C236" s="348"/>
      <c r="D236" s="348"/>
      <c r="E236" s="348"/>
      <c r="F236" s="348"/>
      <c r="G236" s="348"/>
      <c r="H236" s="348"/>
      <c r="I236" s="348"/>
      <c r="J236" s="348"/>
      <c r="K236" s="348"/>
      <c r="L236" s="348"/>
    </row>
    <row r="237" spans="2:12">
      <c r="B237" s="348"/>
      <c r="C237" s="348"/>
      <c r="D237" s="348"/>
      <c r="E237" s="348"/>
      <c r="F237" s="348"/>
      <c r="G237" s="348"/>
      <c r="H237" s="348"/>
      <c r="I237" s="348"/>
      <c r="J237" s="348"/>
      <c r="K237" s="348"/>
      <c r="L237" s="348"/>
    </row>
    <row r="238" spans="2:12">
      <c r="B238" s="347"/>
      <c r="C238" s="347"/>
      <c r="D238" s="347"/>
      <c r="E238" s="347"/>
      <c r="F238" s="347"/>
      <c r="G238" s="347"/>
      <c r="H238" s="347"/>
      <c r="I238" s="347"/>
      <c r="J238" s="347"/>
      <c r="K238" s="347"/>
      <c r="L238" s="347"/>
    </row>
    <row r="239" spans="2:12">
      <c r="B239" s="347"/>
      <c r="C239" s="347"/>
      <c r="D239" s="347"/>
      <c r="E239" s="347"/>
      <c r="F239" s="347"/>
      <c r="G239" s="347"/>
      <c r="H239" s="347"/>
      <c r="I239" s="347"/>
      <c r="J239" s="347"/>
      <c r="K239" s="347"/>
      <c r="L239" s="347"/>
    </row>
    <row r="240" spans="2:12">
      <c r="B240" s="347"/>
      <c r="C240" s="347"/>
      <c r="D240" s="347"/>
      <c r="E240" s="347"/>
      <c r="F240" s="347"/>
      <c r="G240" s="347"/>
      <c r="H240" s="347"/>
      <c r="I240" s="347"/>
      <c r="J240" s="347"/>
      <c r="K240" s="347"/>
      <c r="L240" s="347"/>
    </row>
    <row r="241" spans="2:12">
      <c r="B241" s="347"/>
      <c r="C241" s="347"/>
      <c r="D241" s="347"/>
      <c r="E241" s="347"/>
      <c r="F241" s="347"/>
      <c r="G241" s="347"/>
      <c r="H241" s="347"/>
      <c r="I241" s="347"/>
      <c r="J241" s="347"/>
      <c r="K241" s="347"/>
      <c r="L241" s="347"/>
    </row>
    <row r="242" spans="2:12">
      <c r="B242" s="347"/>
      <c r="C242" s="347"/>
      <c r="D242" s="347"/>
      <c r="E242" s="347"/>
      <c r="F242" s="347"/>
      <c r="G242" s="347"/>
      <c r="H242" s="347"/>
      <c r="I242" s="347"/>
      <c r="J242" s="347"/>
      <c r="K242" s="347"/>
      <c r="L242" s="347"/>
    </row>
    <row r="243" spans="2:12">
      <c r="B243" s="347"/>
      <c r="C243" s="347"/>
      <c r="D243" s="347"/>
      <c r="E243" s="347"/>
      <c r="F243" s="347"/>
      <c r="G243" s="347"/>
      <c r="H243" s="347"/>
      <c r="I243" s="347"/>
      <c r="J243" s="347"/>
      <c r="K243" s="347"/>
      <c r="L243" s="347"/>
    </row>
    <row r="245" spans="2:12">
      <c r="B245" s="348"/>
      <c r="C245" s="348"/>
      <c r="D245" s="348"/>
      <c r="E245" s="348"/>
      <c r="F245" s="348"/>
      <c r="G245" s="348"/>
      <c r="H245" s="348"/>
      <c r="I245" s="348"/>
      <c r="J245" s="348"/>
      <c r="K245" s="348"/>
      <c r="L245" s="348"/>
    </row>
    <row r="246" spans="2:12">
      <c r="B246" s="348"/>
      <c r="C246" s="348"/>
      <c r="D246" s="348"/>
      <c r="E246" s="348"/>
      <c r="F246" s="348"/>
      <c r="G246" s="348"/>
      <c r="H246" s="348"/>
      <c r="I246" s="348"/>
      <c r="J246" s="348"/>
      <c r="K246" s="348"/>
      <c r="L246" s="348"/>
    </row>
    <row r="247" spans="2:12">
      <c r="B247" s="348"/>
      <c r="C247" s="348"/>
      <c r="D247" s="348"/>
      <c r="E247" s="348"/>
      <c r="F247" s="348"/>
      <c r="G247" s="348"/>
      <c r="H247" s="348"/>
      <c r="I247" s="348"/>
      <c r="J247" s="348"/>
      <c r="K247" s="348"/>
      <c r="L247" s="348"/>
    </row>
    <row r="248" spans="2:12">
      <c r="B248" s="347"/>
      <c r="C248" s="347"/>
      <c r="D248" s="347"/>
      <c r="E248" s="347"/>
      <c r="F248" s="347"/>
      <c r="G248" s="347"/>
      <c r="H248" s="347"/>
      <c r="I248" s="347"/>
      <c r="J248" s="347"/>
      <c r="K248" s="347"/>
      <c r="L248" s="347"/>
    </row>
    <row r="249" spans="2:12">
      <c r="B249" s="347"/>
      <c r="C249" s="347"/>
      <c r="D249" s="347"/>
      <c r="E249" s="347"/>
      <c r="F249" s="347"/>
      <c r="G249" s="347"/>
      <c r="H249" s="347"/>
      <c r="I249" s="347"/>
      <c r="J249" s="347"/>
      <c r="K249" s="347"/>
      <c r="L249" s="347"/>
    </row>
    <row r="250" spans="2:12">
      <c r="B250" s="347"/>
      <c r="C250" s="347"/>
      <c r="D250" s="347"/>
      <c r="E250" s="347"/>
      <c r="F250" s="347"/>
      <c r="G250" s="347"/>
      <c r="H250" s="347"/>
      <c r="I250" s="347"/>
      <c r="J250" s="347"/>
      <c r="K250" s="347"/>
      <c r="L250" s="347"/>
    </row>
    <row r="251" spans="2:12">
      <c r="B251" s="347"/>
      <c r="C251" s="347"/>
      <c r="D251" s="347"/>
      <c r="E251" s="347"/>
      <c r="F251" s="347"/>
      <c r="G251" s="347"/>
      <c r="H251" s="347"/>
      <c r="I251" s="347"/>
      <c r="J251" s="347"/>
      <c r="K251" s="347"/>
      <c r="L251" s="347"/>
    </row>
    <row r="252" spans="2:12">
      <c r="B252" s="347"/>
      <c r="C252" s="347"/>
      <c r="D252" s="347"/>
      <c r="E252" s="347"/>
      <c r="F252" s="347"/>
      <c r="G252" s="347"/>
      <c r="H252" s="347"/>
      <c r="I252" s="347"/>
      <c r="J252" s="347"/>
      <c r="K252" s="347"/>
      <c r="L252" s="347"/>
    </row>
    <row r="253" spans="2:12">
      <c r="B253" s="347"/>
      <c r="C253" s="347"/>
      <c r="D253" s="347"/>
      <c r="E253" s="347"/>
      <c r="F253" s="347"/>
      <c r="G253" s="347"/>
      <c r="H253" s="347"/>
      <c r="I253" s="347"/>
      <c r="J253" s="347"/>
      <c r="K253" s="347"/>
      <c r="L253" s="347"/>
    </row>
    <row r="257" spans="2:12">
      <c r="B257" s="242"/>
      <c r="C257" s="242"/>
      <c r="D257" s="242"/>
      <c r="E257" s="242"/>
      <c r="F257" s="242"/>
      <c r="G257" s="242"/>
      <c r="H257" s="242"/>
      <c r="I257" s="242"/>
      <c r="J257" s="242"/>
      <c r="K257" s="242"/>
      <c r="L257" s="242"/>
    </row>
    <row r="258" spans="2:12">
      <c r="B258" s="347"/>
      <c r="C258" s="347"/>
      <c r="D258" s="347"/>
      <c r="E258" s="347"/>
      <c r="F258" s="347"/>
      <c r="G258" s="347"/>
      <c r="H258" s="347"/>
      <c r="I258" s="347"/>
      <c r="J258" s="347"/>
      <c r="K258" s="347"/>
      <c r="L258" s="347"/>
    </row>
    <row r="270" spans="2:12">
      <c r="B270" s="347"/>
      <c r="C270" s="347"/>
      <c r="D270" s="347"/>
      <c r="E270" s="347"/>
      <c r="F270" s="347"/>
      <c r="G270" s="347"/>
      <c r="H270" s="347"/>
      <c r="I270" s="347"/>
      <c r="J270" s="347"/>
      <c r="K270" s="347"/>
      <c r="L270" s="347"/>
    </row>
    <row r="282" spans="2:12">
      <c r="B282" s="347"/>
      <c r="C282" s="347"/>
      <c r="D282" s="347"/>
      <c r="E282" s="347"/>
      <c r="F282" s="347"/>
      <c r="G282" s="347"/>
      <c r="H282" s="347"/>
      <c r="I282" s="347"/>
      <c r="J282" s="347"/>
      <c r="K282" s="347"/>
      <c r="L282" s="347"/>
    </row>
    <row r="294" spans="2:12">
      <c r="B294" s="347"/>
      <c r="C294" s="347"/>
      <c r="D294" s="347"/>
      <c r="E294" s="347"/>
      <c r="F294" s="347"/>
      <c r="G294" s="347"/>
      <c r="H294" s="347"/>
      <c r="I294" s="347"/>
      <c r="J294" s="347"/>
      <c r="K294" s="347"/>
      <c r="L294" s="347"/>
    </row>
    <row r="306" spans="2:12">
      <c r="B306" s="347"/>
      <c r="C306" s="347"/>
      <c r="D306" s="347"/>
      <c r="E306" s="347"/>
      <c r="F306" s="347"/>
      <c r="G306" s="347"/>
      <c r="H306" s="347"/>
      <c r="I306" s="347"/>
      <c r="J306" s="347"/>
      <c r="K306" s="347"/>
      <c r="L306" s="347"/>
    </row>
    <row r="318" spans="2:12">
      <c r="B318" s="347"/>
      <c r="C318" s="347"/>
      <c r="D318" s="347"/>
      <c r="E318" s="347"/>
      <c r="F318" s="347"/>
      <c r="G318" s="347"/>
      <c r="H318" s="347"/>
      <c r="I318" s="347"/>
      <c r="J318" s="347"/>
      <c r="K318" s="347"/>
      <c r="L318" s="347"/>
    </row>
    <row r="330" spans="2:12">
      <c r="B330" s="347"/>
      <c r="C330" s="347"/>
      <c r="D330" s="347"/>
      <c r="E330" s="347"/>
      <c r="F330" s="347"/>
      <c r="G330" s="347"/>
      <c r="H330" s="347"/>
      <c r="I330" s="347"/>
      <c r="J330" s="347"/>
      <c r="K330" s="347"/>
      <c r="L330" s="347"/>
    </row>
    <row r="344" spans="2:12">
      <c r="B344" s="242"/>
      <c r="C344" s="242"/>
      <c r="D344" s="242"/>
      <c r="E344" s="242"/>
      <c r="F344" s="242"/>
      <c r="G344" s="242"/>
      <c r="H344" s="242"/>
      <c r="I344" s="242"/>
      <c r="J344" s="242"/>
      <c r="K344" s="242"/>
      <c r="L344" s="242"/>
    </row>
    <row r="345" spans="2:12">
      <c r="B345" s="347"/>
      <c r="C345" s="347"/>
      <c r="D345" s="347"/>
      <c r="E345" s="347"/>
      <c r="F345" s="347"/>
      <c r="G345" s="347"/>
      <c r="H345" s="347"/>
      <c r="I345" s="347"/>
      <c r="J345" s="347"/>
      <c r="K345" s="347"/>
      <c r="L345" s="347"/>
    </row>
    <row r="346" spans="2:12">
      <c r="B346" s="347"/>
      <c r="C346" s="347"/>
      <c r="D346" s="347"/>
      <c r="E346" s="347"/>
      <c r="F346" s="347"/>
      <c r="G346" s="347"/>
      <c r="H346" s="347"/>
      <c r="I346" s="347"/>
      <c r="J346" s="347"/>
      <c r="K346" s="347"/>
      <c r="L346" s="347"/>
    </row>
    <row r="347" spans="2:12">
      <c r="B347" s="347"/>
      <c r="C347" s="347"/>
      <c r="D347" s="347"/>
      <c r="E347" s="347"/>
      <c r="F347" s="347"/>
      <c r="G347" s="347"/>
      <c r="H347" s="347"/>
      <c r="I347" s="347"/>
      <c r="J347" s="347"/>
      <c r="K347" s="347"/>
      <c r="L347" s="347"/>
    </row>
    <row r="348" spans="2:12">
      <c r="B348" s="347"/>
      <c r="C348" s="347"/>
      <c r="D348" s="347"/>
      <c r="E348" s="347"/>
      <c r="F348" s="347"/>
      <c r="G348" s="347"/>
      <c r="H348" s="347"/>
      <c r="I348" s="347"/>
      <c r="J348" s="347"/>
      <c r="K348" s="347"/>
      <c r="L348" s="347"/>
    </row>
    <row r="349" spans="2:12">
      <c r="B349" s="347"/>
      <c r="C349" s="347"/>
      <c r="D349" s="347"/>
      <c r="E349" s="347"/>
      <c r="F349" s="347"/>
      <c r="G349" s="347"/>
      <c r="H349" s="347"/>
      <c r="I349" s="347"/>
      <c r="J349" s="347"/>
      <c r="K349" s="347"/>
      <c r="L349" s="347"/>
    </row>
    <row r="350" spans="2:12">
      <c r="B350" s="347"/>
      <c r="C350" s="347"/>
      <c r="D350" s="347"/>
      <c r="E350" s="347"/>
      <c r="F350" s="347"/>
      <c r="G350" s="347"/>
      <c r="H350" s="347"/>
      <c r="I350" s="347"/>
      <c r="J350" s="347"/>
      <c r="K350" s="347"/>
      <c r="L350" s="347"/>
    </row>
    <row r="351" spans="2:12">
      <c r="B351" s="347"/>
      <c r="C351" s="347"/>
      <c r="D351" s="347"/>
      <c r="E351" s="347"/>
      <c r="F351" s="347"/>
      <c r="G351" s="347"/>
      <c r="H351" s="347"/>
      <c r="I351" s="347"/>
      <c r="J351" s="347"/>
      <c r="K351" s="347"/>
      <c r="L351" s="347"/>
    </row>
    <row r="352" spans="2:12">
      <c r="B352" s="347"/>
      <c r="C352" s="347"/>
      <c r="D352" s="347"/>
      <c r="E352" s="347"/>
      <c r="F352" s="347"/>
      <c r="G352" s="347"/>
      <c r="H352" s="347"/>
      <c r="I352" s="347"/>
      <c r="J352" s="347"/>
      <c r="K352" s="347"/>
      <c r="L352" s="347"/>
    </row>
    <row r="353" spans="2:12">
      <c r="B353" s="347"/>
      <c r="C353" s="347"/>
      <c r="D353" s="347"/>
      <c r="E353" s="347"/>
      <c r="F353" s="347"/>
      <c r="G353" s="347"/>
      <c r="H353" s="347"/>
      <c r="I353" s="347"/>
      <c r="J353" s="347"/>
      <c r="K353" s="347"/>
      <c r="L353" s="347"/>
    </row>
    <row r="354" spans="2:12">
      <c r="B354" s="347"/>
      <c r="C354" s="347"/>
      <c r="D354" s="347"/>
      <c r="E354" s="347"/>
      <c r="F354" s="347"/>
      <c r="G354" s="347"/>
      <c r="H354" s="347"/>
      <c r="I354" s="347"/>
      <c r="J354" s="347"/>
      <c r="K354" s="347"/>
      <c r="L354" s="347"/>
    </row>
    <row r="355" spans="2:12">
      <c r="B355" s="347"/>
      <c r="C355" s="347"/>
      <c r="D355" s="347"/>
      <c r="E355" s="347"/>
      <c r="F355" s="347"/>
      <c r="G355" s="347"/>
      <c r="H355" s="347"/>
      <c r="I355" s="347"/>
      <c r="J355" s="347"/>
      <c r="K355" s="347"/>
      <c r="L355" s="347"/>
    </row>
    <row r="356" spans="2:12">
      <c r="B356" s="347"/>
      <c r="C356" s="347"/>
      <c r="D356" s="347"/>
      <c r="E356" s="347"/>
      <c r="F356" s="347"/>
      <c r="G356" s="347"/>
      <c r="H356" s="347"/>
      <c r="I356" s="347"/>
      <c r="J356" s="347"/>
      <c r="K356" s="347"/>
      <c r="L356" s="347"/>
    </row>
    <row r="357" spans="2:12">
      <c r="B357" s="347"/>
      <c r="C357" s="347"/>
      <c r="D357" s="347"/>
      <c r="E357" s="347"/>
      <c r="F357" s="347"/>
      <c r="G357" s="347"/>
      <c r="H357" s="347"/>
      <c r="I357" s="347"/>
      <c r="J357" s="347"/>
      <c r="K357" s="347"/>
      <c r="L357" s="347"/>
    </row>
    <row r="358" spans="2:12">
      <c r="B358" s="347"/>
      <c r="C358" s="347"/>
      <c r="D358" s="347"/>
      <c r="E358" s="347"/>
      <c r="F358" s="347"/>
      <c r="G358" s="347"/>
      <c r="H358" s="347"/>
      <c r="I358" s="347"/>
      <c r="J358" s="347"/>
      <c r="K358" s="347"/>
      <c r="L358" s="347"/>
    </row>
    <row r="359" spans="2:12">
      <c r="B359" s="347"/>
      <c r="C359" s="347"/>
      <c r="D359" s="347"/>
      <c r="E359" s="347"/>
      <c r="F359" s="347"/>
      <c r="G359" s="347"/>
      <c r="H359" s="347"/>
      <c r="I359" s="347"/>
      <c r="J359" s="347"/>
      <c r="K359" s="347"/>
      <c r="L359" s="347"/>
    </row>
    <row r="360" spans="2:12">
      <c r="B360" s="347"/>
      <c r="C360" s="347"/>
      <c r="D360" s="347"/>
      <c r="E360" s="347"/>
      <c r="F360" s="347"/>
      <c r="G360" s="347"/>
      <c r="H360" s="347"/>
      <c r="I360" s="347"/>
      <c r="J360" s="347"/>
      <c r="K360" s="347"/>
      <c r="L360" s="347"/>
    </row>
    <row r="361" spans="2:12">
      <c r="B361" s="347"/>
      <c r="C361" s="347"/>
      <c r="D361" s="347"/>
      <c r="E361" s="347"/>
      <c r="F361" s="347"/>
      <c r="G361" s="347"/>
      <c r="H361" s="347"/>
      <c r="I361" s="347"/>
      <c r="J361" s="347"/>
      <c r="K361" s="347"/>
      <c r="L361" s="347"/>
    </row>
    <row r="362" spans="2:12">
      <c r="B362" s="347"/>
      <c r="C362" s="347"/>
      <c r="D362" s="347"/>
      <c r="E362" s="347"/>
      <c r="F362" s="347"/>
      <c r="G362" s="347"/>
      <c r="H362" s="347"/>
      <c r="I362" s="347"/>
      <c r="J362" s="347"/>
      <c r="K362" s="347"/>
      <c r="L362" s="347"/>
    </row>
    <row r="363" spans="2:12">
      <c r="B363" s="347"/>
      <c r="C363" s="347"/>
      <c r="D363" s="347"/>
      <c r="E363" s="347"/>
      <c r="F363" s="347"/>
      <c r="G363" s="347"/>
      <c r="H363" s="347"/>
      <c r="I363" s="347"/>
      <c r="J363" s="347"/>
      <c r="K363" s="347"/>
      <c r="L363" s="347"/>
    </row>
    <row r="364" spans="2:12">
      <c r="B364" s="347"/>
      <c r="C364" s="347"/>
      <c r="D364" s="347"/>
      <c r="E364" s="347"/>
      <c r="F364" s="347"/>
      <c r="G364" s="347"/>
      <c r="H364" s="347"/>
      <c r="I364" s="347"/>
      <c r="J364" s="347"/>
      <c r="K364" s="347"/>
      <c r="L364" s="347"/>
    </row>
    <row r="365" spans="2:12">
      <c r="B365" s="347"/>
      <c r="C365" s="347"/>
      <c r="D365" s="347"/>
      <c r="E365" s="347"/>
      <c r="F365" s="347"/>
      <c r="G365" s="347"/>
      <c r="H365" s="347"/>
      <c r="I365" s="347"/>
      <c r="J365" s="347"/>
      <c r="K365" s="347"/>
      <c r="L365" s="347"/>
    </row>
    <row r="366" spans="2:12">
      <c r="B366" s="347"/>
      <c r="C366" s="347"/>
      <c r="D366" s="347"/>
      <c r="E366" s="347"/>
      <c r="F366" s="347"/>
      <c r="G366" s="347"/>
      <c r="H366" s="347"/>
      <c r="I366" s="347"/>
      <c r="J366" s="347"/>
      <c r="K366" s="347"/>
      <c r="L366" s="347"/>
    </row>
    <row r="367" spans="2:12">
      <c r="B367" s="347"/>
      <c r="C367" s="347"/>
      <c r="D367" s="347"/>
      <c r="E367" s="347"/>
      <c r="F367" s="347"/>
      <c r="G367" s="347"/>
      <c r="H367" s="347"/>
      <c r="I367" s="347"/>
      <c r="J367" s="347"/>
      <c r="K367" s="347"/>
      <c r="L367" s="347"/>
    </row>
    <row r="368" spans="2:12">
      <c r="B368" s="347"/>
      <c r="C368" s="347"/>
      <c r="D368" s="347"/>
      <c r="E368" s="347"/>
      <c r="F368" s="347"/>
      <c r="G368" s="347"/>
      <c r="H368" s="347"/>
      <c r="I368" s="347"/>
      <c r="J368" s="347"/>
      <c r="K368" s="347"/>
      <c r="L368" s="347"/>
    </row>
    <row r="369" spans="2:12">
      <c r="B369" s="347"/>
      <c r="C369" s="347"/>
      <c r="D369" s="347"/>
      <c r="E369" s="347"/>
      <c r="F369" s="347"/>
      <c r="G369" s="347"/>
      <c r="H369" s="347"/>
      <c r="I369" s="347"/>
      <c r="J369" s="347"/>
      <c r="K369" s="347"/>
      <c r="L369" s="347"/>
    </row>
    <row r="370" spans="2:12">
      <c r="B370" s="347"/>
      <c r="C370" s="347"/>
      <c r="D370" s="347"/>
      <c r="E370" s="347"/>
      <c r="F370" s="347"/>
      <c r="G370" s="347"/>
      <c r="H370" s="347"/>
      <c r="I370" s="347"/>
      <c r="J370" s="347"/>
      <c r="K370" s="347"/>
      <c r="L370" s="347"/>
    </row>
    <row r="371" spans="2:12">
      <c r="B371" s="347"/>
      <c r="C371" s="347"/>
      <c r="D371" s="347"/>
      <c r="E371" s="347"/>
      <c r="F371" s="347"/>
      <c r="G371" s="347"/>
      <c r="H371" s="347"/>
      <c r="I371" s="347"/>
      <c r="J371" s="347"/>
      <c r="K371" s="347"/>
      <c r="L371" s="347"/>
    </row>
    <row r="372" spans="2:12">
      <c r="B372" s="347"/>
      <c r="C372" s="347"/>
      <c r="D372" s="347"/>
      <c r="E372" s="347"/>
      <c r="F372" s="347"/>
      <c r="G372" s="347"/>
      <c r="H372" s="347"/>
      <c r="I372" s="347"/>
      <c r="J372" s="347"/>
      <c r="K372" s="347"/>
      <c r="L372" s="347"/>
    </row>
    <row r="373" spans="2:12">
      <c r="B373" s="347"/>
      <c r="C373" s="347"/>
      <c r="D373" s="347"/>
      <c r="E373" s="347"/>
      <c r="F373" s="347"/>
      <c r="G373" s="347"/>
      <c r="H373" s="347"/>
      <c r="I373" s="347"/>
      <c r="J373" s="347"/>
      <c r="K373" s="347"/>
      <c r="L373" s="347"/>
    </row>
    <row r="374" spans="2:12">
      <c r="B374" s="347"/>
      <c r="C374" s="347"/>
      <c r="D374" s="347"/>
      <c r="E374" s="347"/>
      <c r="F374" s="347"/>
      <c r="G374" s="347"/>
      <c r="H374" s="347"/>
      <c r="I374" s="347"/>
      <c r="J374" s="347"/>
      <c r="K374" s="347"/>
      <c r="L374" s="347"/>
    </row>
    <row r="375" spans="2:12">
      <c r="B375" s="347"/>
      <c r="C375" s="347"/>
      <c r="D375" s="347"/>
      <c r="E375" s="347"/>
      <c r="F375" s="347"/>
      <c r="G375" s="347"/>
      <c r="H375" s="347"/>
      <c r="I375" s="347"/>
      <c r="J375" s="347"/>
      <c r="K375" s="347"/>
      <c r="L375" s="347"/>
    </row>
    <row r="376" spans="2:12">
      <c r="B376" s="347"/>
      <c r="C376" s="347"/>
      <c r="D376" s="347"/>
      <c r="E376" s="347"/>
      <c r="F376" s="347"/>
      <c r="G376" s="347"/>
      <c r="H376" s="347"/>
      <c r="I376" s="347"/>
      <c r="J376" s="347"/>
      <c r="K376" s="347"/>
      <c r="L376" s="347"/>
    </row>
    <row r="377" spans="2:12">
      <c r="B377" s="347"/>
      <c r="C377" s="347"/>
      <c r="D377" s="347"/>
      <c r="E377" s="347"/>
      <c r="F377" s="347"/>
      <c r="G377" s="347"/>
      <c r="H377" s="347"/>
      <c r="I377" s="347"/>
      <c r="J377" s="347"/>
      <c r="K377" s="347"/>
      <c r="L377" s="347"/>
    </row>
    <row r="378" spans="2:12">
      <c r="B378" s="347"/>
      <c r="C378" s="347"/>
      <c r="D378" s="347"/>
      <c r="E378" s="347"/>
      <c r="F378" s="347"/>
      <c r="G378" s="347"/>
      <c r="H378" s="347"/>
      <c r="I378" s="347"/>
      <c r="J378" s="347"/>
      <c r="K378" s="347"/>
      <c r="L378" s="347"/>
    </row>
    <row r="379" spans="2:12">
      <c r="B379" s="347"/>
      <c r="C379" s="347"/>
      <c r="D379" s="347"/>
      <c r="E379" s="347"/>
      <c r="F379" s="347"/>
      <c r="G379" s="347"/>
      <c r="H379" s="347"/>
      <c r="I379" s="347"/>
      <c r="J379" s="347"/>
      <c r="K379" s="347"/>
      <c r="L379" s="347"/>
    </row>
    <row r="380" spans="2:12">
      <c r="B380" s="347"/>
      <c r="C380" s="347"/>
      <c r="D380" s="347"/>
      <c r="E380" s="347"/>
      <c r="F380" s="347"/>
      <c r="G380" s="347"/>
      <c r="H380" s="347"/>
      <c r="I380" s="347"/>
      <c r="J380" s="347"/>
      <c r="K380" s="347"/>
      <c r="L380" s="347"/>
    </row>
    <row r="381" spans="2:12">
      <c r="B381" s="347"/>
      <c r="C381" s="347"/>
      <c r="D381" s="347"/>
      <c r="E381" s="347"/>
      <c r="F381" s="347"/>
      <c r="G381" s="347"/>
      <c r="H381" s="347"/>
      <c r="I381" s="347"/>
      <c r="J381" s="347"/>
      <c r="K381" s="347"/>
      <c r="L381" s="347"/>
    </row>
    <row r="382" spans="2:12">
      <c r="B382" s="347"/>
      <c r="C382" s="347"/>
      <c r="D382" s="347"/>
      <c r="E382" s="347"/>
      <c r="F382" s="347"/>
      <c r="G382" s="347"/>
      <c r="H382" s="347"/>
      <c r="I382" s="347"/>
      <c r="J382" s="347"/>
      <c r="K382" s="347"/>
      <c r="L382" s="347"/>
    </row>
    <row r="383" spans="2:12">
      <c r="B383" s="347"/>
      <c r="C383" s="347"/>
      <c r="D383" s="347"/>
      <c r="E383" s="347"/>
      <c r="F383" s="347"/>
      <c r="G383" s="347"/>
      <c r="H383" s="347"/>
      <c r="I383" s="347"/>
      <c r="J383" s="347"/>
      <c r="K383" s="347"/>
      <c r="L383" s="347"/>
    </row>
    <row r="384" spans="2:12">
      <c r="B384" s="347"/>
      <c r="C384" s="347"/>
      <c r="D384" s="347"/>
      <c r="E384" s="347"/>
      <c r="F384" s="347"/>
      <c r="G384" s="347"/>
      <c r="H384" s="347"/>
      <c r="I384" s="347"/>
      <c r="J384" s="347"/>
      <c r="K384" s="347"/>
      <c r="L384" s="347"/>
    </row>
    <row r="385" spans="2:12">
      <c r="B385" s="347"/>
      <c r="C385" s="347"/>
      <c r="D385" s="347"/>
      <c r="E385" s="347"/>
      <c r="F385" s="347"/>
      <c r="G385" s="347"/>
      <c r="H385" s="347"/>
      <c r="I385" s="347"/>
      <c r="J385" s="347"/>
      <c r="K385" s="347"/>
      <c r="L385" s="347"/>
    </row>
    <row r="386" spans="2:12">
      <c r="B386" s="347"/>
      <c r="C386" s="347"/>
      <c r="D386" s="347"/>
      <c r="E386" s="347"/>
      <c r="F386" s="347"/>
      <c r="G386" s="347"/>
      <c r="H386" s="347"/>
      <c r="I386" s="347"/>
      <c r="J386" s="347"/>
      <c r="K386" s="347"/>
      <c r="L386" s="347"/>
    </row>
    <row r="387" spans="2:12">
      <c r="B387" s="347"/>
      <c r="C387" s="347"/>
      <c r="D387" s="347"/>
      <c r="E387" s="347"/>
      <c r="F387" s="347"/>
      <c r="G387" s="347"/>
      <c r="H387" s="347"/>
      <c r="I387" s="347"/>
      <c r="J387" s="347"/>
      <c r="K387" s="347"/>
      <c r="L387" s="347"/>
    </row>
    <row r="388" spans="2:12">
      <c r="B388" s="347"/>
      <c r="C388" s="347"/>
      <c r="D388" s="347"/>
      <c r="E388" s="347"/>
      <c r="F388" s="347"/>
      <c r="G388" s="347"/>
      <c r="H388" s="347"/>
      <c r="I388" s="347"/>
      <c r="J388" s="347"/>
      <c r="K388" s="347"/>
      <c r="L388" s="347"/>
    </row>
    <row r="389" spans="2:12">
      <c r="B389" s="347"/>
      <c r="C389" s="347"/>
      <c r="D389" s="347"/>
      <c r="E389" s="347"/>
      <c r="F389" s="347"/>
      <c r="G389" s="347"/>
      <c r="H389" s="347"/>
      <c r="I389" s="347"/>
      <c r="J389" s="347"/>
      <c r="K389" s="347"/>
      <c r="L389" s="347"/>
    </row>
    <row r="390" spans="2:12">
      <c r="B390" s="347"/>
      <c r="C390" s="347"/>
      <c r="D390" s="347"/>
      <c r="E390" s="347"/>
      <c r="F390" s="347"/>
      <c r="G390" s="347"/>
      <c r="H390" s="347"/>
      <c r="I390" s="347"/>
      <c r="J390" s="347"/>
      <c r="K390" s="347"/>
      <c r="L390" s="347"/>
    </row>
    <row r="391" spans="2:12">
      <c r="B391" s="347"/>
      <c r="C391" s="347"/>
      <c r="D391" s="347"/>
      <c r="E391" s="347"/>
      <c r="F391" s="347"/>
      <c r="G391" s="347"/>
      <c r="H391" s="347"/>
      <c r="I391" s="347"/>
      <c r="J391" s="347"/>
      <c r="K391" s="347"/>
      <c r="L391" s="347"/>
    </row>
    <row r="392" spans="2:12">
      <c r="B392" s="347"/>
      <c r="C392" s="347"/>
      <c r="D392" s="347"/>
      <c r="E392" s="347"/>
      <c r="F392" s="347"/>
      <c r="G392" s="347"/>
      <c r="H392" s="347"/>
      <c r="I392" s="347"/>
      <c r="J392" s="347"/>
      <c r="K392" s="347"/>
      <c r="L392" s="347"/>
    </row>
    <row r="393" spans="2:12">
      <c r="B393" s="347"/>
      <c r="C393" s="347"/>
      <c r="D393" s="347"/>
      <c r="E393" s="347"/>
      <c r="F393" s="347"/>
      <c r="G393" s="347"/>
      <c r="H393" s="347"/>
      <c r="I393" s="347"/>
      <c r="J393" s="347"/>
      <c r="K393" s="347"/>
      <c r="L393" s="347"/>
    </row>
    <row r="394" spans="2:12">
      <c r="B394" s="347"/>
      <c r="C394" s="347"/>
      <c r="D394" s="347"/>
      <c r="E394" s="347"/>
      <c r="F394" s="347"/>
      <c r="G394" s="347"/>
      <c r="H394" s="347"/>
      <c r="I394" s="347"/>
      <c r="J394" s="347"/>
      <c r="K394" s="347"/>
      <c r="L394" s="347"/>
    </row>
    <row r="395" spans="2:12">
      <c r="B395" s="347"/>
      <c r="C395" s="347"/>
      <c r="D395" s="347"/>
      <c r="E395" s="347"/>
      <c r="F395" s="347"/>
      <c r="G395" s="347"/>
      <c r="H395" s="347"/>
      <c r="I395" s="347"/>
      <c r="J395" s="347"/>
      <c r="K395" s="347"/>
      <c r="L395" s="347"/>
    </row>
  </sheetData>
  <mergeCells count="6">
    <mergeCell ref="B4:B5"/>
    <mergeCell ref="C4:D4"/>
    <mergeCell ref="E4:F4"/>
    <mergeCell ref="G4:H4"/>
    <mergeCell ref="I4:J4"/>
    <mergeCell ref="K4:L4"/>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Ｐゴシック,標準"&amp;11 4.農      業</oddHeader>
    <oddFooter>&amp;C&amp;"ＭＳ Ｐゴシック,標準"-40-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5889F-B81C-4404-AE6A-E5E26BFBB7D4}">
  <sheetPr>
    <pageSetUpPr fitToPage="1"/>
  </sheetPr>
  <dimension ref="A1:N389"/>
  <sheetViews>
    <sheetView showGridLines="0" topLeftCell="A103" zoomScaleNormal="100" zoomScaleSheetLayoutView="100" zoomScalePageLayoutView="85" workbookViewId="0">
      <selection activeCell="B1" sqref="B1"/>
    </sheetView>
  </sheetViews>
  <sheetFormatPr defaultColWidth="10.28515625" defaultRowHeight="13.5"/>
  <cols>
    <col min="1" max="1" width="1.85546875" style="171" customWidth="1"/>
    <col min="2" max="2" width="10.42578125" style="171" customWidth="1"/>
    <col min="3" max="4" width="9.7109375" style="372" customWidth="1"/>
    <col min="5" max="8" width="9.7109375" style="373" customWidth="1"/>
    <col min="9" max="9" width="9.7109375" style="372" customWidth="1"/>
    <col min="10" max="12" width="9.7109375" style="373" customWidth="1"/>
    <col min="13" max="16384" width="10.28515625" style="171"/>
  </cols>
  <sheetData>
    <row r="1" spans="1:12" ht="30" customHeight="1">
      <c r="A1" s="128" t="s">
        <v>241</v>
      </c>
    </row>
    <row r="2" spans="1:12" ht="7.5" customHeight="1">
      <c r="A2" s="128"/>
    </row>
    <row r="3" spans="1:12" ht="22.5" customHeight="1">
      <c r="L3" s="374" t="s">
        <v>242</v>
      </c>
    </row>
    <row r="4" spans="1:12" s="243" customFormat="1" ht="15" customHeight="1">
      <c r="B4" s="726" t="s">
        <v>243</v>
      </c>
      <c r="C4" s="713" t="s">
        <v>244</v>
      </c>
      <c r="D4" s="728"/>
      <c r="E4" s="728"/>
      <c r="F4" s="728"/>
      <c r="G4" s="728"/>
      <c r="H4" s="714"/>
      <c r="I4" s="715" t="s">
        <v>245</v>
      </c>
      <c r="J4" s="713"/>
      <c r="K4" s="736" t="s">
        <v>246</v>
      </c>
      <c r="L4" s="738" t="s">
        <v>247</v>
      </c>
    </row>
    <row r="5" spans="1:12" s="243" customFormat="1" ht="15" customHeight="1">
      <c r="B5" s="735"/>
      <c r="C5" s="741" t="s">
        <v>248</v>
      </c>
      <c r="D5" s="741"/>
      <c r="E5" s="713" t="s">
        <v>197</v>
      </c>
      <c r="F5" s="728"/>
      <c r="G5" s="728"/>
      <c r="H5" s="714"/>
      <c r="I5" s="715"/>
      <c r="J5" s="713"/>
      <c r="K5" s="737"/>
      <c r="L5" s="739"/>
    </row>
    <row r="6" spans="1:12" s="243" customFormat="1" ht="15" customHeight="1">
      <c r="B6" s="735"/>
      <c r="C6" s="742" t="s">
        <v>249</v>
      </c>
      <c r="D6" s="744" t="s">
        <v>250</v>
      </c>
      <c r="E6" s="729" t="s">
        <v>249</v>
      </c>
      <c r="F6" s="730"/>
      <c r="G6" s="729" t="s">
        <v>250</v>
      </c>
      <c r="H6" s="730"/>
      <c r="I6" s="731" t="s">
        <v>248</v>
      </c>
      <c r="J6" s="733" t="s">
        <v>197</v>
      </c>
      <c r="K6" s="737"/>
      <c r="L6" s="739"/>
    </row>
    <row r="7" spans="1:12" s="243" customFormat="1" ht="15" customHeight="1">
      <c r="B7" s="727"/>
      <c r="C7" s="743"/>
      <c r="D7" s="745"/>
      <c r="E7" s="375" t="s">
        <v>251</v>
      </c>
      <c r="F7" s="376" t="s">
        <v>252</v>
      </c>
      <c r="G7" s="375" t="s">
        <v>251</v>
      </c>
      <c r="H7" s="376" t="s">
        <v>252</v>
      </c>
      <c r="I7" s="732"/>
      <c r="J7" s="734"/>
      <c r="K7" s="737"/>
      <c r="L7" s="740"/>
    </row>
    <row r="8" spans="1:12" s="367" customFormat="1" ht="15" hidden="1" customHeight="1">
      <c r="B8" s="377" t="s">
        <v>253</v>
      </c>
      <c r="C8" s="378">
        <f t="shared" ref="C8:L8" si="0">SUM(C9:C12)</f>
        <v>41</v>
      </c>
      <c r="D8" s="378">
        <f t="shared" si="0"/>
        <v>130</v>
      </c>
      <c r="E8" s="379">
        <f t="shared" si="0"/>
        <v>2.2999999999999998</v>
      </c>
      <c r="F8" s="380">
        <f t="shared" si="0"/>
        <v>0.7</v>
      </c>
      <c r="G8" s="379">
        <f t="shared" si="0"/>
        <v>25.300000000000004</v>
      </c>
      <c r="H8" s="380">
        <f t="shared" si="0"/>
        <v>1.1000000000000001</v>
      </c>
      <c r="I8" s="359">
        <f t="shared" si="0"/>
        <v>0</v>
      </c>
      <c r="J8" s="380">
        <f t="shared" si="0"/>
        <v>0</v>
      </c>
      <c r="K8" s="381">
        <f t="shared" si="0"/>
        <v>8.8999999999999986</v>
      </c>
      <c r="L8" s="381">
        <f t="shared" si="0"/>
        <v>38.299999999999997</v>
      </c>
    </row>
    <row r="9" spans="1:12" s="361" customFormat="1" ht="15" hidden="1" customHeight="1">
      <c r="B9" s="382" t="s">
        <v>208</v>
      </c>
      <c r="C9" s="383">
        <v>2</v>
      </c>
      <c r="D9" s="383">
        <v>26</v>
      </c>
      <c r="E9" s="384">
        <v>0.1</v>
      </c>
      <c r="F9" s="385">
        <v>0</v>
      </c>
      <c r="G9" s="386">
        <v>1.5</v>
      </c>
      <c r="H9" s="387">
        <v>0.2</v>
      </c>
      <c r="I9" s="356">
        <v>0</v>
      </c>
      <c r="J9" s="385">
        <v>0</v>
      </c>
      <c r="K9" s="388">
        <v>2.2999999999999998</v>
      </c>
      <c r="L9" s="388">
        <v>4.2</v>
      </c>
    </row>
    <row r="10" spans="1:12" s="361" customFormat="1" ht="15" hidden="1" customHeight="1">
      <c r="B10" s="382" t="s">
        <v>207</v>
      </c>
      <c r="C10" s="383">
        <v>19</v>
      </c>
      <c r="D10" s="383">
        <v>63</v>
      </c>
      <c r="E10" s="384">
        <v>1.4</v>
      </c>
      <c r="F10" s="385">
        <v>0.3</v>
      </c>
      <c r="G10" s="386">
        <v>17.600000000000001</v>
      </c>
      <c r="H10" s="387">
        <v>0.4</v>
      </c>
      <c r="I10" s="356">
        <v>0</v>
      </c>
      <c r="J10" s="385">
        <v>0</v>
      </c>
      <c r="K10" s="388">
        <v>0.8</v>
      </c>
      <c r="L10" s="388">
        <v>20.399999999999999</v>
      </c>
    </row>
    <row r="11" spans="1:12" s="361" customFormat="1" ht="15" hidden="1" customHeight="1">
      <c r="B11" s="382" t="s">
        <v>206</v>
      </c>
      <c r="C11" s="383">
        <v>10</v>
      </c>
      <c r="D11" s="383">
        <v>19</v>
      </c>
      <c r="E11" s="384">
        <v>0.4</v>
      </c>
      <c r="F11" s="385">
        <v>0.1</v>
      </c>
      <c r="G11" s="386">
        <v>3.6</v>
      </c>
      <c r="H11" s="387">
        <v>0.2</v>
      </c>
      <c r="I11" s="356">
        <v>0</v>
      </c>
      <c r="J11" s="385">
        <v>0</v>
      </c>
      <c r="K11" s="388">
        <v>5.3</v>
      </c>
      <c r="L11" s="388">
        <v>9.6999999999999993</v>
      </c>
    </row>
    <row r="12" spans="1:12" s="361" customFormat="1" ht="15" hidden="1" customHeight="1">
      <c r="B12" s="389" t="s">
        <v>205</v>
      </c>
      <c r="C12" s="390">
        <v>10</v>
      </c>
      <c r="D12" s="390">
        <v>22</v>
      </c>
      <c r="E12" s="391">
        <v>0.4</v>
      </c>
      <c r="F12" s="392">
        <v>0.3</v>
      </c>
      <c r="G12" s="393">
        <v>2.6</v>
      </c>
      <c r="H12" s="394">
        <v>0.3</v>
      </c>
      <c r="I12" s="353">
        <v>0</v>
      </c>
      <c r="J12" s="392">
        <v>0</v>
      </c>
      <c r="K12" s="395">
        <v>0.5</v>
      </c>
      <c r="L12" s="395">
        <v>4</v>
      </c>
    </row>
    <row r="13" spans="1:12" s="367" customFormat="1" ht="15" hidden="1" customHeight="1">
      <c r="B13" s="377" t="s">
        <v>254</v>
      </c>
      <c r="C13" s="378">
        <f t="shared" ref="C13:L13" si="1">SUM(C14:C17)</f>
        <v>30</v>
      </c>
      <c r="D13" s="378">
        <f t="shared" si="1"/>
        <v>113</v>
      </c>
      <c r="E13" s="379">
        <f t="shared" si="1"/>
        <v>1.4000000000000001</v>
      </c>
      <c r="F13" s="380">
        <f t="shared" si="1"/>
        <v>0.70000000000000007</v>
      </c>
      <c r="G13" s="379">
        <f t="shared" si="1"/>
        <v>16.2</v>
      </c>
      <c r="H13" s="380">
        <f t="shared" si="1"/>
        <v>1.5000000000000002</v>
      </c>
      <c r="I13" s="359">
        <f t="shared" si="1"/>
        <v>0</v>
      </c>
      <c r="J13" s="380">
        <f t="shared" si="1"/>
        <v>0</v>
      </c>
      <c r="K13" s="381">
        <f t="shared" si="1"/>
        <v>10.899999999999999</v>
      </c>
      <c r="L13" s="381">
        <f t="shared" si="1"/>
        <v>29.700000000000003</v>
      </c>
    </row>
    <row r="14" spans="1:12" s="361" customFormat="1" ht="15" hidden="1" customHeight="1">
      <c r="B14" s="382" t="s">
        <v>208</v>
      </c>
      <c r="C14" s="383">
        <v>5</v>
      </c>
      <c r="D14" s="383">
        <v>24</v>
      </c>
      <c r="E14" s="384">
        <v>0.2</v>
      </c>
      <c r="F14" s="385">
        <v>0.3</v>
      </c>
      <c r="G14" s="386">
        <v>1.4</v>
      </c>
      <c r="H14" s="387">
        <v>0.5</v>
      </c>
      <c r="I14" s="356">
        <v>0</v>
      </c>
      <c r="J14" s="385">
        <v>0</v>
      </c>
      <c r="K14" s="388">
        <v>1.2</v>
      </c>
      <c r="L14" s="388">
        <v>2.5</v>
      </c>
    </row>
    <row r="15" spans="1:12" s="361" customFormat="1" ht="15" hidden="1" customHeight="1">
      <c r="B15" s="382" t="s">
        <v>207</v>
      </c>
      <c r="C15" s="383">
        <v>9</v>
      </c>
      <c r="D15" s="383">
        <v>49</v>
      </c>
      <c r="E15" s="384">
        <v>0.4</v>
      </c>
      <c r="F15" s="385">
        <v>0.1</v>
      </c>
      <c r="G15" s="386">
        <v>11</v>
      </c>
      <c r="H15" s="387">
        <v>0.6</v>
      </c>
      <c r="I15" s="356">
        <v>0</v>
      </c>
      <c r="J15" s="385">
        <v>0</v>
      </c>
      <c r="K15" s="388">
        <v>1.6</v>
      </c>
      <c r="L15" s="388">
        <v>13.8</v>
      </c>
    </row>
    <row r="16" spans="1:12" s="361" customFormat="1" ht="15" hidden="1" customHeight="1">
      <c r="B16" s="382" t="s">
        <v>206</v>
      </c>
      <c r="C16" s="383">
        <v>12</v>
      </c>
      <c r="D16" s="383">
        <v>23</v>
      </c>
      <c r="E16" s="384">
        <v>0.5</v>
      </c>
      <c r="F16" s="385">
        <v>0.2</v>
      </c>
      <c r="G16" s="386">
        <v>1.1000000000000001</v>
      </c>
      <c r="H16" s="387">
        <v>0.3</v>
      </c>
      <c r="I16" s="356">
        <v>0</v>
      </c>
      <c r="J16" s="385">
        <v>0</v>
      </c>
      <c r="K16" s="388">
        <v>1.5</v>
      </c>
      <c r="L16" s="388">
        <v>3.6</v>
      </c>
    </row>
    <row r="17" spans="2:12" s="361" customFormat="1" ht="15" hidden="1" customHeight="1">
      <c r="B17" s="389" t="s">
        <v>205</v>
      </c>
      <c r="C17" s="390">
        <v>4</v>
      </c>
      <c r="D17" s="390">
        <v>17</v>
      </c>
      <c r="E17" s="391">
        <v>0.3</v>
      </c>
      <c r="F17" s="392">
        <v>0.1</v>
      </c>
      <c r="G17" s="393">
        <v>2.7</v>
      </c>
      <c r="H17" s="394">
        <v>0.1</v>
      </c>
      <c r="I17" s="353">
        <v>0</v>
      </c>
      <c r="J17" s="392">
        <v>0</v>
      </c>
      <c r="K17" s="395">
        <v>6.6</v>
      </c>
      <c r="L17" s="395">
        <v>9.8000000000000007</v>
      </c>
    </row>
    <row r="18" spans="2:12" s="367" customFormat="1" ht="15" hidden="1" customHeight="1">
      <c r="B18" s="377" t="s">
        <v>255</v>
      </c>
      <c r="C18" s="378">
        <f t="shared" ref="C18:L18" si="2">SUM(C19:C22)</f>
        <v>38</v>
      </c>
      <c r="D18" s="378">
        <f t="shared" si="2"/>
        <v>122</v>
      </c>
      <c r="E18" s="379">
        <f t="shared" si="2"/>
        <v>1.7</v>
      </c>
      <c r="F18" s="380">
        <f t="shared" si="2"/>
        <v>0.4</v>
      </c>
      <c r="G18" s="379">
        <f t="shared" si="2"/>
        <v>25.2</v>
      </c>
      <c r="H18" s="380">
        <f t="shared" si="2"/>
        <v>1</v>
      </c>
      <c r="I18" s="359">
        <f t="shared" si="2"/>
        <v>0</v>
      </c>
      <c r="J18" s="380">
        <f t="shared" si="2"/>
        <v>0</v>
      </c>
      <c r="K18" s="381">
        <f t="shared" si="2"/>
        <v>5.7</v>
      </c>
      <c r="L18" s="381">
        <f t="shared" si="2"/>
        <v>34</v>
      </c>
    </row>
    <row r="19" spans="2:12" s="361" customFormat="1" ht="15" hidden="1" customHeight="1">
      <c r="B19" s="382" t="s">
        <v>208</v>
      </c>
      <c r="C19" s="383">
        <v>6</v>
      </c>
      <c r="D19" s="383">
        <v>19</v>
      </c>
      <c r="E19" s="384">
        <v>0.3</v>
      </c>
      <c r="F19" s="385">
        <v>0.1</v>
      </c>
      <c r="G19" s="386">
        <v>0.4</v>
      </c>
      <c r="H19" s="387">
        <v>0.3</v>
      </c>
      <c r="I19" s="356">
        <v>0</v>
      </c>
      <c r="J19" s="385">
        <v>0</v>
      </c>
      <c r="K19" s="388">
        <v>0.9</v>
      </c>
      <c r="L19" s="388">
        <v>2</v>
      </c>
    </row>
    <row r="20" spans="2:12" s="361" customFormat="1" ht="15" hidden="1" customHeight="1">
      <c r="B20" s="382" t="s">
        <v>207</v>
      </c>
      <c r="C20" s="383">
        <v>12</v>
      </c>
      <c r="D20" s="383">
        <v>50</v>
      </c>
      <c r="E20" s="384">
        <v>0.5</v>
      </c>
      <c r="F20" s="385">
        <v>0.1</v>
      </c>
      <c r="G20" s="386">
        <v>13.4</v>
      </c>
      <c r="H20" s="387">
        <v>0.3</v>
      </c>
      <c r="I20" s="356">
        <v>0</v>
      </c>
      <c r="J20" s="385">
        <v>0</v>
      </c>
      <c r="K20" s="388">
        <v>2.2999999999999998</v>
      </c>
      <c r="L20" s="388">
        <v>16.600000000000001</v>
      </c>
    </row>
    <row r="21" spans="2:12" s="361" customFormat="1" ht="15" hidden="1" customHeight="1">
      <c r="B21" s="382" t="s">
        <v>206</v>
      </c>
      <c r="C21" s="383">
        <v>15</v>
      </c>
      <c r="D21" s="383">
        <v>27</v>
      </c>
      <c r="E21" s="384">
        <v>0.6</v>
      </c>
      <c r="F21" s="385">
        <v>0.2</v>
      </c>
      <c r="G21" s="386">
        <v>4.0999999999999996</v>
      </c>
      <c r="H21" s="387">
        <v>0.1</v>
      </c>
      <c r="I21" s="356">
        <v>0</v>
      </c>
      <c r="J21" s="385">
        <v>0</v>
      </c>
      <c r="K21" s="388">
        <v>0.8</v>
      </c>
      <c r="L21" s="388">
        <v>5.8</v>
      </c>
    </row>
    <row r="22" spans="2:12" s="361" customFormat="1" ht="15" hidden="1" customHeight="1">
      <c r="B22" s="389" t="s">
        <v>205</v>
      </c>
      <c r="C22" s="390">
        <v>5</v>
      </c>
      <c r="D22" s="390">
        <v>26</v>
      </c>
      <c r="E22" s="391">
        <v>0.3</v>
      </c>
      <c r="F22" s="392">
        <v>0</v>
      </c>
      <c r="G22" s="393">
        <v>7.3</v>
      </c>
      <c r="H22" s="394">
        <v>0.3</v>
      </c>
      <c r="I22" s="353">
        <v>0</v>
      </c>
      <c r="J22" s="392">
        <v>0</v>
      </c>
      <c r="K22" s="395">
        <v>1.7</v>
      </c>
      <c r="L22" s="395">
        <v>9.6</v>
      </c>
    </row>
    <row r="23" spans="2:12" s="367" customFormat="1" ht="15" hidden="1" customHeight="1">
      <c r="B23" s="377" t="s">
        <v>256</v>
      </c>
      <c r="C23" s="378">
        <f t="shared" ref="C23:L23" si="3">SUM(C24:C27)</f>
        <v>51</v>
      </c>
      <c r="D23" s="378">
        <f t="shared" si="3"/>
        <v>92</v>
      </c>
      <c r="E23" s="379">
        <f t="shared" si="3"/>
        <v>2.1</v>
      </c>
      <c r="F23" s="380">
        <f t="shared" si="3"/>
        <v>1.2</v>
      </c>
      <c r="G23" s="379">
        <f t="shared" si="3"/>
        <v>12.1</v>
      </c>
      <c r="H23" s="380">
        <f t="shared" si="3"/>
        <v>2.4</v>
      </c>
      <c r="I23" s="359">
        <f t="shared" si="3"/>
        <v>0</v>
      </c>
      <c r="J23" s="380">
        <f t="shared" si="3"/>
        <v>0</v>
      </c>
      <c r="K23" s="381">
        <f t="shared" si="3"/>
        <v>3.8</v>
      </c>
      <c r="L23" s="381">
        <f t="shared" si="3"/>
        <v>21.4</v>
      </c>
    </row>
    <row r="24" spans="2:12" s="361" customFormat="1" ht="15" hidden="1" customHeight="1">
      <c r="B24" s="382" t="s">
        <v>208</v>
      </c>
      <c r="C24" s="383">
        <v>3</v>
      </c>
      <c r="D24" s="383">
        <v>11</v>
      </c>
      <c r="E24" s="384">
        <v>0</v>
      </c>
      <c r="F24" s="385">
        <v>0.1</v>
      </c>
      <c r="G24" s="386">
        <v>0</v>
      </c>
      <c r="H24" s="387">
        <v>0.5</v>
      </c>
      <c r="I24" s="356">
        <v>0</v>
      </c>
      <c r="J24" s="385">
        <v>0</v>
      </c>
      <c r="K24" s="388">
        <v>0</v>
      </c>
      <c r="L24" s="388">
        <v>0.7</v>
      </c>
    </row>
    <row r="25" spans="2:12" s="361" customFormat="1" ht="15" hidden="1" customHeight="1">
      <c r="B25" s="382" t="s">
        <v>207</v>
      </c>
      <c r="C25" s="383">
        <v>16</v>
      </c>
      <c r="D25" s="383">
        <v>44</v>
      </c>
      <c r="E25" s="384">
        <v>0.6</v>
      </c>
      <c r="F25" s="385">
        <v>0.5</v>
      </c>
      <c r="G25" s="386">
        <v>9.6</v>
      </c>
      <c r="H25" s="387">
        <v>1.2</v>
      </c>
      <c r="I25" s="356">
        <v>0</v>
      </c>
      <c r="J25" s="385">
        <v>0</v>
      </c>
      <c r="K25" s="388">
        <v>2</v>
      </c>
      <c r="L25" s="388">
        <v>13.7</v>
      </c>
    </row>
    <row r="26" spans="2:12" s="361" customFormat="1" ht="15" hidden="1" customHeight="1">
      <c r="B26" s="382" t="s">
        <v>206</v>
      </c>
      <c r="C26" s="383">
        <v>22</v>
      </c>
      <c r="D26" s="383">
        <v>25</v>
      </c>
      <c r="E26" s="384">
        <v>0.9</v>
      </c>
      <c r="F26" s="385">
        <v>0.3</v>
      </c>
      <c r="G26" s="386">
        <v>1.7</v>
      </c>
      <c r="H26" s="387">
        <v>0.4</v>
      </c>
      <c r="I26" s="356">
        <v>0</v>
      </c>
      <c r="J26" s="385">
        <v>0</v>
      </c>
      <c r="K26" s="388">
        <v>1</v>
      </c>
      <c r="L26" s="388">
        <v>4.2</v>
      </c>
    </row>
    <row r="27" spans="2:12" s="361" customFormat="1" ht="15" hidden="1" customHeight="1">
      <c r="B27" s="389" t="s">
        <v>205</v>
      </c>
      <c r="C27" s="390">
        <v>10</v>
      </c>
      <c r="D27" s="390">
        <v>12</v>
      </c>
      <c r="E27" s="391">
        <v>0.6</v>
      </c>
      <c r="F27" s="392">
        <v>0.3</v>
      </c>
      <c r="G27" s="393">
        <v>0.8</v>
      </c>
      <c r="H27" s="394">
        <v>0.3</v>
      </c>
      <c r="I27" s="353">
        <v>0</v>
      </c>
      <c r="J27" s="392">
        <v>0</v>
      </c>
      <c r="K27" s="395">
        <v>0.8</v>
      </c>
      <c r="L27" s="395">
        <v>2.8</v>
      </c>
    </row>
    <row r="28" spans="2:12" s="367" customFormat="1" ht="15" hidden="1" customHeight="1">
      <c r="B28" s="377" t="s">
        <v>257</v>
      </c>
      <c r="C28" s="378">
        <f t="shared" ref="C28:L28" si="4">SUM(C29:C32)</f>
        <v>31</v>
      </c>
      <c r="D28" s="378">
        <f t="shared" si="4"/>
        <v>90</v>
      </c>
      <c r="E28" s="379">
        <f t="shared" si="4"/>
        <v>1.7</v>
      </c>
      <c r="F28" s="380">
        <f t="shared" si="4"/>
        <v>0.6</v>
      </c>
      <c r="G28" s="379">
        <f t="shared" si="4"/>
        <v>11.5</v>
      </c>
      <c r="H28" s="380">
        <f t="shared" si="4"/>
        <v>2.6000000000000005</v>
      </c>
      <c r="I28" s="359">
        <f t="shared" si="4"/>
        <v>0</v>
      </c>
      <c r="J28" s="380">
        <f t="shared" si="4"/>
        <v>0</v>
      </c>
      <c r="K28" s="381">
        <f t="shared" si="4"/>
        <v>7.1000000000000005</v>
      </c>
      <c r="L28" s="381">
        <f t="shared" si="4"/>
        <v>23.7</v>
      </c>
    </row>
    <row r="29" spans="2:12" s="361" customFormat="1" ht="15" hidden="1" customHeight="1">
      <c r="B29" s="382" t="s">
        <v>208</v>
      </c>
      <c r="C29" s="383">
        <v>11</v>
      </c>
      <c r="D29" s="383">
        <v>13</v>
      </c>
      <c r="E29" s="384">
        <v>0.5</v>
      </c>
      <c r="F29" s="385">
        <v>0.5</v>
      </c>
      <c r="G29" s="386">
        <v>0.5</v>
      </c>
      <c r="H29" s="387">
        <v>2.2000000000000002</v>
      </c>
      <c r="I29" s="356">
        <v>0</v>
      </c>
      <c r="J29" s="385">
        <v>0</v>
      </c>
      <c r="K29" s="388">
        <v>1.2</v>
      </c>
      <c r="L29" s="388">
        <v>5</v>
      </c>
    </row>
    <row r="30" spans="2:12" s="361" customFormat="1" ht="15" hidden="1" customHeight="1">
      <c r="B30" s="382" t="s">
        <v>207</v>
      </c>
      <c r="C30" s="383">
        <v>10</v>
      </c>
      <c r="D30" s="383">
        <v>45</v>
      </c>
      <c r="E30" s="384">
        <v>0.7</v>
      </c>
      <c r="F30" s="385">
        <v>0</v>
      </c>
      <c r="G30" s="386">
        <v>9</v>
      </c>
      <c r="H30" s="387">
        <v>0.1</v>
      </c>
      <c r="I30" s="356">
        <v>0</v>
      </c>
      <c r="J30" s="385">
        <v>0</v>
      </c>
      <c r="K30" s="388">
        <v>4.7</v>
      </c>
      <c r="L30" s="388">
        <v>14.5</v>
      </c>
    </row>
    <row r="31" spans="2:12" s="361" customFormat="1" ht="15" hidden="1" customHeight="1">
      <c r="B31" s="382" t="s">
        <v>206</v>
      </c>
      <c r="C31" s="383">
        <v>7</v>
      </c>
      <c r="D31" s="383">
        <v>24</v>
      </c>
      <c r="E31" s="384">
        <v>0.5</v>
      </c>
      <c r="F31" s="385">
        <v>0</v>
      </c>
      <c r="G31" s="386">
        <v>1.9</v>
      </c>
      <c r="H31" s="387">
        <v>0.1</v>
      </c>
      <c r="I31" s="356">
        <v>0</v>
      </c>
      <c r="J31" s="385">
        <v>0</v>
      </c>
      <c r="K31" s="388">
        <v>0.9</v>
      </c>
      <c r="L31" s="388">
        <v>3.4</v>
      </c>
    </row>
    <row r="32" spans="2:12" s="361" customFormat="1" ht="15" hidden="1" customHeight="1">
      <c r="B32" s="389" t="s">
        <v>205</v>
      </c>
      <c r="C32" s="390">
        <v>3</v>
      </c>
      <c r="D32" s="390">
        <v>8</v>
      </c>
      <c r="E32" s="391">
        <v>0</v>
      </c>
      <c r="F32" s="392">
        <v>0.1</v>
      </c>
      <c r="G32" s="393">
        <v>0.1</v>
      </c>
      <c r="H32" s="394">
        <v>0.2</v>
      </c>
      <c r="I32" s="353">
        <v>0</v>
      </c>
      <c r="J32" s="392">
        <v>0</v>
      </c>
      <c r="K32" s="395">
        <v>0.3</v>
      </c>
      <c r="L32" s="395">
        <v>0.8</v>
      </c>
    </row>
    <row r="33" spans="2:14" s="367" customFormat="1" ht="15" hidden="1" customHeight="1">
      <c r="B33" s="377" t="s">
        <v>258</v>
      </c>
      <c r="C33" s="378">
        <f t="shared" ref="C33:L33" si="5">SUM(C34:C37)</f>
        <v>29</v>
      </c>
      <c r="D33" s="378">
        <f t="shared" si="5"/>
        <v>75</v>
      </c>
      <c r="E33" s="379">
        <f t="shared" si="5"/>
        <v>1.9000000000000001</v>
      </c>
      <c r="F33" s="380">
        <f t="shared" si="5"/>
        <v>0.2</v>
      </c>
      <c r="G33" s="379">
        <f t="shared" si="5"/>
        <v>14</v>
      </c>
      <c r="H33" s="380">
        <f t="shared" si="5"/>
        <v>1.4000000000000001</v>
      </c>
      <c r="I33" s="359">
        <f t="shared" si="5"/>
        <v>0</v>
      </c>
      <c r="J33" s="380">
        <f t="shared" si="5"/>
        <v>0</v>
      </c>
      <c r="K33" s="381">
        <f t="shared" si="5"/>
        <v>6.7</v>
      </c>
      <c r="L33" s="381">
        <f t="shared" si="5"/>
        <v>24.200000000000003</v>
      </c>
    </row>
    <row r="34" spans="2:14" s="361" customFormat="1" ht="15" hidden="1" customHeight="1">
      <c r="B34" s="396" t="s">
        <v>63</v>
      </c>
      <c r="C34" s="397">
        <v>7</v>
      </c>
      <c r="D34" s="397">
        <v>11</v>
      </c>
      <c r="E34" s="398">
        <v>0.4</v>
      </c>
      <c r="F34" s="399">
        <v>0.2</v>
      </c>
      <c r="G34" s="398">
        <v>0.8</v>
      </c>
      <c r="H34" s="399">
        <v>1.2</v>
      </c>
      <c r="I34" s="400">
        <v>0</v>
      </c>
      <c r="J34" s="399">
        <v>0</v>
      </c>
      <c r="K34" s="401">
        <v>3.9</v>
      </c>
      <c r="L34" s="401">
        <v>6.5</v>
      </c>
      <c r="M34" s="402"/>
      <c r="N34" s="402"/>
    </row>
    <row r="35" spans="2:14" s="361" customFormat="1" ht="15" hidden="1" customHeight="1">
      <c r="B35" s="396" t="s">
        <v>64</v>
      </c>
      <c r="C35" s="397">
        <v>7</v>
      </c>
      <c r="D35" s="397">
        <v>37</v>
      </c>
      <c r="E35" s="398">
        <v>0.4</v>
      </c>
      <c r="F35" s="399">
        <v>0</v>
      </c>
      <c r="G35" s="398">
        <v>10.1</v>
      </c>
      <c r="H35" s="399">
        <v>0.1</v>
      </c>
      <c r="I35" s="400">
        <v>0</v>
      </c>
      <c r="J35" s="399">
        <v>0</v>
      </c>
      <c r="K35" s="401">
        <v>1.1000000000000001</v>
      </c>
      <c r="L35" s="401">
        <v>11.7</v>
      </c>
      <c r="M35" s="402"/>
      <c r="N35" s="402"/>
    </row>
    <row r="36" spans="2:14" s="361" customFormat="1" ht="15" hidden="1" customHeight="1">
      <c r="B36" s="396" t="s">
        <v>65</v>
      </c>
      <c r="C36" s="397">
        <v>11</v>
      </c>
      <c r="D36" s="397">
        <v>17</v>
      </c>
      <c r="E36" s="398">
        <v>1</v>
      </c>
      <c r="F36" s="399">
        <v>0</v>
      </c>
      <c r="G36" s="398">
        <v>2.6</v>
      </c>
      <c r="H36" s="399">
        <v>0</v>
      </c>
      <c r="I36" s="400">
        <v>0</v>
      </c>
      <c r="J36" s="399">
        <v>0</v>
      </c>
      <c r="K36" s="401">
        <v>0.8</v>
      </c>
      <c r="L36" s="401">
        <v>4.4000000000000004</v>
      </c>
      <c r="M36" s="402"/>
      <c r="N36" s="402"/>
    </row>
    <row r="37" spans="2:14" s="361" customFormat="1" ht="15" hidden="1" customHeight="1">
      <c r="B37" s="403" t="s">
        <v>66</v>
      </c>
      <c r="C37" s="404">
        <v>4</v>
      </c>
      <c r="D37" s="404">
        <v>10</v>
      </c>
      <c r="E37" s="405">
        <v>0.1</v>
      </c>
      <c r="F37" s="406">
        <v>0</v>
      </c>
      <c r="G37" s="405">
        <v>0.5</v>
      </c>
      <c r="H37" s="406">
        <v>0.1</v>
      </c>
      <c r="I37" s="407">
        <v>0</v>
      </c>
      <c r="J37" s="406">
        <v>0</v>
      </c>
      <c r="K37" s="408">
        <v>0.9</v>
      </c>
      <c r="L37" s="408">
        <v>1.6</v>
      </c>
      <c r="M37" s="402"/>
      <c r="N37" s="402"/>
    </row>
    <row r="38" spans="2:14" s="367" customFormat="1" ht="15" hidden="1" customHeight="1">
      <c r="B38" s="377" t="s">
        <v>259</v>
      </c>
      <c r="C38" s="378">
        <f t="shared" ref="C38:L38" si="6">SUM(C39:C42)</f>
        <v>35</v>
      </c>
      <c r="D38" s="378">
        <f t="shared" si="6"/>
        <v>116</v>
      </c>
      <c r="E38" s="379">
        <f t="shared" si="6"/>
        <v>1.5</v>
      </c>
      <c r="F38" s="380">
        <f t="shared" si="6"/>
        <v>0.5</v>
      </c>
      <c r="G38" s="379">
        <f t="shared" si="6"/>
        <v>16.099999999999998</v>
      </c>
      <c r="H38" s="380">
        <f t="shared" si="6"/>
        <v>1.7</v>
      </c>
      <c r="I38" s="359">
        <f t="shared" si="6"/>
        <v>0</v>
      </c>
      <c r="J38" s="380">
        <f t="shared" si="6"/>
        <v>0</v>
      </c>
      <c r="K38" s="381">
        <f t="shared" si="6"/>
        <v>3.8000000000000003</v>
      </c>
      <c r="L38" s="381">
        <f t="shared" si="6"/>
        <v>23.7</v>
      </c>
    </row>
    <row r="39" spans="2:14" s="361" customFormat="1" ht="15" hidden="1" customHeight="1">
      <c r="B39" s="409" t="s">
        <v>63</v>
      </c>
      <c r="C39" s="410">
        <v>5</v>
      </c>
      <c r="D39" s="410">
        <v>16</v>
      </c>
      <c r="E39" s="411">
        <v>0.2</v>
      </c>
      <c r="F39" s="412">
        <v>0.1</v>
      </c>
      <c r="G39" s="411">
        <v>1</v>
      </c>
      <c r="H39" s="412">
        <v>1.4</v>
      </c>
      <c r="I39" s="413">
        <v>0</v>
      </c>
      <c r="J39" s="412">
        <v>0</v>
      </c>
      <c r="K39" s="414">
        <v>0.8</v>
      </c>
      <c r="L39" s="414">
        <v>3.6</v>
      </c>
    </row>
    <row r="40" spans="2:14" s="361" customFormat="1" ht="15" hidden="1" customHeight="1">
      <c r="B40" s="409" t="s">
        <v>199</v>
      </c>
      <c r="C40" s="410">
        <v>13</v>
      </c>
      <c r="D40" s="410">
        <v>43</v>
      </c>
      <c r="E40" s="411">
        <v>0.7</v>
      </c>
      <c r="F40" s="412">
        <v>0</v>
      </c>
      <c r="G40" s="411">
        <v>9.1999999999999993</v>
      </c>
      <c r="H40" s="412">
        <v>0.1</v>
      </c>
      <c r="I40" s="413">
        <v>0</v>
      </c>
      <c r="J40" s="412">
        <v>0</v>
      </c>
      <c r="K40" s="414">
        <v>1.7</v>
      </c>
      <c r="L40" s="414">
        <v>11.8</v>
      </c>
    </row>
    <row r="41" spans="2:14" s="361" customFormat="1" ht="15" hidden="1" customHeight="1">
      <c r="B41" s="409" t="s">
        <v>65</v>
      </c>
      <c r="C41" s="410">
        <v>11</v>
      </c>
      <c r="D41" s="410">
        <v>36</v>
      </c>
      <c r="E41" s="411">
        <v>0.5</v>
      </c>
      <c r="F41" s="412">
        <v>0.1</v>
      </c>
      <c r="G41" s="411">
        <v>5.0999999999999996</v>
      </c>
      <c r="H41" s="412">
        <v>0</v>
      </c>
      <c r="I41" s="413">
        <v>0</v>
      </c>
      <c r="J41" s="412">
        <v>0</v>
      </c>
      <c r="K41" s="414">
        <v>0.2</v>
      </c>
      <c r="L41" s="414">
        <v>5.9</v>
      </c>
    </row>
    <row r="42" spans="2:14" s="361" customFormat="1" ht="15" hidden="1" customHeight="1">
      <c r="B42" s="415" t="s">
        <v>66</v>
      </c>
      <c r="C42" s="416">
        <v>6</v>
      </c>
      <c r="D42" s="416">
        <v>21</v>
      </c>
      <c r="E42" s="417">
        <v>0.1</v>
      </c>
      <c r="F42" s="418">
        <v>0.3</v>
      </c>
      <c r="G42" s="417">
        <v>0.8</v>
      </c>
      <c r="H42" s="418">
        <v>0.2</v>
      </c>
      <c r="I42" s="419">
        <v>0</v>
      </c>
      <c r="J42" s="418">
        <v>0</v>
      </c>
      <c r="K42" s="420">
        <v>1.1000000000000001</v>
      </c>
      <c r="L42" s="420">
        <v>2.4</v>
      </c>
    </row>
    <row r="43" spans="2:14" s="361" customFormat="1" ht="15" hidden="1" customHeight="1">
      <c r="B43" s="377" t="s">
        <v>260</v>
      </c>
      <c r="C43" s="378">
        <f t="shared" ref="C43:L43" si="7">SUM(C44:C47)</f>
        <v>29</v>
      </c>
      <c r="D43" s="378">
        <f t="shared" si="7"/>
        <v>124</v>
      </c>
      <c r="E43" s="379">
        <f t="shared" si="7"/>
        <v>1.4</v>
      </c>
      <c r="F43" s="380">
        <f t="shared" si="7"/>
        <v>0</v>
      </c>
      <c r="G43" s="379">
        <f t="shared" si="7"/>
        <v>18.400000000000002</v>
      </c>
      <c r="H43" s="380">
        <f t="shared" si="7"/>
        <v>1.2</v>
      </c>
      <c r="I43" s="359">
        <f t="shared" si="7"/>
        <v>0</v>
      </c>
      <c r="J43" s="380">
        <f t="shared" si="7"/>
        <v>0</v>
      </c>
      <c r="K43" s="381">
        <f t="shared" si="7"/>
        <v>3.9999999999999996</v>
      </c>
      <c r="L43" s="381">
        <f t="shared" si="7"/>
        <v>25.200000000000003</v>
      </c>
    </row>
    <row r="44" spans="2:14" s="361" customFormat="1" ht="15" hidden="1" customHeight="1">
      <c r="B44" s="382" t="s">
        <v>208</v>
      </c>
      <c r="C44" s="383">
        <v>5</v>
      </c>
      <c r="D44" s="383">
        <v>23</v>
      </c>
      <c r="E44" s="384">
        <v>0.2</v>
      </c>
      <c r="F44" s="385">
        <v>0</v>
      </c>
      <c r="G44" s="386">
        <v>0.7</v>
      </c>
      <c r="H44" s="387">
        <v>0.5</v>
      </c>
      <c r="I44" s="421">
        <v>0</v>
      </c>
      <c r="J44" s="422">
        <v>0</v>
      </c>
      <c r="K44" s="423">
        <v>1.2</v>
      </c>
      <c r="L44" s="388">
        <v>2.6</v>
      </c>
    </row>
    <row r="45" spans="2:14" s="361" customFormat="1" ht="15" hidden="1" customHeight="1">
      <c r="B45" s="382" t="s">
        <v>207</v>
      </c>
      <c r="C45" s="383">
        <v>9</v>
      </c>
      <c r="D45" s="383">
        <v>60</v>
      </c>
      <c r="E45" s="384">
        <v>0.7</v>
      </c>
      <c r="F45" s="422">
        <v>0</v>
      </c>
      <c r="G45" s="386">
        <v>11.8</v>
      </c>
      <c r="H45" s="387">
        <v>0.3</v>
      </c>
      <c r="I45" s="421">
        <v>0</v>
      </c>
      <c r="J45" s="422">
        <v>0</v>
      </c>
      <c r="K45" s="423">
        <v>1.7</v>
      </c>
      <c r="L45" s="388">
        <v>14.5</v>
      </c>
    </row>
    <row r="46" spans="2:14" s="361" customFormat="1" ht="15" hidden="1" customHeight="1">
      <c r="B46" s="382" t="s">
        <v>206</v>
      </c>
      <c r="C46" s="383">
        <v>10</v>
      </c>
      <c r="D46" s="383">
        <v>24</v>
      </c>
      <c r="E46" s="384">
        <v>0.4</v>
      </c>
      <c r="F46" s="385">
        <v>0</v>
      </c>
      <c r="G46" s="386">
        <v>3.3</v>
      </c>
      <c r="H46" s="387">
        <v>0.1</v>
      </c>
      <c r="I46" s="421">
        <v>0</v>
      </c>
      <c r="J46" s="422">
        <v>0</v>
      </c>
      <c r="K46" s="423">
        <v>0.7</v>
      </c>
      <c r="L46" s="388">
        <v>4.5999999999999996</v>
      </c>
    </row>
    <row r="47" spans="2:14" s="361" customFormat="1" ht="15" hidden="1" customHeight="1">
      <c r="B47" s="389" t="s">
        <v>205</v>
      </c>
      <c r="C47" s="390">
        <v>5</v>
      </c>
      <c r="D47" s="390">
        <v>17</v>
      </c>
      <c r="E47" s="391">
        <v>0.1</v>
      </c>
      <c r="F47" s="392">
        <v>0</v>
      </c>
      <c r="G47" s="393">
        <v>2.6</v>
      </c>
      <c r="H47" s="394">
        <v>0.3</v>
      </c>
      <c r="I47" s="424">
        <v>0</v>
      </c>
      <c r="J47" s="425">
        <v>0</v>
      </c>
      <c r="K47" s="426">
        <v>0.4</v>
      </c>
      <c r="L47" s="395">
        <v>3.5</v>
      </c>
    </row>
    <row r="48" spans="2:14" s="361" customFormat="1" ht="15" hidden="1" customHeight="1">
      <c r="B48" s="427" t="s">
        <v>261</v>
      </c>
      <c r="C48" s="428">
        <v>27</v>
      </c>
      <c r="D48" s="428">
        <v>74</v>
      </c>
      <c r="E48" s="429">
        <v>1.6</v>
      </c>
      <c r="F48" s="430">
        <v>0.2</v>
      </c>
      <c r="G48" s="429">
        <v>13.6</v>
      </c>
      <c r="H48" s="430">
        <v>0.5</v>
      </c>
      <c r="I48" s="364">
        <v>0</v>
      </c>
      <c r="J48" s="430">
        <v>0</v>
      </c>
      <c r="K48" s="431">
        <v>2.5</v>
      </c>
      <c r="L48" s="431">
        <v>18.399999999999999</v>
      </c>
    </row>
    <row r="49" spans="2:13" s="361" customFormat="1" ht="15" hidden="1" customHeight="1">
      <c r="B49" s="427" t="s">
        <v>262</v>
      </c>
      <c r="C49" s="428">
        <v>14</v>
      </c>
      <c r="D49" s="428">
        <v>60</v>
      </c>
      <c r="E49" s="429">
        <v>1</v>
      </c>
      <c r="F49" s="430">
        <v>0.2</v>
      </c>
      <c r="G49" s="429">
        <v>15.2</v>
      </c>
      <c r="H49" s="430">
        <v>0.4</v>
      </c>
      <c r="I49" s="364">
        <v>0</v>
      </c>
      <c r="J49" s="430">
        <v>0</v>
      </c>
      <c r="K49" s="431">
        <v>1.8</v>
      </c>
      <c r="L49" s="431">
        <v>18.5</v>
      </c>
    </row>
    <row r="50" spans="2:13" s="361" customFormat="1" ht="15" hidden="1" customHeight="1">
      <c r="B50" s="377" t="s">
        <v>263</v>
      </c>
      <c r="C50" s="378">
        <f t="shared" ref="C50:K50" si="8">SUM(C51:C54)</f>
        <v>19</v>
      </c>
      <c r="D50" s="378">
        <f t="shared" si="8"/>
        <v>64</v>
      </c>
      <c r="E50" s="379">
        <f t="shared" si="8"/>
        <v>1.1000000000000001</v>
      </c>
      <c r="F50" s="380">
        <f t="shared" si="8"/>
        <v>0.1</v>
      </c>
      <c r="G50" s="379">
        <f t="shared" si="8"/>
        <v>14.6</v>
      </c>
      <c r="H50" s="380">
        <f t="shared" si="8"/>
        <v>0.70000000000000007</v>
      </c>
      <c r="I50" s="359">
        <f t="shared" si="8"/>
        <v>0</v>
      </c>
      <c r="J50" s="380">
        <f t="shared" si="8"/>
        <v>0</v>
      </c>
      <c r="K50" s="381">
        <f t="shared" si="8"/>
        <v>1.0999999999999999</v>
      </c>
      <c r="L50" s="381">
        <f>SUM(L51:L54)</f>
        <v>17.600000000000001</v>
      </c>
    </row>
    <row r="51" spans="2:13" s="361" customFormat="1" ht="15" hidden="1" customHeight="1">
      <c r="B51" s="382" t="s">
        <v>208</v>
      </c>
      <c r="C51" s="383">
        <v>4</v>
      </c>
      <c r="D51" s="383">
        <v>9</v>
      </c>
      <c r="E51" s="384">
        <v>0.3</v>
      </c>
      <c r="F51" s="385">
        <v>0</v>
      </c>
      <c r="G51" s="386">
        <v>0.5</v>
      </c>
      <c r="H51" s="387">
        <v>0.2</v>
      </c>
      <c r="I51" s="421">
        <v>0</v>
      </c>
      <c r="J51" s="422">
        <v>0</v>
      </c>
      <c r="K51" s="423">
        <v>0.1</v>
      </c>
      <c r="L51" s="388">
        <v>1.1000000000000001</v>
      </c>
    </row>
    <row r="52" spans="2:13" s="361" customFormat="1" ht="15" hidden="1" customHeight="1">
      <c r="B52" s="382" t="s">
        <v>207</v>
      </c>
      <c r="C52" s="383">
        <v>3</v>
      </c>
      <c r="D52" s="383">
        <v>22</v>
      </c>
      <c r="E52" s="384">
        <v>0.2</v>
      </c>
      <c r="F52" s="422">
        <v>0</v>
      </c>
      <c r="G52" s="386">
        <v>11.1</v>
      </c>
      <c r="H52" s="387">
        <v>0.1</v>
      </c>
      <c r="I52" s="421">
        <v>0</v>
      </c>
      <c r="J52" s="422">
        <v>0</v>
      </c>
      <c r="K52" s="423">
        <v>0.6</v>
      </c>
      <c r="L52" s="388">
        <v>12</v>
      </c>
    </row>
    <row r="53" spans="2:13" s="361" customFormat="1" ht="15" hidden="1" customHeight="1">
      <c r="B53" s="382" t="s">
        <v>206</v>
      </c>
      <c r="C53" s="383">
        <v>8</v>
      </c>
      <c r="D53" s="383">
        <v>21</v>
      </c>
      <c r="E53" s="384">
        <v>0.4</v>
      </c>
      <c r="F53" s="385">
        <v>0.1</v>
      </c>
      <c r="G53" s="386">
        <v>1.7</v>
      </c>
      <c r="H53" s="387">
        <v>0.3</v>
      </c>
      <c r="I53" s="421">
        <v>0</v>
      </c>
      <c r="J53" s="422">
        <v>0</v>
      </c>
      <c r="K53" s="423">
        <v>0.2</v>
      </c>
      <c r="L53" s="388">
        <v>2.7</v>
      </c>
    </row>
    <row r="54" spans="2:13" s="361" customFormat="1" ht="15" hidden="1" customHeight="1">
      <c r="B54" s="389" t="s">
        <v>205</v>
      </c>
      <c r="C54" s="390">
        <v>4</v>
      </c>
      <c r="D54" s="390">
        <v>12</v>
      </c>
      <c r="E54" s="391">
        <v>0.2</v>
      </c>
      <c r="F54" s="392">
        <v>0</v>
      </c>
      <c r="G54" s="393">
        <v>1.3</v>
      </c>
      <c r="H54" s="394">
        <v>0.1</v>
      </c>
      <c r="I54" s="424">
        <v>0</v>
      </c>
      <c r="J54" s="425">
        <v>0</v>
      </c>
      <c r="K54" s="426">
        <v>0.2</v>
      </c>
      <c r="L54" s="395">
        <v>1.8</v>
      </c>
    </row>
    <row r="55" spans="2:13" s="361" customFormat="1" ht="15" hidden="1" customHeight="1">
      <c r="B55" s="377" t="s">
        <v>264</v>
      </c>
      <c r="C55" s="378">
        <f t="shared" ref="C55:J55" si="9">SUM(C56:C59)</f>
        <v>15</v>
      </c>
      <c r="D55" s="378">
        <f t="shared" si="9"/>
        <v>71</v>
      </c>
      <c r="E55" s="379">
        <f t="shared" si="9"/>
        <v>0.79999999999999993</v>
      </c>
      <c r="F55" s="380">
        <f t="shared" si="9"/>
        <v>0.2</v>
      </c>
      <c r="G55" s="379">
        <f t="shared" si="9"/>
        <v>15.1</v>
      </c>
      <c r="H55" s="380">
        <f t="shared" si="9"/>
        <v>0.6</v>
      </c>
      <c r="I55" s="359">
        <f t="shared" si="9"/>
        <v>0</v>
      </c>
      <c r="J55" s="380">
        <f t="shared" si="9"/>
        <v>0</v>
      </c>
      <c r="K55" s="381">
        <v>2.8</v>
      </c>
      <c r="L55" s="381">
        <v>19.5</v>
      </c>
    </row>
    <row r="56" spans="2:13" s="361" customFormat="1" ht="15" hidden="1" customHeight="1">
      <c r="B56" s="382" t="s">
        <v>208</v>
      </c>
      <c r="C56" s="383">
        <v>1</v>
      </c>
      <c r="D56" s="383">
        <v>9</v>
      </c>
      <c r="E56" s="384">
        <v>0</v>
      </c>
      <c r="F56" s="432">
        <v>0.04</v>
      </c>
      <c r="G56" s="386">
        <v>0.2</v>
      </c>
      <c r="H56" s="387">
        <v>0.2</v>
      </c>
      <c r="I56" s="421">
        <v>0</v>
      </c>
      <c r="J56" s="422">
        <v>0</v>
      </c>
      <c r="K56" s="433" t="s">
        <v>265</v>
      </c>
      <c r="L56" s="434">
        <f>SUM(E56:H56,J56)</f>
        <v>0.44000000000000006</v>
      </c>
    </row>
    <row r="57" spans="2:13" s="361" customFormat="1" ht="15" hidden="1" customHeight="1">
      <c r="B57" s="382" t="s">
        <v>207</v>
      </c>
      <c r="C57" s="383">
        <v>7</v>
      </c>
      <c r="D57" s="383">
        <v>33</v>
      </c>
      <c r="E57" s="384">
        <v>0.4</v>
      </c>
      <c r="F57" s="435">
        <v>0.05</v>
      </c>
      <c r="G57" s="386">
        <v>11.4</v>
      </c>
      <c r="H57" s="387">
        <v>0.1</v>
      </c>
      <c r="I57" s="421">
        <v>0</v>
      </c>
      <c r="J57" s="422">
        <v>0</v>
      </c>
      <c r="K57" s="433" t="s">
        <v>265</v>
      </c>
      <c r="L57" s="434">
        <f>SUM(E57:H57,J57)</f>
        <v>11.95</v>
      </c>
    </row>
    <row r="58" spans="2:13" s="361" customFormat="1" ht="15" hidden="1" customHeight="1">
      <c r="B58" s="382" t="s">
        <v>206</v>
      </c>
      <c r="C58" s="383">
        <v>4</v>
      </c>
      <c r="D58" s="383">
        <v>19</v>
      </c>
      <c r="E58" s="384">
        <v>0.3</v>
      </c>
      <c r="F58" s="385">
        <v>0.1</v>
      </c>
      <c r="G58" s="386">
        <v>1.4</v>
      </c>
      <c r="H58" s="387">
        <v>0.2</v>
      </c>
      <c r="I58" s="421">
        <v>0</v>
      </c>
      <c r="J58" s="422">
        <v>0</v>
      </c>
      <c r="K58" s="433" t="s">
        <v>265</v>
      </c>
      <c r="L58" s="434">
        <f>SUM(E58:H58,J58)</f>
        <v>1.9999999999999998</v>
      </c>
    </row>
    <row r="59" spans="2:13" s="361" customFormat="1" ht="15" hidden="1" customHeight="1">
      <c r="B59" s="389" t="s">
        <v>205</v>
      </c>
      <c r="C59" s="390">
        <v>3</v>
      </c>
      <c r="D59" s="390">
        <v>10</v>
      </c>
      <c r="E59" s="391">
        <v>0.1</v>
      </c>
      <c r="F59" s="436">
        <v>0.01</v>
      </c>
      <c r="G59" s="393">
        <v>2.1</v>
      </c>
      <c r="H59" s="394">
        <v>0.1</v>
      </c>
      <c r="I59" s="424">
        <v>0</v>
      </c>
      <c r="J59" s="425">
        <v>0</v>
      </c>
      <c r="K59" s="437" t="s">
        <v>265</v>
      </c>
      <c r="L59" s="434">
        <f>SUM(E59:H59,J59)</f>
        <v>2.31</v>
      </c>
    </row>
    <row r="60" spans="2:13" s="361" customFormat="1" ht="15" hidden="1" customHeight="1">
      <c r="B60" s="377" t="s">
        <v>266</v>
      </c>
      <c r="C60" s="378">
        <f t="shared" ref="C60:J60" si="10">SUM(C61:C64)</f>
        <v>14</v>
      </c>
      <c r="D60" s="378">
        <f t="shared" si="10"/>
        <v>81</v>
      </c>
      <c r="E60" s="379">
        <f t="shared" si="10"/>
        <v>0.79999999999999993</v>
      </c>
      <c r="F60" s="380">
        <f t="shared" si="10"/>
        <v>0.1</v>
      </c>
      <c r="G60" s="379">
        <f t="shared" si="10"/>
        <v>17.100000000000001</v>
      </c>
      <c r="H60" s="380">
        <f t="shared" si="10"/>
        <v>0.70000000000000007</v>
      </c>
      <c r="I60" s="359">
        <f t="shared" si="10"/>
        <v>0</v>
      </c>
      <c r="J60" s="380">
        <f t="shared" si="10"/>
        <v>0</v>
      </c>
      <c r="K60" s="381">
        <v>1.9</v>
      </c>
      <c r="L60" s="381">
        <v>20.6</v>
      </c>
    </row>
    <row r="61" spans="2:13" s="361" customFormat="1" ht="15" hidden="1" customHeight="1">
      <c r="B61" s="382" t="s">
        <v>208</v>
      </c>
      <c r="C61" s="383">
        <v>0</v>
      </c>
      <c r="D61" s="383">
        <v>11</v>
      </c>
      <c r="E61" s="384">
        <v>0</v>
      </c>
      <c r="F61" s="385">
        <v>0</v>
      </c>
      <c r="G61" s="386">
        <v>0.1</v>
      </c>
      <c r="H61" s="387">
        <v>0.2</v>
      </c>
      <c r="I61" s="421">
        <v>0</v>
      </c>
      <c r="J61" s="422">
        <v>0</v>
      </c>
      <c r="K61" s="433" t="s">
        <v>265</v>
      </c>
      <c r="L61" s="434">
        <f>SUM(E61:H61,J61)</f>
        <v>0.30000000000000004</v>
      </c>
    </row>
    <row r="62" spans="2:13" s="361" customFormat="1" ht="15" hidden="1" customHeight="1">
      <c r="B62" s="382" t="s">
        <v>207</v>
      </c>
      <c r="C62" s="383">
        <v>6</v>
      </c>
      <c r="D62" s="383">
        <v>36</v>
      </c>
      <c r="E62" s="384">
        <v>0.6</v>
      </c>
      <c r="F62" s="422">
        <v>0</v>
      </c>
      <c r="G62" s="386">
        <v>13.5</v>
      </c>
      <c r="H62" s="387">
        <v>0.1</v>
      </c>
      <c r="I62" s="421">
        <v>0</v>
      </c>
      <c r="J62" s="422">
        <v>0</v>
      </c>
      <c r="K62" s="433" t="s">
        <v>265</v>
      </c>
      <c r="L62" s="434">
        <f>SUM(E62:H62,J62)</f>
        <v>14.2</v>
      </c>
      <c r="M62" s="438"/>
    </row>
    <row r="63" spans="2:13" s="361" customFormat="1" ht="15" hidden="1" customHeight="1">
      <c r="B63" s="382" t="s">
        <v>206</v>
      </c>
      <c r="C63" s="383">
        <v>5</v>
      </c>
      <c r="D63" s="383">
        <v>30</v>
      </c>
      <c r="E63" s="384">
        <v>0.1</v>
      </c>
      <c r="F63" s="385">
        <v>0.1</v>
      </c>
      <c r="G63" s="386">
        <v>3.2</v>
      </c>
      <c r="H63" s="387">
        <v>0.4</v>
      </c>
      <c r="I63" s="421">
        <v>0</v>
      </c>
      <c r="J63" s="422">
        <v>0</v>
      </c>
      <c r="K63" s="433" t="s">
        <v>265</v>
      </c>
      <c r="L63" s="434">
        <f>SUM(E63:H63,J63)</f>
        <v>3.8000000000000003</v>
      </c>
    </row>
    <row r="64" spans="2:13" s="361" customFormat="1" ht="15" hidden="1" customHeight="1">
      <c r="B64" s="389" t="s">
        <v>205</v>
      </c>
      <c r="C64" s="390">
        <v>3</v>
      </c>
      <c r="D64" s="390">
        <v>4</v>
      </c>
      <c r="E64" s="391">
        <v>0.1</v>
      </c>
      <c r="F64" s="392">
        <v>0</v>
      </c>
      <c r="G64" s="393">
        <v>0.3</v>
      </c>
      <c r="H64" s="394">
        <v>0</v>
      </c>
      <c r="I64" s="424">
        <v>0</v>
      </c>
      <c r="J64" s="425">
        <v>0</v>
      </c>
      <c r="K64" s="437" t="s">
        <v>265</v>
      </c>
      <c r="L64" s="434">
        <f>SUM(E64:H64,J64)</f>
        <v>0.4</v>
      </c>
    </row>
    <row r="65" spans="2:13" s="361" customFormat="1" ht="15" hidden="1" customHeight="1">
      <c r="B65" s="377" t="s">
        <v>267</v>
      </c>
      <c r="C65" s="378">
        <f t="shared" ref="C65:J65" si="11">SUM(C66:C69)</f>
        <v>11</v>
      </c>
      <c r="D65" s="378">
        <f t="shared" si="11"/>
        <v>49</v>
      </c>
      <c r="E65" s="379">
        <f t="shared" si="11"/>
        <v>0.7</v>
      </c>
      <c r="F65" s="439">
        <f t="shared" si="11"/>
        <v>0.08</v>
      </c>
      <c r="G65" s="379">
        <f t="shared" si="11"/>
        <v>11.5</v>
      </c>
      <c r="H65" s="439">
        <f t="shared" si="11"/>
        <v>0.4</v>
      </c>
      <c r="I65" s="359">
        <f t="shared" si="11"/>
        <v>0</v>
      </c>
      <c r="J65" s="380">
        <f t="shared" si="11"/>
        <v>0</v>
      </c>
      <c r="K65" s="381">
        <v>1.9</v>
      </c>
      <c r="L65" s="440">
        <v>14.58</v>
      </c>
    </row>
    <row r="66" spans="2:13" s="361" customFormat="1" ht="15" hidden="1" customHeight="1">
      <c r="B66" s="382" t="s">
        <v>208</v>
      </c>
      <c r="C66" s="383">
        <v>0</v>
      </c>
      <c r="D66" s="383">
        <v>1</v>
      </c>
      <c r="E66" s="384">
        <v>0</v>
      </c>
      <c r="F66" s="432">
        <v>0</v>
      </c>
      <c r="G66" s="386">
        <v>0</v>
      </c>
      <c r="H66" s="441">
        <v>0.03</v>
      </c>
      <c r="I66" s="421">
        <v>0</v>
      </c>
      <c r="J66" s="422">
        <v>0</v>
      </c>
      <c r="K66" s="433" t="s">
        <v>265</v>
      </c>
      <c r="L66" s="434">
        <f>SUM(E66:H66,J66)</f>
        <v>0.03</v>
      </c>
    </row>
    <row r="67" spans="2:13" s="361" customFormat="1" ht="15" hidden="1" customHeight="1">
      <c r="B67" s="382" t="s">
        <v>207</v>
      </c>
      <c r="C67" s="383">
        <v>4</v>
      </c>
      <c r="D67" s="383">
        <v>25</v>
      </c>
      <c r="E67" s="384">
        <v>0.2</v>
      </c>
      <c r="F67" s="435">
        <v>0.01</v>
      </c>
      <c r="G67" s="386">
        <v>10.3</v>
      </c>
      <c r="H67" s="441">
        <v>0.15</v>
      </c>
      <c r="I67" s="421">
        <v>0</v>
      </c>
      <c r="J67" s="422">
        <v>0</v>
      </c>
      <c r="K67" s="433" t="s">
        <v>265</v>
      </c>
      <c r="L67" s="434">
        <f>SUM(E67:H67,J67)</f>
        <v>10.660000000000002</v>
      </c>
      <c r="M67" s="438"/>
    </row>
    <row r="68" spans="2:13" s="361" customFormat="1" ht="15" hidden="1" customHeight="1">
      <c r="B68" s="382" t="s">
        <v>206</v>
      </c>
      <c r="C68" s="383">
        <v>6</v>
      </c>
      <c r="D68" s="383">
        <v>15</v>
      </c>
      <c r="E68" s="384">
        <v>0.5</v>
      </c>
      <c r="F68" s="432">
        <v>0.05</v>
      </c>
      <c r="G68" s="386">
        <v>0.7</v>
      </c>
      <c r="H68" s="441">
        <v>0.09</v>
      </c>
      <c r="I68" s="421">
        <v>0</v>
      </c>
      <c r="J68" s="422">
        <v>0</v>
      </c>
      <c r="K68" s="433" t="s">
        <v>265</v>
      </c>
      <c r="L68" s="434">
        <f>SUM(E68:H68,J68)</f>
        <v>1.34</v>
      </c>
    </row>
    <row r="69" spans="2:13" s="361" customFormat="1" ht="15" hidden="1" customHeight="1">
      <c r="B69" s="389" t="s">
        <v>205</v>
      </c>
      <c r="C69" s="390">
        <v>1</v>
      </c>
      <c r="D69" s="390">
        <v>8</v>
      </c>
      <c r="E69" s="391">
        <v>0</v>
      </c>
      <c r="F69" s="436">
        <v>0.02</v>
      </c>
      <c r="G69" s="393">
        <v>0.5</v>
      </c>
      <c r="H69" s="442">
        <v>0.13</v>
      </c>
      <c r="I69" s="424">
        <v>0</v>
      </c>
      <c r="J69" s="425">
        <v>0</v>
      </c>
      <c r="K69" s="437" t="s">
        <v>265</v>
      </c>
      <c r="L69" s="434">
        <f>SUM(E69:H69,J69)</f>
        <v>0.65</v>
      </c>
    </row>
    <row r="70" spans="2:13" s="361" customFormat="1" ht="15" hidden="1" customHeight="1">
      <c r="B70" s="377" t="s">
        <v>268</v>
      </c>
      <c r="C70" s="378">
        <f t="shared" ref="C70:J70" si="12">SUM(C71:C74)</f>
        <v>14</v>
      </c>
      <c r="D70" s="378">
        <f t="shared" si="12"/>
        <v>68</v>
      </c>
      <c r="E70" s="379">
        <f t="shared" si="12"/>
        <v>0.6</v>
      </c>
      <c r="F70" s="439">
        <f t="shared" si="12"/>
        <v>0.12000000000000001</v>
      </c>
      <c r="G70" s="379">
        <f t="shared" si="12"/>
        <v>13.5</v>
      </c>
      <c r="H70" s="439">
        <f t="shared" si="12"/>
        <v>0.53</v>
      </c>
      <c r="I70" s="359">
        <f t="shared" si="12"/>
        <v>5</v>
      </c>
      <c r="J70" s="380">
        <f t="shared" si="12"/>
        <v>0</v>
      </c>
      <c r="K70" s="381">
        <f>SUM(K71:K73)</f>
        <v>3.2</v>
      </c>
      <c r="L70" s="440">
        <f>SUM(E70:H70,J70)</f>
        <v>14.75</v>
      </c>
    </row>
    <row r="71" spans="2:13" s="361" customFormat="1" ht="15" hidden="1" customHeight="1">
      <c r="B71" s="382" t="s">
        <v>208</v>
      </c>
      <c r="C71" s="383">
        <v>4</v>
      </c>
      <c r="D71" s="383">
        <v>13</v>
      </c>
      <c r="E71" s="384">
        <v>0</v>
      </c>
      <c r="F71" s="432">
        <v>0.1</v>
      </c>
      <c r="G71" s="386">
        <v>0.6</v>
      </c>
      <c r="H71" s="441">
        <v>0.18</v>
      </c>
      <c r="I71" s="421">
        <v>3</v>
      </c>
      <c r="J71" s="422">
        <v>0</v>
      </c>
      <c r="K71" s="433">
        <v>2</v>
      </c>
      <c r="L71" s="434">
        <f>SUM(K71,J71,E71:H71)</f>
        <v>2.8800000000000003</v>
      </c>
    </row>
    <row r="72" spans="2:13" s="361" customFormat="1" ht="15" hidden="1" customHeight="1">
      <c r="B72" s="382" t="s">
        <v>207</v>
      </c>
      <c r="C72" s="383">
        <v>1</v>
      </c>
      <c r="D72" s="383">
        <v>23</v>
      </c>
      <c r="E72" s="384">
        <v>0.1</v>
      </c>
      <c r="F72" s="435">
        <v>0</v>
      </c>
      <c r="G72" s="386">
        <v>10.3</v>
      </c>
      <c r="H72" s="441">
        <v>0</v>
      </c>
      <c r="I72" s="421">
        <v>1</v>
      </c>
      <c r="J72" s="422">
        <v>0</v>
      </c>
      <c r="K72" s="433">
        <v>1.2</v>
      </c>
      <c r="L72" s="434">
        <f>SUM(K72,J72,E72:H72)</f>
        <v>11.600000000000001</v>
      </c>
      <c r="M72" s="438"/>
    </row>
    <row r="73" spans="2:13" s="361" customFormat="1" ht="15" hidden="1" customHeight="1">
      <c r="B73" s="382" t="s">
        <v>206</v>
      </c>
      <c r="C73" s="383">
        <v>7</v>
      </c>
      <c r="D73" s="383">
        <v>25</v>
      </c>
      <c r="E73" s="384">
        <v>0.5</v>
      </c>
      <c r="F73" s="432">
        <v>0</v>
      </c>
      <c r="G73" s="386">
        <v>2.4</v>
      </c>
      <c r="H73" s="441">
        <v>0.18</v>
      </c>
      <c r="I73" s="421">
        <v>0</v>
      </c>
      <c r="J73" s="422">
        <v>0</v>
      </c>
      <c r="K73" s="433">
        <v>0</v>
      </c>
      <c r="L73" s="434">
        <f>SUM(K73,J73,E73:H73)</f>
        <v>3.08</v>
      </c>
    </row>
    <row r="74" spans="2:13" s="361" customFormat="1" ht="15" hidden="1" customHeight="1">
      <c r="B74" s="389" t="s">
        <v>205</v>
      </c>
      <c r="C74" s="390">
        <v>2</v>
      </c>
      <c r="D74" s="390">
        <v>7</v>
      </c>
      <c r="E74" s="391">
        <v>0</v>
      </c>
      <c r="F74" s="436">
        <v>0.02</v>
      </c>
      <c r="G74" s="393">
        <v>0.2</v>
      </c>
      <c r="H74" s="442">
        <v>0.17</v>
      </c>
      <c r="I74" s="424">
        <v>1</v>
      </c>
      <c r="J74" s="425">
        <v>0</v>
      </c>
      <c r="K74" s="437" t="s">
        <v>265</v>
      </c>
      <c r="L74" s="434">
        <f>SUM(E74:H74,J74)</f>
        <v>0.39</v>
      </c>
    </row>
    <row r="75" spans="2:13" s="361" customFormat="1" ht="15" hidden="1" customHeight="1">
      <c r="B75" s="377" t="s">
        <v>269</v>
      </c>
      <c r="C75" s="378">
        <f t="shared" ref="C75:J75" si="13">SUM(C76:C79)</f>
        <v>15</v>
      </c>
      <c r="D75" s="378">
        <f t="shared" si="13"/>
        <v>95</v>
      </c>
      <c r="E75" s="379">
        <f t="shared" si="13"/>
        <v>0.7</v>
      </c>
      <c r="F75" s="439">
        <f t="shared" si="13"/>
        <v>0.18</v>
      </c>
      <c r="G75" s="379">
        <f t="shared" si="13"/>
        <v>19.2</v>
      </c>
      <c r="H75" s="439">
        <f t="shared" si="13"/>
        <v>1.62</v>
      </c>
      <c r="I75" s="359">
        <f t="shared" si="13"/>
        <v>2</v>
      </c>
      <c r="J75" s="380">
        <f t="shared" si="13"/>
        <v>0</v>
      </c>
      <c r="K75" s="443">
        <f>SUM(K76:K78)</f>
        <v>0.7</v>
      </c>
      <c r="L75" s="440">
        <f>SUM(E75:H75,J75)</f>
        <v>21.7</v>
      </c>
    </row>
    <row r="76" spans="2:13" s="361" customFormat="1" ht="15" hidden="1" customHeight="1">
      <c r="B76" s="382" t="s">
        <v>208</v>
      </c>
      <c r="C76" s="383">
        <v>2</v>
      </c>
      <c r="D76" s="383">
        <v>18</v>
      </c>
      <c r="E76" s="384">
        <v>0.2</v>
      </c>
      <c r="F76" s="432">
        <v>0.02</v>
      </c>
      <c r="G76" s="386">
        <v>0.2</v>
      </c>
      <c r="H76" s="441">
        <v>0.55000000000000004</v>
      </c>
      <c r="I76" s="421">
        <v>1</v>
      </c>
      <c r="J76" s="422">
        <v>0</v>
      </c>
      <c r="K76" s="433">
        <v>0</v>
      </c>
      <c r="L76" s="444">
        <v>0.97</v>
      </c>
    </row>
    <row r="77" spans="2:13" s="361" customFormat="1" ht="15" hidden="1" customHeight="1">
      <c r="B77" s="382" t="s">
        <v>207</v>
      </c>
      <c r="C77" s="383">
        <v>5</v>
      </c>
      <c r="D77" s="383">
        <v>35</v>
      </c>
      <c r="E77" s="384">
        <v>0.2</v>
      </c>
      <c r="F77" s="435">
        <v>0.1</v>
      </c>
      <c r="G77" s="386">
        <v>12.8</v>
      </c>
      <c r="H77" s="441">
        <v>0.23</v>
      </c>
      <c r="I77" s="421">
        <v>1</v>
      </c>
      <c r="J77" s="422">
        <v>0</v>
      </c>
      <c r="K77" s="433">
        <v>0.7</v>
      </c>
      <c r="L77" s="444">
        <v>13.33</v>
      </c>
      <c r="M77" s="438"/>
    </row>
    <row r="78" spans="2:13" s="361" customFormat="1" ht="15" hidden="1" customHeight="1">
      <c r="B78" s="382" t="s">
        <v>206</v>
      </c>
      <c r="C78" s="383">
        <v>3</v>
      </c>
      <c r="D78" s="383">
        <v>23</v>
      </c>
      <c r="E78" s="384">
        <v>0.1</v>
      </c>
      <c r="F78" s="432">
        <v>0.01</v>
      </c>
      <c r="G78" s="386">
        <v>3.7</v>
      </c>
      <c r="H78" s="441">
        <v>0.23</v>
      </c>
      <c r="I78" s="421">
        <v>0</v>
      </c>
      <c r="J78" s="422">
        <v>0</v>
      </c>
      <c r="K78" s="433">
        <v>0</v>
      </c>
      <c r="L78" s="444">
        <v>4.04</v>
      </c>
    </row>
    <row r="79" spans="2:13" s="361" customFormat="1" ht="15" hidden="1" customHeight="1">
      <c r="B79" s="389" t="s">
        <v>205</v>
      </c>
      <c r="C79" s="390">
        <v>5</v>
      </c>
      <c r="D79" s="390">
        <v>19</v>
      </c>
      <c r="E79" s="391">
        <v>0.2</v>
      </c>
      <c r="F79" s="436">
        <v>0.05</v>
      </c>
      <c r="G79" s="393">
        <v>2.5</v>
      </c>
      <c r="H79" s="442">
        <v>0.61</v>
      </c>
      <c r="I79" s="424">
        <v>0</v>
      </c>
      <c r="J79" s="425">
        <v>0</v>
      </c>
      <c r="K79" s="437">
        <v>0</v>
      </c>
      <c r="L79" s="445">
        <v>3.36</v>
      </c>
    </row>
    <row r="80" spans="2:13" s="361" customFormat="1" ht="15" hidden="1" customHeight="1">
      <c r="B80" s="377" t="s">
        <v>270</v>
      </c>
      <c r="C80" s="378">
        <f t="shared" ref="C80:J80" si="14">SUM(C81:C84)</f>
        <v>18</v>
      </c>
      <c r="D80" s="378">
        <f t="shared" si="14"/>
        <v>83</v>
      </c>
      <c r="E80" s="379">
        <f t="shared" si="14"/>
        <v>0.5</v>
      </c>
      <c r="F80" s="439">
        <f t="shared" si="14"/>
        <v>0.82</v>
      </c>
      <c r="G80" s="379">
        <f t="shared" si="14"/>
        <v>17.599999999999998</v>
      </c>
      <c r="H80" s="439">
        <f t="shared" si="14"/>
        <v>1.44</v>
      </c>
      <c r="I80" s="359">
        <f t="shared" si="14"/>
        <v>6</v>
      </c>
      <c r="J80" s="380">
        <f t="shared" si="14"/>
        <v>0</v>
      </c>
      <c r="K80" s="443">
        <f>SUM(K81:K83)</f>
        <v>0</v>
      </c>
      <c r="L80" s="440">
        <f>SUM(E80:H80,J80)</f>
        <v>20.36</v>
      </c>
    </row>
    <row r="81" spans="2:13" s="361" customFormat="1" ht="15" hidden="1" customHeight="1">
      <c r="B81" s="382" t="s">
        <v>208</v>
      </c>
      <c r="C81" s="383">
        <v>4</v>
      </c>
      <c r="D81" s="383">
        <v>8</v>
      </c>
      <c r="E81" s="384">
        <v>0.2</v>
      </c>
      <c r="F81" s="432">
        <v>0.43</v>
      </c>
      <c r="G81" s="386">
        <v>0</v>
      </c>
      <c r="H81" s="441">
        <v>0.26</v>
      </c>
      <c r="I81" s="421">
        <v>1</v>
      </c>
      <c r="J81" s="422">
        <v>0</v>
      </c>
      <c r="K81" s="433">
        <v>0</v>
      </c>
      <c r="L81" s="444">
        <v>0.89</v>
      </c>
    </row>
    <row r="82" spans="2:13" s="361" customFormat="1" ht="15" hidden="1" customHeight="1">
      <c r="B82" s="382" t="s">
        <v>207</v>
      </c>
      <c r="C82" s="383">
        <v>4</v>
      </c>
      <c r="D82" s="383">
        <v>37</v>
      </c>
      <c r="E82" s="384">
        <v>0</v>
      </c>
      <c r="F82" s="435">
        <v>0.26</v>
      </c>
      <c r="G82" s="386">
        <v>13.3</v>
      </c>
      <c r="H82" s="441">
        <v>0.24</v>
      </c>
      <c r="I82" s="421">
        <v>0</v>
      </c>
      <c r="J82" s="422">
        <v>0</v>
      </c>
      <c r="K82" s="433">
        <v>0</v>
      </c>
      <c r="L82" s="444">
        <v>13.8</v>
      </c>
      <c r="M82" s="438"/>
    </row>
    <row r="83" spans="2:13" s="361" customFormat="1" ht="15" hidden="1" customHeight="1">
      <c r="B83" s="382" t="s">
        <v>206</v>
      </c>
      <c r="C83" s="383">
        <v>4</v>
      </c>
      <c r="D83" s="383">
        <v>25</v>
      </c>
      <c r="E83" s="384">
        <v>0.1</v>
      </c>
      <c r="F83" s="432">
        <v>0</v>
      </c>
      <c r="G83" s="386">
        <v>2.9</v>
      </c>
      <c r="H83" s="441">
        <v>0.67</v>
      </c>
      <c r="I83" s="421">
        <v>1</v>
      </c>
      <c r="J83" s="422">
        <v>0</v>
      </c>
      <c r="K83" s="433">
        <v>0</v>
      </c>
      <c r="L83" s="444">
        <v>3.67</v>
      </c>
    </row>
    <row r="84" spans="2:13" s="361" customFormat="1" ht="15" hidden="1" customHeight="1">
      <c r="B84" s="382" t="s">
        <v>205</v>
      </c>
      <c r="C84" s="383">
        <v>6</v>
      </c>
      <c r="D84" s="383">
        <v>13</v>
      </c>
      <c r="E84" s="384">
        <v>0.2</v>
      </c>
      <c r="F84" s="432">
        <v>0.13</v>
      </c>
      <c r="G84" s="386">
        <v>1.4</v>
      </c>
      <c r="H84" s="441">
        <v>0.27</v>
      </c>
      <c r="I84" s="421">
        <v>4</v>
      </c>
      <c r="J84" s="422">
        <v>0</v>
      </c>
      <c r="K84" s="433">
        <v>0</v>
      </c>
      <c r="L84" s="444">
        <v>2</v>
      </c>
    </row>
    <row r="85" spans="2:13" s="361" customFormat="1" ht="15" hidden="1" customHeight="1">
      <c r="B85" s="446" t="s">
        <v>138</v>
      </c>
      <c r="C85" s="378">
        <f t="shared" ref="C85:K85" si="15">SUM(C86:C89)</f>
        <v>11</v>
      </c>
      <c r="D85" s="378">
        <f t="shared" si="15"/>
        <v>104</v>
      </c>
      <c r="E85" s="379">
        <f t="shared" si="15"/>
        <v>0.5</v>
      </c>
      <c r="F85" s="439">
        <f t="shared" si="15"/>
        <v>0.02</v>
      </c>
      <c r="G85" s="379">
        <f t="shared" si="15"/>
        <v>19.100000000000001</v>
      </c>
      <c r="H85" s="439">
        <f t="shared" si="15"/>
        <v>0.99</v>
      </c>
      <c r="I85" s="359">
        <f t="shared" si="15"/>
        <v>3</v>
      </c>
      <c r="J85" s="380">
        <f t="shared" si="15"/>
        <v>0.1</v>
      </c>
      <c r="K85" s="443">
        <f t="shared" si="15"/>
        <v>0.30000000000000004</v>
      </c>
      <c r="L85" s="440">
        <f t="shared" ref="L85:L119" si="16">SUM(E85:H85,J85)</f>
        <v>20.71</v>
      </c>
    </row>
    <row r="86" spans="2:13" s="361" customFormat="1" ht="15" hidden="1" customHeight="1">
      <c r="B86" s="447" t="s">
        <v>208</v>
      </c>
      <c r="C86" s="383">
        <v>1</v>
      </c>
      <c r="D86" s="383">
        <v>7</v>
      </c>
      <c r="E86" s="384">
        <v>0</v>
      </c>
      <c r="F86" s="432">
        <v>0.02</v>
      </c>
      <c r="G86" s="386">
        <v>0</v>
      </c>
      <c r="H86" s="441">
        <v>0.31</v>
      </c>
      <c r="I86" s="421">
        <v>3</v>
      </c>
      <c r="J86" s="422">
        <v>0.1</v>
      </c>
      <c r="K86" s="433">
        <v>0</v>
      </c>
      <c r="L86" s="444">
        <f t="shared" si="16"/>
        <v>0.43000000000000005</v>
      </c>
    </row>
    <row r="87" spans="2:13" s="361" customFormat="1" ht="15" hidden="1" customHeight="1">
      <c r="B87" s="447" t="s">
        <v>207</v>
      </c>
      <c r="C87" s="383">
        <v>2</v>
      </c>
      <c r="D87" s="383">
        <v>33</v>
      </c>
      <c r="E87" s="384">
        <v>0</v>
      </c>
      <c r="F87" s="435">
        <v>0</v>
      </c>
      <c r="G87" s="386">
        <v>12.6</v>
      </c>
      <c r="H87" s="441">
        <v>0.09</v>
      </c>
      <c r="I87" s="421">
        <v>0</v>
      </c>
      <c r="J87" s="422">
        <v>0</v>
      </c>
      <c r="K87" s="433">
        <v>0.2</v>
      </c>
      <c r="L87" s="444">
        <f t="shared" si="16"/>
        <v>12.69</v>
      </c>
    </row>
    <row r="88" spans="2:13" s="361" customFormat="1" ht="15" hidden="1" customHeight="1">
      <c r="B88" s="447" t="s">
        <v>206</v>
      </c>
      <c r="C88" s="383">
        <v>5</v>
      </c>
      <c r="D88" s="383">
        <v>53</v>
      </c>
      <c r="E88" s="384">
        <v>0.4</v>
      </c>
      <c r="F88" s="432">
        <v>0</v>
      </c>
      <c r="G88" s="386">
        <v>5.2</v>
      </c>
      <c r="H88" s="441">
        <v>0.48</v>
      </c>
      <c r="I88" s="421">
        <v>0</v>
      </c>
      <c r="J88" s="422">
        <v>0</v>
      </c>
      <c r="K88" s="433">
        <v>0.1</v>
      </c>
      <c r="L88" s="444">
        <f t="shared" si="16"/>
        <v>6.08</v>
      </c>
    </row>
    <row r="89" spans="2:13" s="361" customFormat="1" ht="15" hidden="1" customHeight="1">
      <c r="B89" s="448" t="s">
        <v>205</v>
      </c>
      <c r="C89" s="390">
        <v>3</v>
      </c>
      <c r="D89" s="390">
        <v>11</v>
      </c>
      <c r="E89" s="391">
        <v>0.1</v>
      </c>
      <c r="F89" s="436">
        <v>0</v>
      </c>
      <c r="G89" s="393">
        <v>1.3</v>
      </c>
      <c r="H89" s="442">
        <v>0.11</v>
      </c>
      <c r="I89" s="424">
        <v>0</v>
      </c>
      <c r="J89" s="425">
        <v>0</v>
      </c>
      <c r="K89" s="437">
        <v>0</v>
      </c>
      <c r="L89" s="445">
        <f t="shared" si="16"/>
        <v>1.5100000000000002</v>
      </c>
    </row>
    <row r="90" spans="2:13" s="361" customFormat="1" ht="15" customHeight="1">
      <c r="B90" s="446" t="s">
        <v>216</v>
      </c>
      <c r="C90" s="378">
        <f t="shared" ref="C90:K90" si="17">SUM(C91:C94)</f>
        <v>8</v>
      </c>
      <c r="D90" s="378">
        <f t="shared" si="17"/>
        <v>89</v>
      </c>
      <c r="E90" s="379">
        <f t="shared" si="17"/>
        <v>0.5</v>
      </c>
      <c r="F90" s="439">
        <f t="shared" si="17"/>
        <v>0.16</v>
      </c>
      <c r="G90" s="379">
        <f t="shared" si="17"/>
        <v>21.400000000000002</v>
      </c>
      <c r="H90" s="439">
        <f t="shared" si="17"/>
        <v>0.44999999999999996</v>
      </c>
      <c r="I90" s="359">
        <f t="shared" si="17"/>
        <v>2</v>
      </c>
      <c r="J90" s="380">
        <f t="shared" si="17"/>
        <v>0</v>
      </c>
      <c r="K90" s="443">
        <f t="shared" si="17"/>
        <v>1.2999999999999998</v>
      </c>
      <c r="L90" s="440">
        <f t="shared" si="16"/>
        <v>22.51</v>
      </c>
    </row>
    <row r="91" spans="2:13" s="361" customFormat="1" ht="15" customHeight="1">
      <c r="B91" s="447" t="s">
        <v>208</v>
      </c>
      <c r="C91" s="383">
        <v>2</v>
      </c>
      <c r="D91" s="383">
        <v>8</v>
      </c>
      <c r="E91" s="384">
        <v>0.2</v>
      </c>
      <c r="F91" s="432">
        <v>0</v>
      </c>
      <c r="G91" s="386">
        <v>0</v>
      </c>
      <c r="H91" s="441">
        <v>0.23</v>
      </c>
      <c r="I91" s="421">
        <v>1</v>
      </c>
      <c r="J91" s="422">
        <v>0</v>
      </c>
      <c r="K91" s="433">
        <v>0.7</v>
      </c>
      <c r="L91" s="444">
        <f t="shared" si="16"/>
        <v>0.43000000000000005</v>
      </c>
    </row>
    <row r="92" spans="2:13" s="361" customFormat="1" ht="15" customHeight="1">
      <c r="B92" s="447" t="s">
        <v>207</v>
      </c>
      <c r="C92" s="383">
        <v>3</v>
      </c>
      <c r="D92" s="383">
        <v>42</v>
      </c>
      <c r="E92" s="384">
        <v>0.2</v>
      </c>
      <c r="F92" s="435">
        <v>0.03</v>
      </c>
      <c r="G92" s="386">
        <v>16.8</v>
      </c>
      <c r="H92" s="441">
        <v>0.12</v>
      </c>
      <c r="I92" s="421">
        <v>0</v>
      </c>
      <c r="J92" s="422">
        <v>0</v>
      </c>
      <c r="K92" s="433">
        <v>0</v>
      </c>
      <c r="L92" s="444">
        <f t="shared" si="16"/>
        <v>17.150000000000002</v>
      </c>
    </row>
    <row r="93" spans="2:13" s="361" customFormat="1" ht="15" customHeight="1">
      <c r="B93" s="447" t="s">
        <v>206</v>
      </c>
      <c r="C93" s="383">
        <v>2</v>
      </c>
      <c r="D93" s="383">
        <v>31</v>
      </c>
      <c r="E93" s="384">
        <v>0.1</v>
      </c>
      <c r="F93" s="432">
        <v>0.08</v>
      </c>
      <c r="G93" s="386">
        <v>2.5</v>
      </c>
      <c r="H93" s="441">
        <v>0.06</v>
      </c>
      <c r="I93" s="421">
        <v>1</v>
      </c>
      <c r="J93" s="422">
        <v>0</v>
      </c>
      <c r="K93" s="433">
        <v>0</v>
      </c>
      <c r="L93" s="444">
        <f t="shared" si="16"/>
        <v>2.74</v>
      </c>
    </row>
    <row r="94" spans="2:13" s="361" customFormat="1" ht="15" customHeight="1">
      <c r="B94" s="448" t="s">
        <v>205</v>
      </c>
      <c r="C94" s="390">
        <v>1</v>
      </c>
      <c r="D94" s="390">
        <v>8</v>
      </c>
      <c r="E94" s="391">
        <v>0</v>
      </c>
      <c r="F94" s="436">
        <v>0.05</v>
      </c>
      <c r="G94" s="393">
        <v>2.1</v>
      </c>
      <c r="H94" s="442">
        <v>0.04</v>
      </c>
      <c r="I94" s="424">
        <v>0</v>
      </c>
      <c r="J94" s="425">
        <v>0</v>
      </c>
      <c r="K94" s="437">
        <v>0.6</v>
      </c>
      <c r="L94" s="445">
        <f t="shared" si="16"/>
        <v>2.19</v>
      </c>
    </row>
    <row r="95" spans="2:13" s="361" customFormat="1" ht="15" customHeight="1">
      <c r="B95" s="446" t="s">
        <v>215</v>
      </c>
      <c r="C95" s="378">
        <f t="shared" ref="C95:K95" si="18">SUM(C96:C99)</f>
        <v>6</v>
      </c>
      <c r="D95" s="378">
        <f t="shared" si="18"/>
        <v>70</v>
      </c>
      <c r="E95" s="379">
        <f t="shared" si="18"/>
        <v>2.1</v>
      </c>
      <c r="F95" s="439">
        <f t="shared" si="18"/>
        <v>0.55999999999999994</v>
      </c>
      <c r="G95" s="379">
        <f t="shared" si="18"/>
        <v>58.1</v>
      </c>
      <c r="H95" s="439">
        <f t="shared" si="18"/>
        <v>8.36</v>
      </c>
      <c r="I95" s="359">
        <f t="shared" si="18"/>
        <v>3</v>
      </c>
      <c r="J95" s="380">
        <f t="shared" si="18"/>
        <v>0.5</v>
      </c>
      <c r="K95" s="443">
        <f t="shared" si="18"/>
        <v>1.4</v>
      </c>
      <c r="L95" s="440">
        <f t="shared" si="16"/>
        <v>69.62</v>
      </c>
    </row>
    <row r="96" spans="2:13" s="361" customFormat="1" ht="15" customHeight="1">
      <c r="B96" s="447" t="s">
        <v>208</v>
      </c>
      <c r="C96" s="383">
        <v>2</v>
      </c>
      <c r="D96" s="383">
        <v>8</v>
      </c>
      <c r="E96" s="384">
        <v>0.5</v>
      </c>
      <c r="F96" s="432">
        <v>0.08</v>
      </c>
      <c r="G96" s="386">
        <v>3.9</v>
      </c>
      <c r="H96" s="441">
        <v>2.15</v>
      </c>
      <c r="I96" s="421">
        <v>1</v>
      </c>
      <c r="J96" s="422">
        <v>0.1</v>
      </c>
      <c r="K96" s="433">
        <v>0</v>
      </c>
      <c r="L96" s="444">
        <f t="shared" si="16"/>
        <v>6.7299999999999986</v>
      </c>
    </row>
    <row r="97" spans="2:12" s="361" customFormat="1" ht="15" customHeight="1">
      <c r="B97" s="447" t="s">
        <v>207</v>
      </c>
      <c r="C97" s="383">
        <v>3</v>
      </c>
      <c r="D97" s="383">
        <v>23</v>
      </c>
      <c r="E97" s="384">
        <v>1.6</v>
      </c>
      <c r="F97" s="435">
        <v>0</v>
      </c>
      <c r="G97" s="386">
        <v>20.5</v>
      </c>
      <c r="H97" s="441">
        <v>1.19</v>
      </c>
      <c r="I97" s="421">
        <v>1</v>
      </c>
      <c r="J97" s="422">
        <v>0.2</v>
      </c>
      <c r="K97" s="433">
        <v>0</v>
      </c>
      <c r="L97" s="444">
        <f t="shared" si="16"/>
        <v>23.490000000000002</v>
      </c>
    </row>
    <row r="98" spans="2:12" s="361" customFormat="1" ht="15" customHeight="1">
      <c r="B98" s="447" t="s">
        <v>206</v>
      </c>
      <c r="C98" s="383">
        <v>0</v>
      </c>
      <c r="D98" s="383">
        <v>27</v>
      </c>
      <c r="E98" s="384">
        <v>0</v>
      </c>
      <c r="F98" s="432">
        <v>0</v>
      </c>
      <c r="G98" s="386">
        <v>15.8</v>
      </c>
      <c r="H98" s="441">
        <v>3.75</v>
      </c>
      <c r="I98" s="421">
        <v>1</v>
      </c>
      <c r="J98" s="422">
        <v>0.2</v>
      </c>
      <c r="K98" s="433">
        <v>0</v>
      </c>
      <c r="L98" s="444">
        <f t="shared" si="16"/>
        <v>19.75</v>
      </c>
    </row>
    <row r="99" spans="2:12" s="361" customFormat="1" ht="15" customHeight="1">
      <c r="B99" s="448" t="s">
        <v>205</v>
      </c>
      <c r="C99" s="390">
        <v>1</v>
      </c>
      <c r="D99" s="390">
        <v>12</v>
      </c>
      <c r="E99" s="391">
        <v>0</v>
      </c>
      <c r="F99" s="436">
        <v>0.48</v>
      </c>
      <c r="G99" s="393">
        <v>17.899999999999999</v>
      </c>
      <c r="H99" s="442">
        <v>1.27</v>
      </c>
      <c r="I99" s="424">
        <v>0</v>
      </c>
      <c r="J99" s="425">
        <v>0</v>
      </c>
      <c r="K99" s="437">
        <v>1.4</v>
      </c>
      <c r="L99" s="445">
        <f t="shared" si="16"/>
        <v>19.649999999999999</v>
      </c>
    </row>
    <row r="100" spans="2:12" s="361" customFormat="1" ht="15" customHeight="1">
      <c r="B100" s="446" t="s">
        <v>214</v>
      </c>
      <c r="C100" s="378">
        <f t="shared" ref="C100:K100" si="19">SUM(C101:C104)</f>
        <v>7</v>
      </c>
      <c r="D100" s="378">
        <f t="shared" si="19"/>
        <v>109</v>
      </c>
      <c r="E100" s="379">
        <f t="shared" si="19"/>
        <v>0.4</v>
      </c>
      <c r="F100" s="439">
        <f t="shared" si="19"/>
        <v>0.1</v>
      </c>
      <c r="G100" s="379">
        <f t="shared" si="19"/>
        <v>6.4</v>
      </c>
      <c r="H100" s="439">
        <f t="shared" si="19"/>
        <v>1.44</v>
      </c>
      <c r="I100" s="359">
        <f t="shared" si="19"/>
        <v>4</v>
      </c>
      <c r="J100" s="380">
        <f t="shared" si="19"/>
        <v>0</v>
      </c>
      <c r="K100" s="443">
        <f t="shared" si="19"/>
        <v>0.1</v>
      </c>
      <c r="L100" s="440">
        <f t="shared" si="16"/>
        <v>8.34</v>
      </c>
    </row>
    <row r="101" spans="2:12" s="361" customFormat="1" ht="15" customHeight="1">
      <c r="B101" s="447" t="s">
        <v>208</v>
      </c>
      <c r="C101" s="383">
        <v>0</v>
      </c>
      <c r="D101" s="383">
        <v>11</v>
      </c>
      <c r="E101" s="384">
        <v>0</v>
      </c>
      <c r="F101" s="432">
        <v>0.02</v>
      </c>
      <c r="G101" s="386">
        <v>0.2</v>
      </c>
      <c r="H101" s="441">
        <v>1.2</v>
      </c>
      <c r="I101" s="421">
        <v>3</v>
      </c>
      <c r="J101" s="422">
        <v>0</v>
      </c>
      <c r="K101" s="433">
        <v>0</v>
      </c>
      <c r="L101" s="444">
        <f t="shared" si="16"/>
        <v>1.42</v>
      </c>
    </row>
    <row r="102" spans="2:12" s="361" customFormat="1" ht="15" customHeight="1">
      <c r="B102" s="447" t="s">
        <v>207</v>
      </c>
      <c r="C102" s="383">
        <v>2</v>
      </c>
      <c r="D102" s="383">
        <v>52</v>
      </c>
      <c r="E102" s="384">
        <v>0.1</v>
      </c>
      <c r="F102" s="435">
        <v>0</v>
      </c>
      <c r="G102" s="386">
        <v>3</v>
      </c>
      <c r="H102" s="441">
        <v>0.12</v>
      </c>
      <c r="I102" s="421">
        <v>1</v>
      </c>
      <c r="J102" s="422">
        <v>0</v>
      </c>
      <c r="K102" s="433">
        <v>0</v>
      </c>
      <c r="L102" s="444">
        <f t="shared" si="16"/>
        <v>3.22</v>
      </c>
    </row>
    <row r="103" spans="2:12" s="361" customFormat="1" ht="15" customHeight="1">
      <c r="B103" s="447" t="s">
        <v>206</v>
      </c>
      <c r="C103" s="383">
        <v>3</v>
      </c>
      <c r="D103" s="383">
        <v>28</v>
      </c>
      <c r="E103" s="384">
        <v>0.2</v>
      </c>
      <c r="F103" s="432">
        <v>0.04</v>
      </c>
      <c r="G103" s="386">
        <v>1.7</v>
      </c>
      <c r="H103" s="441">
        <v>0.03</v>
      </c>
      <c r="I103" s="421">
        <v>0</v>
      </c>
      <c r="J103" s="422">
        <v>0</v>
      </c>
      <c r="K103" s="433">
        <v>0.1</v>
      </c>
      <c r="L103" s="444">
        <f t="shared" si="16"/>
        <v>1.97</v>
      </c>
    </row>
    <row r="104" spans="2:12" s="361" customFormat="1" ht="15" customHeight="1">
      <c r="B104" s="448" t="s">
        <v>205</v>
      </c>
      <c r="C104" s="390">
        <v>2</v>
      </c>
      <c r="D104" s="390">
        <v>18</v>
      </c>
      <c r="E104" s="391">
        <v>0.1</v>
      </c>
      <c r="F104" s="436">
        <v>0.04</v>
      </c>
      <c r="G104" s="393">
        <v>1.5</v>
      </c>
      <c r="H104" s="442">
        <v>0.09</v>
      </c>
      <c r="I104" s="424">
        <v>0</v>
      </c>
      <c r="J104" s="425">
        <v>0</v>
      </c>
      <c r="K104" s="437">
        <v>0</v>
      </c>
      <c r="L104" s="445">
        <f t="shared" si="16"/>
        <v>1.7300000000000002</v>
      </c>
    </row>
    <row r="105" spans="2:12" s="361" customFormat="1" ht="15" customHeight="1">
      <c r="B105" s="446" t="s">
        <v>213</v>
      </c>
      <c r="C105" s="378">
        <f t="shared" ref="C105:K105" si="20">SUM(C106:C109)</f>
        <v>9</v>
      </c>
      <c r="D105" s="378">
        <f t="shared" si="20"/>
        <v>73</v>
      </c>
      <c r="E105" s="379">
        <f t="shared" si="20"/>
        <v>0.30000000000000004</v>
      </c>
      <c r="F105" s="439">
        <f t="shared" si="20"/>
        <v>0.02</v>
      </c>
      <c r="G105" s="379">
        <f t="shared" si="20"/>
        <v>19.100000000000001</v>
      </c>
      <c r="H105" s="439">
        <f t="shared" si="20"/>
        <v>1.06</v>
      </c>
      <c r="I105" s="359">
        <f t="shared" si="20"/>
        <v>1</v>
      </c>
      <c r="J105" s="380">
        <f t="shared" si="20"/>
        <v>0</v>
      </c>
      <c r="K105" s="443">
        <f t="shared" si="20"/>
        <v>0.1</v>
      </c>
      <c r="L105" s="440">
        <f t="shared" si="16"/>
        <v>20.48</v>
      </c>
    </row>
    <row r="106" spans="2:12" s="361" customFormat="1" ht="15" customHeight="1">
      <c r="B106" s="447" t="s">
        <v>208</v>
      </c>
      <c r="C106" s="383">
        <v>1</v>
      </c>
      <c r="D106" s="383">
        <v>7</v>
      </c>
      <c r="E106" s="384">
        <v>0.1</v>
      </c>
      <c r="F106" s="432">
        <v>0</v>
      </c>
      <c r="G106" s="386">
        <v>0.3</v>
      </c>
      <c r="H106" s="441">
        <v>0.52</v>
      </c>
      <c r="I106" s="421">
        <v>0</v>
      </c>
      <c r="J106" s="422">
        <v>0</v>
      </c>
      <c r="K106" s="433">
        <v>0</v>
      </c>
      <c r="L106" s="444">
        <f t="shared" si="16"/>
        <v>0.92</v>
      </c>
    </row>
    <row r="107" spans="2:12" s="361" customFormat="1" ht="15" customHeight="1">
      <c r="B107" s="447" t="s">
        <v>207</v>
      </c>
      <c r="C107" s="383">
        <v>1</v>
      </c>
      <c r="D107" s="383">
        <v>38</v>
      </c>
      <c r="E107" s="384">
        <v>0</v>
      </c>
      <c r="F107" s="435">
        <v>0</v>
      </c>
      <c r="G107" s="386">
        <v>12.2</v>
      </c>
      <c r="H107" s="441">
        <v>0.38</v>
      </c>
      <c r="I107" s="421">
        <v>0</v>
      </c>
      <c r="J107" s="422">
        <v>0</v>
      </c>
      <c r="K107" s="433">
        <v>0</v>
      </c>
      <c r="L107" s="444">
        <f t="shared" si="16"/>
        <v>12.58</v>
      </c>
    </row>
    <row r="108" spans="2:12" s="361" customFormat="1" ht="15" customHeight="1">
      <c r="B108" s="447" t="s">
        <v>206</v>
      </c>
      <c r="C108" s="383">
        <v>3</v>
      </c>
      <c r="D108" s="383">
        <v>22</v>
      </c>
      <c r="E108" s="384">
        <v>0.1</v>
      </c>
      <c r="F108" s="432">
        <v>0</v>
      </c>
      <c r="G108" s="386">
        <v>3.8</v>
      </c>
      <c r="H108" s="441">
        <v>0.05</v>
      </c>
      <c r="I108" s="421">
        <v>0</v>
      </c>
      <c r="J108" s="422">
        <v>0</v>
      </c>
      <c r="K108" s="433">
        <v>0.1</v>
      </c>
      <c r="L108" s="444">
        <f t="shared" si="16"/>
        <v>3.9499999999999997</v>
      </c>
    </row>
    <row r="109" spans="2:12" s="361" customFormat="1" ht="15" customHeight="1">
      <c r="B109" s="448" t="s">
        <v>205</v>
      </c>
      <c r="C109" s="390">
        <v>4</v>
      </c>
      <c r="D109" s="390">
        <v>6</v>
      </c>
      <c r="E109" s="391">
        <v>0.1</v>
      </c>
      <c r="F109" s="436">
        <v>0.02</v>
      </c>
      <c r="G109" s="393">
        <v>2.8</v>
      </c>
      <c r="H109" s="442">
        <v>0.11</v>
      </c>
      <c r="I109" s="424">
        <v>1</v>
      </c>
      <c r="J109" s="425">
        <v>0</v>
      </c>
      <c r="K109" s="437">
        <v>0</v>
      </c>
      <c r="L109" s="445">
        <f t="shared" si="16"/>
        <v>3.03</v>
      </c>
    </row>
    <row r="110" spans="2:12" s="361" customFormat="1" ht="15" customHeight="1">
      <c r="B110" s="446" t="s">
        <v>153</v>
      </c>
      <c r="C110" s="378">
        <f t="shared" ref="C110:K110" si="21">SUM(C111:C114)</f>
        <v>6</v>
      </c>
      <c r="D110" s="378">
        <f t="shared" si="21"/>
        <v>92</v>
      </c>
      <c r="E110" s="379">
        <f t="shared" si="21"/>
        <v>0.5</v>
      </c>
      <c r="F110" s="439">
        <f t="shared" si="21"/>
        <v>0.06</v>
      </c>
      <c r="G110" s="379">
        <f t="shared" si="21"/>
        <v>33.799999999999997</v>
      </c>
      <c r="H110" s="439">
        <f t="shared" si="21"/>
        <v>0.94000000000000006</v>
      </c>
      <c r="I110" s="359">
        <f t="shared" si="21"/>
        <v>2</v>
      </c>
      <c r="J110" s="380">
        <f t="shared" si="21"/>
        <v>0</v>
      </c>
      <c r="K110" s="443">
        <f t="shared" si="21"/>
        <v>0</v>
      </c>
      <c r="L110" s="440">
        <f t="shared" si="16"/>
        <v>35.299999999999997</v>
      </c>
    </row>
    <row r="111" spans="2:12" s="361" customFormat="1" ht="15" customHeight="1">
      <c r="B111" s="447" t="s">
        <v>208</v>
      </c>
      <c r="C111" s="383">
        <v>3</v>
      </c>
      <c r="D111" s="383">
        <v>18</v>
      </c>
      <c r="E111" s="384">
        <v>0.1</v>
      </c>
      <c r="F111" s="432">
        <v>0.06</v>
      </c>
      <c r="G111" s="386">
        <v>2.5</v>
      </c>
      <c r="H111" s="441">
        <v>0.46</v>
      </c>
      <c r="I111" s="421">
        <v>0</v>
      </c>
      <c r="J111" s="422">
        <v>0</v>
      </c>
      <c r="K111" s="433">
        <v>0</v>
      </c>
      <c r="L111" s="444">
        <f t="shared" si="16"/>
        <v>3.12</v>
      </c>
    </row>
    <row r="112" spans="2:12" s="361" customFormat="1" ht="15" customHeight="1">
      <c r="B112" s="447" t="s">
        <v>207</v>
      </c>
      <c r="C112" s="383">
        <v>2</v>
      </c>
      <c r="D112" s="383">
        <v>37</v>
      </c>
      <c r="E112" s="384">
        <v>0.3</v>
      </c>
      <c r="F112" s="435">
        <v>0</v>
      </c>
      <c r="G112" s="386">
        <v>20.9</v>
      </c>
      <c r="H112" s="441">
        <v>0.18</v>
      </c>
      <c r="I112" s="421">
        <v>1</v>
      </c>
      <c r="J112" s="422">
        <v>0</v>
      </c>
      <c r="K112" s="433">
        <v>0</v>
      </c>
      <c r="L112" s="444">
        <f t="shared" si="16"/>
        <v>21.38</v>
      </c>
    </row>
    <row r="113" spans="2:12" s="361" customFormat="1" ht="15" customHeight="1">
      <c r="B113" s="447" t="s">
        <v>206</v>
      </c>
      <c r="C113" s="383">
        <v>1</v>
      </c>
      <c r="D113" s="383">
        <v>21</v>
      </c>
      <c r="E113" s="384">
        <v>0.1</v>
      </c>
      <c r="F113" s="432">
        <v>0</v>
      </c>
      <c r="G113" s="386">
        <v>2.1</v>
      </c>
      <c r="H113" s="441">
        <v>0.2</v>
      </c>
      <c r="I113" s="421">
        <v>1</v>
      </c>
      <c r="J113" s="422">
        <v>0</v>
      </c>
      <c r="K113" s="433">
        <v>0</v>
      </c>
      <c r="L113" s="444">
        <f t="shared" si="16"/>
        <v>2.4000000000000004</v>
      </c>
    </row>
    <row r="114" spans="2:12" s="361" customFormat="1" ht="15" customHeight="1">
      <c r="B114" s="448" t="s">
        <v>205</v>
      </c>
      <c r="C114" s="390">
        <v>0</v>
      </c>
      <c r="D114" s="390">
        <v>16</v>
      </c>
      <c r="E114" s="391">
        <v>0</v>
      </c>
      <c r="F114" s="436">
        <v>0</v>
      </c>
      <c r="G114" s="393">
        <v>8.3000000000000007</v>
      </c>
      <c r="H114" s="442">
        <v>0.1</v>
      </c>
      <c r="I114" s="424">
        <v>0</v>
      </c>
      <c r="J114" s="425">
        <v>0</v>
      </c>
      <c r="K114" s="437">
        <v>0</v>
      </c>
      <c r="L114" s="445">
        <f t="shared" si="16"/>
        <v>8.4</v>
      </c>
    </row>
    <row r="115" spans="2:12" ht="15" customHeight="1">
      <c r="B115" s="446" t="s">
        <v>271</v>
      </c>
      <c r="C115" s="378">
        <f>SUM(C116:C119)</f>
        <v>7</v>
      </c>
      <c r="D115" s="378">
        <f t="shared" ref="D115:K115" si="22">SUM(D116:D119)</f>
        <v>89</v>
      </c>
      <c r="E115" s="379">
        <f t="shared" si="22"/>
        <v>0.6</v>
      </c>
      <c r="F115" s="439">
        <f t="shared" si="22"/>
        <v>0.02</v>
      </c>
      <c r="G115" s="379">
        <f t="shared" si="22"/>
        <v>22.8</v>
      </c>
      <c r="H115" s="439">
        <f t="shared" si="22"/>
        <v>1.6199999999999999</v>
      </c>
      <c r="I115" s="359">
        <f t="shared" si="22"/>
        <v>6</v>
      </c>
      <c r="J115" s="380">
        <f t="shared" si="22"/>
        <v>0</v>
      </c>
      <c r="K115" s="443">
        <f t="shared" si="22"/>
        <v>0</v>
      </c>
      <c r="L115" s="440">
        <f>SUM(E115:H115,J115)</f>
        <v>25.040000000000003</v>
      </c>
    </row>
    <row r="116" spans="2:12" ht="15" customHeight="1">
      <c r="B116" s="447" t="s">
        <v>208</v>
      </c>
      <c r="C116" s="383">
        <v>0</v>
      </c>
      <c r="D116" s="383">
        <v>12</v>
      </c>
      <c r="E116" s="384">
        <v>0</v>
      </c>
      <c r="F116" s="432">
        <v>0</v>
      </c>
      <c r="G116" s="386">
        <v>0.4</v>
      </c>
      <c r="H116" s="441">
        <v>1.02</v>
      </c>
      <c r="I116" s="421">
        <v>2</v>
      </c>
      <c r="J116" s="422">
        <v>0</v>
      </c>
      <c r="K116" s="433">
        <v>0</v>
      </c>
      <c r="L116" s="444">
        <f t="shared" si="16"/>
        <v>1.42</v>
      </c>
    </row>
    <row r="117" spans="2:12" ht="15" customHeight="1">
      <c r="B117" s="447" t="s">
        <v>207</v>
      </c>
      <c r="C117" s="383">
        <v>6</v>
      </c>
      <c r="D117" s="383">
        <v>32</v>
      </c>
      <c r="E117" s="384">
        <v>0.6</v>
      </c>
      <c r="F117" s="435">
        <v>0</v>
      </c>
      <c r="G117" s="386">
        <v>10.9</v>
      </c>
      <c r="H117" s="441">
        <v>0.15</v>
      </c>
      <c r="I117" s="421">
        <v>0</v>
      </c>
      <c r="J117" s="422">
        <v>0</v>
      </c>
      <c r="K117" s="433">
        <v>0</v>
      </c>
      <c r="L117" s="444">
        <f t="shared" si="16"/>
        <v>11.65</v>
      </c>
    </row>
    <row r="118" spans="2:12" ht="15" customHeight="1">
      <c r="B118" s="447" t="s">
        <v>206</v>
      </c>
      <c r="C118" s="383">
        <v>1</v>
      </c>
      <c r="D118" s="383">
        <v>30</v>
      </c>
      <c r="E118" s="384">
        <v>0</v>
      </c>
      <c r="F118" s="432">
        <v>0.02</v>
      </c>
      <c r="G118" s="386">
        <v>3</v>
      </c>
      <c r="H118" s="441">
        <v>0.36</v>
      </c>
      <c r="I118" s="421">
        <v>1</v>
      </c>
      <c r="J118" s="422">
        <v>0</v>
      </c>
      <c r="K118" s="433">
        <v>0</v>
      </c>
      <c r="L118" s="444">
        <f t="shared" si="16"/>
        <v>3.38</v>
      </c>
    </row>
    <row r="119" spans="2:12" ht="15" customHeight="1">
      <c r="B119" s="448" t="s">
        <v>205</v>
      </c>
      <c r="C119" s="390">
        <v>0</v>
      </c>
      <c r="D119" s="390">
        <v>15</v>
      </c>
      <c r="E119" s="391">
        <v>0</v>
      </c>
      <c r="F119" s="436">
        <v>0</v>
      </c>
      <c r="G119" s="393">
        <v>8.5</v>
      </c>
      <c r="H119" s="442">
        <v>0.09</v>
      </c>
      <c r="I119" s="424">
        <v>3</v>
      </c>
      <c r="J119" s="425">
        <v>0</v>
      </c>
      <c r="K119" s="437">
        <v>0</v>
      </c>
      <c r="L119" s="445">
        <f t="shared" si="16"/>
        <v>8.59</v>
      </c>
    </row>
    <row r="120" spans="2:12" ht="15" customHeight="1">
      <c r="B120" s="446" t="s">
        <v>272</v>
      </c>
      <c r="C120" s="378">
        <f>SUM(C121:C124)</f>
        <v>12</v>
      </c>
      <c r="D120" s="378">
        <f t="shared" ref="D120:F120" si="23">SUM(D121:D124)</f>
        <v>80</v>
      </c>
      <c r="E120" s="379">
        <f t="shared" si="23"/>
        <v>0.9</v>
      </c>
      <c r="F120" s="380">
        <f t="shared" si="23"/>
        <v>0.05</v>
      </c>
      <c r="G120" s="379">
        <f>SUM(G121:G124)</f>
        <v>10.7</v>
      </c>
      <c r="H120" s="380">
        <f t="shared" ref="H120:K120" si="24">SUM(H121:H124)</f>
        <v>1.86</v>
      </c>
      <c r="I120" s="379">
        <f t="shared" si="24"/>
        <v>2</v>
      </c>
      <c r="J120" s="380">
        <f t="shared" si="24"/>
        <v>0</v>
      </c>
      <c r="K120" s="443">
        <f t="shared" si="24"/>
        <v>0</v>
      </c>
      <c r="L120" s="381">
        <f>SUM(E120:H120,J120)</f>
        <v>13.509999999999998</v>
      </c>
    </row>
    <row r="121" spans="2:12" ht="15" customHeight="1">
      <c r="B121" s="447" t="s">
        <v>208</v>
      </c>
      <c r="C121" s="383">
        <v>0</v>
      </c>
      <c r="D121" s="383">
        <v>12</v>
      </c>
      <c r="E121" s="384">
        <v>0</v>
      </c>
      <c r="F121" s="432">
        <v>0</v>
      </c>
      <c r="G121" s="386">
        <v>0.4</v>
      </c>
      <c r="H121" s="441">
        <v>0.99</v>
      </c>
      <c r="I121" s="421">
        <v>2</v>
      </c>
      <c r="J121" s="422">
        <v>0</v>
      </c>
      <c r="K121" s="433">
        <v>0</v>
      </c>
      <c r="L121" s="444">
        <f>SUM(E121:H121,J121)</f>
        <v>1.3900000000000001</v>
      </c>
    </row>
    <row r="122" spans="2:12" ht="15" customHeight="1">
      <c r="B122" s="447" t="s">
        <v>207</v>
      </c>
      <c r="C122" s="383">
        <v>8</v>
      </c>
      <c r="D122" s="383">
        <v>35</v>
      </c>
      <c r="E122" s="384">
        <v>0.8</v>
      </c>
      <c r="F122" s="435">
        <v>0.02</v>
      </c>
      <c r="G122" s="386">
        <v>5.2</v>
      </c>
      <c r="H122" s="441">
        <v>0.28999999999999998</v>
      </c>
      <c r="I122" s="421">
        <v>0</v>
      </c>
      <c r="J122" s="422">
        <v>0</v>
      </c>
      <c r="K122" s="433">
        <v>0</v>
      </c>
      <c r="L122" s="444">
        <f t="shared" ref="L122" si="25">SUM(E122:H122,J122)</f>
        <v>6.3100000000000005</v>
      </c>
    </row>
    <row r="123" spans="2:12" ht="15" customHeight="1">
      <c r="B123" s="447" t="s">
        <v>206</v>
      </c>
      <c r="C123" s="383">
        <v>1</v>
      </c>
      <c r="D123" s="383">
        <v>19</v>
      </c>
      <c r="E123" s="384">
        <v>0</v>
      </c>
      <c r="F123" s="432">
        <v>0</v>
      </c>
      <c r="G123" s="386">
        <v>1.4</v>
      </c>
      <c r="H123" s="441">
        <v>0.48</v>
      </c>
      <c r="I123" s="421">
        <v>0</v>
      </c>
      <c r="J123" s="422">
        <v>0</v>
      </c>
      <c r="K123" s="433">
        <v>0</v>
      </c>
      <c r="L123" s="444">
        <f>SUM(E123:H123,J123)</f>
        <v>1.88</v>
      </c>
    </row>
    <row r="124" spans="2:12" ht="15" customHeight="1">
      <c r="B124" s="448" t="s">
        <v>205</v>
      </c>
      <c r="C124" s="390">
        <v>3</v>
      </c>
      <c r="D124" s="390">
        <v>14</v>
      </c>
      <c r="E124" s="391">
        <v>0.1</v>
      </c>
      <c r="F124" s="436">
        <v>0.03</v>
      </c>
      <c r="G124" s="393">
        <v>3.7</v>
      </c>
      <c r="H124" s="442">
        <v>0.1</v>
      </c>
      <c r="I124" s="424">
        <v>0</v>
      </c>
      <c r="J124" s="425">
        <v>0</v>
      </c>
      <c r="K124" s="437">
        <v>0</v>
      </c>
      <c r="L124" s="445">
        <f t="shared" ref="L124" si="26">SUM(E124:H124,J124)</f>
        <v>3.93</v>
      </c>
    </row>
    <row r="125" spans="2:12" ht="15" customHeight="1">
      <c r="B125" s="446" t="s">
        <v>273</v>
      </c>
      <c r="C125" s="378">
        <f>SUM(C126:C129)</f>
        <v>5</v>
      </c>
      <c r="D125" s="378">
        <f t="shared" ref="D125:F125" si="27">SUM(D126:D129)</f>
        <v>60</v>
      </c>
      <c r="E125" s="597">
        <f t="shared" si="27"/>
        <v>0.16</v>
      </c>
      <c r="F125" s="439">
        <f t="shared" si="27"/>
        <v>0.03</v>
      </c>
      <c r="G125" s="379">
        <f>SUM(G126:G129)</f>
        <v>6.7000000000000011</v>
      </c>
      <c r="H125" s="380">
        <f>SUM(H126:H129)</f>
        <v>0.91</v>
      </c>
      <c r="I125" s="379">
        <f t="shared" ref="I125:K125" si="28">SUM(I126:I129)</f>
        <v>0</v>
      </c>
      <c r="J125" s="380">
        <f t="shared" si="28"/>
        <v>0</v>
      </c>
      <c r="K125" s="443">
        <f t="shared" si="28"/>
        <v>0.1</v>
      </c>
      <c r="L125" s="381">
        <f>SUM(E125:H125,J125)</f>
        <v>7.8000000000000016</v>
      </c>
    </row>
    <row r="126" spans="2:12" ht="15" customHeight="1">
      <c r="B126" s="447" t="s">
        <v>208</v>
      </c>
      <c r="C126" s="383">
        <v>0</v>
      </c>
      <c r="D126" s="383">
        <v>11</v>
      </c>
      <c r="E126" s="598">
        <v>0</v>
      </c>
      <c r="F126" s="432">
        <v>0</v>
      </c>
      <c r="G126" s="386">
        <v>0.2</v>
      </c>
      <c r="H126" s="441">
        <v>0.28999999999999998</v>
      </c>
      <c r="I126" s="599">
        <v>0</v>
      </c>
      <c r="J126" s="422">
        <v>0</v>
      </c>
      <c r="K126" s="433">
        <v>0.1</v>
      </c>
      <c r="L126" s="444">
        <f>SUM(E126:H126,J126)</f>
        <v>0.49</v>
      </c>
    </row>
    <row r="127" spans="2:12" ht="15" customHeight="1">
      <c r="B127" s="447" t="s">
        <v>207</v>
      </c>
      <c r="C127" s="383">
        <v>2</v>
      </c>
      <c r="D127" s="383">
        <v>26</v>
      </c>
      <c r="E127" s="598">
        <v>0.1</v>
      </c>
      <c r="F127" s="435">
        <v>0</v>
      </c>
      <c r="G127" s="386">
        <v>4.4000000000000004</v>
      </c>
      <c r="H127" s="441">
        <v>0.26</v>
      </c>
      <c r="I127" s="599">
        <v>0</v>
      </c>
      <c r="J127" s="422">
        <v>0</v>
      </c>
      <c r="K127" s="433">
        <v>0</v>
      </c>
      <c r="L127" s="444">
        <f t="shared" ref="L127" si="29">SUM(E127:H127,J127)</f>
        <v>4.76</v>
      </c>
    </row>
    <row r="128" spans="2:12" ht="15" customHeight="1">
      <c r="B128" s="447" t="s">
        <v>206</v>
      </c>
      <c r="C128" s="383">
        <v>1</v>
      </c>
      <c r="D128" s="383">
        <v>14</v>
      </c>
      <c r="E128" s="598">
        <v>0.02</v>
      </c>
      <c r="F128" s="432">
        <v>0</v>
      </c>
      <c r="G128" s="386">
        <v>1.1000000000000001</v>
      </c>
      <c r="H128" s="441">
        <v>0.09</v>
      </c>
      <c r="I128" s="599">
        <v>0</v>
      </c>
      <c r="J128" s="422">
        <v>0</v>
      </c>
      <c r="K128" s="433">
        <v>0</v>
      </c>
      <c r="L128" s="444">
        <f>SUM(E128:H128,J128)</f>
        <v>1.2100000000000002</v>
      </c>
    </row>
    <row r="129" spans="2:12" ht="15" customHeight="1">
      <c r="B129" s="448" t="s">
        <v>205</v>
      </c>
      <c r="C129" s="390">
        <v>2</v>
      </c>
      <c r="D129" s="390">
        <v>9</v>
      </c>
      <c r="E129" s="600">
        <v>0.04</v>
      </c>
      <c r="F129" s="436">
        <v>0.03</v>
      </c>
      <c r="G129" s="393">
        <v>1</v>
      </c>
      <c r="H129" s="442">
        <v>0.27</v>
      </c>
      <c r="I129" s="601">
        <v>0</v>
      </c>
      <c r="J129" s="425">
        <v>0</v>
      </c>
      <c r="K129" s="437">
        <v>0</v>
      </c>
      <c r="L129" s="445">
        <f t="shared" ref="L129" si="30">SUM(E129:H129,J129)</f>
        <v>1.34</v>
      </c>
    </row>
    <row r="130" spans="2:12" ht="15" customHeight="1">
      <c r="B130" s="446" t="s">
        <v>352</v>
      </c>
      <c r="C130" s="378">
        <f>SUM(C131:C134)</f>
        <v>12</v>
      </c>
      <c r="D130" s="378">
        <f t="shared" ref="D130:K130" si="31">SUM(D131:D134)</f>
        <v>72</v>
      </c>
      <c r="E130" s="597">
        <f t="shared" si="31"/>
        <v>0.26</v>
      </c>
      <c r="F130" s="632">
        <f t="shared" si="31"/>
        <v>0.28000000000000003</v>
      </c>
      <c r="G130" s="597">
        <f t="shared" si="31"/>
        <v>8.98</v>
      </c>
      <c r="H130" s="632">
        <f t="shared" si="31"/>
        <v>0.84</v>
      </c>
      <c r="I130" s="379">
        <f t="shared" si="31"/>
        <v>0</v>
      </c>
      <c r="J130" s="380">
        <f t="shared" si="31"/>
        <v>0</v>
      </c>
      <c r="K130" s="443">
        <f t="shared" si="31"/>
        <v>0</v>
      </c>
      <c r="L130" s="381">
        <f>SUM(E130:H130,J130)</f>
        <v>10.36</v>
      </c>
    </row>
    <row r="131" spans="2:12" ht="15" customHeight="1">
      <c r="B131" s="447" t="s">
        <v>208</v>
      </c>
      <c r="C131" s="383">
        <v>2</v>
      </c>
      <c r="D131" s="383">
        <v>15</v>
      </c>
      <c r="E131" s="598">
        <v>0</v>
      </c>
      <c r="F131" s="633">
        <v>0.05</v>
      </c>
      <c r="G131" s="598">
        <v>0.73</v>
      </c>
      <c r="H131" s="633">
        <v>0.51</v>
      </c>
      <c r="I131" s="599">
        <v>0</v>
      </c>
      <c r="J131" s="422">
        <v>0</v>
      </c>
      <c r="K131" s="444">
        <v>0</v>
      </c>
      <c r="L131" s="444">
        <f>SUM(E131:H131,J131)</f>
        <v>1.29</v>
      </c>
    </row>
    <row r="132" spans="2:12" ht="15" customHeight="1">
      <c r="B132" s="447" t="s">
        <v>207</v>
      </c>
      <c r="C132" s="383">
        <v>2</v>
      </c>
      <c r="D132" s="383">
        <v>29</v>
      </c>
      <c r="E132" s="598">
        <v>0.19</v>
      </c>
      <c r="F132" s="633">
        <v>0</v>
      </c>
      <c r="G132" s="598">
        <v>4.67</v>
      </c>
      <c r="H132" s="633">
        <v>0.12</v>
      </c>
      <c r="I132" s="599">
        <v>0</v>
      </c>
      <c r="J132" s="422">
        <v>0</v>
      </c>
      <c r="K132" s="444">
        <v>0</v>
      </c>
      <c r="L132" s="444">
        <f t="shared" ref="L132:L134" si="32">SUM(E132:H132,J132)</f>
        <v>4.9800000000000004</v>
      </c>
    </row>
    <row r="133" spans="2:12" ht="15" customHeight="1">
      <c r="B133" s="447" t="s">
        <v>206</v>
      </c>
      <c r="C133" s="383">
        <v>3</v>
      </c>
      <c r="D133" s="383">
        <v>19</v>
      </c>
      <c r="E133" s="598">
        <v>0.05</v>
      </c>
      <c r="F133" s="633">
        <v>0.02</v>
      </c>
      <c r="G133" s="598">
        <v>1.79</v>
      </c>
      <c r="H133" s="633">
        <v>0.13</v>
      </c>
      <c r="I133" s="599">
        <v>0</v>
      </c>
      <c r="J133" s="422">
        <v>0</v>
      </c>
      <c r="K133" s="444">
        <v>0</v>
      </c>
      <c r="L133" s="444">
        <f>SUM(E133:H133,J133)</f>
        <v>1.9900000000000002</v>
      </c>
    </row>
    <row r="134" spans="2:12" ht="15" customHeight="1">
      <c r="B134" s="448" t="s">
        <v>205</v>
      </c>
      <c r="C134" s="390">
        <v>5</v>
      </c>
      <c r="D134" s="390">
        <v>9</v>
      </c>
      <c r="E134" s="600">
        <v>0.02</v>
      </c>
      <c r="F134" s="634">
        <v>0.21</v>
      </c>
      <c r="G134" s="600">
        <v>1.79</v>
      </c>
      <c r="H134" s="634">
        <v>0.08</v>
      </c>
      <c r="I134" s="601">
        <v>0</v>
      </c>
      <c r="J134" s="425">
        <v>0</v>
      </c>
      <c r="K134" s="445">
        <v>0</v>
      </c>
      <c r="L134" s="445">
        <f t="shared" si="32"/>
        <v>2.1</v>
      </c>
    </row>
    <row r="135" spans="2:12" ht="20.25" customHeight="1">
      <c r="B135" s="169" t="s">
        <v>274</v>
      </c>
      <c r="L135" s="449"/>
    </row>
    <row r="138" spans="2:12">
      <c r="I138" s="450"/>
    </row>
    <row r="177" spans="2:12">
      <c r="B177" s="347"/>
      <c r="C177" s="453"/>
      <c r="D177" s="453"/>
      <c r="E177" s="454"/>
      <c r="F177" s="454"/>
      <c r="G177" s="454"/>
      <c r="H177" s="454"/>
      <c r="I177" s="453"/>
      <c r="J177" s="454"/>
      <c r="K177" s="454"/>
      <c r="L177" s="454"/>
    </row>
    <row r="180" spans="2:12">
      <c r="B180" s="242"/>
      <c r="C180" s="451"/>
      <c r="D180" s="451"/>
      <c r="E180" s="452"/>
      <c r="F180" s="452"/>
      <c r="G180" s="452"/>
      <c r="H180" s="452"/>
      <c r="I180" s="451"/>
      <c r="J180" s="452"/>
      <c r="K180" s="452"/>
      <c r="L180" s="452"/>
    </row>
    <row r="181" spans="2:12">
      <c r="B181" s="348"/>
      <c r="C181" s="455"/>
      <c r="D181" s="455"/>
      <c r="E181" s="456"/>
      <c r="F181" s="456"/>
      <c r="G181" s="456"/>
      <c r="H181" s="456"/>
      <c r="I181" s="455"/>
      <c r="J181" s="456"/>
      <c r="K181" s="456"/>
      <c r="L181" s="456"/>
    </row>
    <row r="182" spans="2:12">
      <c r="B182" s="348"/>
      <c r="C182" s="455"/>
      <c r="D182" s="455"/>
      <c r="E182" s="456"/>
      <c r="F182" s="456"/>
      <c r="G182" s="456"/>
      <c r="H182" s="456"/>
      <c r="I182" s="455"/>
      <c r="J182" s="456"/>
      <c r="K182" s="456"/>
      <c r="L182" s="456"/>
    </row>
    <row r="183" spans="2:12">
      <c r="B183" s="348"/>
      <c r="C183" s="455"/>
      <c r="D183" s="455"/>
      <c r="E183" s="456"/>
      <c r="F183" s="456"/>
      <c r="G183" s="456"/>
      <c r="H183" s="456"/>
      <c r="I183" s="455"/>
      <c r="J183" s="456"/>
      <c r="K183" s="456"/>
      <c r="L183" s="456"/>
    </row>
    <row r="184" spans="2:12">
      <c r="B184" s="347"/>
      <c r="C184" s="453"/>
      <c r="D184" s="453"/>
      <c r="E184" s="454"/>
      <c r="F184" s="454"/>
      <c r="G184" s="454"/>
      <c r="H184" s="454"/>
      <c r="I184" s="453"/>
      <c r="J184" s="454"/>
      <c r="K184" s="454"/>
      <c r="L184" s="454"/>
    </row>
    <row r="185" spans="2:12">
      <c r="B185" s="347"/>
      <c r="C185" s="453"/>
      <c r="D185" s="453"/>
      <c r="E185" s="454"/>
      <c r="F185" s="454"/>
      <c r="G185" s="454"/>
      <c r="H185" s="454"/>
      <c r="I185" s="453"/>
      <c r="J185" s="454"/>
      <c r="K185" s="454"/>
      <c r="L185" s="454"/>
    </row>
    <row r="186" spans="2:12">
      <c r="B186" s="347"/>
      <c r="C186" s="453"/>
      <c r="D186" s="453"/>
      <c r="E186" s="454"/>
      <c r="F186" s="454"/>
      <c r="G186" s="454"/>
      <c r="H186" s="454"/>
      <c r="I186" s="453"/>
      <c r="J186" s="454"/>
      <c r="K186" s="454"/>
      <c r="L186" s="454"/>
    </row>
    <row r="187" spans="2:12">
      <c r="B187" s="347"/>
      <c r="C187" s="453"/>
      <c r="D187" s="453"/>
      <c r="E187" s="454"/>
      <c r="F187" s="454"/>
      <c r="G187" s="454"/>
      <c r="H187" s="454"/>
      <c r="I187" s="453"/>
      <c r="J187" s="454"/>
      <c r="K187" s="454"/>
      <c r="L187" s="454"/>
    </row>
    <row r="188" spans="2:12">
      <c r="B188" s="347"/>
      <c r="C188" s="453"/>
      <c r="D188" s="453"/>
      <c r="E188" s="454"/>
      <c r="F188" s="454"/>
      <c r="G188" s="454"/>
      <c r="H188" s="454"/>
      <c r="I188" s="453"/>
      <c r="J188" s="454"/>
      <c r="K188" s="454"/>
      <c r="L188" s="454"/>
    </row>
    <row r="189" spans="2:12">
      <c r="B189" s="347"/>
      <c r="C189" s="453"/>
      <c r="D189" s="453"/>
      <c r="E189" s="454"/>
      <c r="F189" s="454"/>
      <c r="G189" s="454"/>
      <c r="H189" s="454"/>
      <c r="I189" s="453"/>
      <c r="J189" s="454"/>
      <c r="K189" s="454"/>
      <c r="L189" s="454"/>
    </row>
    <row r="190" spans="2:12">
      <c r="B190" s="348"/>
      <c r="C190" s="455"/>
      <c r="D190" s="455"/>
      <c r="E190" s="456"/>
      <c r="F190" s="456"/>
      <c r="G190" s="456"/>
      <c r="H190" s="456"/>
      <c r="I190" s="455"/>
      <c r="J190" s="456"/>
      <c r="K190" s="456"/>
      <c r="L190" s="456"/>
    </row>
    <row r="191" spans="2:12">
      <c r="B191" s="348"/>
      <c r="C191" s="455"/>
      <c r="D191" s="455"/>
      <c r="E191" s="456"/>
      <c r="F191" s="456"/>
      <c r="G191" s="456"/>
      <c r="H191" s="456"/>
      <c r="I191" s="455"/>
      <c r="J191" s="456"/>
      <c r="K191" s="456"/>
      <c r="L191" s="456"/>
    </row>
    <row r="192" spans="2:12">
      <c r="B192" s="348"/>
      <c r="C192" s="455"/>
      <c r="D192" s="455"/>
      <c r="E192" s="456"/>
      <c r="F192" s="456"/>
      <c r="G192" s="456"/>
      <c r="H192" s="456"/>
      <c r="I192" s="455"/>
      <c r="J192" s="456"/>
      <c r="K192" s="456"/>
      <c r="L192" s="456"/>
    </row>
    <row r="193" spans="2:12">
      <c r="B193" s="347"/>
      <c r="C193" s="453"/>
      <c r="D193" s="453"/>
      <c r="E193" s="454"/>
      <c r="F193" s="454"/>
      <c r="G193" s="454"/>
      <c r="H193" s="454"/>
      <c r="I193" s="453"/>
      <c r="J193" s="454"/>
      <c r="K193" s="454"/>
      <c r="L193" s="454"/>
    </row>
    <row r="194" spans="2:12">
      <c r="B194" s="347"/>
      <c r="C194" s="453"/>
      <c r="D194" s="453"/>
      <c r="E194" s="454"/>
      <c r="F194" s="454"/>
      <c r="G194" s="454"/>
      <c r="H194" s="454"/>
      <c r="I194" s="453"/>
      <c r="J194" s="454"/>
      <c r="K194" s="454"/>
      <c r="L194" s="454"/>
    </row>
    <row r="195" spans="2:12">
      <c r="B195" s="347"/>
      <c r="C195" s="453"/>
      <c r="D195" s="453"/>
      <c r="E195" s="454"/>
      <c r="F195" s="454"/>
      <c r="G195" s="454"/>
      <c r="H195" s="454"/>
      <c r="I195" s="453"/>
      <c r="J195" s="454"/>
      <c r="K195" s="454"/>
      <c r="L195" s="454"/>
    </row>
    <row r="196" spans="2:12">
      <c r="B196" s="347"/>
      <c r="C196" s="453"/>
      <c r="D196" s="453"/>
      <c r="E196" s="454"/>
      <c r="F196" s="454"/>
      <c r="G196" s="454"/>
      <c r="H196" s="454"/>
      <c r="I196" s="453"/>
      <c r="J196" s="454"/>
      <c r="K196" s="454"/>
      <c r="L196" s="454"/>
    </row>
    <row r="197" spans="2:12">
      <c r="B197" s="347"/>
      <c r="C197" s="453"/>
      <c r="D197" s="453"/>
      <c r="E197" s="454"/>
      <c r="F197" s="454"/>
      <c r="G197" s="454"/>
      <c r="H197" s="454"/>
      <c r="I197" s="453"/>
      <c r="J197" s="454"/>
      <c r="K197" s="454"/>
      <c r="L197" s="454"/>
    </row>
    <row r="198" spans="2:12">
      <c r="B198" s="347"/>
      <c r="C198" s="453"/>
      <c r="D198" s="453"/>
      <c r="E198" s="454"/>
      <c r="F198" s="454"/>
      <c r="G198" s="454"/>
      <c r="H198" s="454"/>
      <c r="I198" s="453"/>
      <c r="J198" s="454"/>
      <c r="K198" s="454"/>
      <c r="L198" s="454"/>
    </row>
    <row r="199" spans="2:12">
      <c r="B199" s="348"/>
      <c r="C199" s="455"/>
      <c r="D199" s="455"/>
      <c r="E199" s="456"/>
      <c r="F199" s="456"/>
      <c r="G199" s="456"/>
      <c r="H199" s="456"/>
      <c r="I199" s="455"/>
      <c r="J199" s="456"/>
      <c r="K199" s="456"/>
      <c r="L199" s="456"/>
    </row>
    <row r="200" spans="2:12">
      <c r="B200" s="348"/>
      <c r="C200" s="455"/>
      <c r="D200" s="455"/>
      <c r="E200" s="456"/>
      <c r="F200" s="456"/>
      <c r="G200" s="456"/>
      <c r="H200" s="456"/>
      <c r="I200" s="455"/>
      <c r="J200" s="456"/>
      <c r="K200" s="456"/>
      <c r="L200" s="456"/>
    </row>
    <row r="201" spans="2:12">
      <c r="B201" s="348"/>
      <c r="C201" s="455"/>
      <c r="D201" s="455"/>
      <c r="E201" s="456"/>
      <c r="F201" s="456"/>
      <c r="G201" s="456"/>
      <c r="H201" s="456"/>
      <c r="I201" s="455"/>
      <c r="J201" s="456"/>
      <c r="K201" s="456"/>
      <c r="L201" s="456"/>
    </row>
    <row r="202" spans="2:12">
      <c r="B202" s="347"/>
      <c r="C202" s="453"/>
      <c r="D202" s="453"/>
      <c r="E202" s="454"/>
      <c r="F202" s="454"/>
      <c r="G202" s="454"/>
      <c r="H202" s="454"/>
      <c r="I202" s="453"/>
      <c r="J202" s="454"/>
      <c r="K202" s="454"/>
      <c r="L202" s="454"/>
    </row>
    <row r="203" spans="2:12">
      <c r="B203" s="347"/>
      <c r="C203" s="453"/>
      <c r="D203" s="453"/>
      <c r="E203" s="454"/>
      <c r="F203" s="454"/>
      <c r="G203" s="454"/>
      <c r="H203" s="454"/>
      <c r="I203" s="453"/>
      <c r="J203" s="454"/>
      <c r="K203" s="454"/>
      <c r="L203" s="454"/>
    </row>
    <row r="204" spans="2:12">
      <c r="B204" s="347"/>
      <c r="C204" s="453"/>
      <c r="D204" s="453"/>
      <c r="E204" s="454"/>
      <c r="F204" s="454"/>
      <c r="G204" s="454"/>
      <c r="H204" s="454"/>
      <c r="I204" s="453"/>
      <c r="J204" s="454"/>
      <c r="K204" s="454"/>
      <c r="L204" s="454"/>
    </row>
    <row r="205" spans="2:12">
      <c r="B205" s="347"/>
      <c r="C205" s="453"/>
      <c r="D205" s="453"/>
      <c r="E205" s="454"/>
      <c r="F205" s="454"/>
      <c r="G205" s="454"/>
      <c r="H205" s="454"/>
      <c r="I205" s="453"/>
      <c r="J205" s="454"/>
      <c r="K205" s="454"/>
      <c r="L205" s="454"/>
    </row>
    <row r="206" spans="2:12">
      <c r="B206" s="347"/>
      <c r="C206" s="453"/>
      <c r="D206" s="453"/>
      <c r="E206" s="454"/>
      <c r="F206" s="454"/>
      <c r="G206" s="454"/>
      <c r="H206" s="454"/>
      <c r="I206" s="453"/>
      <c r="J206" s="454"/>
      <c r="K206" s="454"/>
      <c r="L206" s="454"/>
    </row>
    <row r="207" spans="2:12">
      <c r="B207" s="347"/>
      <c r="C207" s="453"/>
      <c r="D207" s="453"/>
      <c r="E207" s="454"/>
      <c r="F207" s="454"/>
      <c r="G207" s="454"/>
      <c r="H207" s="454"/>
      <c r="I207" s="453"/>
      <c r="J207" s="454"/>
      <c r="K207" s="454"/>
      <c r="L207" s="454"/>
    </row>
    <row r="208" spans="2:12">
      <c r="B208" s="348"/>
      <c r="C208" s="455"/>
      <c r="D208" s="455"/>
      <c r="E208" s="456"/>
      <c r="F208" s="456"/>
      <c r="G208" s="456"/>
      <c r="H208" s="456"/>
      <c r="I208" s="455"/>
      <c r="J208" s="456"/>
      <c r="K208" s="456"/>
      <c r="L208" s="456"/>
    </row>
    <row r="209" spans="2:12">
      <c r="B209" s="348"/>
      <c r="C209" s="455"/>
      <c r="D209" s="455"/>
      <c r="E209" s="456"/>
      <c r="F209" s="456"/>
      <c r="G209" s="456"/>
      <c r="H209" s="456"/>
      <c r="I209" s="455"/>
      <c r="J209" s="456"/>
      <c r="K209" s="456"/>
      <c r="L209" s="456"/>
    </row>
    <row r="210" spans="2:12">
      <c r="B210" s="348"/>
      <c r="C210" s="455"/>
      <c r="D210" s="455"/>
      <c r="E210" s="456"/>
      <c r="F210" s="456"/>
      <c r="G210" s="456"/>
      <c r="H210" s="456"/>
      <c r="I210" s="455"/>
      <c r="J210" s="456"/>
      <c r="K210" s="456"/>
      <c r="L210" s="456"/>
    </row>
    <row r="211" spans="2:12">
      <c r="B211" s="347"/>
      <c r="C211" s="453"/>
      <c r="D211" s="453"/>
      <c r="E211" s="454"/>
      <c r="F211" s="454"/>
      <c r="G211" s="454"/>
      <c r="H211" s="454"/>
      <c r="I211" s="453"/>
      <c r="J211" s="454"/>
      <c r="K211" s="454"/>
      <c r="L211" s="454"/>
    </row>
    <row r="212" spans="2:12">
      <c r="B212" s="347"/>
      <c r="C212" s="453"/>
      <c r="D212" s="453"/>
      <c r="E212" s="454"/>
      <c r="F212" s="454"/>
      <c r="G212" s="454"/>
      <c r="H212" s="454"/>
      <c r="I212" s="453"/>
      <c r="J212" s="454"/>
      <c r="K212" s="454"/>
      <c r="L212" s="454"/>
    </row>
    <row r="213" spans="2:12">
      <c r="B213" s="347"/>
      <c r="C213" s="453"/>
      <c r="D213" s="453"/>
      <c r="E213" s="454"/>
      <c r="F213" s="454"/>
      <c r="G213" s="454"/>
      <c r="H213" s="454"/>
      <c r="I213" s="453"/>
      <c r="J213" s="454"/>
      <c r="K213" s="454"/>
      <c r="L213" s="454"/>
    </row>
    <row r="214" spans="2:12">
      <c r="B214" s="347"/>
      <c r="C214" s="453"/>
      <c r="D214" s="453"/>
      <c r="E214" s="454"/>
      <c r="F214" s="454"/>
      <c r="G214" s="454"/>
      <c r="H214" s="454"/>
      <c r="I214" s="453"/>
      <c r="J214" s="454"/>
      <c r="K214" s="454"/>
      <c r="L214" s="454"/>
    </row>
    <row r="215" spans="2:12">
      <c r="B215" s="347"/>
      <c r="C215" s="453"/>
      <c r="D215" s="453"/>
      <c r="E215" s="454"/>
      <c r="F215" s="454"/>
      <c r="G215" s="454"/>
      <c r="H215" s="454"/>
      <c r="I215" s="453"/>
      <c r="J215" s="454"/>
      <c r="K215" s="454"/>
      <c r="L215" s="454"/>
    </row>
    <row r="216" spans="2:12">
      <c r="B216" s="347"/>
      <c r="C216" s="453"/>
      <c r="D216" s="453"/>
      <c r="E216" s="454"/>
      <c r="F216" s="454"/>
      <c r="G216" s="454"/>
      <c r="H216" s="454"/>
      <c r="I216" s="453"/>
      <c r="J216" s="454"/>
      <c r="K216" s="454"/>
      <c r="L216" s="454"/>
    </row>
    <row r="220" spans="2:12">
      <c r="B220" s="348"/>
      <c r="C220" s="455"/>
      <c r="D220" s="455"/>
      <c r="E220" s="456"/>
      <c r="F220" s="456"/>
      <c r="G220" s="456"/>
      <c r="H220" s="456"/>
      <c r="I220" s="455"/>
      <c r="J220" s="456"/>
      <c r="K220" s="456"/>
      <c r="L220" s="456"/>
    </row>
    <row r="221" spans="2:12">
      <c r="B221" s="348"/>
      <c r="C221" s="455"/>
      <c r="D221" s="455"/>
      <c r="E221" s="456"/>
      <c r="F221" s="456"/>
      <c r="G221" s="456"/>
      <c r="H221" s="456"/>
      <c r="I221" s="455"/>
      <c r="J221" s="456"/>
      <c r="K221" s="456"/>
      <c r="L221" s="456"/>
    </row>
    <row r="222" spans="2:12">
      <c r="B222" s="348"/>
      <c r="C222" s="455"/>
      <c r="D222" s="455"/>
      <c r="E222" s="456"/>
      <c r="F222" s="456"/>
      <c r="G222" s="456"/>
      <c r="H222" s="456"/>
      <c r="I222" s="455"/>
      <c r="J222" s="456"/>
      <c r="K222" s="456"/>
      <c r="L222" s="456"/>
    </row>
    <row r="223" spans="2:12">
      <c r="B223" s="347"/>
      <c r="C223" s="453"/>
      <c r="D223" s="453"/>
      <c r="E223" s="454"/>
      <c r="F223" s="454"/>
      <c r="G223" s="454"/>
      <c r="H223" s="454"/>
      <c r="I223" s="453"/>
      <c r="J223" s="454"/>
      <c r="K223" s="454"/>
      <c r="L223" s="454"/>
    </row>
    <row r="224" spans="2:12">
      <c r="B224" s="347"/>
      <c r="C224" s="453"/>
      <c r="D224" s="453"/>
      <c r="E224" s="454"/>
      <c r="F224" s="454"/>
      <c r="G224" s="454"/>
      <c r="H224" s="454"/>
      <c r="I224" s="453"/>
      <c r="J224" s="454"/>
      <c r="K224" s="454"/>
      <c r="L224" s="454"/>
    </row>
    <row r="225" spans="2:12">
      <c r="B225" s="347"/>
      <c r="C225" s="453"/>
      <c r="D225" s="453"/>
      <c r="E225" s="454"/>
      <c r="F225" s="454"/>
      <c r="G225" s="454"/>
      <c r="H225" s="454"/>
      <c r="I225" s="453"/>
      <c r="J225" s="454"/>
      <c r="K225" s="454"/>
      <c r="L225" s="454"/>
    </row>
    <row r="226" spans="2:12">
      <c r="B226" s="347"/>
      <c r="C226" s="453"/>
      <c r="D226" s="453"/>
      <c r="E226" s="454"/>
      <c r="F226" s="454"/>
      <c r="G226" s="454"/>
      <c r="H226" s="454"/>
      <c r="I226" s="453"/>
      <c r="J226" s="454"/>
      <c r="K226" s="454"/>
      <c r="L226" s="454"/>
    </row>
    <row r="227" spans="2:12">
      <c r="B227" s="347"/>
      <c r="C227" s="453"/>
      <c r="D227" s="453"/>
      <c r="E227" s="454"/>
      <c r="F227" s="454"/>
      <c r="G227" s="454"/>
      <c r="H227" s="454"/>
      <c r="I227" s="453"/>
      <c r="J227" s="454"/>
      <c r="K227" s="454"/>
      <c r="L227" s="454"/>
    </row>
    <row r="228" spans="2:12">
      <c r="B228" s="347"/>
      <c r="C228" s="453"/>
      <c r="D228" s="453"/>
      <c r="E228" s="454"/>
      <c r="F228" s="454"/>
      <c r="G228" s="454"/>
      <c r="H228" s="454"/>
      <c r="I228" s="453"/>
      <c r="J228" s="454"/>
      <c r="K228" s="454"/>
      <c r="L228" s="454"/>
    </row>
    <row r="229" spans="2:12">
      <c r="B229" s="348"/>
      <c r="C229" s="455"/>
      <c r="D229" s="455"/>
      <c r="E229" s="456"/>
      <c r="F229" s="456"/>
      <c r="G229" s="456"/>
      <c r="H229" s="456"/>
      <c r="I229" s="455"/>
      <c r="J229" s="456"/>
      <c r="K229" s="456"/>
      <c r="L229" s="456"/>
    </row>
    <row r="230" spans="2:12">
      <c r="B230" s="348"/>
      <c r="C230" s="455"/>
      <c r="D230" s="455"/>
      <c r="E230" s="456"/>
      <c r="F230" s="456"/>
      <c r="G230" s="456"/>
      <c r="H230" s="456"/>
      <c r="I230" s="455"/>
      <c r="J230" s="456"/>
      <c r="K230" s="456"/>
      <c r="L230" s="456"/>
    </row>
    <row r="231" spans="2:12">
      <c r="B231" s="348"/>
      <c r="C231" s="455"/>
      <c r="D231" s="455"/>
      <c r="E231" s="456"/>
      <c r="F231" s="456"/>
      <c r="G231" s="456"/>
      <c r="H231" s="456"/>
      <c r="I231" s="455"/>
      <c r="J231" s="456"/>
      <c r="K231" s="456"/>
      <c r="L231" s="456"/>
    </row>
    <row r="232" spans="2:12">
      <c r="B232" s="347"/>
      <c r="C232" s="453"/>
      <c r="D232" s="453"/>
      <c r="E232" s="454"/>
      <c r="F232" s="454"/>
      <c r="G232" s="454"/>
      <c r="H232" s="454"/>
      <c r="I232" s="453"/>
      <c r="J232" s="454"/>
      <c r="K232" s="454"/>
      <c r="L232" s="454"/>
    </row>
    <row r="233" spans="2:12">
      <c r="B233" s="347"/>
      <c r="C233" s="453"/>
      <c r="D233" s="453"/>
      <c r="E233" s="454"/>
      <c r="F233" s="454"/>
      <c r="G233" s="454"/>
      <c r="H233" s="454"/>
      <c r="I233" s="453"/>
      <c r="J233" s="454"/>
      <c r="K233" s="454"/>
      <c r="L233" s="454"/>
    </row>
    <row r="234" spans="2:12">
      <c r="B234" s="347"/>
      <c r="C234" s="453"/>
      <c r="D234" s="453"/>
      <c r="E234" s="454"/>
      <c r="F234" s="454"/>
      <c r="G234" s="454"/>
      <c r="H234" s="454"/>
      <c r="I234" s="453"/>
      <c r="J234" s="454"/>
      <c r="K234" s="454"/>
      <c r="L234" s="454"/>
    </row>
    <row r="235" spans="2:12">
      <c r="B235" s="347"/>
      <c r="C235" s="453"/>
      <c r="D235" s="453"/>
      <c r="E235" s="454"/>
      <c r="F235" s="454"/>
      <c r="G235" s="454"/>
      <c r="H235" s="454"/>
      <c r="I235" s="453"/>
      <c r="J235" s="454"/>
      <c r="K235" s="454"/>
      <c r="L235" s="454"/>
    </row>
    <row r="236" spans="2:12">
      <c r="B236" s="347"/>
      <c r="C236" s="453"/>
      <c r="D236" s="453"/>
      <c r="E236" s="454"/>
      <c r="F236" s="454"/>
      <c r="G236" s="454"/>
      <c r="H236" s="454"/>
      <c r="I236" s="453"/>
      <c r="J236" s="454"/>
      <c r="K236" s="454"/>
      <c r="L236" s="454"/>
    </row>
    <row r="237" spans="2:12">
      <c r="B237" s="347"/>
      <c r="C237" s="453"/>
      <c r="D237" s="453"/>
      <c r="E237" s="454"/>
      <c r="F237" s="454"/>
      <c r="G237" s="454"/>
      <c r="H237" s="454"/>
      <c r="I237" s="453"/>
      <c r="J237" s="454"/>
      <c r="K237" s="454"/>
      <c r="L237" s="454"/>
    </row>
    <row r="239" spans="2:12">
      <c r="B239" s="348"/>
      <c r="C239" s="455"/>
      <c r="D239" s="455"/>
      <c r="E239" s="456"/>
      <c r="F239" s="456"/>
      <c r="G239" s="456"/>
      <c r="H239" s="456"/>
      <c r="I239" s="455"/>
      <c r="J239" s="456"/>
      <c r="K239" s="456"/>
      <c r="L239" s="456"/>
    </row>
    <row r="240" spans="2:12">
      <c r="B240" s="348"/>
      <c r="C240" s="455"/>
      <c r="D240" s="455"/>
      <c r="E240" s="456"/>
      <c r="F240" s="456"/>
      <c r="G240" s="456"/>
      <c r="H240" s="456"/>
      <c r="I240" s="455"/>
      <c r="J240" s="456"/>
      <c r="K240" s="456"/>
      <c r="L240" s="456"/>
    </row>
    <row r="241" spans="2:12">
      <c r="B241" s="348"/>
      <c r="C241" s="455"/>
      <c r="D241" s="455"/>
      <c r="E241" s="456"/>
      <c r="F241" s="456"/>
      <c r="G241" s="456"/>
      <c r="H241" s="456"/>
      <c r="I241" s="455"/>
      <c r="J241" s="456"/>
      <c r="K241" s="456"/>
      <c r="L241" s="456"/>
    </row>
    <row r="242" spans="2:12">
      <c r="B242" s="347"/>
      <c r="C242" s="453"/>
      <c r="D242" s="453"/>
      <c r="E242" s="454"/>
      <c r="F242" s="454"/>
      <c r="G242" s="454"/>
      <c r="H242" s="454"/>
      <c r="I242" s="453"/>
      <c r="J242" s="454"/>
      <c r="K242" s="454"/>
      <c r="L242" s="454"/>
    </row>
    <row r="243" spans="2:12">
      <c r="B243" s="347"/>
      <c r="C243" s="453"/>
      <c r="D243" s="453"/>
      <c r="E243" s="454"/>
      <c r="F243" s="454"/>
      <c r="G243" s="454"/>
      <c r="H243" s="454"/>
      <c r="I243" s="453"/>
      <c r="J243" s="454"/>
      <c r="K243" s="454"/>
      <c r="L243" s="454"/>
    </row>
    <row r="244" spans="2:12">
      <c r="B244" s="347"/>
      <c r="C244" s="453"/>
      <c r="D244" s="453"/>
      <c r="E244" s="454"/>
      <c r="F244" s="454"/>
      <c r="G244" s="454"/>
      <c r="H244" s="454"/>
      <c r="I244" s="453"/>
      <c r="J244" s="454"/>
      <c r="K244" s="454"/>
      <c r="L244" s="454"/>
    </row>
    <row r="245" spans="2:12">
      <c r="B245" s="347"/>
      <c r="C245" s="453"/>
      <c r="D245" s="453"/>
      <c r="E245" s="454"/>
      <c r="F245" s="454"/>
      <c r="G245" s="454"/>
      <c r="H245" s="454"/>
      <c r="I245" s="453"/>
      <c r="J245" s="454"/>
      <c r="K245" s="454"/>
      <c r="L245" s="454"/>
    </row>
    <row r="246" spans="2:12">
      <c r="B246" s="347"/>
      <c r="C246" s="453"/>
      <c r="D246" s="453"/>
      <c r="E246" s="454"/>
      <c r="F246" s="454"/>
      <c r="G246" s="454"/>
      <c r="H246" s="454"/>
      <c r="I246" s="453"/>
      <c r="J246" s="454"/>
      <c r="K246" s="454"/>
      <c r="L246" s="454"/>
    </row>
    <row r="247" spans="2:12">
      <c r="B247" s="347"/>
      <c r="C247" s="453"/>
      <c r="D247" s="453"/>
      <c r="E247" s="454"/>
      <c r="F247" s="454"/>
      <c r="G247" s="454"/>
      <c r="H247" s="454"/>
      <c r="I247" s="453"/>
      <c r="J247" s="454"/>
      <c r="K247" s="454"/>
      <c r="L247" s="454"/>
    </row>
    <row r="251" spans="2:12">
      <c r="B251" s="242"/>
      <c r="C251" s="451"/>
      <c r="D251" s="451"/>
      <c r="E251" s="452"/>
      <c r="F251" s="452"/>
      <c r="G251" s="452"/>
      <c r="H251" s="452"/>
      <c r="I251" s="451"/>
      <c r="J251" s="452"/>
      <c r="K251" s="452"/>
      <c r="L251" s="452"/>
    </row>
    <row r="252" spans="2:12">
      <c r="B252" s="347"/>
      <c r="C252" s="453"/>
      <c r="D252" s="453"/>
      <c r="E252" s="454"/>
      <c r="F252" s="454"/>
      <c r="G252" s="454"/>
      <c r="H252" s="454"/>
      <c r="I252" s="453"/>
      <c r="J252" s="454"/>
      <c r="K252" s="454"/>
      <c r="L252" s="454"/>
    </row>
    <row r="264" spans="2:12">
      <c r="B264" s="347"/>
      <c r="C264" s="453"/>
      <c r="D264" s="453"/>
      <c r="E264" s="454"/>
      <c r="F264" s="454"/>
      <c r="G264" s="454"/>
      <c r="H264" s="454"/>
      <c r="I264" s="453"/>
      <c r="J264" s="454"/>
      <c r="K264" s="454"/>
      <c r="L264" s="454"/>
    </row>
    <row r="276" spans="2:12">
      <c r="B276" s="347"/>
      <c r="C276" s="453"/>
      <c r="D276" s="453"/>
      <c r="E276" s="454"/>
      <c r="F276" s="454"/>
      <c r="G276" s="454"/>
      <c r="H276" s="454"/>
      <c r="I276" s="453"/>
      <c r="J276" s="454"/>
      <c r="K276" s="454"/>
      <c r="L276" s="454"/>
    </row>
    <row r="288" spans="2:12">
      <c r="B288" s="347"/>
      <c r="C288" s="453"/>
      <c r="D288" s="453"/>
      <c r="E288" s="454"/>
      <c r="F288" s="454"/>
      <c r="G288" s="454"/>
      <c r="H288" s="454"/>
      <c r="I288" s="453"/>
      <c r="J288" s="454"/>
      <c r="K288" s="454"/>
      <c r="L288" s="454"/>
    </row>
    <row r="300" spans="2:12">
      <c r="B300" s="347"/>
      <c r="C300" s="453"/>
      <c r="D300" s="453"/>
      <c r="E300" s="454"/>
      <c r="F300" s="454"/>
      <c r="G300" s="454"/>
      <c r="H300" s="454"/>
      <c r="I300" s="453"/>
      <c r="J300" s="454"/>
      <c r="K300" s="454"/>
      <c r="L300" s="454"/>
    </row>
    <row r="312" spans="2:12">
      <c r="B312" s="347"/>
      <c r="C312" s="453"/>
      <c r="D312" s="453"/>
      <c r="E312" s="454"/>
      <c r="F312" s="454"/>
      <c r="G312" s="454"/>
      <c r="H312" s="454"/>
      <c r="I312" s="453"/>
      <c r="J312" s="454"/>
      <c r="K312" s="454"/>
      <c r="L312" s="454"/>
    </row>
    <row r="324" spans="2:12">
      <c r="B324" s="347"/>
      <c r="C324" s="453"/>
      <c r="D324" s="453"/>
      <c r="E324" s="454"/>
      <c r="F324" s="454"/>
      <c r="G324" s="454"/>
      <c r="H324" s="454"/>
      <c r="I324" s="453"/>
      <c r="J324" s="454"/>
      <c r="K324" s="454"/>
      <c r="L324" s="454"/>
    </row>
    <row r="338" spans="2:12">
      <c r="B338" s="242"/>
      <c r="C338" s="451"/>
      <c r="D338" s="451"/>
      <c r="E338" s="452"/>
      <c r="F338" s="452"/>
      <c r="G338" s="452"/>
      <c r="H338" s="452"/>
      <c r="I338" s="451"/>
      <c r="J338" s="452"/>
      <c r="K338" s="452"/>
      <c r="L338" s="452"/>
    </row>
    <row r="339" spans="2:12">
      <c r="B339" s="347"/>
      <c r="C339" s="453"/>
      <c r="D339" s="453"/>
      <c r="E339" s="454"/>
      <c r="F339" s="454"/>
      <c r="G339" s="454"/>
      <c r="H339" s="454"/>
      <c r="I339" s="453"/>
      <c r="J339" s="454"/>
      <c r="K339" s="454"/>
      <c r="L339" s="454"/>
    </row>
    <row r="340" spans="2:12">
      <c r="B340" s="347"/>
      <c r="C340" s="453"/>
      <c r="D340" s="453"/>
      <c r="E340" s="454"/>
      <c r="F340" s="454"/>
      <c r="G340" s="454"/>
      <c r="H340" s="454"/>
      <c r="I340" s="453"/>
      <c r="J340" s="454"/>
      <c r="K340" s="454"/>
      <c r="L340" s="454"/>
    </row>
    <row r="341" spans="2:12">
      <c r="B341" s="347"/>
      <c r="C341" s="453"/>
      <c r="D341" s="453"/>
      <c r="E341" s="454"/>
      <c r="F341" s="454"/>
      <c r="G341" s="454"/>
      <c r="H341" s="454"/>
      <c r="I341" s="453"/>
      <c r="J341" s="454"/>
      <c r="K341" s="454"/>
      <c r="L341" s="454"/>
    </row>
    <row r="342" spans="2:12">
      <c r="B342" s="347"/>
      <c r="C342" s="453"/>
      <c r="D342" s="453"/>
      <c r="E342" s="454"/>
      <c r="F342" s="454"/>
      <c r="G342" s="454"/>
      <c r="H342" s="454"/>
      <c r="I342" s="453"/>
      <c r="J342" s="454"/>
      <c r="K342" s="454"/>
      <c r="L342" s="454"/>
    </row>
    <row r="343" spans="2:12">
      <c r="B343" s="347"/>
      <c r="C343" s="453"/>
      <c r="D343" s="453"/>
      <c r="E343" s="454"/>
      <c r="F343" s="454"/>
      <c r="G343" s="454"/>
      <c r="H343" s="454"/>
      <c r="I343" s="453"/>
      <c r="J343" s="454"/>
      <c r="K343" s="454"/>
      <c r="L343" s="454"/>
    </row>
    <row r="344" spans="2:12">
      <c r="B344" s="347"/>
      <c r="C344" s="453"/>
      <c r="D344" s="453"/>
      <c r="E344" s="454"/>
      <c r="F344" s="454"/>
      <c r="G344" s="454"/>
      <c r="H344" s="454"/>
      <c r="I344" s="453"/>
      <c r="J344" s="454"/>
      <c r="K344" s="454"/>
      <c r="L344" s="454"/>
    </row>
    <row r="345" spans="2:12">
      <c r="B345" s="347"/>
      <c r="C345" s="453"/>
      <c r="D345" s="453"/>
      <c r="E345" s="454"/>
      <c r="F345" s="454"/>
      <c r="G345" s="454"/>
      <c r="H345" s="454"/>
      <c r="I345" s="453"/>
      <c r="J345" s="454"/>
      <c r="K345" s="454"/>
      <c r="L345" s="454"/>
    </row>
    <row r="346" spans="2:12">
      <c r="B346" s="347"/>
      <c r="C346" s="453"/>
      <c r="D346" s="453"/>
      <c r="E346" s="454"/>
      <c r="F346" s="454"/>
      <c r="G346" s="454"/>
      <c r="H346" s="454"/>
      <c r="I346" s="453"/>
      <c r="J346" s="454"/>
      <c r="K346" s="454"/>
      <c r="L346" s="454"/>
    </row>
    <row r="347" spans="2:12">
      <c r="B347" s="347"/>
      <c r="C347" s="453"/>
      <c r="D347" s="453"/>
      <c r="E347" s="454"/>
      <c r="F347" s="454"/>
      <c r="G347" s="454"/>
      <c r="H347" s="454"/>
      <c r="I347" s="453"/>
      <c r="J347" s="454"/>
      <c r="K347" s="454"/>
      <c r="L347" s="454"/>
    </row>
    <row r="348" spans="2:12">
      <c r="B348" s="347"/>
      <c r="C348" s="453"/>
      <c r="D348" s="453"/>
      <c r="E348" s="454"/>
      <c r="F348" s="454"/>
      <c r="G348" s="454"/>
      <c r="H348" s="454"/>
      <c r="I348" s="453"/>
      <c r="J348" s="454"/>
      <c r="K348" s="454"/>
      <c r="L348" s="454"/>
    </row>
    <row r="349" spans="2:12">
      <c r="B349" s="347"/>
      <c r="C349" s="453"/>
      <c r="D349" s="453"/>
      <c r="E349" s="454"/>
      <c r="F349" s="454"/>
      <c r="G349" s="454"/>
      <c r="H349" s="454"/>
      <c r="I349" s="453"/>
      <c r="J349" s="454"/>
      <c r="K349" s="454"/>
      <c r="L349" s="454"/>
    </row>
    <row r="350" spans="2:12">
      <c r="B350" s="347"/>
      <c r="C350" s="453"/>
      <c r="D350" s="453"/>
      <c r="E350" s="454"/>
      <c r="F350" s="454"/>
      <c r="G350" s="454"/>
      <c r="H350" s="454"/>
      <c r="I350" s="453"/>
      <c r="J350" s="454"/>
      <c r="K350" s="454"/>
      <c r="L350" s="454"/>
    </row>
    <row r="351" spans="2:12">
      <c r="B351" s="347"/>
      <c r="C351" s="453"/>
      <c r="D351" s="453"/>
      <c r="E351" s="454"/>
      <c r="F351" s="454"/>
      <c r="G351" s="454"/>
      <c r="H351" s="454"/>
      <c r="I351" s="453"/>
      <c r="J351" s="454"/>
      <c r="K351" s="454"/>
      <c r="L351" s="454"/>
    </row>
    <row r="352" spans="2:12">
      <c r="B352" s="347"/>
      <c r="C352" s="453"/>
      <c r="D352" s="453"/>
      <c r="E352" s="454"/>
      <c r="F352" s="454"/>
      <c r="G352" s="454"/>
      <c r="H352" s="454"/>
      <c r="I352" s="453"/>
      <c r="J352" s="454"/>
      <c r="K352" s="454"/>
      <c r="L352" s="454"/>
    </row>
    <row r="353" spans="2:12">
      <c r="B353" s="347"/>
      <c r="C353" s="453"/>
      <c r="D353" s="453"/>
      <c r="E353" s="454"/>
      <c r="F353" s="454"/>
      <c r="G353" s="454"/>
      <c r="H353" s="454"/>
      <c r="I353" s="453"/>
      <c r="J353" s="454"/>
      <c r="K353" s="454"/>
      <c r="L353" s="454"/>
    </row>
    <row r="354" spans="2:12">
      <c r="B354" s="347"/>
      <c r="C354" s="453"/>
      <c r="D354" s="453"/>
      <c r="E354" s="454"/>
      <c r="F354" s="454"/>
      <c r="G354" s="454"/>
      <c r="H354" s="454"/>
      <c r="I354" s="453"/>
      <c r="J354" s="454"/>
      <c r="K354" s="454"/>
      <c r="L354" s="454"/>
    </row>
    <row r="355" spans="2:12">
      <c r="B355" s="347"/>
      <c r="C355" s="453"/>
      <c r="D355" s="453"/>
      <c r="E355" s="454"/>
      <c r="F355" s="454"/>
      <c r="G355" s="454"/>
      <c r="H355" s="454"/>
      <c r="I355" s="453"/>
      <c r="J355" s="454"/>
      <c r="K355" s="454"/>
      <c r="L355" s="454"/>
    </row>
    <row r="356" spans="2:12">
      <c r="B356" s="347"/>
      <c r="C356" s="453"/>
      <c r="D356" s="453"/>
      <c r="E356" s="454"/>
      <c r="F356" s="454"/>
      <c r="G356" s="454"/>
      <c r="H356" s="454"/>
      <c r="I356" s="453"/>
      <c r="J356" s="454"/>
      <c r="K356" s="454"/>
      <c r="L356" s="454"/>
    </row>
    <row r="357" spans="2:12">
      <c r="B357" s="347"/>
      <c r="C357" s="453"/>
      <c r="D357" s="453"/>
      <c r="E357" s="454"/>
      <c r="F357" s="454"/>
      <c r="G357" s="454"/>
      <c r="H357" s="454"/>
      <c r="I357" s="453"/>
      <c r="J357" s="454"/>
      <c r="K357" s="454"/>
      <c r="L357" s="454"/>
    </row>
    <row r="358" spans="2:12">
      <c r="B358" s="347"/>
      <c r="C358" s="453"/>
      <c r="D358" s="453"/>
      <c r="E358" s="454"/>
      <c r="F358" s="454"/>
      <c r="G358" s="454"/>
      <c r="H358" s="454"/>
      <c r="I358" s="453"/>
      <c r="J358" s="454"/>
      <c r="K358" s="454"/>
      <c r="L358" s="454"/>
    </row>
    <row r="359" spans="2:12">
      <c r="B359" s="347"/>
      <c r="C359" s="453"/>
      <c r="D359" s="453"/>
      <c r="E359" s="454"/>
      <c r="F359" s="454"/>
      <c r="G359" s="454"/>
      <c r="H359" s="454"/>
      <c r="I359" s="453"/>
      <c r="J359" s="454"/>
      <c r="K359" s="454"/>
      <c r="L359" s="454"/>
    </row>
    <row r="360" spans="2:12">
      <c r="B360" s="347"/>
      <c r="C360" s="453"/>
      <c r="D360" s="453"/>
      <c r="E360" s="454"/>
      <c r="F360" s="454"/>
      <c r="G360" s="454"/>
      <c r="H360" s="454"/>
      <c r="I360" s="453"/>
      <c r="J360" s="454"/>
      <c r="K360" s="454"/>
      <c r="L360" s="454"/>
    </row>
    <row r="361" spans="2:12">
      <c r="B361" s="347"/>
      <c r="C361" s="453"/>
      <c r="D361" s="453"/>
      <c r="E361" s="454"/>
      <c r="F361" s="454"/>
      <c r="G361" s="454"/>
      <c r="H361" s="454"/>
      <c r="I361" s="453"/>
      <c r="J361" s="454"/>
      <c r="K361" s="454"/>
      <c r="L361" s="454"/>
    </row>
    <row r="362" spans="2:12">
      <c r="B362" s="347"/>
      <c r="C362" s="453"/>
      <c r="D362" s="453"/>
      <c r="E362" s="454"/>
      <c r="F362" s="454"/>
      <c r="G362" s="454"/>
      <c r="H362" s="454"/>
      <c r="I362" s="453"/>
      <c r="J362" s="454"/>
      <c r="K362" s="454"/>
      <c r="L362" s="454"/>
    </row>
    <row r="363" spans="2:12">
      <c r="B363" s="347"/>
      <c r="C363" s="453"/>
      <c r="D363" s="453"/>
      <c r="E363" s="454"/>
      <c r="F363" s="454"/>
      <c r="G363" s="454"/>
      <c r="H363" s="454"/>
      <c r="I363" s="453"/>
      <c r="J363" s="454"/>
      <c r="K363" s="454"/>
      <c r="L363" s="454"/>
    </row>
    <row r="364" spans="2:12">
      <c r="B364" s="347"/>
      <c r="C364" s="453"/>
      <c r="D364" s="453"/>
      <c r="E364" s="454"/>
      <c r="F364" s="454"/>
      <c r="G364" s="454"/>
      <c r="H364" s="454"/>
      <c r="I364" s="453"/>
      <c r="J364" s="454"/>
      <c r="K364" s="454"/>
      <c r="L364" s="454"/>
    </row>
    <row r="365" spans="2:12">
      <c r="B365" s="347"/>
      <c r="C365" s="453"/>
      <c r="D365" s="453"/>
      <c r="E365" s="454"/>
      <c r="F365" s="454"/>
      <c r="G365" s="454"/>
      <c r="H365" s="454"/>
      <c r="I365" s="453"/>
      <c r="J365" s="454"/>
      <c r="K365" s="454"/>
      <c r="L365" s="454"/>
    </row>
    <row r="366" spans="2:12">
      <c r="B366" s="347"/>
      <c r="C366" s="453"/>
      <c r="D366" s="453"/>
      <c r="E366" s="454"/>
      <c r="F366" s="454"/>
      <c r="G366" s="454"/>
      <c r="H366" s="454"/>
      <c r="I366" s="453"/>
      <c r="J366" s="454"/>
      <c r="K366" s="454"/>
      <c r="L366" s="454"/>
    </row>
    <row r="367" spans="2:12">
      <c r="B367" s="347"/>
      <c r="C367" s="453"/>
      <c r="D367" s="453"/>
      <c r="E367" s="454"/>
      <c r="F367" s="454"/>
      <c r="G367" s="454"/>
      <c r="H367" s="454"/>
      <c r="I367" s="453"/>
      <c r="J367" s="454"/>
      <c r="K367" s="454"/>
      <c r="L367" s="454"/>
    </row>
    <row r="368" spans="2:12">
      <c r="B368" s="347"/>
      <c r="C368" s="453"/>
      <c r="D368" s="453"/>
      <c r="E368" s="454"/>
      <c r="F368" s="454"/>
      <c r="G368" s="454"/>
      <c r="H368" s="454"/>
      <c r="I368" s="453"/>
      <c r="J368" s="454"/>
      <c r="K368" s="454"/>
      <c r="L368" s="454"/>
    </row>
    <row r="369" spans="2:12">
      <c r="B369" s="347"/>
      <c r="C369" s="453"/>
      <c r="D369" s="453"/>
      <c r="E369" s="454"/>
      <c r="F369" s="454"/>
      <c r="G369" s="454"/>
      <c r="H369" s="454"/>
      <c r="I369" s="453"/>
      <c r="J369" s="454"/>
      <c r="K369" s="454"/>
      <c r="L369" s="454"/>
    </row>
    <row r="370" spans="2:12">
      <c r="B370" s="347"/>
      <c r="C370" s="453"/>
      <c r="D370" s="453"/>
      <c r="E370" s="454"/>
      <c r="F370" s="454"/>
      <c r="G370" s="454"/>
      <c r="H370" s="454"/>
      <c r="I370" s="453"/>
      <c r="J370" s="454"/>
      <c r="K370" s="454"/>
      <c r="L370" s="454"/>
    </row>
    <row r="371" spans="2:12">
      <c r="B371" s="347"/>
      <c r="C371" s="453"/>
      <c r="D371" s="453"/>
      <c r="E371" s="454"/>
      <c r="F371" s="454"/>
      <c r="G371" s="454"/>
      <c r="H371" s="454"/>
      <c r="I371" s="453"/>
      <c r="J371" s="454"/>
      <c r="K371" s="454"/>
      <c r="L371" s="454"/>
    </row>
    <row r="372" spans="2:12">
      <c r="B372" s="347"/>
      <c r="C372" s="453"/>
      <c r="D372" s="453"/>
      <c r="E372" s="454"/>
      <c r="F372" s="454"/>
      <c r="G372" s="454"/>
      <c r="H372" s="454"/>
      <c r="I372" s="453"/>
      <c r="J372" s="454"/>
      <c r="K372" s="454"/>
      <c r="L372" s="454"/>
    </row>
    <row r="373" spans="2:12">
      <c r="B373" s="347"/>
      <c r="C373" s="453"/>
      <c r="D373" s="453"/>
      <c r="E373" s="454"/>
      <c r="F373" s="454"/>
      <c r="G373" s="454"/>
      <c r="H373" s="454"/>
      <c r="I373" s="453"/>
      <c r="J373" s="454"/>
      <c r="K373" s="454"/>
      <c r="L373" s="454"/>
    </row>
    <row r="374" spans="2:12">
      <c r="B374" s="347"/>
      <c r="C374" s="453"/>
      <c r="D374" s="453"/>
      <c r="E374" s="454"/>
      <c r="F374" s="454"/>
      <c r="G374" s="454"/>
      <c r="H374" s="454"/>
      <c r="I374" s="453"/>
      <c r="J374" s="454"/>
      <c r="K374" s="454"/>
      <c r="L374" s="454"/>
    </row>
    <row r="375" spans="2:12">
      <c r="B375" s="347"/>
      <c r="C375" s="453"/>
      <c r="D375" s="453"/>
      <c r="E375" s="454"/>
      <c r="F375" s="454"/>
      <c r="G375" s="454"/>
      <c r="H375" s="454"/>
      <c r="I375" s="453"/>
      <c r="J375" s="454"/>
      <c r="K375" s="454"/>
      <c r="L375" s="454"/>
    </row>
    <row r="376" spans="2:12">
      <c r="B376" s="347"/>
      <c r="C376" s="453"/>
      <c r="D376" s="453"/>
      <c r="E376" s="454"/>
      <c r="F376" s="454"/>
      <c r="G376" s="454"/>
      <c r="H376" s="454"/>
      <c r="I376" s="453"/>
      <c r="J376" s="454"/>
      <c r="K376" s="454"/>
      <c r="L376" s="454"/>
    </row>
    <row r="377" spans="2:12">
      <c r="B377" s="347"/>
      <c r="C377" s="453"/>
      <c r="D377" s="453"/>
      <c r="E377" s="454"/>
      <c r="F377" s="454"/>
      <c r="G377" s="454"/>
      <c r="H377" s="454"/>
      <c r="I377" s="453"/>
      <c r="J377" s="454"/>
      <c r="K377" s="454"/>
      <c r="L377" s="454"/>
    </row>
    <row r="378" spans="2:12">
      <c r="B378" s="347"/>
      <c r="C378" s="453"/>
      <c r="D378" s="453"/>
      <c r="E378" s="454"/>
      <c r="F378" s="454"/>
      <c r="G378" s="454"/>
      <c r="H378" s="454"/>
      <c r="I378" s="453"/>
      <c r="J378" s="454"/>
      <c r="K378" s="454"/>
      <c r="L378" s="454"/>
    </row>
    <row r="379" spans="2:12">
      <c r="B379" s="347"/>
      <c r="C379" s="453"/>
      <c r="D379" s="453"/>
      <c r="E379" s="454"/>
      <c r="F379" s="454"/>
      <c r="G379" s="454"/>
      <c r="H379" s="454"/>
      <c r="I379" s="453"/>
      <c r="J379" s="454"/>
      <c r="K379" s="454"/>
      <c r="L379" s="454"/>
    </row>
    <row r="380" spans="2:12">
      <c r="B380" s="347"/>
      <c r="C380" s="453"/>
      <c r="D380" s="453"/>
      <c r="E380" s="454"/>
      <c r="F380" s="454"/>
      <c r="G380" s="454"/>
      <c r="H380" s="454"/>
      <c r="I380" s="453"/>
      <c r="J380" s="454"/>
      <c r="K380" s="454"/>
      <c r="L380" s="454"/>
    </row>
    <row r="381" spans="2:12">
      <c r="B381" s="347"/>
      <c r="C381" s="453"/>
      <c r="D381" s="453"/>
      <c r="E381" s="454"/>
      <c r="F381" s="454"/>
      <c r="G381" s="454"/>
      <c r="H381" s="454"/>
      <c r="I381" s="453"/>
      <c r="J381" s="454"/>
      <c r="K381" s="454"/>
      <c r="L381" s="454"/>
    </row>
    <row r="382" spans="2:12">
      <c r="B382" s="347"/>
      <c r="C382" s="453"/>
      <c r="D382" s="453"/>
      <c r="E382" s="454"/>
      <c r="F382" s="454"/>
      <c r="G382" s="454"/>
      <c r="H382" s="454"/>
      <c r="I382" s="453"/>
      <c r="J382" s="454"/>
      <c r="K382" s="454"/>
      <c r="L382" s="454"/>
    </row>
    <row r="383" spans="2:12">
      <c r="B383" s="347"/>
      <c r="C383" s="453"/>
      <c r="D383" s="453"/>
      <c r="E383" s="454"/>
      <c r="F383" s="454"/>
      <c r="G383" s="454"/>
      <c r="H383" s="454"/>
      <c r="I383" s="453"/>
      <c r="J383" s="454"/>
      <c r="K383" s="454"/>
      <c r="L383" s="454"/>
    </row>
    <row r="384" spans="2:12">
      <c r="B384" s="347"/>
      <c r="C384" s="453"/>
      <c r="D384" s="453"/>
      <c r="E384" s="454"/>
      <c r="F384" s="454"/>
      <c r="G384" s="454"/>
      <c r="H384" s="454"/>
      <c r="I384" s="453"/>
      <c r="J384" s="454"/>
      <c r="K384" s="454"/>
      <c r="L384" s="454"/>
    </row>
    <row r="385" spans="2:12">
      <c r="B385" s="347"/>
      <c r="C385" s="453"/>
      <c r="D385" s="453"/>
      <c r="E385" s="454"/>
      <c r="F385" s="454"/>
      <c r="G385" s="454"/>
      <c r="H385" s="454"/>
      <c r="I385" s="453"/>
      <c r="J385" s="454"/>
      <c r="K385" s="454"/>
      <c r="L385" s="454"/>
    </row>
    <row r="386" spans="2:12">
      <c r="B386" s="347"/>
      <c r="C386" s="453"/>
      <c r="D386" s="453"/>
      <c r="E386" s="454"/>
      <c r="F386" s="454"/>
      <c r="G386" s="454"/>
      <c r="H386" s="454"/>
      <c r="I386" s="453"/>
      <c r="J386" s="454"/>
      <c r="K386" s="454"/>
      <c r="L386" s="454"/>
    </row>
    <row r="387" spans="2:12">
      <c r="B387" s="347"/>
      <c r="C387" s="453"/>
      <c r="D387" s="453"/>
      <c r="E387" s="454"/>
      <c r="F387" s="454"/>
      <c r="G387" s="454"/>
      <c r="H387" s="454"/>
      <c r="I387" s="453"/>
      <c r="J387" s="454"/>
      <c r="K387" s="454"/>
      <c r="L387" s="454"/>
    </row>
    <row r="388" spans="2:12">
      <c r="B388" s="347"/>
      <c r="C388" s="453"/>
      <c r="D388" s="453"/>
      <c r="E388" s="454"/>
      <c r="F388" s="454"/>
      <c r="G388" s="454"/>
      <c r="H388" s="454"/>
      <c r="I388" s="453"/>
      <c r="J388" s="454"/>
      <c r="K388" s="454"/>
      <c r="L388" s="454"/>
    </row>
    <row r="389" spans="2:12">
      <c r="B389" s="347"/>
      <c r="C389" s="453"/>
      <c r="D389" s="453"/>
      <c r="E389" s="454"/>
      <c r="F389" s="454"/>
      <c r="G389" s="454"/>
      <c r="H389" s="454"/>
      <c r="I389" s="453"/>
      <c r="J389" s="454"/>
      <c r="K389" s="454"/>
      <c r="L389" s="454"/>
    </row>
  </sheetData>
  <mergeCells count="13">
    <mergeCell ref="G6:H6"/>
    <mergeCell ref="I6:I7"/>
    <mergeCell ref="J6:J7"/>
    <mergeCell ref="B4:B7"/>
    <mergeCell ref="C4:H4"/>
    <mergeCell ref="I4:J5"/>
    <mergeCell ref="K4:K7"/>
    <mergeCell ref="L4:L7"/>
    <mergeCell ref="C5:D5"/>
    <mergeCell ref="E5:H5"/>
    <mergeCell ref="C6:C7"/>
    <mergeCell ref="D6:D7"/>
    <mergeCell ref="E6:F6"/>
  </mergeCells>
  <phoneticPr fontId="3"/>
  <pageMargins left="0.59055118110236227" right="0.59055118110236227" top="0.78740157480314965" bottom="0.78740157480314965" header="0.39370078740157483" footer="0.39370078740157483"/>
  <pageSetup paperSize="9" scale="96" orientation="portrait" r:id="rId1"/>
  <headerFooter alignWithMargins="0">
    <oddHeader>&amp;R&amp;"ＭＳ Ｐゴシック,標準" 4.農      業</oddHeader>
    <oddFooter>&amp;C&amp;"ＭＳ Ｐゴシック,標準"-41-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84E62-76DD-43F2-8932-2C16947E4FF5}">
  <sheetPr>
    <pageSetUpPr fitToPage="1"/>
  </sheetPr>
  <dimension ref="A1:Q103"/>
  <sheetViews>
    <sheetView showGridLines="0" tabSelected="1" topLeftCell="A68" zoomScaleNormal="100" zoomScaleSheetLayoutView="100" workbookViewId="0"/>
  </sheetViews>
  <sheetFormatPr defaultColWidth="9.140625" defaultRowHeight="11.25"/>
  <cols>
    <col min="1" max="1" width="1.85546875" style="458" customWidth="1"/>
    <col min="2" max="2" width="3" style="458" customWidth="1"/>
    <col min="3" max="3" width="7.85546875" style="459" customWidth="1"/>
    <col min="4" max="5" width="7.28515625" style="460" customWidth="1"/>
    <col min="6" max="6" width="7.28515625" style="461" customWidth="1"/>
    <col min="7" max="7" width="7.28515625" style="460" customWidth="1"/>
    <col min="8" max="8" width="7.28515625" style="461" customWidth="1"/>
    <col min="9" max="9" width="7.28515625" style="460" customWidth="1"/>
    <col min="10" max="10" width="7.28515625" style="461" customWidth="1"/>
    <col min="11" max="11" width="6.85546875" style="460" customWidth="1"/>
    <col min="12" max="16" width="6.85546875" style="458" customWidth="1"/>
    <col min="17" max="17" width="2.5703125" style="458" customWidth="1"/>
    <col min="18" max="16384" width="9.140625" style="458"/>
  </cols>
  <sheetData>
    <row r="1" spans="1:16" ht="30" customHeight="1">
      <c r="A1" s="457" t="s">
        <v>275</v>
      </c>
    </row>
    <row r="2" spans="1:16" ht="7.5" customHeight="1">
      <c r="A2" s="457"/>
    </row>
    <row r="3" spans="1:16" ht="22.5" customHeight="1">
      <c r="B3" s="462" t="s">
        <v>276</v>
      </c>
      <c r="D3" s="463"/>
      <c r="E3" s="463"/>
      <c r="F3" s="464"/>
      <c r="G3" s="463"/>
    </row>
    <row r="4" spans="1:16" s="459" customFormat="1" ht="15" customHeight="1">
      <c r="B4" s="465"/>
      <c r="C4" s="466"/>
      <c r="D4" s="751" t="s">
        <v>277</v>
      </c>
      <c r="E4" s="752"/>
      <c r="F4" s="753"/>
      <c r="G4" s="754" t="s">
        <v>278</v>
      </c>
      <c r="H4" s="755"/>
      <c r="I4" s="755"/>
      <c r="J4" s="756"/>
      <c r="K4" s="754" t="s">
        <v>279</v>
      </c>
      <c r="L4" s="755"/>
      <c r="M4" s="756"/>
      <c r="N4" s="754" t="s">
        <v>280</v>
      </c>
      <c r="O4" s="755"/>
      <c r="P4" s="756"/>
    </row>
    <row r="5" spans="1:16" ht="15" customHeight="1">
      <c r="B5" s="757" t="s">
        <v>281</v>
      </c>
      <c r="C5" s="758"/>
      <c r="D5" s="468" t="s">
        <v>282</v>
      </c>
      <c r="E5" s="467" t="s">
        <v>283</v>
      </c>
      <c r="F5" s="469" t="s">
        <v>284</v>
      </c>
      <c r="G5" s="470" t="s">
        <v>285</v>
      </c>
      <c r="H5" s="471" t="s">
        <v>286</v>
      </c>
      <c r="I5" s="472" t="s">
        <v>287</v>
      </c>
      <c r="J5" s="473" t="s">
        <v>286</v>
      </c>
      <c r="K5" s="467" t="s">
        <v>288</v>
      </c>
      <c r="L5" s="474" t="s">
        <v>289</v>
      </c>
      <c r="M5" s="475" t="s">
        <v>290</v>
      </c>
      <c r="N5" s="476" t="s">
        <v>288</v>
      </c>
      <c r="O5" s="474" t="s">
        <v>289</v>
      </c>
      <c r="P5" s="475" t="s">
        <v>290</v>
      </c>
    </row>
    <row r="6" spans="1:16" ht="15" customHeight="1">
      <c r="B6" s="477"/>
      <c r="C6" s="478"/>
      <c r="D6" s="479" t="s">
        <v>291</v>
      </c>
      <c r="E6" s="480" t="s">
        <v>291</v>
      </c>
      <c r="F6" s="481" t="s">
        <v>292</v>
      </c>
      <c r="G6" s="482"/>
      <c r="H6" s="481" t="s">
        <v>292</v>
      </c>
      <c r="I6" s="483"/>
      <c r="J6" s="484" t="s">
        <v>292</v>
      </c>
      <c r="K6" s="485" t="s">
        <v>291</v>
      </c>
      <c r="L6" s="486"/>
      <c r="M6" s="487" t="s">
        <v>291</v>
      </c>
      <c r="N6" s="480" t="s">
        <v>291</v>
      </c>
      <c r="O6" s="486"/>
      <c r="P6" s="487" t="s">
        <v>291</v>
      </c>
    </row>
    <row r="7" spans="1:16" s="488" customFormat="1" ht="15" hidden="1" customHeight="1">
      <c r="B7" s="746" t="s">
        <v>67</v>
      </c>
      <c r="C7" s="750"/>
      <c r="D7" s="489">
        <f>SUM(D8:D11)</f>
        <v>620059</v>
      </c>
      <c r="E7" s="490">
        <f t="shared" ref="E7:O7" si="0">SUM(E8:E11)</f>
        <v>347135</v>
      </c>
      <c r="F7" s="491">
        <f>ROUND(E7/D7*100,1)</f>
        <v>56</v>
      </c>
      <c r="G7" s="490">
        <f t="shared" si="0"/>
        <v>80656</v>
      </c>
      <c r="H7" s="492">
        <f>ROUND(G7/$D7*100,1)</f>
        <v>13</v>
      </c>
      <c r="I7" s="493">
        <f t="shared" si="0"/>
        <v>539403</v>
      </c>
      <c r="J7" s="494">
        <f>ROUND(I7/$D7*100,1)</f>
        <v>87</v>
      </c>
      <c r="K7" s="495">
        <f t="shared" si="0"/>
        <v>0</v>
      </c>
      <c r="L7" s="496">
        <f t="shared" si="0"/>
        <v>0</v>
      </c>
      <c r="M7" s="497">
        <v>0</v>
      </c>
      <c r="N7" s="498">
        <f t="shared" si="0"/>
        <v>123</v>
      </c>
      <c r="O7" s="496">
        <f t="shared" si="0"/>
        <v>4</v>
      </c>
      <c r="P7" s="499">
        <f>N7/O7</f>
        <v>30.75</v>
      </c>
    </row>
    <row r="8" spans="1:16" s="459" customFormat="1" ht="14.1" hidden="1" customHeight="1">
      <c r="B8" s="500"/>
      <c r="C8" s="501" t="s">
        <v>63</v>
      </c>
      <c r="D8" s="502">
        <f>+D13+D18+D23</f>
        <v>91095</v>
      </c>
      <c r="E8" s="503">
        <f t="shared" ref="E8:O8" si="1">+E13+E18+E23</f>
        <v>45028</v>
      </c>
      <c r="F8" s="504">
        <f>ROUND(E8/D8*100,1)</f>
        <v>49.4</v>
      </c>
      <c r="G8" s="503">
        <f t="shared" si="1"/>
        <v>4369</v>
      </c>
      <c r="H8" s="504">
        <f>ROUND(G8/$D8*100,1)</f>
        <v>4.8</v>
      </c>
      <c r="I8" s="505">
        <f t="shared" si="1"/>
        <v>86726</v>
      </c>
      <c r="J8" s="506">
        <f>ROUND(I8/$D8*100,1)</f>
        <v>95.2</v>
      </c>
      <c r="K8" s="503">
        <f t="shared" si="1"/>
        <v>0</v>
      </c>
      <c r="L8" s="507">
        <f t="shared" si="1"/>
        <v>0</v>
      </c>
      <c r="M8" s="508">
        <f t="shared" si="1"/>
        <v>0</v>
      </c>
      <c r="N8" s="509">
        <f>+N13+N18+N23</f>
        <v>123</v>
      </c>
      <c r="O8" s="507">
        <f t="shared" si="1"/>
        <v>4</v>
      </c>
      <c r="P8" s="506">
        <f>N8/O8</f>
        <v>30.75</v>
      </c>
    </row>
    <row r="9" spans="1:16" s="459" customFormat="1" ht="14.1" hidden="1" customHeight="1">
      <c r="B9" s="500"/>
      <c r="C9" s="501" t="s">
        <v>199</v>
      </c>
      <c r="D9" s="502">
        <f t="shared" ref="D9:O11" si="2">+D14+D19+D24</f>
        <v>190036</v>
      </c>
      <c r="E9" s="503">
        <f t="shared" si="2"/>
        <v>128331</v>
      </c>
      <c r="F9" s="504">
        <f>ROUND(E9/D9*100,1)</f>
        <v>67.5</v>
      </c>
      <c r="G9" s="503">
        <f t="shared" si="2"/>
        <v>5399</v>
      </c>
      <c r="H9" s="504">
        <f>ROUND(G9/$D9*100,1)</f>
        <v>2.8</v>
      </c>
      <c r="I9" s="505">
        <f t="shared" si="2"/>
        <v>184637</v>
      </c>
      <c r="J9" s="506">
        <f>ROUND(I9/$D9*100,1)</f>
        <v>97.2</v>
      </c>
      <c r="K9" s="503">
        <f t="shared" si="2"/>
        <v>0</v>
      </c>
      <c r="L9" s="507">
        <f t="shared" si="2"/>
        <v>0</v>
      </c>
      <c r="M9" s="508">
        <f t="shared" si="2"/>
        <v>0</v>
      </c>
      <c r="N9" s="509">
        <f t="shared" si="2"/>
        <v>0</v>
      </c>
      <c r="O9" s="507">
        <f t="shared" si="2"/>
        <v>0</v>
      </c>
      <c r="P9" s="506">
        <v>0</v>
      </c>
    </row>
    <row r="10" spans="1:16" s="459" customFormat="1" ht="14.1" hidden="1" customHeight="1">
      <c r="B10" s="500"/>
      <c r="C10" s="501" t="s">
        <v>65</v>
      </c>
      <c r="D10" s="502">
        <f t="shared" si="2"/>
        <v>126491</v>
      </c>
      <c r="E10" s="503">
        <f t="shared" si="2"/>
        <v>109305</v>
      </c>
      <c r="F10" s="504">
        <f>ROUND(E10/D10*100,1)</f>
        <v>86.4</v>
      </c>
      <c r="G10" s="503">
        <f t="shared" si="2"/>
        <v>14926</v>
      </c>
      <c r="H10" s="504">
        <f>ROUND(G10/$D10*100,1)</f>
        <v>11.8</v>
      </c>
      <c r="I10" s="505">
        <f t="shared" si="2"/>
        <v>111565</v>
      </c>
      <c r="J10" s="506">
        <f>ROUND(I10/$D10*100,1)</f>
        <v>88.2</v>
      </c>
      <c r="K10" s="503">
        <f t="shared" si="2"/>
        <v>0</v>
      </c>
      <c r="L10" s="507">
        <f t="shared" si="2"/>
        <v>0</v>
      </c>
      <c r="M10" s="508">
        <f t="shared" si="2"/>
        <v>0</v>
      </c>
      <c r="N10" s="509">
        <f t="shared" si="2"/>
        <v>0</v>
      </c>
      <c r="O10" s="507">
        <f t="shared" si="2"/>
        <v>0</v>
      </c>
      <c r="P10" s="506">
        <v>0</v>
      </c>
    </row>
    <row r="11" spans="1:16" s="459" customFormat="1" ht="14.1" hidden="1" customHeight="1">
      <c r="B11" s="500"/>
      <c r="C11" s="501" t="s">
        <v>66</v>
      </c>
      <c r="D11" s="510">
        <f t="shared" si="2"/>
        <v>212437</v>
      </c>
      <c r="E11" s="511">
        <f t="shared" si="2"/>
        <v>64471</v>
      </c>
      <c r="F11" s="512">
        <f>ROUND(E11/D11*100,1)</f>
        <v>30.3</v>
      </c>
      <c r="G11" s="511">
        <f t="shared" si="2"/>
        <v>55962</v>
      </c>
      <c r="H11" s="512">
        <f>ROUND(G11/$D11*100,1)</f>
        <v>26.3</v>
      </c>
      <c r="I11" s="513">
        <f t="shared" si="2"/>
        <v>156475</v>
      </c>
      <c r="J11" s="514">
        <f>ROUND(I11/$D11*100,1)</f>
        <v>73.7</v>
      </c>
      <c r="K11" s="511">
        <f t="shared" si="2"/>
        <v>0</v>
      </c>
      <c r="L11" s="515">
        <f t="shared" si="2"/>
        <v>0</v>
      </c>
      <c r="M11" s="516">
        <f t="shared" si="2"/>
        <v>0</v>
      </c>
      <c r="N11" s="517">
        <f t="shared" si="2"/>
        <v>0</v>
      </c>
      <c r="O11" s="515">
        <f t="shared" si="2"/>
        <v>0</v>
      </c>
      <c r="P11" s="514">
        <v>0</v>
      </c>
    </row>
    <row r="12" spans="1:16" s="459" customFormat="1" ht="15" hidden="1" customHeight="1">
      <c r="B12" s="518"/>
      <c r="C12" s="519" t="s">
        <v>293</v>
      </c>
      <c r="D12" s="520">
        <f>SUM(D13:D16)</f>
        <v>0</v>
      </c>
      <c r="E12" s="521">
        <f>SUM(E13:E16)</f>
        <v>0</v>
      </c>
      <c r="F12" s="492">
        <f t="shared" ref="F12:O12" si="3">SUM(F13:F16)</f>
        <v>0</v>
      </c>
      <c r="G12" s="521">
        <f t="shared" si="3"/>
        <v>0</v>
      </c>
      <c r="H12" s="492">
        <f t="shared" si="3"/>
        <v>0</v>
      </c>
      <c r="I12" s="522">
        <f t="shared" si="3"/>
        <v>0</v>
      </c>
      <c r="J12" s="494">
        <f t="shared" si="3"/>
        <v>0</v>
      </c>
      <c r="K12" s="521">
        <f t="shared" si="3"/>
        <v>0</v>
      </c>
      <c r="L12" s="523">
        <f t="shared" si="3"/>
        <v>0</v>
      </c>
      <c r="M12" s="524">
        <f t="shared" si="3"/>
        <v>0</v>
      </c>
      <c r="N12" s="525">
        <f t="shared" si="3"/>
        <v>0</v>
      </c>
      <c r="O12" s="523">
        <f t="shared" si="3"/>
        <v>0</v>
      </c>
      <c r="P12" s="526">
        <f>SUM(P13:P16)</f>
        <v>0</v>
      </c>
    </row>
    <row r="13" spans="1:16" s="459" customFormat="1" ht="14.1" hidden="1" customHeight="1">
      <c r="B13" s="518"/>
      <c r="C13" s="527" t="s">
        <v>63</v>
      </c>
      <c r="D13" s="528">
        <v>0</v>
      </c>
      <c r="E13" s="529">
        <v>0</v>
      </c>
      <c r="F13" s="504">
        <v>0</v>
      </c>
      <c r="G13" s="529">
        <v>0</v>
      </c>
      <c r="H13" s="504">
        <v>0</v>
      </c>
      <c r="I13" s="530">
        <v>0</v>
      </c>
      <c r="J13" s="506">
        <v>0</v>
      </c>
      <c r="K13" s="529">
        <v>0</v>
      </c>
      <c r="L13" s="531">
        <v>0</v>
      </c>
      <c r="M13" s="532">
        <v>0</v>
      </c>
      <c r="N13" s="533">
        <v>0</v>
      </c>
      <c r="O13" s="534">
        <v>0</v>
      </c>
      <c r="P13" s="532">
        <v>0</v>
      </c>
    </row>
    <row r="14" spans="1:16" s="459" customFormat="1" ht="14.1" hidden="1" customHeight="1">
      <c r="B14" s="518"/>
      <c r="C14" s="527" t="s">
        <v>199</v>
      </c>
      <c r="D14" s="535">
        <v>0</v>
      </c>
      <c r="E14" s="529">
        <v>0</v>
      </c>
      <c r="F14" s="504">
        <v>0</v>
      </c>
      <c r="G14" s="529">
        <v>0</v>
      </c>
      <c r="H14" s="504">
        <v>0</v>
      </c>
      <c r="I14" s="530">
        <v>0</v>
      </c>
      <c r="J14" s="506">
        <v>0</v>
      </c>
      <c r="K14" s="529">
        <v>0</v>
      </c>
      <c r="L14" s="531">
        <v>0</v>
      </c>
      <c r="M14" s="532">
        <v>0</v>
      </c>
      <c r="N14" s="533">
        <v>0</v>
      </c>
      <c r="O14" s="534">
        <v>0</v>
      </c>
      <c r="P14" s="532">
        <v>0</v>
      </c>
    </row>
    <row r="15" spans="1:16" s="459" customFormat="1" ht="14.1" hidden="1" customHeight="1">
      <c r="B15" s="518"/>
      <c r="C15" s="527" t="s">
        <v>65</v>
      </c>
      <c r="D15" s="528">
        <v>0</v>
      </c>
      <c r="E15" s="529">
        <v>0</v>
      </c>
      <c r="F15" s="504">
        <v>0</v>
      </c>
      <c r="G15" s="529">
        <v>0</v>
      </c>
      <c r="H15" s="504">
        <v>0</v>
      </c>
      <c r="I15" s="530">
        <v>0</v>
      </c>
      <c r="J15" s="506">
        <v>0</v>
      </c>
      <c r="K15" s="529">
        <v>0</v>
      </c>
      <c r="L15" s="531">
        <v>0</v>
      </c>
      <c r="M15" s="532">
        <v>0</v>
      </c>
      <c r="N15" s="533">
        <v>0</v>
      </c>
      <c r="O15" s="534">
        <v>0</v>
      </c>
      <c r="P15" s="532">
        <v>0</v>
      </c>
    </row>
    <row r="16" spans="1:16" s="459" customFormat="1" ht="14.1" hidden="1" customHeight="1">
      <c r="B16" s="518"/>
      <c r="C16" s="527" t="s">
        <v>66</v>
      </c>
      <c r="D16" s="536">
        <v>0</v>
      </c>
      <c r="E16" s="537">
        <v>0</v>
      </c>
      <c r="F16" s="512">
        <v>0</v>
      </c>
      <c r="G16" s="537">
        <v>0</v>
      </c>
      <c r="H16" s="512">
        <v>0</v>
      </c>
      <c r="I16" s="538">
        <v>0</v>
      </c>
      <c r="J16" s="514">
        <v>0</v>
      </c>
      <c r="K16" s="537">
        <v>0</v>
      </c>
      <c r="L16" s="539">
        <v>0</v>
      </c>
      <c r="M16" s="540">
        <v>0</v>
      </c>
      <c r="N16" s="541">
        <v>0</v>
      </c>
      <c r="O16" s="542">
        <v>0</v>
      </c>
      <c r="P16" s="540">
        <v>0</v>
      </c>
    </row>
    <row r="17" spans="2:16" s="459" customFormat="1" ht="15" hidden="1" customHeight="1">
      <c r="B17" s="518"/>
      <c r="C17" s="519" t="s">
        <v>294</v>
      </c>
      <c r="D17" s="520">
        <f t="shared" ref="D17:O17" si="4">SUM(D18:D21)</f>
        <v>614660</v>
      </c>
      <c r="E17" s="521">
        <f t="shared" si="4"/>
        <v>347135</v>
      </c>
      <c r="F17" s="492">
        <f>ROUND(E17/D17*100,1)</f>
        <v>56.5</v>
      </c>
      <c r="G17" s="521">
        <f t="shared" si="4"/>
        <v>75257</v>
      </c>
      <c r="H17" s="492">
        <f>ROUND(G17/$D17*100,1)</f>
        <v>12.2</v>
      </c>
      <c r="I17" s="522">
        <f t="shared" si="4"/>
        <v>539403</v>
      </c>
      <c r="J17" s="494">
        <f>ROUND(I17/$D17*100,1)</f>
        <v>87.8</v>
      </c>
      <c r="K17" s="521">
        <f t="shared" si="4"/>
        <v>0</v>
      </c>
      <c r="L17" s="523">
        <f t="shared" si="4"/>
        <v>0</v>
      </c>
      <c r="M17" s="524">
        <f t="shared" si="4"/>
        <v>0</v>
      </c>
      <c r="N17" s="525">
        <f t="shared" si="4"/>
        <v>123</v>
      </c>
      <c r="O17" s="523">
        <f t="shared" si="4"/>
        <v>4</v>
      </c>
      <c r="P17" s="494">
        <f>SUM(P18:P21)</f>
        <v>30.8</v>
      </c>
    </row>
    <row r="18" spans="2:16" s="459" customFormat="1" ht="14.1" hidden="1" customHeight="1">
      <c r="B18" s="518"/>
      <c r="C18" s="527" t="s">
        <v>63</v>
      </c>
      <c r="D18" s="543">
        <f>SUM(G18,I18)</f>
        <v>91095</v>
      </c>
      <c r="E18" s="529">
        <v>45028</v>
      </c>
      <c r="F18" s="504">
        <f>ROUND(E18/D18*100,1)</f>
        <v>49.4</v>
      </c>
      <c r="G18" s="529">
        <v>4369</v>
      </c>
      <c r="H18" s="504">
        <f t="shared" ref="H18:H24" si="5">ROUND(G18/$D18*100,1)</f>
        <v>4.8</v>
      </c>
      <c r="I18" s="530">
        <v>86726</v>
      </c>
      <c r="J18" s="506">
        <f>ROUND(I18/$D18*100,1)</f>
        <v>95.2</v>
      </c>
      <c r="K18" s="529">
        <v>0</v>
      </c>
      <c r="L18" s="531">
        <v>0</v>
      </c>
      <c r="M18" s="532">
        <v>0</v>
      </c>
      <c r="N18" s="533">
        <v>123</v>
      </c>
      <c r="O18" s="534">
        <v>4</v>
      </c>
      <c r="P18" s="506">
        <v>30.8</v>
      </c>
    </row>
    <row r="19" spans="2:16" s="459" customFormat="1" ht="14.1" hidden="1" customHeight="1">
      <c r="B19" s="518"/>
      <c r="C19" s="527" t="s">
        <v>199</v>
      </c>
      <c r="D19" s="543">
        <f>SUM(G19,I19)</f>
        <v>184637</v>
      </c>
      <c r="E19" s="529">
        <v>128331</v>
      </c>
      <c r="F19" s="504">
        <f>ROUND(E19/D19*100,1)</f>
        <v>69.5</v>
      </c>
      <c r="G19" s="529">
        <v>0</v>
      </c>
      <c r="H19" s="504">
        <f t="shared" si="5"/>
        <v>0</v>
      </c>
      <c r="I19" s="530">
        <v>184637</v>
      </c>
      <c r="J19" s="506">
        <f>ROUND(I19/$D19*100,1)</f>
        <v>100</v>
      </c>
      <c r="K19" s="544">
        <v>0</v>
      </c>
      <c r="L19" s="545">
        <v>0</v>
      </c>
      <c r="M19" s="546">
        <v>0</v>
      </c>
      <c r="N19" s="533">
        <v>0</v>
      </c>
      <c r="O19" s="534">
        <v>0</v>
      </c>
      <c r="P19" s="547">
        <v>0</v>
      </c>
    </row>
    <row r="20" spans="2:16" s="459" customFormat="1" ht="14.1" hidden="1" customHeight="1">
      <c r="B20" s="518"/>
      <c r="C20" s="527" t="s">
        <v>65</v>
      </c>
      <c r="D20" s="543">
        <f>SUM(G20,I20)</f>
        <v>126491</v>
      </c>
      <c r="E20" s="529">
        <v>109305</v>
      </c>
      <c r="F20" s="504">
        <f>ROUND(E20/D20*100,1)</f>
        <v>86.4</v>
      </c>
      <c r="G20" s="529">
        <v>14926</v>
      </c>
      <c r="H20" s="504">
        <f t="shared" si="5"/>
        <v>11.8</v>
      </c>
      <c r="I20" s="530">
        <v>111565</v>
      </c>
      <c r="J20" s="506">
        <f>ROUND(I20/$D20*100,1)</f>
        <v>88.2</v>
      </c>
      <c r="K20" s="529">
        <v>0</v>
      </c>
      <c r="L20" s="531">
        <v>0</v>
      </c>
      <c r="M20" s="532">
        <v>0</v>
      </c>
      <c r="N20" s="533">
        <v>0</v>
      </c>
      <c r="O20" s="534">
        <v>0</v>
      </c>
      <c r="P20" s="506">
        <v>0</v>
      </c>
    </row>
    <row r="21" spans="2:16" s="459" customFormat="1" ht="14.1" hidden="1" customHeight="1">
      <c r="B21" s="518"/>
      <c r="C21" s="527" t="s">
        <v>66</v>
      </c>
      <c r="D21" s="543">
        <f>SUM(G21,I21)</f>
        <v>212437</v>
      </c>
      <c r="E21" s="537">
        <v>64471</v>
      </c>
      <c r="F21" s="512">
        <f>ROUND(E21/D21*100,1)</f>
        <v>30.3</v>
      </c>
      <c r="G21" s="537">
        <v>55962</v>
      </c>
      <c r="H21" s="512">
        <f t="shared" si="5"/>
        <v>26.3</v>
      </c>
      <c r="I21" s="538">
        <v>156475</v>
      </c>
      <c r="J21" s="514">
        <f>ROUND(I21/$D21*100,1)</f>
        <v>73.7</v>
      </c>
      <c r="K21" s="537">
        <v>0</v>
      </c>
      <c r="L21" s="539">
        <v>0</v>
      </c>
      <c r="M21" s="540">
        <v>0</v>
      </c>
      <c r="N21" s="541">
        <v>0</v>
      </c>
      <c r="O21" s="542">
        <v>0</v>
      </c>
      <c r="P21" s="514">
        <v>0</v>
      </c>
    </row>
    <row r="22" spans="2:16" s="459" customFormat="1" ht="14.25" hidden="1" customHeight="1">
      <c r="B22" s="518"/>
      <c r="C22" s="548" t="s">
        <v>295</v>
      </c>
      <c r="D22" s="520">
        <f t="shared" ref="D22:O22" si="6">SUM(D23:D26)</f>
        <v>5399</v>
      </c>
      <c r="E22" s="521">
        <f t="shared" si="6"/>
        <v>0</v>
      </c>
      <c r="F22" s="492">
        <f t="shared" si="6"/>
        <v>0</v>
      </c>
      <c r="G22" s="521">
        <f t="shared" si="6"/>
        <v>5399</v>
      </c>
      <c r="H22" s="492">
        <f t="shared" si="5"/>
        <v>100</v>
      </c>
      <c r="I22" s="522">
        <f t="shared" si="6"/>
        <v>0</v>
      </c>
      <c r="J22" s="494">
        <f t="shared" si="6"/>
        <v>0</v>
      </c>
      <c r="K22" s="521">
        <f t="shared" si="6"/>
        <v>0</v>
      </c>
      <c r="L22" s="523">
        <f t="shared" si="6"/>
        <v>0</v>
      </c>
      <c r="M22" s="524">
        <f t="shared" si="6"/>
        <v>0</v>
      </c>
      <c r="N22" s="525">
        <f t="shared" si="6"/>
        <v>0</v>
      </c>
      <c r="O22" s="523">
        <f t="shared" si="6"/>
        <v>0</v>
      </c>
      <c r="P22" s="494">
        <f>SUM(P23:P26)</f>
        <v>0</v>
      </c>
    </row>
    <row r="23" spans="2:16" s="459" customFormat="1" ht="14.1" hidden="1" customHeight="1">
      <c r="B23" s="518"/>
      <c r="C23" s="527" t="s">
        <v>63</v>
      </c>
      <c r="D23" s="543">
        <v>0</v>
      </c>
      <c r="E23" s="529">
        <v>0</v>
      </c>
      <c r="F23" s="504">
        <v>0</v>
      </c>
      <c r="G23" s="529">
        <v>0</v>
      </c>
      <c r="H23" s="504">
        <v>0</v>
      </c>
      <c r="I23" s="530">
        <v>0</v>
      </c>
      <c r="J23" s="506">
        <v>0</v>
      </c>
      <c r="K23" s="529">
        <v>0</v>
      </c>
      <c r="L23" s="531">
        <v>0</v>
      </c>
      <c r="M23" s="532">
        <v>0</v>
      </c>
      <c r="N23" s="533">
        <v>0</v>
      </c>
      <c r="O23" s="534">
        <v>0</v>
      </c>
      <c r="P23" s="506">
        <v>0</v>
      </c>
    </row>
    <row r="24" spans="2:16" s="459" customFormat="1" ht="14.1" hidden="1" customHeight="1">
      <c r="B24" s="518"/>
      <c r="C24" s="527" t="s">
        <v>199</v>
      </c>
      <c r="D24" s="543">
        <v>5399</v>
      </c>
      <c r="E24" s="529">
        <v>0</v>
      </c>
      <c r="F24" s="504">
        <v>0</v>
      </c>
      <c r="G24" s="529">
        <v>5399</v>
      </c>
      <c r="H24" s="504">
        <f t="shared" si="5"/>
        <v>100</v>
      </c>
      <c r="I24" s="530">
        <v>0</v>
      </c>
      <c r="J24" s="506">
        <v>0</v>
      </c>
      <c r="K24" s="529">
        <v>0</v>
      </c>
      <c r="L24" s="531">
        <v>0</v>
      </c>
      <c r="M24" s="532">
        <v>0</v>
      </c>
      <c r="N24" s="533">
        <v>0</v>
      </c>
      <c r="O24" s="534">
        <v>0</v>
      </c>
      <c r="P24" s="506">
        <v>0</v>
      </c>
    </row>
    <row r="25" spans="2:16" s="459" customFormat="1" ht="14.1" hidden="1" customHeight="1">
      <c r="B25" s="518"/>
      <c r="C25" s="527" t="s">
        <v>65</v>
      </c>
      <c r="D25" s="543">
        <v>0</v>
      </c>
      <c r="E25" s="529">
        <v>0</v>
      </c>
      <c r="F25" s="504">
        <v>0</v>
      </c>
      <c r="G25" s="529">
        <v>0</v>
      </c>
      <c r="H25" s="504">
        <v>0</v>
      </c>
      <c r="I25" s="530">
        <v>0</v>
      </c>
      <c r="J25" s="506">
        <v>0</v>
      </c>
      <c r="K25" s="529">
        <v>0</v>
      </c>
      <c r="L25" s="531">
        <v>0</v>
      </c>
      <c r="M25" s="532">
        <v>0</v>
      </c>
      <c r="N25" s="533">
        <v>0</v>
      </c>
      <c r="O25" s="534">
        <v>0</v>
      </c>
      <c r="P25" s="506">
        <v>0</v>
      </c>
    </row>
    <row r="26" spans="2:16" s="459" customFormat="1" ht="14.1" hidden="1" customHeight="1">
      <c r="B26" s="549"/>
      <c r="C26" s="550" t="s">
        <v>66</v>
      </c>
      <c r="D26" s="551">
        <v>0</v>
      </c>
      <c r="E26" s="552">
        <v>0</v>
      </c>
      <c r="F26" s="553">
        <v>0</v>
      </c>
      <c r="G26" s="552">
        <v>0</v>
      </c>
      <c r="H26" s="553">
        <v>0</v>
      </c>
      <c r="I26" s="554">
        <v>0</v>
      </c>
      <c r="J26" s="555">
        <v>0</v>
      </c>
      <c r="K26" s="552">
        <v>0</v>
      </c>
      <c r="L26" s="556">
        <v>0</v>
      </c>
      <c r="M26" s="557">
        <v>0</v>
      </c>
      <c r="N26" s="558">
        <v>0</v>
      </c>
      <c r="O26" s="559">
        <v>0</v>
      </c>
      <c r="P26" s="555">
        <v>0</v>
      </c>
    </row>
    <row r="27" spans="2:16" s="488" customFormat="1" ht="15" hidden="1" customHeight="1">
      <c r="B27" s="746" t="s">
        <v>296</v>
      </c>
      <c r="C27" s="750"/>
      <c r="D27" s="560">
        <v>401231</v>
      </c>
      <c r="E27" s="561">
        <v>276244</v>
      </c>
      <c r="F27" s="562">
        <f>ROUND(E27/D27*100,1)</f>
        <v>68.8</v>
      </c>
      <c r="G27" s="561">
        <v>28285</v>
      </c>
      <c r="H27" s="562">
        <f>ROUND(G27/$D27*100,1)</f>
        <v>7</v>
      </c>
      <c r="I27" s="563">
        <v>372946</v>
      </c>
      <c r="J27" s="564">
        <f>ROUND(I27/$D27*100,1)</f>
        <v>93</v>
      </c>
      <c r="K27" s="561">
        <v>0</v>
      </c>
      <c r="L27" s="565">
        <v>0</v>
      </c>
      <c r="M27" s="566">
        <v>0</v>
      </c>
      <c r="N27" s="567">
        <v>247</v>
      </c>
      <c r="O27" s="565">
        <v>11</v>
      </c>
      <c r="P27" s="564">
        <v>22.5</v>
      </c>
    </row>
    <row r="28" spans="2:16" s="459" customFormat="1" ht="15" hidden="1" customHeight="1">
      <c r="B28" s="518"/>
      <c r="C28" s="519" t="s">
        <v>293</v>
      </c>
      <c r="D28" s="520">
        <v>0</v>
      </c>
      <c r="E28" s="521">
        <v>0</v>
      </c>
      <c r="F28" s="492">
        <v>0</v>
      </c>
      <c r="G28" s="521">
        <v>0</v>
      </c>
      <c r="H28" s="492">
        <v>0</v>
      </c>
      <c r="I28" s="522">
        <v>0</v>
      </c>
      <c r="J28" s="494">
        <v>0</v>
      </c>
      <c r="K28" s="521">
        <v>0</v>
      </c>
      <c r="L28" s="523">
        <v>0</v>
      </c>
      <c r="M28" s="524">
        <v>0</v>
      </c>
      <c r="N28" s="525">
        <v>0</v>
      </c>
      <c r="O28" s="523">
        <v>0</v>
      </c>
      <c r="P28" s="494">
        <v>0</v>
      </c>
    </row>
    <row r="29" spans="2:16" s="459" customFormat="1" ht="15" hidden="1" customHeight="1">
      <c r="B29" s="518"/>
      <c r="C29" s="519" t="s">
        <v>297</v>
      </c>
      <c r="D29" s="520">
        <v>401231</v>
      </c>
      <c r="E29" s="521">
        <v>276244</v>
      </c>
      <c r="F29" s="492">
        <f>ROUND(E29/D29*100,1)</f>
        <v>68.8</v>
      </c>
      <c r="G29" s="521">
        <v>28285</v>
      </c>
      <c r="H29" s="492">
        <f>ROUND(G29/$D29*100,1)</f>
        <v>7</v>
      </c>
      <c r="I29" s="522">
        <v>372946</v>
      </c>
      <c r="J29" s="494">
        <f>ROUND(I29/$D29*100,1)</f>
        <v>93</v>
      </c>
      <c r="K29" s="521">
        <v>0</v>
      </c>
      <c r="L29" s="523">
        <v>0</v>
      </c>
      <c r="M29" s="524">
        <v>0</v>
      </c>
      <c r="N29" s="525">
        <v>247</v>
      </c>
      <c r="O29" s="523">
        <v>11</v>
      </c>
      <c r="P29" s="494">
        <v>22.5</v>
      </c>
    </row>
    <row r="30" spans="2:16" s="459" customFormat="1" ht="15" hidden="1" customHeight="1">
      <c r="B30" s="549"/>
      <c r="C30" s="568" t="s">
        <v>295</v>
      </c>
      <c r="D30" s="569">
        <v>0</v>
      </c>
      <c r="E30" s="570">
        <v>0</v>
      </c>
      <c r="F30" s="571">
        <v>0</v>
      </c>
      <c r="G30" s="570">
        <v>0</v>
      </c>
      <c r="H30" s="571">
        <v>0</v>
      </c>
      <c r="I30" s="572">
        <v>0</v>
      </c>
      <c r="J30" s="573">
        <v>0</v>
      </c>
      <c r="K30" s="570">
        <v>0</v>
      </c>
      <c r="L30" s="574">
        <v>0</v>
      </c>
      <c r="M30" s="575">
        <v>0</v>
      </c>
      <c r="N30" s="576">
        <v>0</v>
      </c>
      <c r="O30" s="574">
        <v>0</v>
      </c>
      <c r="P30" s="573">
        <v>0</v>
      </c>
    </row>
    <row r="31" spans="2:16" s="488" customFormat="1" ht="15" hidden="1" customHeight="1">
      <c r="B31" s="746" t="s">
        <v>298</v>
      </c>
      <c r="C31" s="750"/>
      <c r="D31" s="560">
        <v>401944</v>
      </c>
      <c r="E31" s="561">
        <v>277176</v>
      </c>
      <c r="F31" s="562">
        <f>ROUND(E31/D31*100,1)</f>
        <v>69</v>
      </c>
      <c r="G31" s="561">
        <v>28444</v>
      </c>
      <c r="H31" s="562">
        <f>ROUND(G31/$D31*100,1)</f>
        <v>7.1</v>
      </c>
      <c r="I31" s="563">
        <v>373500</v>
      </c>
      <c r="J31" s="564">
        <f>ROUND(I31/$D31*100,1)</f>
        <v>92.9</v>
      </c>
      <c r="K31" s="561">
        <v>0</v>
      </c>
      <c r="L31" s="565">
        <v>0</v>
      </c>
      <c r="M31" s="566">
        <v>0</v>
      </c>
      <c r="N31" s="567">
        <v>247</v>
      </c>
      <c r="O31" s="565">
        <v>11</v>
      </c>
      <c r="P31" s="564">
        <v>22.5</v>
      </c>
    </row>
    <row r="32" spans="2:16" s="459" customFormat="1" ht="15" hidden="1" customHeight="1">
      <c r="B32" s="518"/>
      <c r="C32" s="519" t="s">
        <v>293</v>
      </c>
      <c r="D32" s="520">
        <v>0</v>
      </c>
      <c r="E32" s="521">
        <v>0</v>
      </c>
      <c r="F32" s="492">
        <v>0</v>
      </c>
      <c r="G32" s="521">
        <v>0</v>
      </c>
      <c r="H32" s="492">
        <v>0</v>
      </c>
      <c r="I32" s="522">
        <v>0</v>
      </c>
      <c r="J32" s="494">
        <v>0</v>
      </c>
      <c r="K32" s="521">
        <v>0</v>
      </c>
      <c r="L32" s="523">
        <v>0</v>
      </c>
      <c r="M32" s="524">
        <v>0</v>
      </c>
      <c r="N32" s="525">
        <v>0</v>
      </c>
      <c r="O32" s="523">
        <v>0</v>
      </c>
      <c r="P32" s="494">
        <v>0</v>
      </c>
    </row>
    <row r="33" spans="2:17" s="459" customFormat="1" ht="15" hidden="1" customHeight="1">
      <c r="B33" s="518"/>
      <c r="C33" s="519" t="s">
        <v>297</v>
      </c>
      <c r="D33" s="520">
        <v>401944</v>
      </c>
      <c r="E33" s="521">
        <v>277176</v>
      </c>
      <c r="F33" s="492">
        <f>ROUND(E33/D33*100,1)</f>
        <v>69</v>
      </c>
      <c r="G33" s="521">
        <v>28444</v>
      </c>
      <c r="H33" s="492">
        <f>ROUND(G33/$D33*100,1)</f>
        <v>7.1</v>
      </c>
      <c r="I33" s="522">
        <v>373500</v>
      </c>
      <c r="J33" s="494">
        <f>ROUND(I33/$D33*100,1)</f>
        <v>92.9</v>
      </c>
      <c r="K33" s="521">
        <v>0</v>
      </c>
      <c r="L33" s="523">
        <v>0</v>
      </c>
      <c r="M33" s="524">
        <v>0</v>
      </c>
      <c r="N33" s="525">
        <v>247</v>
      </c>
      <c r="O33" s="523">
        <v>11</v>
      </c>
      <c r="P33" s="494">
        <v>22.5</v>
      </c>
    </row>
    <row r="34" spans="2:17" s="459" customFormat="1" ht="15" hidden="1" customHeight="1">
      <c r="B34" s="549"/>
      <c r="C34" s="568" t="s">
        <v>295</v>
      </c>
      <c r="D34" s="569">
        <v>0</v>
      </c>
      <c r="E34" s="570">
        <v>0</v>
      </c>
      <c r="F34" s="571">
        <v>0</v>
      </c>
      <c r="G34" s="570">
        <v>0</v>
      </c>
      <c r="H34" s="571">
        <v>0</v>
      </c>
      <c r="I34" s="572">
        <v>0</v>
      </c>
      <c r="J34" s="573">
        <v>0</v>
      </c>
      <c r="K34" s="570">
        <v>0</v>
      </c>
      <c r="L34" s="574">
        <v>0</v>
      </c>
      <c r="M34" s="575">
        <v>0</v>
      </c>
      <c r="N34" s="576">
        <v>0</v>
      </c>
      <c r="O34" s="574">
        <v>0</v>
      </c>
      <c r="P34" s="573">
        <v>0</v>
      </c>
    </row>
    <row r="35" spans="2:17" s="488" customFormat="1" ht="15" hidden="1" customHeight="1">
      <c r="B35" s="748" t="s">
        <v>299</v>
      </c>
      <c r="C35" s="749"/>
      <c r="D35" s="577">
        <v>400480</v>
      </c>
      <c r="E35" s="578">
        <v>275816</v>
      </c>
      <c r="F35" s="579">
        <f>ROUND(E35/D35*100,1)</f>
        <v>68.900000000000006</v>
      </c>
      <c r="G35" s="578">
        <v>28444</v>
      </c>
      <c r="H35" s="579">
        <f>ROUND(G35/$D35*100,1)</f>
        <v>7.1</v>
      </c>
      <c r="I35" s="580">
        <v>372036</v>
      </c>
      <c r="J35" s="581">
        <f>ROUND(I35/$D35*100,1)</f>
        <v>92.9</v>
      </c>
      <c r="K35" s="578">
        <v>0</v>
      </c>
      <c r="L35" s="582">
        <v>0</v>
      </c>
      <c r="M35" s="583">
        <v>0</v>
      </c>
      <c r="N35" s="584">
        <v>247</v>
      </c>
      <c r="O35" s="582">
        <v>11</v>
      </c>
      <c r="P35" s="581">
        <v>22.5</v>
      </c>
    </row>
    <row r="36" spans="2:17" s="459" customFormat="1" ht="15" hidden="1" customHeight="1">
      <c r="B36" s="518"/>
      <c r="C36" s="519" t="s">
        <v>293</v>
      </c>
      <c r="D36" s="520">
        <v>0</v>
      </c>
      <c r="E36" s="521">
        <v>0</v>
      </c>
      <c r="F36" s="492">
        <v>0</v>
      </c>
      <c r="G36" s="521">
        <v>0</v>
      </c>
      <c r="H36" s="492">
        <v>0</v>
      </c>
      <c r="I36" s="522">
        <v>0</v>
      </c>
      <c r="J36" s="494">
        <v>0</v>
      </c>
      <c r="K36" s="521">
        <v>0</v>
      </c>
      <c r="L36" s="523">
        <v>0</v>
      </c>
      <c r="M36" s="524">
        <v>0</v>
      </c>
      <c r="N36" s="525">
        <v>0</v>
      </c>
      <c r="O36" s="523">
        <v>0</v>
      </c>
      <c r="P36" s="494">
        <v>0</v>
      </c>
    </row>
    <row r="37" spans="2:17" s="459" customFormat="1" ht="15" hidden="1" customHeight="1">
      <c r="B37" s="518"/>
      <c r="C37" s="519" t="s">
        <v>297</v>
      </c>
      <c r="D37" s="520">
        <v>400480</v>
      </c>
      <c r="E37" s="521">
        <v>275816</v>
      </c>
      <c r="F37" s="492">
        <f>ROUND(E37/D37*100,1)</f>
        <v>68.900000000000006</v>
      </c>
      <c r="G37" s="521">
        <v>28444</v>
      </c>
      <c r="H37" s="492">
        <f>ROUND(G37/$D37*100,1)</f>
        <v>7.1</v>
      </c>
      <c r="I37" s="522">
        <v>372036</v>
      </c>
      <c r="J37" s="494">
        <f>ROUND(I37/$D37*100,1)</f>
        <v>92.9</v>
      </c>
      <c r="K37" s="521">
        <v>0</v>
      </c>
      <c r="L37" s="523">
        <v>0</v>
      </c>
      <c r="M37" s="524">
        <v>0</v>
      </c>
      <c r="N37" s="525">
        <v>247</v>
      </c>
      <c r="O37" s="523">
        <v>11</v>
      </c>
      <c r="P37" s="494">
        <v>22.5</v>
      </c>
    </row>
    <row r="38" spans="2:17" s="459" customFormat="1" ht="15" hidden="1" customHeight="1">
      <c r="B38" s="549"/>
      <c r="C38" s="568" t="s">
        <v>295</v>
      </c>
      <c r="D38" s="569">
        <v>0</v>
      </c>
      <c r="E38" s="570">
        <v>0</v>
      </c>
      <c r="F38" s="571">
        <v>0</v>
      </c>
      <c r="G38" s="570">
        <v>0</v>
      </c>
      <c r="H38" s="571">
        <v>0</v>
      </c>
      <c r="I38" s="572">
        <v>0</v>
      </c>
      <c r="J38" s="573">
        <v>0</v>
      </c>
      <c r="K38" s="570">
        <v>0</v>
      </c>
      <c r="L38" s="574">
        <v>0</v>
      </c>
      <c r="M38" s="575">
        <v>0</v>
      </c>
      <c r="N38" s="576">
        <v>0</v>
      </c>
      <c r="O38" s="574">
        <v>0</v>
      </c>
      <c r="P38" s="573">
        <v>0</v>
      </c>
    </row>
    <row r="39" spans="2:17" s="488" customFormat="1" ht="15" hidden="1" customHeight="1">
      <c r="B39" s="748" t="s">
        <v>300</v>
      </c>
      <c r="C39" s="749"/>
      <c r="D39" s="577">
        <f>D41</f>
        <v>400480</v>
      </c>
      <c r="E39" s="578">
        <f>E41</f>
        <v>275816</v>
      </c>
      <c r="F39" s="579">
        <f>ROUND(E39/D39*100,1)</f>
        <v>68.900000000000006</v>
      </c>
      <c r="G39" s="578">
        <f>G41</f>
        <v>28444</v>
      </c>
      <c r="H39" s="579">
        <f>ROUND(G39/$D39*100,1)</f>
        <v>7.1</v>
      </c>
      <c r="I39" s="580">
        <f>I41</f>
        <v>372036</v>
      </c>
      <c r="J39" s="581">
        <f>ROUND(I39/$D39*100,1)</f>
        <v>92.9</v>
      </c>
      <c r="K39" s="578">
        <v>0</v>
      </c>
      <c r="L39" s="582">
        <v>0</v>
      </c>
      <c r="M39" s="583">
        <v>0</v>
      </c>
      <c r="N39" s="584">
        <f>N41</f>
        <v>247</v>
      </c>
      <c r="O39" s="582">
        <f>O41</f>
        <v>11</v>
      </c>
      <c r="P39" s="581">
        <f>P41</f>
        <v>22.5</v>
      </c>
    </row>
    <row r="40" spans="2:17" s="459" customFormat="1" ht="15" hidden="1" customHeight="1">
      <c r="B40" s="518"/>
      <c r="C40" s="519" t="s">
        <v>293</v>
      </c>
      <c r="D40" s="520">
        <v>0</v>
      </c>
      <c r="E40" s="521">
        <v>0</v>
      </c>
      <c r="F40" s="492">
        <v>0</v>
      </c>
      <c r="G40" s="521">
        <v>0</v>
      </c>
      <c r="H40" s="492">
        <v>0</v>
      </c>
      <c r="I40" s="522">
        <v>0</v>
      </c>
      <c r="J40" s="494">
        <v>0</v>
      </c>
      <c r="K40" s="521">
        <v>0</v>
      </c>
      <c r="L40" s="523">
        <v>0</v>
      </c>
      <c r="M40" s="524">
        <v>0</v>
      </c>
      <c r="N40" s="525">
        <v>0</v>
      </c>
      <c r="O40" s="523">
        <v>0</v>
      </c>
      <c r="P40" s="494">
        <v>0</v>
      </c>
    </row>
    <row r="41" spans="2:17" s="459" customFormat="1" ht="15" hidden="1" customHeight="1">
      <c r="B41" s="518"/>
      <c r="C41" s="519" t="s">
        <v>297</v>
      </c>
      <c r="D41" s="520">
        <v>400480</v>
      </c>
      <c r="E41" s="521">
        <v>275816</v>
      </c>
      <c r="F41" s="492">
        <f>ROUND(E41/D41*100,1)</f>
        <v>68.900000000000006</v>
      </c>
      <c r="G41" s="521">
        <v>28444</v>
      </c>
      <c r="H41" s="492">
        <f>ROUND(G41/$D41*100,1)</f>
        <v>7.1</v>
      </c>
      <c r="I41" s="522">
        <v>372036</v>
      </c>
      <c r="J41" s="494">
        <f>ROUND(I41/$D41*100,1)</f>
        <v>92.9</v>
      </c>
      <c r="K41" s="521">
        <v>0</v>
      </c>
      <c r="L41" s="523">
        <v>0</v>
      </c>
      <c r="M41" s="524">
        <v>0</v>
      </c>
      <c r="N41" s="525">
        <v>247</v>
      </c>
      <c r="O41" s="523">
        <v>11</v>
      </c>
      <c r="P41" s="494">
        <v>22.5</v>
      </c>
    </row>
    <row r="42" spans="2:17" s="459" customFormat="1" ht="15" hidden="1" customHeight="1">
      <c r="B42" s="549"/>
      <c r="C42" s="568" t="s">
        <v>295</v>
      </c>
      <c r="D42" s="569">
        <v>0</v>
      </c>
      <c r="E42" s="570">
        <v>0</v>
      </c>
      <c r="F42" s="571">
        <v>0</v>
      </c>
      <c r="G42" s="570">
        <v>0</v>
      </c>
      <c r="H42" s="571">
        <v>0</v>
      </c>
      <c r="I42" s="572">
        <v>0</v>
      </c>
      <c r="J42" s="573">
        <v>0</v>
      </c>
      <c r="K42" s="570">
        <v>0</v>
      </c>
      <c r="L42" s="574">
        <v>0</v>
      </c>
      <c r="M42" s="575">
        <v>0</v>
      </c>
      <c r="N42" s="576">
        <v>0</v>
      </c>
      <c r="O42" s="574">
        <v>0</v>
      </c>
      <c r="P42" s="573">
        <v>0</v>
      </c>
    </row>
    <row r="43" spans="2:17" s="488" customFormat="1" ht="15" hidden="1" customHeight="1">
      <c r="B43" s="748" t="s">
        <v>68</v>
      </c>
      <c r="C43" s="749"/>
      <c r="D43" s="577">
        <f>D45</f>
        <v>400480</v>
      </c>
      <c r="E43" s="578">
        <v>276437</v>
      </c>
      <c r="F43" s="579">
        <f>ROUND(E43/D43*100,1)</f>
        <v>69</v>
      </c>
      <c r="G43" s="578">
        <f>G45</f>
        <v>28444</v>
      </c>
      <c r="H43" s="579">
        <f>ROUND(G43/$D43*100,1)</f>
        <v>7.1</v>
      </c>
      <c r="I43" s="580">
        <f>I45</f>
        <v>372036</v>
      </c>
      <c r="J43" s="581">
        <f>ROUND(I43/$D43*100,1)</f>
        <v>92.9</v>
      </c>
      <c r="K43" s="578">
        <v>0</v>
      </c>
      <c r="L43" s="582">
        <v>0</v>
      </c>
      <c r="M43" s="583">
        <v>0</v>
      </c>
      <c r="N43" s="584">
        <f>N45</f>
        <v>247</v>
      </c>
      <c r="O43" s="582">
        <f>O45</f>
        <v>11</v>
      </c>
      <c r="P43" s="581">
        <f>P45</f>
        <v>22.5</v>
      </c>
      <c r="Q43" s="459"/>
    </row>
    <row r="44" spans="2:17" s="459" customFormat="1" ht="15" hidden="1" customHeight="1">
      <c r="B44" s="518"/>
      <c r="C44" s="519" t="s">
        <v>293</v>
      </c>
      <c r="D44" s="520">
        <v>0</v>
      </c>
      <c r="E44" s="521">
        <v>0</v>
      </c>
      <c r="F44" s="492">
        <v>0</v>
      </c>
      <c r="G44" s="521">
        <v>0</v>
      </c>
      <c r="H44" s="492">
        <v>0</v>
      </c>
      <c r="I44" s="522">
        <v>0</v>
      </c>
      <c r="J44" s="494">
        <v>0</v>
      </c>
      <c r="K44" s="521">
        <v>0</v>
      </c>
      <c r="L44" s="523">
        <v>0</v>
      </c>
      <c r="M44" s="524">
        <v>0</v>
      </c>
      <c r="N44" s="525">
        <v>0</v>
      </c>
      <c r="O44" s="523">
        <v>0</v>
      </c>
      <c r="P44" s="494">
        <v>0</v>
      </c>
    </row>
    <row r="45" spans="2:17" s="459" customFormat="1" ht="15" hidden="1" customHeight="1">
      <c r="B45" s="518"/>
      <c r="C45" s="519" t="s">
        <v>297</v>
      </c>
      <c r="D45" s="520">
        <v>400480</v>
      </c>
      <c r="E45" s="521">
        <v>276437</v>
      </c>
      <c r="F45" s="492">
        <f>ROUND(E45/D45*100,1)</f>
        <v>69</v>
      </c>
      <c r="G45" s="521">
        <v>28444</v>
      </c>
      <c r="H45" s="492">
        <f>ROUND(G45/$D45*100,1)</f>
        <v>7.1</v>
      </c>
      <c r="I45" s="522">
        <v>372036</v>
      </c>
      <c r="J45" s="494">
        <f>ROUND(I45/$D45*100,1)</f>
        <v>92.9</v>
      </c>
      <c r="K45" s="521">
        <v>0</v>
      </c>
      <c r="L45" s="523">
        <v>0</v>
      </c>
      <c r="M45" s="524">
        <v>0</v>
      </c>
      <c r="N45" s="525">
        <v>247</v>
      </c>
      <c r="O45" s="523">
        <v>11</v>
      </c>
      <c r="P45" s="494">
        <v>22.5</v>
      </c>
    </row>
    <row r="46" spans="2:17" s="459" customFormat="1" ht="15" hidden="1" customHeight="1">
      <c r="B46" s="549"/>
      <c r="C46" s="568" t="s">
        <v>295</v>
      </c>
      <c r="D46" s="569">
        <v>0</v>
      </c>
      <c r="E46" s="570">
        <v>0</v>
      </c>
      <c r="F46" s="571">
        <v>0</v>
      </c>
      <c r="G46" s="570">
        <v>0</v>
      </c>
      <c r="H46" s="571">
        <v>0</v>
      </c>
      <c r="I46" s="572">
        <v>0</v>
      </c>
      <c r="J46" s="573">
        <v>0</v>
      </c>
      <c r="K46" s="570">
        <v>0</v>
      </c>
      <c r="L46" s="574">
        <v>0</v>
      </c>
      <c r="M46" s="575">
        <v>0</v>
      </c>
      <c r="N46" s="576">
        <v>0</v>
      </c>
      <c r="O46" s="574">
        <v>0</v>
      </c>
      <c r="P46" s="573">
        <v>0</v>
      </c>
    </row>
    <row r="47" spans="2:17" s="488" customFormat="1" ht="15" hidden="1" customHeight="1">
      <c r="B47" s="748" t="s">
        <v>301</v>
      </c>
      <c r="C47" s="749"/>
      <c r="D47" s="577">
        <f>D49</f>
        <v>400480</v>
      </c>
      <c r="E47" s="578">
        <v>277858</v>
      </c>
      <c r="F47" s="579">
        <f>ROUND(E47/D47*100,1)</f>
        <v>69.400000000000006</v>
      </c>
      <c r="G47" s="578">
        <f>G49</f>
        <v>28612</v>
      </c>
      <c r="H47" s="579">
        <f>ROUND(G47/$D47*100,1)</f>
        <v>7.1</v>
      </c>
      <c r="I47" s="580">
        <f>I49</f>
        <v>371868</v>
      </c>
      <c r="J47" s="581">
        <f>ROUND(I47/$D47*100,1)</f>
        <v>92.9</v>
      </c>
      <c r="K47" s="578">
        <v>0</v>
      </c>
      <c r="L47" s="582">
        <v>0</v>
      </c>
      <c r="M47" s="583">
        <v>0</v>
      </c>
      <c r="N47" s="584">
        <f>N49</f>
        <v>247</v>
      </c>
      <c r="O47" s="582">
        <f>O49</f>
        <v>11</v>
      </c>
      <c r="P47" s="581">
        <f>P49</f>
        <v>22.5</v>
      </c>
      <c r="Q47" s="459"/>
    </row>
    <row r="48" spans="2:17" s="459" customFormat="1" ht="15" hidden="1" customHeight="1">
      <c r="B48" s="518"/>
      <c r="C48" s="519" t="s">
        <v>293</v>
      </c>
      <c r="D48" s="520">
        <v>0</v>
      </c>
      <c r="E48" s="521">
        <v>0</v>
      </c>
      <c r="F48" s="492">
        <v>0</v>
      </c>
      <c r="G48" s="521">
        <v>0</v>
      </c>
      <c r="H48" s="492">
        <v>0</v>
      </c>
      <c r="I48" s="522">
        <v>0</v>
      </c>
      <c r="J48" s="494">
        <v>0</v>
      </c>
      <c r="K48" s="521">
        <v>0</v>
      </c>
      <c r="L48" s="523">
        <v>0</v>
      </c>
      <c r="M48" s="524">
        <v>0</v>
      </c>
      <c r="N48" s="525">
        <v>0</v>
      </c>
      <c r="O48" s="523">
        <v>0</v>
      </c>
      <c r="P48" s="494">
        <v>0</v>
      </c>
    </row>
    <row r="49" spans="2:17" s="459" customFormat="1" ht="15" hidden="1" customHeight="1">
      <c r="B49" s="518"/>
      <c r="C49" s="519" t="s">
        <v>297</v>
      </c>
      <c r="D49" s="520">
        <v>400480</v>
      </c>
      <c r="E49" s="521">
        <v>277858</v>
      </c>
      <c r="F49" s="492">
        <f>ROUND(E49/D49*100,1)</f>
        <v>69.400000000000006</v>
      </c>
      <c r="G49" s="521">
        <v>28612</v>
      </c>
      <c r="H49" s="492">
        <f>ROUND(G49/$D49*100,1)</f>
        <v>7.1</v>
      </c>
      <c r="I49" s="522">
        <v>371868</v>
      </c>
      <c r="J49" s="494">
        <f>ROUND(I49/$D49*100,1)</f>
        <v>92.9</v>
      </c>
      <c r="K49" s="521">
        <v>0</v>
      </c>
      <c r="L49" s="523">
        <v>0</v>
      </c>
      <c r="M49" s="524">
        <v>0</v>
      </c>
      <c r="N49" s="525">
        <v>247</v>
      </c>
      <c r="O49" s="523">
        <v>11</v>
      </c>
      <c r="P49" s="494">
        <v>22.5</v>
      </c>
    </row>
    <row r="50" spans="2:17" s="459" customFormat="1" ht="15" hidden="1" customHeight="1">
      <c r="B50" s="549"/>
      <c r="C50" s="568" t="s">
        <v>295</v>
      </c>
      <c r="D50" s="569">
        <v>0</v>
      </c>
      <c r="E50" s="570">
        <v>0</v>
      </c>
      <c r="F50" s="571">
        <v>0</v>
      </c>
      <c r="G50" s="570">
        <v>0</v>
      </c>
      <c r="H50" s="571">
        <v>0</v>
      </c>
      <c r="I50" s="572">
        <v>0</v>
      </c>
      <c r="J50" s="573">
        <v>0</v>
      </c>
      <c r="K50" s="570">
        <v>0</v>
      </c>
      <c r="L50" s="574">
        <v>0</v>
      </c>
      <c r="M50" s="575">
        <v>0</v>
      </c>
      <c r="N50" s="576">
        <v>0</v>
      </c>
      <c r="O50" s="574">
        <v>0</v>
      </c>
      <c r="P50" s="573">
        <v>0</v>
      </c>
    </row>
    <row r="51" spans="2:17" s="488" customFormat="1" ht="15" hidden="1" customHeight="1">
      <c r="B51" s="748" t="s">
        <v>302</v>
      </c>
      <c r="C51" s="749"/>
      <c r="D51" s="577">
        <f t="shared" ref="D51:I51" si="7">SUM(D52:D54)</f>
        <v>403537</v>
      </c>
      <c r="E51" s="578">
        <f t="shared" si="7"/>
        <v>279337</v>
      </c>
      <c r="F51" s="579">
        <f t="shared" si="7"/>
        <v>69.2</v>
      </c>
      <c r="G51" s="578">
        <f t="shared" si="7"/>
        <v>28680</v>
      </c>
      <c r="H51" s="579">
        <f t="shared" si="7"/>
        <v>7.1</v>
      </c>
      <c r="I51" s="580">
        <f t="shared" si="7"/>
        <v>374857</v>
      </c>
      <c r="J51" s="581">
        <f>ROUND(I51/$D51*100,1)</f>
        <v>92.9</v>
      </c>
      <c r="K51" s="578">
        <v>0</v>
      </c>
      <c r="L51" s="582">
        <v>0</v>
      </c>
      <c r="M51" s="583">
        <v>0</v>
      </c>
      <c r="N51" s="584">
        <f>SUM(N52:N54)</f>
        <v>247</v>
      </c>
      <c r="O51" s="582">
        <f>SUM(O52:O54)</f>
        <v>11</v>
      </c>
      <c r="P51" s="581">
        <f>SUM(P52:P54)</f>
        <v>22.5</v>
      </c>
      <c r="Q51" s="459"/>
    </row>
    <row r="52" spans="2:17" s="459" customFormat="1" ht="15" hidden="1" customHeight="1">
      <c r="B52" s="518"/>
      <c r="C52" s="519" t="s">
        <v>293</v>
      </c>
      <c r="D52" s="520">
        <v>0</v>
      </c>
      <c r="E52" s="521">
        <v>0</v>
      </c>
      <c r="F52" s="492">
        <v>0</v>
      </c>
      <c r="G52" s="521">
        <v>0</v>
      </c>
      <c r="H52" s="492">
        <v>0</v>
      </c>
      <c r="I52" s="522">
        <v>0</v>
      </c>
      <c r="J52" s="494">
        <v>0</v>
      </c>
      <c r="K52" s="521">
        <v>0</v>
      </c>
      <c r="L52" s="523">
        <v>0</v>
      </c>
      <c r="M52" s="524">
        <v>0</v>
      </c>
      <c r="N52" s="525">
        <v>0</v>
      </c>
      <c r="O52" s="523">
        <v>0</v>
      </c>
      <c r="P52" s="494">
        <v>0</v>
      </c>
    </row>
    <row r="53" spans="2:17" s="459" customFormat="1" ht="15" hidden="1" customHeight="1">
      <c r="B53" s="518"/>
      <c r="C53" s="519" t="s">
        <v>303</v>
      </c>
      <c r="D53" s="520">
        <v>403537</v>
      </c>
      <c r="E53" s="521">
        <v>279337</v>
      </c>
      <c r="F53" s="492">
        <f>ROUND(E53/D53*100,1)</f>
        <v>69.2</v>
      </c>
      <c r="G53" s="521">
        <v>28680</v>
      </c>
      <c r="H53" s="492">
        <f>ROUND(G53/$D53*100,1)</f>
        <v>7.1</v>
      </c>
      <c r="I53" s="522">
        <v>374857</v>
      </c>
      <c r="J53" s="494">
        <f>ROUND(I53/$D53*100,1)</f>
        <v>92.9</v>
      </c>
      <c r="K53" s="521">
        <v>0</v>
      </c>
      <c r="L53" s="523">
        <v>0</v>
      </c>
      <c r="M53" s="524">
        <v>0</v>
      </c>
      <c r="N53" s="525">
        <v>247</v>
      </c>
      <c r="O53" s="523">
        <v>11</v>
      </c>
      <c r="P53" s="494">
        <v>22.5</v>
      </c>
    </row>
    <row r="54" spans="2:17" s="459" customFormat="1" ht="15" hidden="1" customHeight="1">
      <c r="B54" s="549"/>
      <c r="C54" s="568" t="s">
        <v>295</v>
      </c>
      <c r="D54" s="569">
        <v>0</v>
      </c>
      <c r="E54" s="570">
        <v>0</v>
      </c>
      <c r="F54" s="571">
        <v>0</v>
      </c>
      <c r="G54" s="570">
        <v>0</v>
      </c>
      <c r="H54" s="571">
        <v>0</v>
      </c>
      <c r="I54" s="572">
        <v>0</v>
      </c>
      <c r="J54" s="573">
        <v>0</v>
      </c>
      <c r="K54" s="570">
        <v>0</v>
      </c>
      <c r="L54" s="574">
        <v>0</v>
      </c>
      <c r="M54" s="575">
        <v>0</v>
      </c>
      <c r="N54" s="576">
        <v>0</v>
      </c>
      <c r="O54" s="574">
        <v>0</v>
      </c>
      <c r="P54" s="573">
        <v>0</v>
      </c>
    </row>
    <row r="55" spans="2:17" s="488" customFormat="1" ht="15" customHeight="1">
      <c r="B55" s="748" t="s">
        <v>304</v>
      </c>
      <c r="C55" s="749"/>
      <c r="D55" s="577">
        <f t="shared" ref="D55:I55" si="8">SUM(D56:D58)</f>
        <v>403112</v>
      </c>
      <c r="E55" s="578">
        <f t="shared" si="8"/>
        <v>280334</v>
      </c>
      <c r="F55" s="579">
        <f t="shared" si="8"/>
        <v>69.5</v>
      </c>
      <c r="G55" s="578">
        <f t="shared" si="8"/>
        <v>28680</v>
      </c>
      <c r="H55" s="579">
        <f t="shared" si="8"/>
        <v>7.1</v>
      </c>
      <c r="I55" s="580">
        <f t="shared" si="8"/>
        <v>374432</v>
      </c>
      <c r="J55" s="581">
        <f>ROUND(I55/$D55*100,1)</f>
        <v>92.9</v>
      </c>
      <c r="K55" s="580">
        <f t="shared" ref="K55:P55" si="9">SUM(K56:K58)</f>
        <v>0</v>
      </c>
      <c r="L55" s="582">
        <f t="shared" si="9"/>
        <v>0</v>
      </c>
      <c r="M55" s="583">
        <f t="shared" si="9"/>
        <v>0</v>
      </c>
      <c r="N55" s="584">
        <f t="shared" si="9"/>
        <v>247</v>
      </c>
      <c r="O55" s="582">
        <f t="shared" si="9"/>
        <v>11</v>
      </c>
      <c r="P55" s="581">
        <f t="shared" si="9"/>
        <v>22.454545454545453</v>
      </c>
      <c r="Q55" s="459"/>
    </row>
    <row r="56" spans="2:17" s="459" customFormat="1" ht="15" customHeight="1">
      <c r="B56" s="518"/>
      <c r="C56" s="519" t="s">
        <v>293</v>
      </c>
      <c r="D56" s="520">
        <v>0</v>
      </c>
      <c r="E56" s="521">
        <v>0</v>
      </c>
      <c r="F56" s="492">
        <v>0</v>
      </c>
      <c r="G56" s="521">
        <v>0</v>
      </c>
      <c r="H56" s="492">
        <v>0</v>
      </c>
      <c r="I56" s="522">
        <v>0</v>
      </c>
      <c r="J56" s="494">
        <v>0</v>
      </c>
      <c r="K56" s="521">
        <v>0</v>
      </c>
      <c r="L56" s="523">
        <v>0</v>
      </c>
      <c r="M56" s="524">
        <v>0</v>
      </c>
      <c r="N56" s="525">
        <v>0</v>
      </c>
      <c r="O56" s="523">
        <v>0</v>
      </c>
      <c r="P56" s="494">
        <v>0</v>
      </c>
    </row>
    <row r="57" spans="2:17" s="459" customFormat="1" ht="15" customHeight="1">
      <c r="B57" s="518"/>
      <c r="C57" s="519" t="s">
        <v>303</v>
      </c>
      <c r="D57" s="520">
        <v>403112</v>
      </c>
      <c r="E57" s="521">
        <v>280334</v>
      </c>
      <c r="F57" s="492">
        <f>ROUND(E57/D57*100,1)</f>
        <v>69.5</v>
      </c>
      <c r="G57" s="521">
        <v>28680</v>
      </c>
      <c r="H57" s="492">
        <f>ROUND(G57/$D57*100,1)</f>
        <v>7.1</v>
      </c>
      <c r="I57" s="522">
        <v>374432</v>
      </c>
      <c r="J57" s="494">
        <f>ROUND(I57/$D57*100,1)</f>
        <v>92.9</v>
      </c>
      <c r="K57" s="521">
        <v>0</v>
      </c>
      <c r="L57" s="523">
        <v>0</v>
      </c>
      <c r="M57" s="524">
        <v>0</v>
      </c>
      <c r="N57" s="525">
        <v>247</v>
      </c>
      <c r="O57" s="523">
        <v>11</v>
      </c>
      <c r="P57" s="494">
        <f>N57/O57</f>
        <v>22.454545454545453</v>
      </c>
    </row>
    <row r="58" spans="2:17" s="459" customFormat="1" ht="15" customHeight="1">
      <c r="B58" s="549"/>
      <c r="C58" s="568" t="s">
        <v>295</v>
      </c>
      <c r="D58" s="569">
        <v>0</v>
      </c>
      <c r="E58" s="570"/>
      <c r="F58" s="571">
        <v>0</v>
      </c>
      <c r="G58" s="570">
        <v>0</v>
      </c>
      <c r="H58" s="571">
        <v>0</v>
      </c>
      <c r="I58" s="572">
        <v>0</v>
      </c>
      <c r="J58" s="573">
        <v>0</v>
      </c>
      <c r="K58" s="570">
        <v>0</v>
      </c>
      <c r="L58" s="574">
        <v>0</v>
      </c>
      <c r="M58" s="575">
        <v>0</v>
      </c>
      <c r="N58" s="576">
        <v>0</v>
      </c>
      <c r="O58" s="574">
        <v>0</v>
      </c>
      <c r="P58" s="573">
        <v>0</v>
      </c>
    </row>
    <row r="59" spans="2:17" s="488" customFormat="1" ht="15" customHeight="1">
      <c r="B59" s="748" t="s">
        <v>305</v>
      </c>
      <c r="C59" s="749"/>
      <c r="D59" s="577">
        <f t="shared" ref="D59:I59" si="10">SUM(D60:D62)</f>
        <v>402845</v>
      </c>
      <c r="E59" s="578">
        <f t="shared" si="10"/>
        <v>280067</v>
      </c>
      <c r="F59" s="579">
        <f t="shared" si="10"/>
        <v>69.5</v>
      </c>
      <c r="G59" s="578">
        <f t="shared" si="10"/>
        <v>28515</v>
      </c>
      <c r="H59" s="579">
        <f t="shared" si="10"/>
        <v>7.1</v>
      </c>
      <c r="I59" s="580">
        <f t="shared" si="10"/>
        <v>374330</v>
      </c>
      <c r="J59" s="581">
        <f>ROUND(I59/$D59*100,1)</f>
        <v>92.9</v>
      </c>
      <c r="K59" s="580">
        <f t="shared" ref="K59:P59" si="11">SUM(K60:K62)</f>
        <v>0</v>
      </c>
      <c r="L59" s="582">
        <f t="shared" si="11"/>
        <v>0</v>
      </c>
      <c r="M59" s="583">
        <f t="shared" si="11"/>
        <v>0</v>
      </c>
      <c r="N59" s="584">
        <f t="shared" si="11"/>
        <v>247</v>
      </c>
      <c r="O59" s="582">
        <f t="shared" si="11"/>
        <v>11</v>
      </c>
      <c r="P59" s="581">
        <f t="shared" si="11"/>
        <v>22.454545454545453</v>
      </c>
      <c r="Q59" s="459"/>
    </row>
    <row r="60" spans="2:17" s="459" customFormat="1" ht="15" customHeight="1">
      <c r="B60" s="518"/>
      <c r="C60" s="519" t="s">
        <v>293</v>
      </c>
      <c r="D60" s="520">
        <v>0</v>
      </c>
      <c r="E60" s="521">
        <v>0</v>
      </c>
      <c r="F60" s="492">
        <v>0</v>
      </c>
      <c r="G60" s="521">
        <v>0</v>
      </c>
      <c r="H60" s="492">
        <v>0</v>
      </c>
      <c r="I60" s="522">
        <v>0</v>
      </c>
      <c r="J60" s="494">
        <v>0</v>
      </c>
      <c r="K60" s="521">
        <v>0</v>
      </c>
      <c r="L60" s="523">
        <v>0</v>
      </c>
      <c r="M60" s="524">
        <v>0</v>
      </c>
      <c r="N60" s="525">
        <v>0</v>
      </c>
      <c r="O60" s="523">
        <v>0</v>
      </c>
      <c r="P60" s="494">
        <v>0</v>
      </c>
    </row>
    <row r="61" spans="2:17" s="459" customFormat="1" ht="15" customHeight="1">
      <c r="B61" s="518"/>
      <c r="C61" s="519" t="s">
        <v>303</v>
      </c>
      <c r="D61" s="520">
        <v>402845</v>
      </c>
      <c r="E61" s="521">
        <v>280067</v>
      </c>
      <c r="F61" s="492">
        <f>ROUND(E61/D61*100,1)</f>
        <v>69.5</v>
      </c>
      <c r="G61" s="521">
        <v>28515</v>
      </c>
      <c r="H61" s="492">
        <f>ROUND(G61/$D61*100,1)</f>
        <v>7.1</v>
      </c>
      <c r="I61" s="522">
        <v>374330</v>
      </c>
      <c r="J61" s="494">
        <f>ROUND(I61/$D61*100,1)</f>
        <v>92.9</v>
      </c>
      <c r="K61" s="521">
        <v>0</v>
      </c>
      <c r="L61" s="523">
        <v>0</v>
      </c>
      <c r="M61" s="524">
        <v>0</v>
      </c>
      <c r="N61" s="525">
        <v>247</v>
      </c>
      <c r="O61" s="523">
        <v>11</v>
      </c>
      <c r="P61" s="494">
        <f>N61/O61</f>
        <v>22.454545454545453</v>
      </c>
    </row>
    <row r="62" spans="2:17" s="459" customFormat="1" ht="15" customHeight="1">
      <c r="B62" s="549"/>
      <c r="C62" s="568" t="s">
        <v>295</v>
      </c>
      <c r="D62" s="569">
        <v>0</v>
      </c>
      <c r="E62" s="570">
        <v>0</v>
      </c>
      <c r="F62" s="571">
        <v>0</v>
      </c>
      <c r="G62" s="570">
        <v>0</v>
      </c>
      <c r="H62" s="571">
        <v>0</v>
      </c>
      <c r="I62" s="572">
        <v>0</v>
      </c>
      <c r="J62" s="573">
        <v>0</v>
      </c>
      <c r="K62" s="570">
        <v>0</v>
      </c>
      <c r="L62" s="574">
        <v>0</v>
      </c>
      <c r="M62" s="575">
        <v>0</v>
      </c>
      <c r="N62" s="576">
        <v>0</v>
      </c>
      <c r="O62" s="574">
        <v>0</v>
      </c>
      <c r="P62" s="573">
        <v>0</v>
      </c>
    </row>
    <row r="63" spans="2:17" s="459" customFormat="1" ht="15" customHeight="1">
      <c r="B63" s="746" t="s">
        <v>69</v>
      </c>
      <c r="C63" s="747"/>
      <c r="D63" s="577">
        <f t="shared" ref="D63:I63" si="12">SUM(D64:D66)</f>
        <v>402845</v>
      </c>
      <c r="E63" s="578">
        <f t="shared" si="12"/>
        <v>280067</v>
      </c>
      <c r="F63" s="579">
        <f t="shared" si="12"/>
        <v>69.5</v>
      </c>
      <c r="G63" s="578">
        <f t="shared" si="12"/>
        <v>28515</v>
      </c>
      <c r="H63" s="579">
        <f t="shared" si="12"/>
        <v>7.1</v>
      </c>
      <c r="I63" s="580">
        <f t="shared" si="12"/>
        <v>374330</v>
      </c>
      <c r="J63" s="581">
        <f>ROUND(I63/$D63*100,1)</f>
        <v>92.9</v>
      </c>
      <c r="K63" s="580">
        <f t="shared" ref="K63:P63" si="13">SUM(K64:K66)</f>
        <v>0</v>
      </c>
      <c r="L63" s="582">
        <f t="shared" si="13"/>
        <v>0</v>
      </c>
      <c r="M63" s="583">
        <f t="shared" si="13"/>
        <v>0</v>
      </c>
      <c r="N63" s="584">
        <f t="shared" si="13"/>
        <v>247</v>
      </c>
      <c r="O63" s="582">
        <f t="shared" si="13"/>
        <v>11</v>
      </c>
      <c r="P63" s="581">
        <f t="shared" si="13"/>
        <v>22.454545454545453</v>
      </c>
    </row>
    <row r="64" spans="2:17" s="459" customFormat="1" ht="15" customHeight="1">
      <c r="B64" s="500"/>
      <c r="C64" s="585" t="s">
        <v>293</v>
      </c>
      <c r="D64" s="520">
        <v>0</v>
      </c>
      <c r="E64" s="521">
        <v>0</v>
      </c>
      <c r="F64" s="492">
        <v>0</v>
      </c>
      <c r="G64" s="521">
        <v>0</v>
      </c>
      <c r="H64" s="492">
        <v>0</v>
      </c>
      <c r="I64" s="522">
        <v>0</v>
      </c>
      <c r="J64" s="494">
        <v>0</v>
      </c>
      <c r="K64" s="521">
        <v>0</v>
      </c>
      <c r="L64" s="523">
        <v>0</v>
      </c>
      <c r="M64" s="524">
        <v>0</v>
      </c>
      <c r="N64" s="525">
        <v>0</v>
      </c>
      <c r="O64" s="523">
        <v>0</v>
      </c>
      <c r="P64" s="494">
        <v>0</v>
      </c>
    </row>
    <row r="65" spans="2:16" s="459" customFormat="1" ht="15" customHeight="1">
      <c r="B65" s="500"/>
      <c r="C65" s="585" t="s">
        <v>297</v>
      </c>
      <c r="D65" s="520">
        <v>402845</v>
      </c>
      <c r="E65" s="521">
        <v>280067</v>
      </c>
      <c r="F65" s="492">
        <f>ROUND(E65/D65*100,1)</f>
        <v>69.5</v>
      </c>
      <c r="G65" s="521">
        <v>28515</v>
      </c>
      <c r="H65" s="492">
        <f>ROUND(G65/$D65*100,1)</f>
        <v>7.1</v>
      </c>
      <c r="I65" s="522">
        <v>374330</v>
      </c>
      <c r="J65" s="494">
        <f>ROUND(I65/$D65*100,1)</f>
        <v>92.9</v>
      </c>
      <c r="K65" s="521">
        <v>0</v>
      </c>
      <c r="L65" s="523">
        <v>0</v>
      </c>
      <c r="M65" s="524">
        <v>0</v>
      </c>
      <c r="N65" s="525">
        <v>247</v>
      </c>
      <c r="O65" s="523">
        <v>11</v>
      </c>
      <c r="P65" s="494">
        <f>N65/O65</f>
        <v>22.454545454545453</v>
      </c>
    </row>
    <row r="66" spans="2:16" s="459" customFormat="1" ht="15" customHeight="1">
      <c r="B66" s="586"/>
      <c r="C66" s="568" t="s">
        <v>295</v>
      </c>
      <c r="D66" s="569">
        <v>0</v>
      </c>
      <c r="E66" s="570">
        <v>0</v>
      </c>
      <c r="F66" s="571">
        <v>0</v>
      </c>
      <c r="G66" s="570">
        <v>0</v>
      </c>
      <c r="H66" s="571">
        <v>0</v>
      </c>
      <c r="I66" s="572">
        <v>0</v>
      </c>
      <c r="J66" s="573">
        <v>0</v>
      </c>
      <c r="K66" s="570">
        <v>0</v>
      </c>
      <c r="L66" s="574">
        <v>0</v>
      </c>
      <c r="M66" s="575">
        <v>0</v>
      </c>
      <c r="N66" s="576">
        <v>0</v>
      </c>
      <c r="O66" s="574">
        <v>0</v>
      </c>
      <c r="P66" s="573">
        <v>0</v>
      </c>
    </row>
    <row r="67" spans="2:16" s="459" customFormat="1" ht="15" customHeight="1">
      <c r="B67" s="746" t="s">
        <v>306</v>
      </c>
      <c r="C67" s="747"/>
      <c r="D67" s="577">
        <f t="shared" ref="D67:I67" si="14">SUM(D68:D70)</f>
        <v>402845</v>
      </c>
      <c r="E67" s="578">
        <f t="shared" si="14"/>
        <v>280067</v>
      </c>
      <c r="F67" s="579">
        <f t="shared" si="14"/>
        <v>69.5</v>
      </c>
      <c r="G67" s="578">
        <f t="shared" si="14"/>
        <v>28515</v>
      </c>
      <c r="H67" s="579">
        <f t="shared" si="14"/>
        <v>7.1</v>
      </c>
      <c r="I67" s="580">
        <f t="shared" si="14"/>
        <v>374330</v>
      </c>
      <c r="J67" s="581">
        <f>ROUND(I67/$D67*100,1)</f>
        <v>92.9</v>
      </c>
      <c r="K67" s="580">
        <f t="shared" ref="K67:P67" si="15">SUM(K68:K70)</f>
        <v>0</v>
      </c>
      <c r="L67" s="582">
        <f t="shared" si="15"/>
        <v>0</v>
      </c>
      <c r="M67" s="583">
        <f t="shared" si="15"/>
        <v>0</v>
      </c>
      <c r="N67" s="584">
        <f t="shared" si="15"/>
        <v>247</v>
      </c>
      <c r="O67" s="582">
        <f t="shared" si="15"/>
        <v>11</v>
      </c>
      <c r="P67" s="581">
        <f t="shared" si="15"/>
        <v>22.454545454545453</v>
      </c>
    </row>
    <row r="68" spans="2:16" s="459" customFormat="1" ht="15" customHeight="1">
      <c r="B68" s="500"/>
      <c r="C68" s="585" t="s">
        <v>293</v>
      </c>
      <c r="D68" s="520">
        <v>0</v>
      </c>
      <c r="E68" s="521">
        <v>0</v>
      </c>
      <c r="F68" s="492">
        <v>0</v>
      </c>
      <c r="G68" s="521">
        <v>0</v>
      </c>
      <c r="H68" s="492">
        <v>0</v>
      </c>
      <c r="I68" s="522">
        <v>0</v>
      </c>
      <c r="J68" s="494">
        <v>0</v>
      </c>
      <c r="K68" s="521">
        <v>0</v>
      </c>
      <c r="L68" s="523">
        <v>0</v>
      </c>
      <c r="M68" s="524">
        <v>0</v>
      </c>
      <c r="N68" s="525">
        <v>0</v>
      </c>
      <c r="O68" s="523">
        <v>0</v>
      </c>
      <c r="P68" s="494">
        <v>0</v>
      </c>
    </row>
    <row r="69" spans="2:16" s="459" customFormat="1" ht="15" customHeight="1">
      <c r="B69" s="500"/>
      <c r="C69" s="585" t="s">
        <v>297</v>
      </c>
      <c r="D69" s="520">
        <v>402845</v>
      </c>
      <c r="E69" s="521">
        <v>280067</v>
      </c>
      <c r="F69" s="492">
        <f>ROUND(E69/D69*100,1)</f>
        <v>69.5</v>
      </c>
      <c r="G69" s="521">
        <v>28515</v>
      </c>
      <c r="H69" s="492">
        <f>ROUND(G69/$D69*100,1)</f>
        <v>7.1</v>
      </c>
      <c r="I69" s="522">
        <v>374330</v>
      </c>
      <c r="J69" s="494">
        <f>ROUND(I69/$D69*100,1)</f>
        <v>92.9</v>
      </c>
      <c r="K69" s="521">
        <v>0</v>
      </c>
      <c r="L69" s="523">
        <v>0</v>
      </c>
      <c r="M69" s="524">
        <v>0</v>
      </c>
      <c r="N69" s="525">
        <v>247</v>
      </c>
      <c r="O69" s="523">
        <v>11</v>
      </c>
      <c r="P69" s="494">
        <f>N69/O69</f>
        <v>22.454545454545453</v>
      </c>
    </row>
    <row r="70" spans="2:16" s="459" customFormat="1" ht="15" customHeight="1">
      <c r="B70" s="586"/>
      <c r="C70" s="568" t="s">
        <v>295</v>
      </c>
      <c r="D70" s="569">
        <v>0</v>
      </c>
      <c r="E70" s="570">
        <v>0</v>
      </c>
      <c r="F70" s="571">
        <v>0</v>
      </c>
      <c r="G70" s="570">
        <v>0</v>
      </c>
      <c r="H70" s="571">
        <v>0</v>
      </c>
      <c r="I70" s="572">
        <v>0</v>
      </c>
      <c r="J70" s="573">
        <v>0</v>
      </c>
      <c r="K70" s="570">
        <v>0</v>
      </c>
      <c r="L70" s="574">
        <v>0</v>
      </c>
      <c r="M70" s="575">
        <v>0</v>
      </c>
      <c r="N70" s="576">
        <v>0</v>
      </c>
      <c r="O70" s="574">
        <v>0</v>
      </c>
      <c r="P70" s="573">
        <v>0</v>
      </c>
    </row>
    <row r="71" spans="2:16" s="459" customFormat="1" ht="15" customHeight="1">
      <c r="B71" s="746" t="s">
        <v>307</v>
      </c>
      <c r="C71" s="747"/>
      <c r="D71" s="577">
        <f t="shared" ref="D71:I71" si="16">SUM(D72:D74)</f>
        <v>402752</v>
      </c>
      <c r="E71" s="578">
        <f t="shared" si="16"/>
        <v>279974</v>
      </c>
      <c r="F71" s="579">
        <f t="shared" si="16"/>
        <v>69.5</v>
      </c>
      <c r="G71" s="578">
        <f t="shared" si="16"/>
        <v>28515</v>
      </c>
      <c r="H71" s="579">
        <f t="shared" si="16"/>
        <v>7.1</v>
      </c>
      <c r="I71" s="580">
        <f t="shared" si="16"/>
        <v>374237</v>
      </c>
      <c r="J71" s="581">
        <f>ROUND(I71/$D71*100,1)</f>
        <v>92.9</v>
      </c>
      <c r="K71" s="580">
        <f t="shared" ref="K71:P71" si="17">SUM(K72:K74)</f>
        <v>0</v>
      </c>
      <c r="L71" s="582">
        <f t="shared" si="17"/>
        <v>0</v>
      </c>
      <c r="M71" s="583">
        <f t="shared" si="17"/>
        <v>0</v>
      </c>
      <c r="N71" s="584">
        <f t="shared" si="17"/>
        <v>247</v>
      </c>
      <c r="O71" s="582">
        <f t="shared" si="17"/>
        <v>11</v>
      </c>
      <c r="P71" s="581">
        <f t="shared" si="17"/>
        <v>22.454545454545453</v>
      </c>
    </row>
    <row r="72" spans="2:16" s="459" customFormat="1" ht="15" customHeight="1">
      <c r="B72" s="500"/>
      <c r="C72" s="585" t="s">
        <v>293</v>
      </c>
      <c r="D72" s="520">
        <v>0</v>
      </c>
      <c r="E72" s="521">
        <v>0</v>
      </c>
      <c r="F72" s="492">
        <v>0</v>
      </c>
      <c r="G72" s="521">
        <v>0</v>
      </c>
      <c r="H72" s="492">
        <v>0</v>
      </c>
      <c r="I72" s="522">
        <v>0</v>
      </c>
      <c r="J72" s="494">
        <v>0</v>
      </c>
      <c r="K72" s="521">
        <v>0</v>
      </c>
      <c r="L72" s="523">
        <v>0</v>
      </c>
      <c r="M72" s="524">
        <v>0</v>
      </c>
      <c r="N72" s="525">
        <v>0</v>
      </c>
      <c r="O72" s="523">
        <v>0</v>
      </c>
      <c r="P72" s="494">
        <v>0</v>
      </c>
    </row>
    <row r="73" spans="2:16" s="459" customFormat="1" ht="15" customHeight="1">
      <c r="B73" s="500"/>
      <c r="C73" s="585" t="s">
        <v>297</v>
      </c>
      <c r="D73" s="520">
        <v>402752</v>
      </c>
      <c r="E73" s="521">
        <v>279974</v>
      </c>
      <c r="F73" s="492">
        <f>ROUND(E73/D73*100,1)</f>
        <v>69.5</v>
      </c>
      <c r="G73" s="521">
        <v>28515</v>
      </c>
      <c r="H73" s="492">
        <f>ROUND(G73/$D73*100,1)</f>
        <v>7.1</v>
      </c>
      <c r="I73" s="522">
        <v>374237</v>
      </c>
      <c r="J73" s="494">
        <f>ROUND(I73/$D73*100,1)</f>
        <v>92.9</v>
      </c>
      <c r="K73" s="521">
        <v>0</v>
      </c>
      <c r="L73" s="523">
        <v>0</v>
      </c>
      <c r="M73" s="524">
        <v>0</v>
      </c>
      <c r="N73" s="525">
        <v>247</v>
      </c>
      <c r="O73" s="523">
        <v>11</v>
      </c>
      <c r="P73" s="494">
        <f>N73/O73</f>
        <v>22.454545454545453</v>
      </c>
    </row>
    <row r="74" spans="2:16" s="459" customFormat="1" ht="15" customHeight="1">
      <c r="B74" s="586"/>
      <c r="C74" s="568" t="s">
        <v>295</v>
      </c>
      <c r="D74" s="569">
        <v>0</v>
      </c>
      <c r="E74" s="570">
        <v>0</v>
      </c>
      <c r="F74" s="571">
        <v>0</v>
      </c>
      <c r="G74" s="570">
        <v>0</v>
      </c>
      <c r="H74" s="571">
        <v>0</v>
      </c>
      <c r="I74" s="572">
        <v>0</v>
      </c>
      <c r="J74" s="573">
        <v>0</v>
      </c>
      <c r="K74" s="570">
        <v>0</v>
      </c>
      <c r="L74" s="574">
        <v>0</v>
      </c>
      <c r="M74" s="575">
        <v>0</v>
      </c>
      <c r="N74" s="576">
        <v>0</v>
      </c>
      <c r="O74" s="574">
        <v>0</v>
      </c>
      <c r="P74" s="573">
        <v>0</v>
      </c>
    </row>
    <row r="75" spans="2:16" s="459" customFormat="1" ht="15" customHeight="1">
      <c r="B75" s="746" t="s">
        <v>308</v>
      </c>
      <c r="C75" s="747"/>
      <c r="D75" s="577">
        <f t="shared" ref="D75:I75" si="18">SUM(D76:D78)</f>
        <v>402752</v>
      </c>
      <c r="E75" s="578">
        <f t="shared" si="18"/>
        <v>279974</v>
      </c>
      <c r="F75" s="579">
        <f t="shared" si="18"/>
        <v>69.5</v>
      </c>
      <c r="G75" s="578">
        <f t="shared" si="18"/>
        <v>28515</v>
      </c>
      <c r="H75" s="579">
        <f t="shared" si="18"/>
        <v>7.1</v>
      </c>
      <c r="I75" s="580">
        <f t="shared" si="18"/>
        <v>374237</v>
      </c>
      <c r="J75" s="581">
        <f>ROUND(I75/$D75*100,1)</f>
        <v>92.9</v>
      </c>
      <c r="K75" s="580">
        <f t="shared" ref="K75:P75" si="19">SUM(K76:K78)</f>
        <v>0</v>
      </c>
      <c r="L75" s="582">
        <f t="shared" si="19"/>
        <v>0</v>
      </c>
      <c r="M75" s="583">
        <f t="shared" si="19"/>
        <v>0</v>
      </c>
      <c r="N75" s="584">
        <f t="shared" si="19"/>
        <v>247</v>
      </c>
      <c r="O75" s="582">
        <f t="shared" si="19"/>
        <v>11</v>
      </c>
      <c r="P75" s="581">
        <f t="shared" si="19"/>
        <v>22.454545454545453</v>
      </c>
    </row>
    <row r="76" spans="2:16" s="459" customFormat="1" ht="15" customHeight="1">
      <c r="B76" s="500"/>
      <c r="C76" s="585" t="s">
        <v>293</v>
      </c>
      <c r="D76" s="520">
        <v>0</v>
      </c>
      <c r="E76" s="521">
        <v>0</v>
      </c>
      <c r="F76" s="492">
        <v>0</v>
      </c>
      <c r="G76" s="521">
        <v>0</v>
      </c>
      <c r="H76" s="492">
        <v>0</v>
      </c>
      <c r="I76" s="522">
        <v>0</v>
      </c>
      <c r="J76" s="494">
        <v>0</v>
      </c>
      <c r="K76" s="521">
        <v>0</v>
      </c>
      <c r="L76" s="523">
        <v>0</v>
      </c>
      <c r="M76" s="524">
        <v>0</v>
      </c>
      <c r="N76" s="525">
        <v>0</v>
      </c>
      <c r="O76" s="523">
        <v>0</v>
      </c>
      <c r="P76" s="494">
        <v>0</v>
      </c>
    </row>
    <row r="77" spans="2:16" s="459" customFormat="1" ht="15" customHeight="1">
      <c r="B77" s="500"/>
      <c r="C77" s="585" t="s">
        <v>297</v>
      </c>
      <c r="D77" s="520">
        <v>402752</v>
      </c>
      <c r="E77" s="521">
        <v>279974</v>
      </c>
      <c r="F77" s="492">
        <f>ROUND(E77/D77*100,1)</f>
        <v>69.5</v>
      </c>
      <c r="G77" s="521">
        <v>28515</v>
      </c>
      <c r="H77" s="492">
        <f>ROUND(G77/$D77*100,1)</f>
        <v>7.1</v>
      </c>
      <c r="I77" s="522">
        <v>374237</v>
      </c>
      <c r="J77" s="494">
        <f>ROUND(I77/$D77*100,1)</f>
        <v>92.9</v>
      </c>
      <c r="K77" s="521">
        <v>0</v>
      </c>
      <c r="L77" s="523">
        <v>0</v>
      </c>
      <c r="M77" s="524">
        <v>0</v>
      </c>
      <c r="N77" s="525">
        <v>247</v>
      </c>
      <c r="O77" s="523">
        <v>11</v>
      </c>
      <c r="P77" s="494">
        <f>N77/O77</f>
        <v>22.454545454545453</v>
      </c>
    </row>
    <row r="78" spans="2:16" s="459" customFormat="1" ht="15" customHeight="1">
      <c r="B78" s="586"/>
      <c r="C78" s="568" t="s">
        <v>295</v>
      </c>
      <c r="D78" s="569">
        <v>0</v>
      </c>
      <c r="E78" s="570">
        <v>0</v>
      </c>
      <c r="F78" s="571">
        <v>0</v>
      </c>
      <c r="G78" s="570">
        <v>0</v>
      </c>
      <c r="H78" s="571">
        <v>0</v>
      </c>
      <c r="I78" s="572">
        <v>0</v>
      </c>
      <c r="J78" s="573">
        <v>0</v>
      </c>
      <c r="K78" s="570">
        <v>0</v>
      </c>
      <c r="L78" s="574">
        <v>0</v>
      </c>
      <c r="M78" s="575">
        <v>0</v>
      </c>
      <c r="N78" s="576">
        <v>0</v>
      </c>
      <c r="O78" s="574">
        <v>0</v>
      </c>
      <c r="P78" s="573">
        <v>0</v>
      </c>
    </row>
    <row r="79" spans="2:16" s="459" customFormat="1" ht="15" customHeight="1">
      <c r="B79" s="746" t="s">
        <v>309</v>
      </c>
      <c r="C79" s="747"/>
      <c r="D79" s="577">
        <f t="shared" ref="D79:I79" si="20">SUM(D80:D82)</f>
        <v>402525</v>
      </c>
      <c r="E79" s="578">
        <f t="shared" si="20"/>
        <v>279747</v>
      </c>
      <c r="F79" s="579">
        <f t="shared" si="20"/>
        <v>69.5</v>
      </c>
      <c r="G79" s="578">
        <f t="shared" si="20"/>
        <v>28515</v>
      </c>
      <c r="H79" s="579">
        <f t="shared" si="20"/>
        <v>7.1</v>
      </c>
      <c r="I79" s="580">
        <f t="shared" si="20"/>
        <v>374010</v>
      </c>
      <c r="J79" s="581">
        <f>ROUND(I79/$D79*100,1)</f>
        <v>92.9</v>
      </c>
      <c r="K79" s="580">
        <f t="shared" ref="K79:P79" si="21">SUM(K80:K82)</f>
        <v>0</v>
      </c>
      <c r="L79" s="582">
        <f t="shared" si="21"/>
        <v>0</v>
      </c>
      <c r="M79" s="583">
        <f t="shared" si="21"/>
        <v>0</v>
      </c>
      <c r="N79" s="584">
        <f t="shared" si="21"/>
        <v>247</v>
      </c>
      <c r="O79" s="582">
        <f t="shared" si="21"/>
        <v>11</v>
      </c>
      <c r="P79" s="581">
        <f t="shared" si="21"/>
        <v>22.454545454545453</v>
      </c>
    </row>
    <row r="80" spans="2:16" s="459" customFormat="1" ht="15" customHeight="1">
      <c r="B80" s="500"/>
      <c r="C80" s="585" t="s">
        <v>293</v>
      </c>
      <c r="D80" s="520">
        <v>0</v>
      </c>
      <c r="E80" s="521">
        <v>0</v>
      </c>
      <c r="F80" s="492">
        <v>0</v>
      </c>
      <c r="G80" s="521">
        <v>0</v>
      </c>
      <c r="H80" s="492">
        <v>0</v>
      </c>
      <c r="I80" s="522">
        <v>0</v>
      </c>
      <c r="J80" s="494">
        <v>0</v>
      </c>
      <c r="K80" s="521">
        <v>0</v>
      </c>
      <c r="L80" s="523">
        <v>0</v>
      </c>
      <c r="M80" s="524">
        <v>0</v>
      </c>
      <c r="N80" s="525">
        <v>0</v>
      </c>
      <c r="O80" s="523">
        <v>0</v>
      </c>
      <c r="P80" s="494">
        <v>0</v>
      </c>
    </row>
    <row r="81" spans="2:16" s="459" customFormat="1" ht="15" customHeight="1">
      <c r="B81" s="500"/>
      <c r="C81" s="585" t="s">
        <v>297</v>
      </c>
      <c r="D81" s="520">
        <v>402525</v>
      </c>
      <c r="E81" s="521">
        <v>279747</v>
      </c>
      <c r="F81" s="492">
        <f>ROUND(E81/D81*100,1)</f>
        <v>69.5</v>
      </c>
      <c r="G81" s="521">
        <v>28515</v>
      </c>
      <c r="H81" s="492">
        <f>ROUND(G81/$D81*100,1)</f>
        <v>7.1</v>
      </c>
      <c r="I81" s="522">
        <v>374010</v>
      </c>
      <c r="J81" s="494">
        <f>ROUND(I81/$D81*100,1)</f>
        <v>92.9</v>
      </c>
      <c r="K81" s="521">
        <v>0</v>
      </c>
      <c r="L81" s="523">
        <v>0</v>
      </c>
      <c r="M81" s="524">
        <v>0</v>
      </c>
      <c r="N81" s="525">
        <v>247</v>
      </c>
      <c r="O81" s="523">
        <v>11</v>
      </c>
      <c r="P81" s="494">
        <f>N81/O81</f>
        <v>22.454545454545453</v>
      </c>
    </row>
    <row r="82" spans="2:16" s="459" customFormat="1" ht="15" customHeight="1">
      <c r="B82" s="586"/>
      <c r="C82" s="568" t="s">
        <v>295</v>
      </c>
      <c r="D82" s="569">
        <v>0</v>
      </c>
      <c r="E82" s="570">
        <v>0</v>
      </c>
      <c r="F82" s="571">
        <v>0</v>
      </c>
      <c r="G82" s="570">
        <v>0</v>
      </c>
      <c r="H82" s="571">
        <v>0</v>
      </c>
      <c r="I82" s="572">
        <v>0</v>
      </c>
      <c r="J82" s="573">
        <v>0</v>
      </c>
      <c r="K82" s="570">
        <v>0</v>
      </c>
      <c r="L82" s="574">
        <v>0</v>
      </c>
      <c r="M82" s="575">
        <v>0</v>
      </c>
      <c r="N82" s="576">
        <v>0</v>
      </c>
      <c r="O82" s="574">
        <v>0</v>
      </c>
      <c r="P82" s="573">
        <v>0</v>
      </c>
    </row>
    <row r="83" spans="2:16" s="459" customFormat="1" ht="15" customHeight="1">
      <c r="B83" s="746" t="s">
        <v>70</v>
      </c>
      <c r="C83" s="747"/>
      <c r="D83" s="577">
        <f t="shared" ref="D83:I83" si="22">SUM(D84:D86)</f>
        <v>402325</v>
      </c>
      <c r="E83" s="578">
        <f t="shared" si="22"/>
        <v>280100</v>
      </c>
      <c r="F83" s="579">
        <f t="shared" si="22"/>
        <v>69.599999999999994</v>
      </c>
      <c r="G83" s="578">
        <f t="shared" si="22"/>
        <v>28515</v>
      </c>
      <c r="H83" s="579">
        <f t="shared" si="22"/>
        <v>7.1</v>
      </c>
      <c r="I83" s="580">
        <f t="shared" si="22"/>
        <v>373810</v>
      </c>
      <c r="J83" s="581">
        <f>ROUND(I83/$D83*100,1)</f>
        <v>92.9</v>
      </c>
      <c r="K83" s="580">
        <f t="shared" ref="K83:P83" si="23">SUM(K84:K86)</f>
        <v>0</v>
      </c>
      <c r="L83" s="582">
        <f t="shared" si="23"/>
        <v>0</v>
      </c>
      <c r="M83" s="583">
        <f t="shared" si="23"/>
        <v>0</v>
      </c>
      <c r="N83" s="584">
        <f t="shared" si="23"/>
        <v>247</v>
      </c>
      <c r="O83" s="582">
        <f t="shared" si="23"/>
        <v>11</v>
      </c>
      <c r="P83" s="581">
        <f t="shared" si="23"/>
        <v>22.454545454545453</v>
      </c>
    </row>
    <row r="84" spans="2:16" s="459" customFormat="1" ht="15" customHeight="1">
      <c r="B84" s="500"/>
      <c r="C84" s="585" t="s">
        <v>293</v>
      </c>
      <c r="D84" s="520">
        <v>0</v>
      </c>
      <c r="E84" s="521">
        <v>0</v>
      </c>
      <c r="F84" s="492">
        <v>0</v>
      </c>
      <c r="G84" s="521">
        <v>0</v>
      </c>
      <c r="H84" s="492">
        <v>0</v>
      </c>
      <c r="I84" s="522">
        <v>0</v>
      </c>
      <c r="J84" s="494">
        <v>0</v>
      </c>
      <c r="K84" s="521">
        <v>0</v>
      </c>
      <c r="L84" s="523">
        <v>0</v>
      </c>
      <c r="M84" s="524">
        <v>0</v>
      </c>
      <c r="N84" s="525">
        <v>0</v>
      </c>
      <c r="O84" s="523">
        <v>0</v>
      </c>
      <c r="P84" s="494">
        <v>0</v>
      </c>
    </row>
    <row r="85" spans="2:16" s="459" customFormat="1" ht="15" customHeight="1">
      <c r="B85" s="500"/>
      <c r="C85" s="585" t="s">
        <v>297</v>
      </c>
      <c r="D85" s="520">
        <v>402325</v>
      </c>
      <c r="E85" s="521">
        <v>280100</v>
      </c>
      <c r="F85" s="492">
        <f>ROUND(E85/D85*100,1)</f>
        <v>69.599999999999994</v>
      </c>
      <c r="G85" s="521">
        <v>28515</v>
      </c>
      <c r="H85" s="492">
        <f>ROUND(G85/$D85*100,1)</f>
        <v>7.1</v>
      </c>
      <c r="I85" s="522">
        <v>373810</v>
      </c>
      <c r="J85" s="494">
        <f>ROUND(I85/$D85*100,1)</f>
        <v>92.9</v>
      </c>
      <c r="K85" s="521">
        <v>0</v>
      </c>
      <c r="L85" s="523">
        <v>0</v>
      </c>
      <c r="M85" s="524">
        <v>0</v>
      </c>
      <c r="N85" s="525">
        <v>247</v>
      </c>
      <c r="O85" s="523">
        <v>11</v>
      </c>
      <c r="P85" s="494">
        <f>N85/O85</f>
        <v>22.454545454545453</v>
      </c>
    </row>
    <row r="86" spans="2:16" s="459" customFormat="1" ht="15" customHeight="1">
      <c r="B86" s="586"/>
      <c r="C86" s="568" t="s">
        <v>295</v>
      </c>
      <c r="D86" s="569">
        <v>0</v>
      </c>
      <c r="E86" s="570">
        <v>0</v>
      </c>
      <c r="F86" s="571">
        <v>0</v>
      </c>
      <c r="G86" s="570">
        <v>0</v>
      </c>
      <c r="H86" s="571">
        <v>0</v>
      </c>
      <c r="I86" s="572">
        <v>0</v>
      </c>
      <c r="J86" s="573">
        <v>0</v>
      </c>
      <c r="K86" s="570">
        <v>0</v>
      </c>
      <c r="L86" s="574">
        <v>0</v>
      </c>
      <c r="M86" s="575">
        <v>0</v>
      </c>
      <c r="N86" s="576">
        <v>0</v>
      </c>
      <c r="O86" s="574">
        <v>0</v>
      </c>
      <c r="P86" s="573">
        <v>0</v>
      </c>
    </row>
    <row r="87" spans="2:16" s="459" customFormat="1" ht="15" customHeight="1">
      <c r="B87" s="746" t="s">
        <v>310</v>
      </c>
      <c r="C87" s="747"/>
      <c r="D87" s="577">
        <f t="shared" ref="D87:I87" si="24">SUM(D88:D90)</f>
        <v>402325</v>
      </c>
      <c r="E87" s="578">
        <f t="shared" si="24"/>
        <v>280100</v>
      </c>
      <c r="F87" s="579">
        <f t="shared" si="24"/>
        <v>69.599999999999994</v>
      </c>
      <c r="G87" s="578">
        <f t="shared" si="24"/>
        <v>28515</v>
      </c>
      <c r="H87" s="579">
        <f t="shared" si="24"/>
        <v>7.1</v>
      </c>
      <c r="I87" s="580">
        <f t="shared" si="24"/>
        <v>373810</v>
      </c>
      <c r="J87" s="581">
        <f>ROUND(I87/$D87*100,1)</f>
        <v>92.9</v>
      </c>
      <c r="K87" s="580">
        <f t="shared" ref="K87:P87" si="25">SUM(K88:K90)</f>
        <v>0</v>
      </c>
      <c r="L87" s="582">
        <f t="shared" si="25"/>
        <v>0</v>
      </c>
      <c r="M87" s="583">
        <f t="shared" si="25"/>
        <v>0</v>
      </c>
      <c r="N87" s="584">
        <f t="shared" si="25"/>
        <v>247</v>
      </c>
      <c r="O87" s="582">
        <f t="shared" si="25"/>
        <v>11</v>
      </c>
      <c r="P87" s="581">
        <f t="shared" si="25"/>
        <v>22.454545454545453</v>
      </c>
    </row>
    <row r="88" spans="2:16" s="459" customFormat="1" ht="15" customHeight="1">
      <c r="B88" s="500"/>
      <c r="C88" s="585" t="s">
        <v>293</v>
      </c>
      <c r="D88" s="520">
        <v>0</v>
      </c>
      <c r="E88" s="521">
        <v>0</v>
      </c>
      <c r="F88" s="492">
        <v>0</v>
      </c>
      <c r="G88" s="521">
        <v>0</v>
      </c>
      <c r="H88" s="492">
        <v>0</v>
      </c>
      <c r="I88" s="522">
        <v>0</v>
      </c>
      <c r="J88" s="494">
        <v>0</v>
      </c>
      <c r="K88" s="521">
        <v>0</v>
      </c>
      <c r="L88" s="523">
        <v>0</v>
      </c>
      <c r="M88" s="524">
        <v>0</v>
      </c>
      <c r="N88" s="525">
        <v>0</v>
      </c>
      <c r="O88" s="523">
        <v>0</v>
      </c>
      <c r="P88" s="494">
        <v>0</v>
      </c>
    </row>
    <row r="89" spans="2:16" s="459" customFormat="1" ht="15" customHeight="1">
      <c r="B89" s="500"/>
      <c r="C89" s="585" t="s">
        <v>297</v>
      </c>
      <c r="D89" s="520">
        <v>402325</v>
      </c>
      <c r="E89" s="521">
        <v>280100</v>
      </c>
      <c r="F89" s="492">
        <v>69.599999999999994</v>
      </c>
      <c r="G89" s="521">
        <v>28515</v>
      </c>
      <c r="H89" s="492">
        <v>7.1</v>
      </c>
      <c r="I89" s="522">
        <v>373810</v>
      </c>
      <c r="J89" s="494">
        <v>92.9</v>
      </c>
      <c r="K89" s="521">
        <v>0</v>
      </c>
      <c r="L89" s="523">
        <v>0</v>
      </c>
      <c r="M89" s="524">
        <v>0</v>
      </c>
      <c r="N89" s="525">
        <v>247</v>
      </c>
      <c r="O89" s="523">
        <v>11</v>
      </c>
      <c r="P89" s="494">
        <v>22.454545454545453</v>
      </c>
    </row>
    <row r="90" spans="2:16" s="459" customFormat="1" ht="15" customHeight="1">
      <c r="B90" s="586"/>
      <c r="C90" s="568" t="s">
        <v>295</v>
      </c>
      <c r="D90" s="569">
        <v>0</v>
      </c>
      <c r="E90" s="570">
        <v>0</v>
      </c>
      <c r="F90" s="571">
        <v>0</v>
      </c>
      <c r="G90" s="570">
        <v>0</v>
      </c>
      <c r="H90" s="571">
        <v>0</v>
      </c>
      <c r="I90" s="572">
        <v>0</v>
      </c>
      <c r="J90" s="573">
        <v>0</v>
      </c>
      <c r="K90" s="570">
        <v>0</v>
      </c>
      <c r="L90" s="574">
        <v>0</v>
      </c>
      <c r="M90" s="575">
        <v>0</v>
      </c>
      <c r="N90" s="576">
        <v>0</v>
      </c>
      <c r="O90" s="574">
        <v>0</v>
      </c>
      <c r="P90" s="573">
        <v>0</v>
      </c>
    </row>
    <row r="91" spans="2:16" s="459" customFormat="1" ht="15" customHeight="1">
      <c r="B91" s="746" t="s">
        <v>311</v>
      </c>
      <c r="C91" s="747"/>
      <c r="D91" s="577">
        <f t="shared" ref="D91:I91" si="26">SUM(D92:D94)</f>
        <v>402325</v>
      </c>
      <c r="E91" s="578">
        <f t="shared" si="26"/>
        <v>280100</v>
      </c>
      <c r="F91" s="579">
        <f t="shared" si="26"/>
        <v>69.599999999999994</v>
      </c>
      <c r="G91" s="578">
        <f t="shared" si="26"/>
        <v>28515</v>
      </c>
      <c r="H91" s="579">
        <f t="shared" si="26"/>
        <v>7.1</v>
      </c>
      <c r="I91" s="580">
        <f t="shared" si="26"/>
        <v>373810</v>
      </c>
      <c r="J91" s="581">
        <f>ROUND(I91/$D91*100,1)</f>
        <v>92.9</v>
      </c>
      <c r="K91" s="580">
        <f t="shared" ref="K91:P91" si="27">SUM(K92:K94)</f>
        <v>0</v>
      </c>
      <c r="L91" s="582">
        <f t="shared" si="27"/>
        <v>0</v>
      </c>
      <c r="M91" s="583">
        <f t="shared" si="27"/>
        <v>0</v>
      </c>
      <c r="N91" s="584">
        <f t="shared" si="27"/>
        <v>247</v>
      </c>
      <c r="O91" s="582">
        <f t="shared" si="27"/>
        <v>11</v>
      </c>
      <c r="P91" s="581">
        <f t="shared" si="27"/>
        <v>22.5</v>
      </c>
    </row>
    <row r="92" spans="2:16" s="459" customFormat="1" ht="15" customHeight="1">
      <c r="B92" s="500"/>
      <c r="C92" s="585" t="s">
        <v>293</v>
      </c>
      <c r="D92" s="520">
        <v>0</v>
      </c>
      <c r="E92" s="521">
        <v>0</v>
      </c>
      <c r="F92" s="492">
        <v>0</v>
      </c>
      <c r="G92" s="521">
        <v>0</v>
      </c>
      <c r="H92" s="492">
        <v>0</v>
      </c>
      <c r="I92" s="522">
        <v>0</v>
      </c>
      <c r="J92" s="494">
        <v>0</v>
      </c>
      <c r="K92" s="521">
        <v>0</v>
      </c>
      <c r="L92" s="523">
        <v>0</v>
      </c>
      <c r="M92" s="524">
        <v>0</v>
      </c>
      <c r="N92" s="525">
        <v>0</v>
      </c>
      <c r="O92" s="523">
        <v>0</v>
      </c>
      <c r="P92" s="494">
        <v>0</v>
      </c>
    </row>
    <row r="93" spans="2:16" s="459" customFormat="1" ht="15" customHeight="1">
      <c r="B93" s="500"/>
      <c r="C93" s="585" t="s">
        <v>297</v>
      </c>
      <c r="D93" s="520">
        <v>402325</v>
      </c>
      <c r="E93" s="521">
        <v>280100</v>
      </c>
      <c r="F93" s="492">
        <v>69.599999999999994</v>
      </c>
      <c r="G93" s="521">
        <v>28515</v>
      </c>
      <c r="H93" s="492">
        <v>7.1</v>
      </c>
      <c r="I93" s="522">
        <v>373810</v>
      </c>
      <c r="J93" s="494">
        <v>92.9</v>
      </c>
      <c r="K93" s="521">
        <v>0</v>
      </c>
      <c r="L93" s="523">
        <v>0</v>
      </c>
      <c r="M93" s="524">
        <v>0</v>
      </c>
      <c r="N93" s="525">
        <v>247</v>
      </c>
      <c r="O93" s="523">
        <v>11</v>
      </c>
      <c r="P93" s="494">
        <v>22.5</v>
      </c>
    </row>
    <row r="94" spans="2:16" s="459" customFormat="1" ht="15" customHeight="1">
      <c r="B94" s="586"/>
      <c r="C94" s="568" t="s">
        <v>295</v>
      </c>
      <c r="D94" s="569">
        <v>0</v>
      </c>
      <c r="E94" s="570">
        <v>0</v>
      </c>
      <c r="F94" s="571">
        <v>0</v>
      </c>
      <c r="G94" s="570">
        <v>0</v>
      </c>
      <c r="H94" s="571">
        <v>0</v>
      </c>
      <c r="I94" s="572">
        <v>0</v>
      </c>
      <c r="J94" s="573">
        <v>0</v>
      </c>
      <c r="K94" s="570">
        <v>0</v>
      </c>
      <c r="L94" s="574">
        <v>0</v>
      </c>
      <c r="M94" s="575">
        <v>0</v>
      </c>
      <c r="N94" s="576">
        <v>0</v>
      </c>
      <c r="O94" s="574">
        <v>0</v>
      </c>
      <c r="P94" s="573">
        <v>0</v>
      </c>
    </row>
    <row r="95" spans="2:16" s="459" customFormat="1" ht="15" customHeight="1">
      <c r="B95" s="746" t="s">
        <v>312</v>
      </c>
      <c r="C95" s="747"/>
      <c r="D95" s="577">
        <f t="shared" ref="D95:I95" si="28">SUM(D96:D98)</f>
        <v>402325</v>
      </c>
      <c r="E95" s="578">
        <f t="shared" si="28"/>
        <v>280100</v>
      </c>
      <c r="F95" s="579">
        <f>SUM(F96:F98)</f>
        <v>69.599999999999994</v>
      </c>
      <c r="G95" s="578">
        <f t="shared" si="28"/>
        <v>28515</v>
      </c>
      <c r="H95" s="579">
        <f t="shared" si="28"/>
        <v>7.1</v>
      </c>
      <c r="I95" s="580">
        <f t="shared" si="28"/>
        <v>373810</v>
      </c>
      <c r="J95" s="581">
        <f>ROUND(I95/$D95*100,1)</f>
        <v>92.9</v>
      </c>
      <c r="K95" s="580">
        <f t="shared" ref="K95:P95" si="29">SUM(K96:K98)</f>
        <v>0</v>
      </c>
      <c r="L95" s="582">
        <f t="shared" si="29"/>
        <v>0</v>
      </c>
      <c r="M95" s="583">
        <f t="shared" si="29"/>
        <v>0</v>
      </c>
      <c r="N95" s="584">
        <f t="shared" si="29"/>
        <v>247</v>
      </c>
      <c r="O95" s="582">
        <f t="shared" si="29"/>
        <v>11</v>
      </c>
      <c r="P95" s="581">
        <f t="shared" si="29"/>
        <v>22.5</v>
      </c>
    </row>
    <row r="96" spans="2:16" s="459" customFormat="1" ht="15" customHeight="1">
      <c r="B96" s="500"/>
      <c r="C96" s="585" t="s">
        <v>293</v>
      </c>
      <c r="D96" s="520">
        <v>0</v>
      </c>
      <c r="E96" s="521">
        <v>0</v>
      </c>
      <c r="F96" s="492">
        <v>0</v>
      </c>
      <c r="G96" s="521">
        <v>0</v>
      </c>
      <c r="H96" s="492">
        <v>0</v>
      </c>
      <c r="I96" s="522">
        <v>0</v>
      </c>
      <c r="J96" s="494">
        <v>0</v>
      </c>
      <c r="K96" s="521">
        <v>0</v>
      </c>
      <c r="L96" s="523">
        <v>0</v>
      </c>
      <c r="M96" s="524">
        <v>0</v>
      </c>
      <c r="N96" s="525">
        <v>0</v>
      </c>
      <c r="O96" s="523">
        <v>0</v>
      </c>
      <c r="P96" s="494">
        <v>0</v>
      </c>
    </row>
    <row r="97" spans="2:16" s="459" customFormat="1" ht="15" customHeight="1">
      <c r="B97" s="500"/>
      <c r="C97" s="585" t="s">
        <v>297</v>
      </c>
      <c r="D97" s="520">
        <v>402325</v>
      </c>
      <c r="E97" s="521">
        <v>280100</v>
      </c>
      <c r="F97" s="492">
        <v>69.599999999999994</v>
      </c>
      <c r="G97" s="521">
        <v>28515</v>
      </c>
      <c r="H97" s="492">
        <v>7.1</v>
      </c>
      <c r="I97" s="522">
        <v>373810</v>
      </c>
      <c r="J97" s="494">
        <v>92.9</v>
      </c>
      <c r="K97" s="521">
        <v>0</v>
      </c>
      <c r="L97" s="523">
        <v>0</v>
      </c>
      <c r="M97" s="524">
        <v>0</v>
      </c>
      <c r="N97" s="525">
        <v>247</v>
      </c>
      <c r="O97" s="523">
        <v>11</v>
      </c>
      <c r="P97" s="494">
        <v>22.5</v>
      </c>
    </row>
    <row r="98" spans="2:16" s="459" customFormat="1" ht="15" customHeight="1">
      <c r="B98" s="586"/>
      <c r="C98" s="568" t="s">
        <v>295</v>
      </c>
      <c r="D98" s="569">
        <v>0</v>
      </c>
      <c r="E98" s="570">
        <v>0</v>
      </c>
      <c r="F98" s="571">
        <v>0</v>
      </c>
      <c r="G98" s="570">
        <v>0</v>
      </c>
      <c r="H98" s="571">
        <v>0</v>
      </c>
      <c r="I98" s="572">
        <v>0</v>
      </c>
      <c r="J98" s="573">
        <v>0</v>
      </c>
      <c r="K98" s="570">
        <v>0</v>
      </c>
      <c r="L98" s="574">
        <v>0</v>
      </c>
      <c r="M98" s="575">
        <v>0</v>
      </c>
      <c r="N98" s="576">
        <v>0</v>
      </c>
      <c r="O98" s="574">
        <v>0</v>
      </c>
      <c r="P98" s="573">
        <v>0</v>
      </c>
    </row>
    <row r="99" spans="2:16" s="459" customFormat="1" ht="15" customHeight="1">
      <c r="B99" s="746" t="s">
        <v>353</v>
      </c>
      <c r="C99" s="747"/>
      <c r="D99" s="577">
        <f t="shared" ref="D99:I99" si="30">SUM(D100:D102)</f>
        <v>406110</v>
      </c>
      <c r="E99" s="578">
        <f t="shared" si="30"/>
        <v>284422</v>
      </c>
      <c r="F99" s="579">
        <f>SUM(F100:F102)</f>
        <v>70.03</v>
      </c>
      <c r="G99" s="578">
        <f t="shared" si="30"/>
        <v>28515</v>
      </c>
      <c r="H99" s="579">
        <f t="shared" si="30"/>
        <v>7.02</v>
      </c>
      <c r="I99" s="580">
        <f t="shared" si="30"/>
        <v>377036</v>
      </c>
      <c r="J99" s="581">
        <f>ROUND(I99/$D99*100,1)</f>
        <v>92.8</v>
      </c>
      <c r="K99" s="580">
        <f t="shared" ref="K99:P99" si="31">SUM(K100:K102)</f>
        <v>0</v>
      </c>
      <c r="L99" s="582">
        <f t="shared" si="31"/>
        <v>0</v>
      </c>
      <c r="M99" s="583">
        <f t="shared" si="31"/>
        <v>0</v>
      </c>
      <c r="N99" s="584">
        <f t="shared" si="31"/>
        <v>247</v>
      </c>
      <c r="O99" s="582">
        <f t="shared" si="31"/>
        <v>11</v>
      </c>
      <c r="P99" s="581">
        <f t="shared" si="31"/>
        <v>22.5</v>
      </c>
    </row>
    <row r="100" spans="2:16" s="459" customFormat="1" ht="15" customHeight="1">
      <c r="B100" s="500"/>
      <c r="C100" s="585" t="s">
        <v>293</v>
      </c>
      <c r="D100" s="520">
        <v>0</v>
      </c>
      <c r="E100" s="521">
        <v>0</v>
      </c>
      <c r="F100" s="492">
        <v>0</v>
      </c>
      <c r="G100" s="521">
        <v>0</v>
      </c>
      <c r="H100" s="492">
        <v>0</v>
      </c>
      <c r="I100" s="522">
        <v>0</v>
      </c>
      <c r="J100" s="494">
        <v>0</v>
      </c>
      <c r="K100" s="521">
        <v>0</v>
      </c>
      <c r="L100" s="523">
        <v>0</v>
      </c>
      <c r="M100" s="524">
        <v>0</v>
      </c>
      <c r="N100" s="525">
        <v>0</v>
      </c>
      <c r="O100" s="523">
        <v>0</v>
      </c>
      <c r="P100" s="494">
        <v>0</v>
      </c>
    </row>
    <row r="101" spans="2:16" s="459" customFormat="1" ht="15" customHeight="1">
      <c r="B101" s="500"/>
      <c r="C101" s="585" t="s">
        <v>297</v>
      </c>
      <c r="D101" s="520">
        <v>406110</v>
      </c>
      <c r="E101" s="521">
        <v>284422</v>
      </c>
      <c r="F101" s="492">
        <v>70.03</v>
      </c>
      <c r="G101" s="521">
        <v>28515</v>
      </c>
      <c r="H101" s="492">
        <v>7.02</v>
      </c>
      <c r="I101" s="522">
        <v>377036</v>
      </c>
      <c r="J101" s="494">
        <v>92.84</v>
      </c>
      <c r="K101" s="521">
        <v>0</v>
      </c>
      <c r="L101" s="523">
        <v>0</v>
      </c>
      <c r="M101" s="524">
        <v>0</v>
      </c>
      <c r="N101" s="525">
        <v>247</v>
      </c>
      <c r="O101" s="523">
        <v>11</v>
      </c>
      <c r="P101" s="494">
        <v>22.5</v>
      </c>
    </row>
    <row r="102" spans="2:16" s="459" customFormat="1" ht="15" customHeight="1">
      <c r="B102" s="586"/>
      <c r="C102" s="568" t="s">
        <v>295</v>
      </c>
      <c r="D102" s="569">
        <v>0</v>
      </c>
      <c r="E102" s="570">
        <v>0</v>
      </c>
      <c r="F102" s="571">
        <v>0</v>
      </c>
      <c r="G102" s="570">
        <v>0</v>
      </c>
      <c r="H102" s="571">
        <v>0</v>
      </c>
      <c r="I102" s="572">
        <v>0</v>
      </c>
      <c r="J102" s="573">
        <v>0</v>
      </c>
      <c r="K102" s="570">
        <v>0</v>
      </c>
      <c r="L102" s="574">
        <v>0</v>
      </c>
      <c r="M102" s="575">
        <v>0</v>
      </c>
      <c r="N102" s="576">
        <v>0</v>
      </c>
      <c r="O102" s="574">
        <v>0</v>
      </c>
      <c r="P102" s="573">
        <v>0</v>
      </c>
    </row>
    <row r="103" spans="2:16" ht="15" customHeight="1">
      <c r="B103" s="459" t="s">
        <v>313</v>
      </c>
      <c r="P103" s="587"/>
    </row>
  </sheetData>
  <mergeCells count="25">
    <mergeCell ref="B99:C99"/>
    <mergeCell ref="B75:C75"/>
    <mergeCell ref="B79:C79"/>
    <mergeCell ref="B83:C83"/>
    <mergeCell ref="B87:C87"/>
    <mergeCell ref="B91:C91"/>
    <mergeCell ref="B95:C95"/>
    <mergeCell ref="B51:C51"/>
    <mergeCell ref="B55:C55"/>
    <mergeCell ref="B59:C59"/>
    <mergeCell ref="B63:C63"/>
    <mergeCell ref="B67:C67"/>
    <mergeCell ref="B71:C71"/>
    <mergeCell ref="B27:C27"/>
    <mergeCell ref="B31:C31"/>
    <mergeCell ref="B35:C35"/>
    <mergeCell ref="B39:C39"/>
    <mergeCell ref="B43:C43"/>
    <mergeCell ref="B47:C47"/>
    <mergeCell ref="D4:F4"/>
    <mergeCell ref="G4:J4"/>
    <mergeCell ref="K4:M4"/>
    <mergeCell ref="N4:P4"/>
    <mergeCell ref="B5:C5"/>
    <mergeCell ref="B7:C7"/>
  </mergeCells>
  <phoneticPr fontId="3"/>
  <pageMargins left="0.59055118110236227" right="0.59055118110236227" top="0.78740157480314965" bottom="0.78740157480314965" header="0.39370078740157483" footer="0.39370078740157483"/>
  <pageSetup paperSize="9" scale="93" firstPageNumber="2" orientation="portrait" r:id="rId1"/>
  <headerFooter alignWithMargins="0">
    <oddHeader>&amp;R&amp;"ＭＳ Ｐゴシック,標準"&amp;11 4.農      業</oddHeader>
    <oddFooter>&amp;C&amp;"ＭＳ Ｐゴシック,標準"-42-</oddFooter>
  </headerFooter>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F2917-941E-43B9-B753-2D867C9E3D9C}">
  <sheetPr>
    <pageSetUpPr fitToPage="1"/>
  </sheetPr>
  <dimension ref="A1:H55"/>
  <sheetViews>
    <sheetView topLeftCell="A15" zoomScaleNormal="100" zoomScaleSheetLayoutView="100" workbookViewId="0">
      <selection activeCell="B40" sqref="B40"/>
    </sheetView>
  </sheetViews>
  <sheetFormatPr defaultColWidth="9.140625" defaultRowHeight="12"/>
  <cols>
    <col min="1" max="1" width="1.7109375" style="4" customWidth="1"/>
    <col min="2" max="2" width="12.7109375" style="21" customWidth="1"/>
    <col min="3" max="7" width="14.28515625" style="7" customWidth="1"/>
    <col min="8" max="8" width="14.28515625" style="4" customWidth="1"/>
    <col min="9" max="16384" width="9.140625" style="4"/>
  </cols>
  <sheetData>
    <row r="1" spans="1:8" ht="30" customHeight="1">
      <c r="A1" s="1" t="s">
        <v>0</v>
      </c>
      <c r="B1" s="2"/>
      <c r="C1" s="3"/>
      <c r="D1" s="3"/>
      <c r="E1" s="3"/>
      <c r="F1" s="3"/>
      <c r="G1" s="3"/>
    </row>
    <row r="2" spans="1:8" ht="7.5" customHeight="1">
      <c r="A2" s="1"/>
      <c r="B2" s="2"/>
      <c r="C2" s="3"/>
      <c r="D2" s="3"/>
      <c r="E2" s="3"/>
      <c r="F2" s="3"/>
      <c r="G2" s="3"/>
    </row>
    <row r="3" spans="1:8" ht="23.25" customHeight="1">
      <c r="A3" s="1"/>
      <c r="B3" s="5" t="s">
        <v>1</v>
      </c>
      <c r="C3" s="6"/>
      <c r="D3" s="6"/>
      <c r="E3" s="6"/>
      <c r="F3" s="6"/>
      <c r="H3" s="8" t="s">
        <v>2</v>
      </c>
    </row>
    <row r="4" spans="1:8" ht="15" customHeight="1">
      <c r="A4" s="1"/>
      <c r="B4" s="642" t="s">
        <v>3</v>
      </c>
      <c r="C4" s="645" t="s">
        <v>4</v>
      </c>
      <c r="D4" s="648" t="s">
        <v>5</v>
      </c>
      <c r="E4" s="648"/>
      <c r="F4" s="648" t="s">
        <v>6</v>
      </c>
      <c r="G4" s="648"/>
      <c r="H4" s="9" t="s">
        <v>7</v>
      </c>
    </row>
    <row r="5" spans="1:8" ht="15" customHeight="1">
      <c r="A5" s="1"/>
      <c r="B5" s="643"/>
      <c r="C5" s="646"/>
      <c r="D5" s="637" t="s">
        <v>8</v>
      </c>
      <c r="E5" s="649" t="s">
        <v>9</v>
      </c>
      <c r="F5" s="651" t="s">
        <v>10</v>
      </c>
      <c r="G5" s="649" t="s">
        <v>9</v>
      </c>
      <c r="H5" s="637" t="s">
        <v>11</v>
      </c>
    </row>
    <row r="6" spans="1:8" ht="15" customHeight="1">
      <c r="A6" s="1"/>
      <c r="B6" s="644"/>
      <c r="C6" s="647"/>
      <c r="D6" s="638"/>
      <c r="E6" s="650"/>
      <c r="F6" s="652"/>
      <c r="G6" s="650"/>
      <c r="H6" s="638"/>
    </row>
    <row r="7" spans="1:8" ht="15" hidden="1" customHeight="1">
      <c r="A7" s="1"/>
      <c r="B7" s="11" t="s">
        <v>12</v>
      </c>
      <c r="C7" s="12"/>
      <c r="D7" s="12"/>
      <c r="E7" s="12"/>
      <c r="F7" s="13"/>
      <c r="G7" s="12"/>
      <c r="H7" s="639"/>
    </row>
    <row r="8" spans="1:8" ht="15" hidden="1" customHeight="1">
      <c r="A8" s="1"/>
      <c r="B8" s="14" t="s">
        <v>13</v>
      </c>
      <c r="C8" s="15"/>
      <c r="D8" s="15"/>
      <c r="E8" s="15"/>
      <c r="F8" s="16"/>
      <c r="G8" s="15"/>
      <c r="H8" s="640"/>
    </row>
    <row r="9" spans="1:8" ht="15" hidden="1" customHeight="1">
      <c r="A9" s="1"/>
      <c r="B9" s="14" t="s">
        <v>14</v>
      </c>
      <c r="C9" s="15"/>
      <c r="D9" s="15"/>
      <c r="E9" s="15"/>
      <c r="F9" s="16"/>
      <c r="G9" s="15"/>
      <c r="H9" s="640"/>
    </row>
    <row r="10" spans="1:8" ht="15" hidden="1" customHeight="1">
      <c r="A10" s="1"/>
      <c r="B10" s="14" t="s">
        <v>15</v>
      </c>
      <c r="C10" s="15"/>
      <c r="D10" s="15"/>
      <c r="E10" s="15"/>
      <c r="F10" s="16"/>
      <c r="G10" s="15"/>
      <c r="H10" s="640"/>
    </row>
    <row r="11" spans="1:8" ht="15" hidden="1" customHeight="1">
      <c r="A11" s="1"/>
      <c r="B11" s="17" t="s">
        <v>16</v>
      </c>
      <c r="C11" s="15"/>
      <c r="D11" s="18"/>
      <c r="E11" s="15"/>
      <c r="F11" s="19"/>
      <c r="G11" s="18"/>
      <c r="H11" s="641"/>
    </row>
    <row r="12" spans="1:8" ht="15" customHeight="1">
      <c r="A12" s="1"/>
      <c r="B12" s="11" t="s">
        <v>17</v>
      </c>
      <c r="C12" s="12">
        <v>4221</v>
      </c>
      <c r="D12" s="12">
        <v>311</v>
      </c>
      <c r="E12" s="12">
        <v>225</v>
      </c>
      <c r="F12" s="13">
        <v>1361</v>
      </c>
      <c r="G12" s="12">
        <v>239</v>
      </c>
      <c r="H12" s="12">
        <v>2549</v>
      </c>
    </row>
    <row r="13" spans="1:8" ht="15" customHeight="1">
      <c r="A13" s="1"/>
      <c r="B13" s="14" t="s">
        <v>13</v>
      </c>
      <c r="C13" s="15">
        <v>839</v>
      </c>
      <c r="D13" s="15">
        <v>127</v>
      </c>
      <c r="E13" s="15">
        <v>112</v>
      </c>
      <c r="F13" s="16">
        <v>234</v>
      </c>
      <c r="G13" s="15">
        <v>58</v>
      </c>
      <c r="H13" s="15">
        <v>478</v>
      </c>
    </row>
    <row r="14" spans="1:8" ht="15" customHeight="1">
      <c r="A14" s="1"/>
      <c r="B14" s="14" t="s">
        <v>14</v>
      </c>
      <c r="C14" s="15">
        <v>1381</v>
      </c>
      <c r="D14" s="15">
        <v>62</v>
      </c>
      <c r="E14" s="15">
        <v>40</v>
      </c>
      <c r="F14" s="16">
        <v>559</v>
      </c>
      <c r="G14" s="15">
        <v>74</v>
      </c>
      <c r="H14" s="15">
        <v>760</v>
      </c>
    </row>
    <row r="15" spans="1:8" ht="15" customHeight="1">
      <c r="A15" s="1"/>
      <c r="B15" s="14" t="s">
        <v>15</v>
      </c>
      <c r="C15" s="15">
        <v>895</v>
      </c>
      <c r="D15" s="15">
        <v>66</v>
      </c>
      <c r="E15" s="15">
        <v>36</v>
      </c>
      <c r="F15" s="16">
        <v>272</v>
      </c>
      <c r="G15" s="15">
        <v>46</v>
      </c>
      <c r="H15" s="15">
        <v>557</v>
      </c>
    </row>
    <row r="16" spans="1:8" ht="15" customHeight="1">
      <c r="A16" s="1"/>
      <c r="B16" s="17" t="s">
        <v>16</v>
      </c>
      <c r="C16" s="15">
        <v>1100</v>
      </c>
      <c r="D16" s="18">
        <v>56</v>
      </c>
      <c r="E16" s="18">
        <v>37</v>
      </c>
      <c r="F16" s="19">
        <v>296</v>
      </c>
      <c r="G16" s="18">
        <v>61</v>
      </c>
      <c r="H16" s="18">
        <v>754</v>
      </c>
    </row>
    <row r="17" spans="1:8" ht="15" customHeight="1">
      <c r="A17" s="1"/>
      <c r="B17" s="11" t="s">
        <v>18</v>
      </c>
      <c r="C17" s="12">
        <v>3537</v>
      </c>
      <c r="D17" s="12">
        <v>299</v>
      </c>
      <c r="E17" s="12">
        <v>194</v>
      </c>
      <c r="F17" s="13">
        <v>1033</v>
      </c>
      <c r="G17" s="12">
        <v>156</v>
      </c>
      <c r="H17" s="12">
        <v>2205</v>
      </c>
    </row>
    <row r="18" spans="1:8" ht="15" customHeight="1">
      <c r="A18" s="1"/>
      <c r="B18" s="14" t="s">
        <v>13</v>
      </c>
      <c r="C18" s="15">
        <v>748</v>
      </c>
      <c r="D18" s="15">
        <v>117</v>
      </c>
      <c r="E18" s="15">
        <v>92</v>
      </c>
      <c r="F18" s="16">
        <v>181</v>
      </c>
      <c r="G18" s="15">
        <v>36</v>
      </c>
      <c r="H18" s="15">
        <v>450</v>
      </c>
    </row>
    <row r="19" spans="1:8" ht="15" customHeight="1">
      <c r="A19" s="1"/>
      <c r="B19" s="14" t="s">
        <v>14</v>
      </c>
      <c r="C19" s="15">
        <v>1162</v>
      </c>
      <c r="D19" s="15">
        <v>82</v>
      </c>
      <c r="E19" s="15">
        <v>45</v>
      </c>
      <c r="F19" s="16">
        <v>483</v>
      </c>
      <c r="G19" s="15">
        <v>64</v>
      </c>
      <c r="H19" s="15">
        <v>597</v>
      </c>
    </row>
    <row r="20" spans="1:8" ht="15" customHeight="1">
      <c r="A20" s="1"/>
      <c r="B20" s="14" t="s">
        <v>15</v>
      </c>
      <c r="C20" s="15">
        <v>776</v>
      </c>
      <c r="D20" s="15">
        <v>44</v>
      </c>
      <c r="E20" s="15">
        <v>25</v>
      </c>
      <c r="F20" s="16">
        <v>191</v>
      </c>
      <c r="G20" s="15">
        <v>24</v>
      </c>
      <c r="H20" s="15">
        <v>541</v>
      </c>
    </row>
    <row r="21" spans="1:8" ht="15" customHeight="1">
      <c r="A21" s="1"/>
      <c r="B21" s="17" t="s">
        <v>16</v>
      </c>
      <c r="C21" s="18">
        <v>851</v>
      </c>
      <c r="D21" s="18">
        <v>56</v>
      </c>
      <c r="E21" s="18">
        <v>32</v>
      </c>
      <c r="F21" s="19">
        <v>178</v>
      </c>
      <c r="G21" s="18">
        <v>32</v>
      </c>
      <c r="H21" s="18">
        <v>617</v>
      </c>
    </row>
    <row r="22" spans="1:8" ht="15" customHeight="1">
      <c r="A22" s="1"/>
      <c r="B22" s="11" t="s">
        <v>19</v>
      </c>
      <c r="C22" s="12">
        <v>2672</v>
      </c>
      <c r="D22" s="12">
        <v>173</v>
      </c>
      <c r="E22" s="12">
        <v>122</v>
      </c>
      <c r="F22" s="13">
        <v>750</v>
      </c>
      <c r="G22" s="12">
        <v>204</v>
      </c>
      <c r="H22" s="12">
        <v>1749</v>
      </c>
    </row>
    <row r="23" spans="1:8" ht="15" customHeight="1">
      <c r="A23" s="1"/>
      <c r="B23" s="14" t="s">
        <v>13</v>
      </c>
      <c r="C23" s="15">
        <v>556</v>
      </c>
      <c r="D23" s="15">
        <v>75</v>
      </c>
      <c r="E23" s="15">
        <v>65</v>
      </c>
      <c r="F23" s="16">
        <v>162</v>
      </c>
      <c r="G23" s="15">
        <v>63</v>
      </c>
      <c r="H23" s="15">
        <v>329</v>
      </c>
    </row>
    <row r="24" spans="1:8" ht="15" customHeight="1">
      <c r="A24" s="1"/>
      <c r="B24" s="14" t="s">
        <v>14</v>
      </c>
      <c r="C24" s="15">
        <v>963</v>
      </c>
      <c r="D24" s="15">
        <v>43</v>
      </c>
      <c r="E24" s="15">
        <v>21</v>
      </c>
      <c r="F24" s="16">
        <v>311</v>
      </c>
      <c r="G24" s="15">
        <v>74</v>
      </c>
      <c r="H24" s="15">
        <v>609</v>
      </c>
    </row>
    <row r="25" spans="1:8" ht="15" customHeight="1">
      <c r="A25" s="1"/>
      <c r="B25" s="14" t="s">
        <v>15</v>
      </c>
      <c r="C25" s="15">
        <v>625</v>
      </c>
      <c r="D25" s="15">
        <v>25</v>
      </c>
      <c r="E25" s="15">
        <v>16</v>
      </c>
      <c r="F25" s="16">
        <v>151</v>
      </c>
      <c r="G25" s="15">
        <v>30</v>
      </c>
      <c r="H25" s="15">
        <v>449</v>
      </c>
    </row>
    <row r="26" spans="1:8" ht="15" customHeight="1">
      <c r="A26" s="1"/>
      <c r="B26" s="17" t="s">
        <v>16</v>
      </c>
      <c r="C26" s="18">
        <v>518</v>
      </c>
      <c r="D26" s="18">
        <v>30</v>
      </c>
      <c r="E26" s="18">
        <v>20</v>
      </c>
      <c r="F26" s="19">
        <v>126</v>
      </c>
      <c r="G26" s="18">
        <v>37</v>
      </c>
      <c r="H26" s="18">
        <v>362</v>
      </c>
    </row>
    <row r="27" spans="1:8" ht="15" customHeight="1">
      <c r="A27" s="1"/>
      <c r="B27" s="11" t="s">
        <v>74</v>
      </c>
      <c r="C27" s="12">
        <v>2042</v>
      </c>
      <c r="D27" s="12">
        <v>187</v>
      </c>
      <c r="E27" s="12">
        <v>125</v>
      </c>
      <c r="F27" s="13">
        <v>383</v>
      </c>
      <c r="G27" s="12">
        <v>106</v>
      </c>
      <c r="H27" s="12">
        <v>1472</v>
      </c>
    </row>
    <row r="28" spans="1:8" ht="15" customHeight="1">
      <c r="A28" s="1"/>
      <c r="B28" s="14" t="s">
        <v>13</v>
      </c>
      <c r="C28" s="15">
        <v>438</v>
      </c>
      <c r="D28" s="15">
        <v>65</v>
      </c>
      <c r="E28" s="15">
        <v>59</v>
      </c>
      <c r="F28" s="16">
        <v>78</v>
      </c>
      <c r="G28" s="15">
        <v>36</v>
      </c>
      <c r="H28" s="15">
        <v>290</v>
      </c>
    </row>
    <row r="29" spans="1:8" ht="15" customHeight="1">
      <c r="A29" s="1"/>
      <c r="B29" s="14" t="s">
        <v>14</v>
      </c>
      <c r="C29" s="15">
        <v>751</v>
      </c>
      <c r="D29" s="15">
        <v>60</v>
      </c>
      <c r="E29" s="15">
        <v>28</v>
      </c>
      <c r="F29" s="16">
        <v>159</v>
      </c>
      <c r="G29" s="15">
        <v>36</v>
      </c>
      <c r="H29" s="15">
        <v>531</v>
      </c>
    </row>
    <row r="30" spans="1:8" ht="15" customHeight="1">
      <c r="A30" s="1"/>
      <c r="B30" s="14" t="s">
        <v>15</v>
      </c>
      <c r="C30" s="15">
        <v>473</v>
      </c>
      <c r="D30" s="15">
        <v>34</v>
      </c>
      <c r="E30" s="15">
        <v>19</v>
      </c>
      <c r="F30" s="16">
        <v>81</v>
      </c>
      <c r="G30" s="15">
        <v>15</v>
      </c>
      <c r="H30" s="15">
        <v>358</v>
      </c>
    </row>
    <row r="31" spans="1:8" ht="15" customHeight="1">
      <c r="A31" s="1"/>
      <c r="B31" s="17" t="s">
        <v>16</v>
      </c>
      <c r="C31" s="18">
        <v>380</v>
      </c>
      <c r="D31" s="18">
        <v>26</v>
      </c>
      <c r="E31" s="18">
        <v>17</v>
      </c>
      <c r="F31" s="19">
        <v>65</v>
      </c>
      <c r="G31" s="18">
        <v>19</v>
      </c>
      <c r="H31" s="18">
        <v>289</v>
      </c>
    </row>
    <row r="32" spans="1:8" ht="15" customHeight="1">
      <c r="A32" s="1"/>
      <c r="B32" s="11" t="s">
        <v>75</v>
      </c>
      <c r="C32" s="12">
        <v>1316</v>
      </c>
      <c r="D32" s="12">
        <v>134</v>
      </c>
      <c r="E32" s="12">
        <v>96</v>
      </c>
      <c r="F32" s="13">
        <v>189</v>
      </c>
      <c r="G32" s="12">
        <v>51</v>
      </c>
      <c r="H32" s="12">
        <v>993</v>
      </c>
    </row>
    <row r="33" spans="1:8" ht="15" customHeight="1">
      <c r="A33" s="1"/>
      <c r="B33" s="14" t="s">
        <v>13</v>
      </c>
      <c r="C33" s="15">
        <v>299</v>
      </c>
      <c r="D33" s="15">
        <v>53</v>
      </c>
      <c r="E33" s="15">
        <v>44</v>
      </c>
      <c r="F33" s="16">
        <v>46</v>
      </c>
      <c r="G33" s="15">
        <v>19</v>
      </c>
      <c r="H33" s="15">
        <v>194</v>
      </c>
    </row>
    <row r="34" spans="1:8" ht="15" customHeight="1">
      <c r="A34" s="1"/>
      <c r="B34" s="14" t="s">
        <v>14</v>
      </c>
      <c r="C34" s="15">
        <v>464</v>
      </c>
      <c r="D34" s="15">
        <v>37</v>
      </c>
      <c r="E34" s="15">
        <v>25</v>
      </c>
      <c r="F34" s="16">
        <v>71</v>
      </c>
      <c r="G34" s="15">
        <v>15</v>
      </c>
      <c r="H34" s="15">
        <v>355</v>
      </c>
    </row>
    <row r="35" spans="1:8" ht="15" customHeight="1">
      <c r="A35" s="1"/>
      <c r="B35" s="14" t="s">
        <v>15</v>
      </c>
      <c r="C35" s="15">
        <v>296</v>
      </c>
      <c r="D35" s="15">
        <v>15</v>
      </c>
      <c r="E35" s="15">
        <v>8</v>
      </c>
      <c r="F35" s="16">
        <v>42</v>
      </c>
      <c r="G35" s="15">
        <v>8</v>
      </c>
      <c r="H35" s="15">
        <v>239</v>
      </c>
    </row>
    <row r="36" spans="1:8" ht="15" customHeight="1">
      <c r="A36" s="1"/>
      <c r="B36" s="17" t="s">
        <v>16</v>
      </c>
      <c r="C36" s="18">
        <v>257</v>
      </c>
      <c r="D36" s="18">
        <v>26</v>
      </c>
      <c r="E36" s="18">
        <v>16</v>
      </c>
      <c r="F36" s="19">
        <v>29</v>
      </c>
      <c r="G36" s="18">
        <v>9</v>
      </c>
      <c r="H36" s="18">
        <v>202</v>
      </c>
    </row>
    <row r="37" spans="1:8" ht="15" customHeight="1">
      <c r="A37" s="1"/>
      <c r="B37" s="20" t="s">
        <v>20</v>
      </c>
      <c r="C37" s="3"/>
      <c r="D37" s="3"/>
      <c r="E37" s="3"/>
      <c r="F37" s="3"/>
      <c r="G37" s="3"/>
    </row>
    <row r="38" spans="1:8" ht="15" customHeight="1">
      <c r="A38" s="1"/>
      <c r="B38" s="20" t="s">
        <v>21</v>
      </c>
      <c r="C38" s="3"/>
      <c r="D38" s="3"/>
      <c r="E38" s="3"/>
      <c r="F38" s="3"/>
      <c r="G38" s="3"/>
    </row>
    <row r="39" spans="1:8" ht="15" customHeight="1">
      <c r="A39" s="1"/>
      <c r="B39" s="595" t="s">
        <v>22</v>
      </c>
      <c r="C39" s="3"/>
      <c r="D39" s="3"/>
      <c r="E39" s="3"/>
      <c r="F39" s="3"/>
      <c r="G39" s="3"/>
    </row>
    <row r="40" spans="1:8" ht="15" customHeight="1">
      <c r="A40" s="1"/>
      <c r="B40" s="20"/>
      <c r="C40" s="3"/>
      <c r="D40" s="3"/>
      <c r="E40" s="3"/>
      <c r="F40" s="3"/>
      <c r="G40" s="3"/>
    </row>
    <row r="41" spans="1:8" ht="15" customHeight="1">
      <c r="A41" s="1"/>
      <c r="B41" s="20"/>
      <c r="C41" s="3"/>
      <c r="D41" s="3"/>
      <c r="E41" s="3"/>
      <c r="F41" s="3"/>
      <c r="G41" s="3"/>
    </row>
    <row r="42" spans="1:8" ht="15" customHeight="1">
      <c r="A42" s="1"/>
      <c r="B42" s="20"/>
      <c r="C42" s="3"/>
      <c r="D42" s="3"/>
      <c r="E42" s="3"/>
      <c r="F42" s="3"/>
      <c r="G42" s="3"/>
    </row>
    <row r="43" spans="1:8" ht="15" customHeight="1">
      <c r="A43" s="1"/>
      <c r="B43" s="20"/>
      <c r="C43" s="3"/>
      <c r="D43" s="3"/>
      <c r="E43" s="3"/>
      <c r="F43" s="3"/>
      <c r="G43" s="3"/>
    </row>
    <row r="44" spans="1:8" ht="15" customHeight="1">
      <c r="A44" s="1"/>
      <c r="B44" s="20"/>
      <c r="C44" s="3"/>
      <c r="D44" s="3"/>
      <c r="E44" s="3"/>
      <c r="F44" s="3"/>
      <c r="G44" s="3"/>
    </row>
    <row r="45" spans="1:8" ht="15" customHeight="1">
      <c r="A45" s="1"/>
      <c r="B45" s="20"/>
      <c r="C45" s="3"/>
      <c r="D45" s="3"/>
      <c r="E45" s="3"/>
      <c r="F45" s="3"/>
      <c r="G45" s="3"/>
    </row>
    <row r="46" spans="1:8" ht="15" customHeight="1">
      <c r="A46" s="1"/>
      <c r="B46" s="20"/>
      <c r="C46" s="3"/>
      <c r="D46" s="3"/>
      <c r="E46" s="3"/>
      <c r="F46" s="3"/>
      <c r="G46" s="3"/>
    </row>
    <row r="47" spans="1:8" ht="15" customHeight="1">
      <c r="A47" s="1"/>
      <c r="B47" s="20"/>
      <c r="C47" s="3"/>
      <c r="D47" s="3"/>
      <c r="E47" s="3"/>
      <c r="F47" s="3"/>
      <c r="G47" s="3"/>
    </row>
    <row r="48" spans="1:8" ht="15" customHeight="1">
      <c r="A48" s="1"/>
      <c r="B48" s="20"/>
      <c r="C48" s="3"/>
      <c r="D48" s="3"/>
      <c r="E48" s="3"/>
      <c r="F48" s="3"/>
      <c r="G48" s="3"/>
    </row>
    <row r="49" spans="1:7" ht="15" customHeight="1">
      <c r="A49" s="1"/>
      <c r="B49" s="20"/>
      <c r="C49" s="3"/>
      <c r="D49" s="3"/>
      <c r="E49" s="3"/>
      <c r="F49" s="3"/>
      <c r="G49" s="3"/>
    </row>
    <row r="50" spans="1:7" ht="15" customHeight="1">
      <c r="A50" s="1"/>
      <c r="B50" s="20"/>
      <c r="C50" s="3"/>
      <c r="D50" s="3"/>
      <c r="E50" s="3"/>
      <c r="F50" s="3"/>
      <c r="G50" s="3"/>
    </row>
    <row r="51" spans="1:7" ht="15" customHeight="1">
      <c r="A51" s="1"/>
      <c r="B51" s="20"/>
      <c r="C51" s="3"/>
      <c r="D51" s="3"/>
      <c r="E51" s="3"/>
      <c r="F51" s="3"/>
      <c r="G51" s="3"/>
    </row>
    <row r="52" spans="1:7" ht="15" customHeight="1">
      <c r="A52" s="1"/>
      <c r="B52" s="20"/>
      <c r="C52" s="3"/>
      <c r="D52" s="3"/>
      <c r="E52" s="3"/>
      <c r="F52" s="3"/>
      <c r="G52" s="3"/>
    </row>
    <row r="53" spans="1:7" ht="15" customHeight="1">
      <c r="A53" s="1"/>
      <c r="B53" s="20"/>
      <c r="C53" s="3"/>
      <c r="D53" s="3"/>
      <c r="E53" s="3"/>
      <c r="F53" s="3"/>
      <c r="G53" s="3"/>
    </row>
    <row r="54" spans="1:7" ht="15" customHeight="1">
      <c r="A54" s="1"/>
      <c r="B54" s="20"/>
      <c r="C54" s="3"/>
      <c r="D54" s="3"/>
      <c r="E54" s="3"/>
      <c r="F54" s="3"/>
      <c r="G54" s="3"/>
    </row>
    <row r="55" spans="1:7" ht="7.5" customHeight="1">
      <c r="A55" s="1"/>
      <c r="B55" s="2"/>
      <c r="C55" s="3"/>
      <c r="D55" s="3"/>
      <c r="E55" s="3"/>
      <c r="F55" s="3"/>
      <c r="G55" s="3"/>
    </row>
  </sheetData>
  <mergeCells count="10">
    <mergeCell ref="H5:H6"/>
    <mergeCell ref="H7:H11"/>
    <mergeCell ref="B4:B6"/>
    <mergeCell ref="C4:C6"/>
    <mergeCell ref="D4:E4"/>
    <mergeCell ref="F4:G4"/>
    <mergeCell ref="D5:D6"/>
    <mergeCell ref="E5:E6"/>
    <mergeCell ref="F5:F6"/>
    <mergeCell ref="G5:G6"/>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Ｐゴシック,標準"&amp;11-31-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7F01D-93A7-4CC6-BA12-355B5736CA7E}">
  <dimension ref="A1:J45"/>
  <sheetViews>
    <sheetView zoomScale="110" zoomScaleNormal="110" zoomScaleSheetLayoutView="100" workbookViewId="0">
      <selection activeCell="B40" sqref="B40"/>
    </sheetView>
  </sheetViews>
  <sheetFormatPr defaultColWidth="9.140625" defaultRowHeight="12" outlineLevelRow="1"/>
  <cols>
    <col min="1" max="1" width="1.7109375" style="4" customWidth="1"/>
    <col min="2" max="2" width="12.7109375" style="21" customWidth="1"/>
    <col min="3" max="7" width="14.28515625" style="7" customWidth="1"/>
    <col min="8" max="8" width="14.28515625" style="4" customWidth="1"/>
    <col min="9" max="16384" width="9.140625" style="4"/>
  </cols>
  <sheetData>
    <row r="1" spans="1:8" ht="30" customHeight="1">
      <c r="A1" s="1" t="s">
        <v>23</v>
      </c>
      <c r="B1" s="4"/>
      <c r="C1" s="3"/>
      <c r="D1" s="3"/>
      <c r="E1" s="3"/>
      <c r="F1" s="3"/>
      <c r="G1" s="3"/>
    </row>
    <row r="2" spans="1:8" ht="22.5" customHeight="1">
      <c r="B2" s="5" t="s">
        <v>1</v>
      </c>
      <c r="C2" s="6"/>
      <c r="D2" s="6"/>
      <c r="E2" s="6"/>
      <c r="F2" s="6"/>
      <c r="H2" s="8" t="s">
        <v>2</v>
      </c>
    </row>
    <row r="3" spans="1:8" s="22" customFormat="1" ht="15" customHeight="1">
      <c r="B3" s="653" t="s">
        <v>3</v>
      </c>
      <c r="C3" s="655" t="s">
        <v>24</v>
      </c>
      <c r="D3" s="655" t="s">
        <v>25</v>
      </c>
      <c r="E3" s="657" t="s">
        <v>26</v>
      </c>
      <c r="F3" s="658"/>
      <c r="G3" s="659"/>
      <c r="H3" s="660" t="s">
        <v>27</v>
      </c>
    </row>
    <row r="4" spans="1:8" s="22" customFormat="1" ht="15" customHeight="1">
      <c r="B4" s="654"/>
      <c r="C4" s="656"/>
      <c r="D4" s="656"/>
      <c r="E4" s="10" t="s">
        <v>28</v>
      </c>
      <c r="F4" s="23" t="s">
        <v>29</v>
      </c>
      <c r="G4" s="24" t="s">
        <v>30</v>
      </c>
      <c r="H4" s="661"/>
    </row>
    <row r="5" spans="1:8" s="25" customFormat="1" ht="15" hidden="1" customHeight="1">
      <c r="B5" s="11" t="s">
        <v>31</v>
      </c>
      <c r="C5" s="12">
        <f>SUM(C6:C9)</f>
        <v>5776</v>
      </c>
      <c r="D5" s="12">
        <f>SUM(D6:D9)</f>
        <v>249</v>
      </c>
      <c r="E5" s="12">
        <f>SUM(E6:E9)</f>
        <v>5527</v>
      </c>
      <c r="F5" s="13">
        <f>SUM(F6:F9)</f>
        <v>811</v>
      </c>
      <c r="G5" s="26">
        <f>SUM(G6:G9)</f>
        <v>4716</v>
      </c>
      <c r="H5" s="639"/>
    </row>
    <row r="6" spans="1:8" s="27" customFormat="1" ht="15" hidden="1" customHeight="1">
      <c r="B6" s="14" t="s">
        <v>13</v>
      </c>
      <c r="C6" s="15">
        <f>SUM(D6:E6)+H6</f>
        <v>1056</v>
      </c>
      <c r="D6" s="15">
        <v>90</v>
      </c>
      <c r="E6" s="15">
        <f>SUM(F6:G6)</f>
        <v>966</v>
      </c>
      <c r="F6" s="16">
        <v>241</v>
      </c>
      <c r="G6" s="28">
        <v>725</v>
      </c>
      <c r="H6" s="640"/>
    </row>
    <row r="7" spans="1:8" s="27" customFormat="1" ht="15" hidden="1" customHeight="1">
      <c r="B7" s="14" t="s">
        <v>14</v>
      </c>
      <c r="C7" s="15">
        <f>SUM(D7:E7)+H7</f>
        <v>2004</v>
      </c>
      <c r="D7" s="15">
        <v>52</v>
      </c>
      <c r="E7" s="15">
        <f>SUM(F7:G7)</f>
        <v>1952</v>
      </c>
      <c r="F7" s="16">
        <v>194</v>
      </c>
      <c r="G7" s="28">
        <v>1758</v>
      </c>
      <c r="H7" s="640"/>
    </row>
    <row r="8" spans="1:8" s="27" customFormat="1" ht="15" hidden="1" customHeight="1">
      <c r="B8" s="14" t="s">
        <v>15</v>
      </c>
      <c r="C8" s="15">
        <f>SUM(D8:E8)+H8</f>
        <v>1209</v>
      </c>
      <c r="D8" s="15">
        <v>40</v>
      </c>
      <c r="E8" s="15">
        <f>SUM(F8:G8)</f>
        <v>1169</v>
      </c>
      <c r="F8" s="16">
        <v>104</v>
      </c>
      <c r="G8" s="28">
        <v>1065</v>
      </c>
      <c r="H8" s="640"/>
    </row>
    <row r="9" spans="1:8" s="27" customFormat="1" ht="15" hidden="1" customHeight="1">
      <c r="B9" s="17" t="s">
        <v>16</v>
      </c>
      <c r="C9" s="15">
        <f>SUM(D9:E9)+H9</f>
        <v>1507</v>
      </c>
      <c r="D9" s="18">
        <v>67</v>
      </c>
      <c r="E9" s="15">
        <f>SUM(F9:G9)</f>
        <v>1440</v>
      </c>
      <c r="F9" s="19">
        <v>272</v>
      </c>
      <c r="G9" s="29">
        <v>1168</v>
      </c>
      <c r="H9" s="641"/>
    </row>
    <row r="10" spans="1:8" s="25" customFormat="1" ht="15" customHeight="1">
      <c r="B10" s="11" t="s">
        <v>32</v>
      </c>
      <c r="C10" s="12">
        <f>SUM(C11:C14)</f>
        <v>5411</v>
      </c>
      <c r="D10" s="12">
        <f>SUM(D11:D14)</f>
        <v>247</v>
      </c>
      <c r="E10" s="12">
        <f>SUM(E11:E14)</f>
        <v>5164</v>
      </c>
      <c r="F10" s="13">
        <f>SUM(F11:F14)</f>
        <v>502</v>
      </c>
      <c r="G10" s="26">
        <f>SUM(G11:G14)</f>
        <v>4662</v>
      </c>
      <c r="H10" s="639"/>
    </row>
    <row r="11" spans="1:8" s="27" customFormat="1" ht="15" hidden="1" customHeight="1">
      <c r="B11" s="14" t="s">
        <v>13</v>
      </c>
      <c r="C11" s="15">
        <f>SUM(D11:E11)+H11</f>
        <v>978</v>
      </c>
      <c r="D11" s="15">
        <v>84</v>
      </c>
      <c r="E11" s="15">
        <f>SUM(F11:G11)</f>
        <v>894</v>
      </c>
      <c r="F11" s="16">
        <v>198</v>
      </c>
      <c r="G11" s="28">
        <v>696</v>
      </c>
      <c r="H11" s="640"/>
    </row>
    <row r="12" spans="1:8" s="27" customFormat="1" ht="15" hidden="1" customHeight="1">
      <c r="B12" s="14" t="s">
        <v>14</v>
      </c>
      <c r="C12" s="15">
        <f>SUM(D12:E12)+H12</f>
        <v>1888</v>
      </c>
      <c r="D12" s="15">
        <v>56</v>
      </c>
      <c r="E12" s="15">
        <f>SUM(F12:G12)</f>
        <v>1832</v>
      </c>
      <c r="F12" s="16">
        <v>186</v>
      </c>
      <c r="G12" s="28">
        <v>1646</v>
      </c>
      <c r="H12" s="640"/>
    </row>
    <row r="13" spans="1:8" s="27" customFormat="1" ht="15" hidden="1" customHeight="1">
      <c r="B13" s="14" t="s">
        <v>15</v>
      </c>
      <c r="C13" s="15">
        <f>SUM(D13:E13)+H13</f>
        <v>1131</v>
      </c>
      <c r="D13" s="15">
        <v>35</v>
      </c>
      <c r="E13" s="15">
        <f>SUM(F13:G13)</f>
        <v>1096</v>
      </c>
      <c r="F13" s="16">
        <v>53</v>
      </c>
      <c r="G13" s="28">
        <v>1043</v>
      </c>
      <c r="H13" s="640"/>
    </row>
    <row r="14" spans="1:8" s="27" customFormat="1" ht="15" hidden="1" customHeight="1">
      <c r="B14" s="17" t="s">
        <v>16</v>
      </c>
      <c r="C14" s="15">
        <f>SUM(D14:E14)+H14</f>
        <v>1414</v>
      </c>
      <c r="D14" s="18">
        <v>72</v>
      </c>
      <c r="E14" s="15">
        <f>SUM(F14:G14)</f>
        <v>1342</v>
      </c>
      <c r="F14" s="19">
        <v>65</v>
      </c>
      <c r="G14" s="29">
        <v>1277</v>
      </c>
      <c r="H14" s="641"/>
    </row>
    <row r="15" spans="1:8" s="25" customFormat="1" ht="15" customHeight="1">
      <c r="B15" s="11" t="s">
        <v>12</v>
      </c>
      <c r="C15" s="12">
        <f>SUM(C16:C19)</f>
        <v>5072</v>
      </c>
      <c r="D15" s="12">
        <f>SUM(D16:D19)</f>
        <v>212</v>
      </c>
      <c r="E15" s="12">
        <f>SUM(E16:E19)</f>
        <v>4860</v>
      </c>
      <c r="F15" s="13">
        <f>SUM(F16:F19)</f>
        <v>534</v>
      </c>
      <c r="G15" s="26">
        <f>SUM(G16:G19)</f>
        <v>4326</v>
      </c>
      <c r="H15" s="639"/>
    </row>
    <row r="16" spans="1:8" s="27" customFormat="1" ht="15" customHeight="1">
      <c r="B16" s="14" t="s">
        <v>13</v>
      </c>
      <c r="C16" s="15">
        <f>SUM(D16:E16)+H16</f>
        <v>943</v>
      </c>
      <c r="D16" s="15">
        <v>61</v>
      </c>
      <c r="E16" s="15">
        <f>SUM(F16:G16)</f>
        <v>882</v>
      </c>
      <c r="F16" s="16">
        <v>198</v>
      </c>
      <c r="G16" s="28">
        <v>684</v>
      </c>
      <c r="H16" s="640"/>
    </row>
    <row r="17" spans="2:8" s="27" customFormat="1" ht="15" customHeight="1">
      <c r="B17" s="14" t="s">
        <v>14</v>
      </c>
      <c r="C17" s="15">
        <f>SUM(D17:E17)+H17</f>
        <v>1730</v>
      </c>
      <c r="D17" s="15">
        <v>54</v>
      </c>
      <c r="E17" s="15">
        <f>SUM(F17:G17)</f>
        <v>1676</v>
      </c>
      <c r="F17" s="16">
        <v>105</v>
      </c>
      <c r="G17" s="28">
        <v>1571</v>
      </c>
      <c r="H17" s="640"/>
    </row>
    <row r="18" spans="2:8" s="27" customFormat="1" ht="15" customHeight="1">
      <c r="B18" s="14" t="s">
        <v>15</v>
      </c>
      <c r="C18" s="15">
        <f>SUM(D18:E18)+H18</f>
        <v>1050</v>
      </c>
      <c r="D18" s="15">
        <v>33</v>
      </c>
      <c r="E18" s="15">
        <f>SUM(F18:G18)</f>
        <v>1017</v>
      </c>
      <c r="F18" s="16">
        <v>120</v>
      </c>
      <c r="G18" s="28">
        <v>897</v>
      </c>
      <c r="H18" s="640"/>
    </row>
    <row r="19" spans="2:8" s="27" customFormat="1" ht="15" customHeight="1">
      <c r="B19" s="17" t="s">
        <v>16</v>
      </c>
      <c r="C19" s="15">
        <f>SUM(D19:E19)+H19</f>
        <v>1349</v>
      </c>
      <c r="D19" s="18">
        <v>64</v>
      </c>
      <c r="E19" s="15">
        <f>SUM(F19:G19)</f>
        <v>1285</v>
      </c>
      <c r="F19" s="19">
        <v>111</v>
      </c>
      <c r="G19" s="29">
        <v>1174</v>
      </c>
      <c r="H19" s="641"/>
    </row>
    <row r="20" spans="2:8" s="25" customFormat="1" ht="15" customHeight="1">
      <c r="B20" s="11" t="s">
        <v>17</v>
      </c>
      <c r="C20" s="12">
        <f t="shared" ref="C20:H20" si="0">SUM(C21:C24)</f>
        <v>4659</v>
      </c>
      <c r="D20" s="12">
        <f t="shared" si="0"/>
        <v>232</v>
      </c>
      <c r="E20" s="12">
        <f t="shared" si="0"/>
        <v>3989</v>
      </c>
      <c r="F20" s="13">
        <f t="shared" si="0"/>
        <v>344</v>
      </c>
      <c r="G20" s="26">
        <f t="shared" si="0"/>
        <v>3645</v>
      </c>
      <c r="H20" s="12">
        <f t="shared" si="0"/>
        <v>438</v>
      </c>
    </row>
    <row r="21" spans="2:8" s="27" customFormat="1" ht="15" customHeight="1">
      <c r="B21" s="14" t="s">
        <v>13</v>
      </c>
      <c r="C21" s="15">
        <f>SUM(D21:E21)+H21</f>
        <v>904</v>
      </c>
      <c r="D21" s="15">
        <v>64</v>
      </c>
      <c r="E21" s="15">
        <v>775</v>
      </c>
      <c r="F21" s="16">
        <v>113</v>
      </c>
      <c r="G21" s="28">
        <v>662</v>
      </c>
      <c r="H21" s="15">
        <v>65</v>
      </c>
    </row>
    <row r="22" spans="2:8" s="27" customFormat="1" ht="15" customHeight="1">
      <c r="B22" s="14" t="s">
        <v>14</v>
      </c>
      <c r="C22" s="15">
        <f>SUM(D22:E22)+H22</f>
        <v>1614</v>
      </c>
      <c r="D22" s="15">
        <v>65</v>
      </c>
      <c r="E22" s="15">
        <v>1316</v>
      </c>
      <c r="F22" s="16">
        <v>58</v>
      </c>
      <c r="G22" s="28">
        <v>1258</v>
      </c>
      <c r="H22" s="15">
        <v>233</v>
      </c>
    </row>
    <row r="23" spans="2:8" s="27" customFormat="1" ht="15" customHeight="1">
      <c r="B23" s="14" t="s">
        <v>15</v>
      </c>
      <c r="C23" s="15">
        <f>SUM(D23:E23)+H23</f>
        <v>984</v>
      </c>
      <c r="D23" s="15">
        <v>50</v>
      </c>
      <c r="E23" s="15">
        <v>845</v>
      </c>
      <c r="F23" s="16">
        <v>90</v>
      </c>
      <c r="G23" s="28">
        <v>755</v>
      </c>
      <c r="H23" s="15">
        <v>89</v>
      </c>
    </row>
    <row r="24" spans="2:8" s="27" customFormat="1" ht="15" customHeight="1">
      <c r="B24" s="17" t="s">
        <v>16</v>
      </c>
      <c r="C24" s="15">
        <f>SUM(D24:E24)+H24</f>
        <v>1157</v>
      </c>
      <c r="D24" s="18">
        <v>53</v>
      </c>
      <c r="E24" s="18">
        <v>1053</v>
      </c>
      <c r="F24" s="19">
        <v>83</v>
      </c>
      <c r="G24" s="29">
        <v>970</v>
      </c>
      <c r="H24" s="18">
        <v>51</v>
      </c>
    </row>
    <row r="25" spans="2:8" s="25" customFormat="1" ht="15" customHeight="1">
      <c r="B25" s="11" t="s">
        <v>18</v>
      </c>
      <c r="C25" s="12">
        <f t="shared" ref="C25:H25" si="1">SUM(C26:C29)</f>
        <v>4024</v>
      </c>
      <c r="D25" s="12">
        <f t="shared" si="1"/>
        <v>261</v>
      </c>
      <c r="E25" s="12">
        <f t="shared" si="1"/>
        <v>3276</v>
      </c>
      <c r="F25" s="13">
        <f t="shared" si="1"/>
        <v>405</v>
      </c>
      <c r="G25" s="26">
        <f t="shared" si="1"/>
        <v>2871</v>
      </c>
      <c r="H25" s="12">
        <f t="shared" si="1"/>
        <v>487</v>
      </c>
    </row>
    <row r="26" spans="2:8" s="27" customFormat="1" ht="15" customHeight="1">
      <c r="B26" s="14" t="s">
        <v>13</v>
      </c>
      <c r="C26" s="15">
        <f>SUM(D26:E26)+H26</f>
        <v>834</v>
      </c>
      <c r="D26" s="15">
        <v>71</v>
      </c>
      <c r="E26" s="15">
        <v>677</v>
      </c>
      <c r="F26" s="16">
        <v>126</v>
      </c>
      <c r="G26" s="28">
        <v>551</v>
      </c>
      <c r="H26" s="15">
        <v>86</v>
      </c>
    </row>
    <row r="27" spans="2:8" s="27" customFormat="1" ht="15" customHeight="1">
      <c r="B27" s="14" t="s">
        <v>14</v>
      </c>
      <c r="C27" s="15">
        <f>SUM(D27:E27)+H27</f>
        <v>1400</v>
      </c>
      <c r="D27" s="15">
        <v>66</v>
      </c>
      <c r="E27" s="15">
        <v>1096</v>
      </c>
      <c r="F27" s="16">
        <v>87</v>
      </c>
      <c r="G27" s="28">
        <v>1009</v>
      </c>
      <c r="H27" s="15">
        <v>238</v>
      </c>
    </row>
    <row r="28" spans="2:8" s="27" customFormat="1" ht="15" customHeight="1">
      <c r="B28" s="14" t="s">
        <v>15</v>
      </c>
      <c r="C28" s="15">
        <f>SUM(D28:E28)+H28</f>
        <v>870</v>
      </c>
      <c r="D28" s="15">
        <v>71</v>
      </c>
      <c r="E28" s="15">
        <v>705</v>
      </c>
      <c r="F28" s="16">
        <v>87</v>
      </c>
      <c r="G28" s="28">
        <v>618</v>
      </c>
      <c r="H28" s="15">
        <v>94</v>
      </c>
    </row>
    <row r="29" spans="2:8" s="27" customFormat="1" ht="15" customHeight="1">
      <c r="B29" s="17" t="s">
        <v>16</v>
      </c>
      <c r="C29" s="18">
        <f>SUM(D29:E29)+H29</f>
        <v>920</v>
      </c>
      <c r="D29" s="18">
        <v>53</v>
      </c>
      <c r="E29" s="18">
        <v>798</v>
      </c>
      <c r="F29" s="19">
        <v>105</v>
      </c>
      <c r="G29" s="29">
        <v>693</v>
      </c>
      <c r="H29" s="18">
        <v>69</v>
      </c>
    </row>
    <row r="30" spans="2:8" s="25" customFormat="1" ht="15" customHeight="1">
      <c r="B30" s="11" t="s">
        <v>19</v>
      </c>
      <c r="C30" s="12">
        <v>3166</v>
      </c>
      <c r="D30" s="12">
        <f>SUM(D31:D34)</f>
        <v>172</v>
      </c>
      <c r="E30" s="12">
        <f>SUM(E31:E34)</f>
        <v>2500</v>
      </c>
      <c r="F30" s="13">
        <f>SUM(F31:F34)</f>
        <v>279</v>
      </c>
      <c r="G30" s="26">
        <f>SUM(G31:G34)</f>
        <v>2221</v>
      </c>
      <c r="H30" s="12">
        <f>SUM(H31:H34)</f>
        <v>494</v>
      </c>
    </row>
    <row r="31" spans="2:8" s="27" customFormat="1" ht="15" customHeight="1">
      <c r="B31" s="14" t="s">
        <v>13</v>
      </c>
      <c r="C31" s="15">
        <f>D31+E31+H31</f>
        <v>674</v>
      </c>
      <c r="D31" s="15">
        <v>68</v>
      </c>
      <c r="E31" s="15">
        <f t="shared" ref="E31:E39" si="2">SUM(F31:G31)</f>
        <v>498</v>
      </c>
      <c r="F31" s="16">
        <v>83</v>
      </c>
      <c r="G31" s="28">
        <v>415</v>
      </c>
      <c r="H31" s="15">
        <v>108</v>
      </c>
    </row>
    <row r="32" spans="2:8" s="27" customFormat="1" ht="15" customHeight="1">
      <c r="B32" s="14" t="s">
        <v>14</v>
      </c>
      <c r="C32" s="15">
        <f>D32+E32+H32</f>
        <v>1200</v>
      </c>
      <c r="D32" s="15">
        <v>30</v>
      </c>
      <c r="E32" s="15">
        <f t="shared" si="2"/>
        <v>933</v>
      </c>
      <c r="F32" s="16">
        <v>95</v>
      </c>
      <c r="G32" s="28">
        <v>838</v>
      </c>
      <c r="H32" s="15">
        <v>237</v>
      </c>
    </row>
    <row r="33" spans="2:10" s="27" customFormat="1" ht="15" customHeight="1">
      <c r="B33" s="14" t="s">
        <v>15</v>
      </c>
      <c r="C33" s="15">
        <f>D33+E33+H33</f>
        <v>704</v>
      </c>
      <c r="D33" s="15">
        <v>42</v>
      </c>
      <c r="E33" s="15">
        <f t="shared" si="2"/>
        <v>583</v>
      </c>
      <c r="F33" s="16">
        <v>50</v>
      </c>
      <c r="G33" s="28">
        <v>533</v>
      </c>
      <c r="H33" s="15">
        <v>79</v>
      </c>
    </row>
    <row r="34" spans="2:10" s="27" customFormat="1" ht="15" customHeight="1">
      <c r="B34" s="17" t="s">
        <v>16</v>
      </c>
      <c r="C34" s="18">
        <f>D34+E34+H34</f>
        <v>588</v>
      </c>
      <c r="D34" s="18">
        <v>32</v>
      </c>
      <c r="E34" s="18">
        <f t="shared" si="2"/>
        <v>486</v>
      </c>
      <c r="F34" s="19">
        <v>51</v>
      </c>
      <c r="G34" s="29">
        <v>435</v>
      </c>
      <c r="H34" s="18">
        <v>70</v>
      </c>
    </row>
    <row r="35" spans="2:10" s="27" customFormat="1" ht="15" customHeight="1">
      <c r="B35" s="11" t="s">
        <v>33</v>
      </c>
      <c r="C35" s="12">
        <f>SUM(C36:C39)</f>
        <v>2581</v>
      </c>
      <c r="D35" s="12">
        <f>SUM(D36:D39)</f>
        <v>277</v>
      </c>
      <c r="E35" s="12">
        <f t="shared" si="2"/>
        <v>1765</v>
      </c>
      <c r="F35" s="13">
        <f>SUM(F36:F39)</f>
        <v>227</v>
      </c>
      <c r="G35" s="26">
        <f>SUM(G36:G39)</f>
        <v>1538</v>
      </c>
      <c r="H35" s="12">
        <f>SUM(H36:H39)</f>
        <v>539</v>
      </c>
    </row>
    <row r="36" spans="2:10" s="27" customFormat="1" ht="15" customHeight="1">
      <c r="B36" s="14" t="s">
        <v>13</v>
      </c>
      <c r="C36" s="15">
        <f>D36+E36+H36</f>
        <v>575</v>
      </c>
      <c r="D36" s="15">
        <v>74</v>
      </c>
      <c r="E36" s="15">
        <f t="shared" si="2"/>
        <v>364</v>
      </c>
      <c r="F36" s="16">
        <v>60</v>
      </c>
      <c r="G36" s="28">
        <v>304</v>
      </c>
      <c r="H36" s="15">
        <v>137</v>
      </c>
    </row>
    <row r="37" spans="2:10" s="27" customFormat="1" ht="15" customHeight="1">
      <c r="B37" s="14" t="s">
        <v>14</v>
      </c>
      <c r="C37" s="15">
        <f>D37+E37+H37</f>
        <v>965</v>
      </c>
      <c r="D37" s="15">
        <v>95</v>
      </c>
      <c r="E37" s="15">
        <f t="shared" si="2"/>
        <v>656</v>
      </c>
      <c r="F37" s="16">
        <v>68</v>
      </c>
      <c r="G37" s="28">
        <v>588</v>
      </c>
      <c r="H37" s="15">
        <v>214</v>
      </c>
    </row>
    <row r="38" spans="2:10" s="27" customFormat="1" ht="15" customHeight="1">
      <c r="B38" s="14" t="s">
        <v>15</v>
      </c>
      <c r="C38" s="15">
        <f>D38+E38+H38</f>
        <v>563</v>
      </c>
      <c r="D38" s="15">
        <v>64</v>
      </c>
      <c r="E38" s="15">
        <f t="shared" si="2"/>
        <v>409</v>
      </c>
      <c r="F38" s="16">
        <v>64</v>
      </c>
      <c r="G38" s="28">
        <v>345</v>
      </c>
      <c r="H38" s="15">
        <v>90</v>
      </c>
    </row>
    <row r="39" spans="2:10" s="27" customFormat="1" ht="15" customHeight="1">
      <c r="B39" s="17" t="s">
        <v>16</v>
      </c>
      <c r="C39" s="18">
        <f>D39+E39+H39</f>
        <v>478</v>
      </c>
      <c r="D39" s="18">
        <v>44</v>
      </c>
      <c r="E39" s="18">
        <f t="shared" si="2"/>
        <v>336</v>
      </c>
      <c r="F39" s="19">
        <v>35</v>
      </c>
      <c r="G39" s="29">
        <v>301</v>
      </c>
      <c r="H39" s="18">
        <v>98</v>
      </c>
    </row>
    <row r="40" spans="2:10" s="27" customFormat="1" ht="15" hidden="1" customHeight="1" outlineLevel="1">
      <c r="B40" s="30" t="s">
        <v>34</v>
      </c>
      <c r="C40" s="31">
        <v>1676</v>
      </c>
      <c r="D40" s="31"/>
      <c r="E40" s="31">
        <f>SUM(F40:G40)</f>
        <v>0</v>
      </c>
      <c r="F40" s="32"/>
      <c r="G40" s="33"/>
      <c r="H40" s="31">
        <v>365</v>
      </c>
      <c r="J40" s="27" t="s">
        <v>35</v>
      </c>
    </row>
    <row r="41" spans="2:10" s="27" customFormat="1" ht="15" hidden="1" customHeight="1" outlineLevel="1">
      <c r="B41" s="20" t="s">
        <v>36</v>
      </c>
      <c r="C41" s="34"/>
      <c r="D41" s="34"/>
      <c r="E41" s="34"/>
      <c r="F41" s="34"/>
      <c r="G41" s="34"/>
      <c r="H41" s="34"/>
    </row>
    <row r="42" spans="2:10" ht="15" customHeight="1" collapsed="1">
      <c r="B42" s="20" t="s">
        <v>20</v>
      </c>
      <c r="H42" s="35"/>
    </row>
    <row r="43" spans="2:10" ht="5.25" hidden="1" customHeight="1"/>
    <row r="44" spans="2:10">
      <c r="B44" s="602" t="s">
        <v>37</v>
      </c>
    </row>
    <row r="45" spans="2:10">
      <c r="B45" s="602" t="s">
        <v>38</v>
      </c>
    </row>
  </sheetData>
  <mergeCells count="8">
    <mergeCell ref="H10:H14"/>
    <mergeCell ref="H15:H19"/>
    <mergeCell ref="B3:B4"/>
    <mergeCell ref="C3:C4"/>
    <mergeCell ref="D3:D4"/>
    <mergeCell ref="E3:G3"/>
    <mergeCell ref="H3:H4"/>
    <mergeCell ref="H5:H9"/>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 4.農      業</oddHeader>
    <oddFooter>&amp;C&amp;"ＭＳ Ｐゴシック,標準"-32-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697F2-A2C6-48F0-9647-53F93B54F017}">
  <sheetPr>
    <pageSetUpPr fitToPage="1"/>
  </sheetPr>
  <dimension ref="A1:T87"/>
  <sheetViews>
    <sheetView showGridLines="0" zoomScaleNormal="100" zoomScaleSheetLayoutView="100" workbookViewId="0"/>
  </sheetViews>
  <sheetFormatPr defaultColWidth="9.140625" defaultRowHeight="13.5"/>
  <cols>
    <col min="1" max="1" width="1.85546875" style="37" customWidth="1"/>
    <col min="2" max="2" width="2.42578125" style="37" customWidth="1"/>
    <col min="3" max="3" width="6.42578125" style="37" customWidth="1"/>
    <col min="4" max="4" width="3.5703125" style="38" customWidth="1"/>
    <col min="5" max="5" width="6.42578125" style="39" customWidth="1"/>
    <col min="6" max="19" width="5.85546875" style="39" customWidth="1"/>
    <col min="20" max="16384" width="9.140625" style="37"/>
  </cols>
  <sheetData>
    <row r="1" spans="1:19" ht="30" customHeight="1">
      <c r="A1" s="36" t="s">
        <v>39</v>
      </c>
    </row>
    <row r="2" spans="1:19" ht="7.5" customHeight="1">
      <c r="A2" s="36"/>
    </row>
    <row r="3" spans="1:19" ht="22.5" customHeight="1">
      <c r="B3" s="40" t="s">
        <v>40</v>
      </c>
    </row>
    <row r="4" spans="1:19" ht="18.75" customHeight="1">
      <c r="B4" s="664" t="s">
        <v>41</v>
      </c>
      <c r="C4" s="665"/>
      <c r="D4" s="668" t="s">
        <v>42</v>
      </c>
      <c r="E4" s="670" t="s">
        <v>44</v>
      </c>
      <c r="F4" s="672" t="s">
        <v>43</v>
      </c>
      <c r="G4" s="672"/>
      <c r="H4" s="672"/>
      <c r="I4" s="672"/>
      <c r="J4" s="672"/>
      <c r="K4" s="672"/>
      <c r="L4" s="672"/>
      <c r="M4" s="672"/>
      <c r="N4" s="672"/>
      <c r="O4" s="672"/>
      <c r="P4" s="672"/>
      <c r="Q4" s="672"/>
      <c r="R4" s="672"/>
      <c r="S4" s="673"/>
    </row>
    <row r="5" spans="1:19" ht="18.75" customHeight="1">
      <c r="B5" s="666"/>
      <c r="C5" s="667"/>
      <c r="D5" s="669"/>
      <c r="E5" s="671"/>
      <c r="F5" s="41" t="s">
        <v>45</v>
      </c>
      <c r="G5" s="42" t="s">
        <v>46</v>
      </c>
      <c r="H5" s="42" t="s">
        <v>47</v>
      </c>
      <c r="I5" s="42" t="s">
        <v>48</v>
      </c>
      <c r="J5" s="42" t="s">
        <v>49</v>
      </c>
      <c r="K5" s="42" t="s">
        <v>50</v>
      </c>
      <c r="L5" s="42" t="s">
        <v>51</v>
      </c>
      <c r="M5" s="42" t="s">
        <v>52</v>
      </c>
      <c r="N5" s="42" t="s">
        <v>53</v>
      </c>
      <c r="O5" s="42" t="s">
        <v>54</v>
      </c>
      <c r="P5" s="42" t="s">
        <v>55</v>
      </c>
      <c r="Q5" s="42" t="s">
        <v>56</v>
      </c>
      <c r="R5" s="42" t="s">
        <v>57</v>
      </c>
      <c r="S5" s="43" t="s">
        <v>58</v>
      </c>
    </row>
    <row r="6" spans="1:19" ht="15" hidden="1" customHeight="1">
      <c r="B6" s="662" t="s">
        <v>59</v>
      </c>
      <c r="C6" s="663"/>
      <c r="D6" s="44" t="s">
        <v>44</v>
      </c>
      <c r="E6" s="45">
        <f>+E10+E13+E16+E19</f>
        <v>20958</v>
      </c>
      <c r="F6" s="46">
        <f t="shared" ref="F6:S6" si="0">+F10+F13+F16+F19</f>
        <v>3204</v>
      </c>
      <c r="G6" s="47">
        <f t="shared" si="0"/>
        <v>1350</v>
      </c>
      <c r="H6" s="47">
        <f t="shared" si="0"/>
        <v>1254</v>
      </c>
      <c r="I6" s="47">
        <f t="shared" si="0"/>
        <v>1125</v>
      </c>
      <c r="J6" s="47">
        <f t="shared" si="0"/>
        <v>978</v>
      </c>
      <c r="K6" s="47">
        <f t="shared" si="0"/>
        <v>1205</v>
      </c>
      <c r="L6" s="47">
        <f t="shared" si="0"/>
        <v>1468</v>
      </c>
      <c r="M6" s="47">
        <f t="shared" si="0"/>
        <v>1482</v>
      </c>
      <c r="N6" s="47">
        <f t="shared" si="0"/>
        <v>1288</v>
      </c>
      <c r="O6" s="47">
        <f t="shared" si="0"/>
        <v>1177</v>
      </c>
      <c r="P6" s="47">
        <f t="shared" si="0"/>
        <v>1209</v>
      </c>
      <c r="Q6" s="47">
        <f t="shared" si="0"/>
        <v>1522</v>
      </c>
      <c r="R6" s="47">
        <f t="shared" si="0"/>
        <v>1504</v>
      </c>
      <c r="S6" s="48">
        <f t="shared" si="0"/>
        <v>2192</v>
      </c>
    </row>
    <row r="7" spans="1:19" ht="15" hidden="1" customHeight="1">
      <c r="B7" s="49"/>
      <c r="C7" s="50"/>
      <c r="D7" s="51" t="s">
        <v>60</v>
      </c>
      <c r="E7" s="52">
        <f>ROUND(E6/$E6*100,1)</f>
        <v>100</v>
      </c>
      <c r="F7" s="53">
        <f t="shared" ref="F7:S7" si="1">ROUND(F6/$E6*100,1)</f>
        <v>15.3</v>
      </c>
      <c r="G7" s="54">
        <f t="shared" si="1"/>
        <v>6.4</v>
      </c>
      <c r="H7" s="54">
        <f t="shared" si="1"/>
        <v>6</v>
      </c>
      <c r="I7" s="54">
        <f t="shared" si="1"/>
        <v>5.4</v>
      </c>
      <c r="J7" s="54">
        <f t="shared" si="1"/>
        <v>4.7</v>
      </c>
      <c r="K7" s="54">
        <f t="shared" si="1"/>
        <v>5.7</v>
      </c>
      <c r="L7" s="54">
        <f t="shared" si="1"/>
        <v>7</v>
      </c>
      <c r="M7" s="54">
        <f t="shared" si="1"/>
        <v>7.1</v>
      </c>
      <c r="N7" s="54">
        <f t="shared" si="1"/>
        <v>6.1</v>
      </c>
      <c r="O7" s="54">
        <f t="shared" si="1"/>
        <v>5.6</v>
      </c>
      <c r="P7" s="54">
        <f t="shared" si="1"/>
        <v>5.8</v>
      </c>
      <c r="Q7" s="54">
        <f t="shared" si="1"/>
        <v>7.3</v>
      </c>
      <c r="R7" s="54">
        <f t="shared" si="1"/>
        <v>7.2</v>
      </c>
      <c r="S7" s="55">
        <f t="shared" si="1"/>
        <v>10.5</v>
      </c>
    </row>
    <row r="8" spans="1:19" ht="15" hidden="1" customHeight="1">
      <c r="B8" s="49"/>
      <c r="C8" s="56"/>
      <c r="D8" s="57" t="s">
        <v>61</v>
      </c>
      <c r="E8" s="58">
        <f>+E11+E14+E17+E20</f>
        <v>10096</v>
      </c>
      <c r="F8" s="59">
        <f t="shared" ref="F8:S8" si="2">+F11+F14+F17+F20</f>
        <v>1637</v>
      </c>
      <c r="G8" s="60">
        <f t="shared" si="2"/>
        <v>670</v>
      </c>
      <c r="H8" s="60">
        <f t="shared" si="2"/>
        <v>605</v>
      </c>
      <c r="I8" s="60">
        <f t="shared" si="2"/>
        <v>577</v>
      </c>
      <c r="J8" s="60">
        <f t="shared" si="2"/>
        <v>468</v>
      </c>
      <c r="K8" s="60">
        <f t="shared" si="2"/>
        <v>536</v>
      </c>
      <c r="L8" s="60">
        <f t="shared" si="2"/>
        <v>742</v>
      </c>
      <c r="M8" s="60">
        <f t="shared" si="2"/>
        <v>781</v>
      </c>
      <c r="N8" s="60">
        <f t="shared" si="2"/>
        <v>688</v>
      </c>
      <c r="O8" s="60">
        <f t="shared" si="2"/>
        <v>589</v>
      </c>
      <c r="P8" s="60">
        <f t="shared" si="2"/>
        <v>543</v>
      </c>
      <c r="Q8" s="60">
        <f t="shared" si="2"/>
        <v>712</v>
      </c>
      <c r="R8" s="60">
        <f t="shared" si="2"/>
        <v>746</v>
      </c>
      <c r="S8" s="61">
        <f t="shared" si="2"/>
        <v>802</v>
      </c>
    </row>
    <row r="9" spans="1:19" ht="15" hidden="1" customHeight="1">
      <c r="B9" s="49"/>
      <c r="C9" s="56"/>
      <c r="D9" s="57" t="s">
        <v>62</v>
      </c>
      <c r="E9" s="58">
        <f t="shared" ref="E9:S9" si="3">+E12+E15+E18+E21</f>
        <v>10862</v>
      </c>
      <c r="F9" s="59">
        <f t="shared" si="3"/>
        <v>1567</v>
      </c>
      <c r="G9" s="60">
        <f t="shared" si="3"/>
        <v>680</v>
      </c>
      <c r="H9" s="60">
        <f t="shared" si="3"/>
        <v>649</v>
      </c>
      <c r="I9" s="60">
        <f t="shared" si="3"/>
        <v>548</v>
      </c>
      <c r="J9" s="60">
        <f t="shared" si="3"/>
        <v>510</v>
      </c>
      <c r="K9" s="60">
        <f t="shared" si="3"/>
        <v>669</v>
      </c>
      <c r="L9" s="60">
        <f t="shared" si="3"/>
        <v>726</v>
      </c>
      <c r="M9" s="60">
        <f t="shared" si="3"/>
        <v>701</v>
      </c>
      <c r="N9" s="60">
        <f t="shared" si="3"/>
        <v>600</v>
      </c>
      <c r="O9" s="60">
        <f t="shared" si="3"/>
        <v>588</v>
      </c>
      <c r="P9" s="60">
        <f t="shared" si="3"/>
        <v>666</v>
      </c>
      <c r="Q9" s="60">
        <f t="shared" si="3"/>
        <v>810</v>
      </c>
      <c r="R9" s="60">
        <f t="shared" si="3"/>
        <v>758</v>
      </c>
      <c r="S9" s="61">
        <f t="shared" si="3"/>
        <v>1390</v>
      </c>
    </row>
    <row r="10" spans="1:19" ht="19.5" hidden="1" customHeight="1">
      <c r="B10" s="49"/>
      <c r="C10" s="62" t="s">
        <v>63</v>
      </c>
      <c r="D10" s="44" t="s">
        <v>44</v>
      </c>
      <c r="E10" s="63">
        <f>SUM(E11:E12)</f>
        <v>4227</v>
      </c>
      <c r="F10" s="64">
        <f t="shared" ref="F10:S10" si="4">SUM(F11:F12)</f>
        <v>655</v>
      </c>
      <c r="G10" s="65">
        <f t="shared" si="4"/>
        <v>282</v>
      </c>
      <c r="H10" s="65">
        <f t="shared" si="4"/>
        <v>262</v>
      </c>
      <c r="I10" s="65">
        <f t="shared" si="4"/>
        <v>222</v>
      </c>
      <c r="J10" s="65">
        <f t="shared" si="4"/>
        <v>201</v>
      </c>
      <c r="K10" s="65">
        <f t="shared" si="4"/>
        <v>248</v>
      </c>
      <c r="L10" s="65">
        <f t="shared" si="4"/>
        <v>312</v>
      </c>
      <c r="M10" s="65">
        <f t="shared" si="4"/>
        <v>294</v>
      </c>
      <c r="N10" s="65">
        <f t="shared" si="4"/>
        <v>269</v>
      </c>
      <c r="O10" s="65">
        <f t="shared" si="4"/>
        <v>215</v>
      </c>
      <c r="P10" s="65">
        <f t="shared" si="4"/>
        <v>232</v>
      </c>
      <c r="Q10" s="65">
        <f t="shared" si="4"/>
        <v>310</v>
      </c>
      <c r="R10" s="65">
        <f t="shared" si="4"/>
        <v>296</v>
      </c>
      <c r="S10" s="66">
        <f t="shared" si="4"/>
        <v>429</v>
      </c>
    </row>
    <row r="11" spans="1:19" ht="19.5" hidden="1" customHeight="1">
      <c r="B11" s="49"/>
      <c r="C11" s="49"/>
      <c r="D11" s="57" t="s">
        <v>61</v>
      </c>
      <c r="E11" s="67">
        <f>SUM(F11:S11)</f>
        <v>2033</v>
      </c>
      <c r="F11" s="68">
        <v>346</v>
      </c>
      <c r="G11" s="69">
        <v>147</v>
      </c>
      <c r="H11" s="69">
        <v>124</v>
      </c>
      <c r="I11" s="69">
        <v>105</v>
      </c>
      <c r="J11" s="69">
        <v>100</v>
      </c>
      <c r="K11" s="69">
        <v>112</v>
      </c>
      <c r="L11" s="69">
        <v>154</v>
      </c>
      <c r="M11" s="69">
        <v>155</v>
      </c>
      <c r="N11" s="69">
        <v>133</v>
      </c>
      <c r="O11" s="69">
        <v>113</v>
      </c>
      <c r="P11" s="69">
        <v>99</v>
      </c>
      <c r="Q11" s="69">
        <v>141</v>
      </c>
      <c r="R11" s="69">
        <v>146</v>
      </c>
      <c r="S11" s="70">
        <v>158</v>
      </c>
    </row>
    <row r="12" spans="1:19" ht="19.5" hidden="1" customHeight="1">
      <c r="B12" s="49"/>
      <c r="C12" s="71"/>
      <c r="D12" s="51" t="s">
        <v>62</v>
      </c>
      <c r="E12" s="72">
        <f>SUM(F12:S12)</f>
        <v>2194</v>
      </c>
      <c r="F12" s="73">
        <v>309</v>
      </c>
      <c r="G12" s="74">
        <v>135</v>
      </c>
      <c r="H12" s="74">
        <v>138</v>
      </c>
      <c r="I12" s="74">
        <v>117</v>
      </c>
      <c r="J12" s="74">
        <v>101</v>
      </c>
      <c r="K12" s="74">
        <v>136</v>
      </c>
      <c r="L12" s="74">
        <v>158</v>
      </c>
      <c r="M12" s="74">
        <v>139</v>
      </c>
      <c r="N12" s="74">
        <v>136</v>
      </c>
      <c r="O12" s="74">
        <v>102</v>
      </c>
      <c r="P12" s="74">
        <v>133</v>
      </c>
      <c r="Q12" s="74">
        <v>169</v>
      </c>
      <c r="R12" s="74">
        <v>150</v>
      </c>
      <c r="S12" s="75">
        <v>271</v>
      </c>
    </row>
    <row r="13" spans="1:19" ht="19.5" hidden="1" customHeight="1">
      <c r="B13" s="49"/>
      <c r="C13" s="62" t="s">
        <v>64</v>
      </c>
      <c r="D13" s="44" t="s">
        <v>44</v>
      </c>
      <c r="E13" s="63">
        <f t="shared" ref="E13:S13" si="5">SUM(E14:E15)</f>
        <v>6886</v>
      </c>
      <c r="F13" s="64">
        <f t="shared" si="5"/>
        <v>1044</v>
      </c>
      <c r="G13" s="65">
        <f t="shared" si="5"/>
        <v>473</v>
      </c>
      <c r="H13" s="65">
        <f t="shared" si="5"/>
        <v>385</v>
      </c>
      <c r="I13" s="65">
        <f t="shared" si="5"/>
        <v>371</v>
      </c>
      <c r="J13" s="65">
        <f t="shared" si="5"/>
        <v>340</v>
      </c>
      <c r="K13" s="65">
        <f t="shared" si="5"/>
        <v>410</v>
      </c>
      <c r="L13" s="65">
        <f t="shared" si="5"/>
        <v>474</v>
      </c>
      <c r="M13" s="65">
        <f t="shared" si="5"/>
        <v>479</v>
      </c>
      <c r="N13" s="65">
        <f t="shared" si="5"/>
        <v>412</v>
      </c>
      <c r="O13" s="65">
        <f t="shared" si="5"/>
        <v>382</v>
      </c>
      <c r="P13" s="65">
        <f t="shared" si="5"/>
        <v>392</v>
      </c>
      <c r="Q13" s="65">
        <f t="shared" si="5"/>
        <v>488</v>
      </c>
      <c r="R13" s="65">
        <f t="shared" si="5"/>
        <v>483</v>
      </c>
      <c r="S13" s="66">
        <f t="shared" si="5"/>
        <v>753</v>
      </c>
    </row>
    <row r="14" spans="1:19" ht="19.5" hidden="1" customHeight="1">
      <c r="B14" s="49"/>
      <c r="C14" s="49"/>
      <c r="D14" s="57" t="s">
        <v>61</v>
      </c>
      <c r="E14" s="67">
        <f>SUM(F14:S14)</f>
        <v>3332</v>
      </c>
      <c r="F14" s="68">
        <v>530</v>
      </c>
      <c r="G14" s="69">
        <v>228</v>
      </c>
      <c r="H14" s="69">
        <v>184</v>
      </c>
      <c r="I14" s="69">
        <v>197</v>
      </c>
      <c r="J14" s="69">
        <v>165</v>
      </c>
      <c r="K14" s="69">
        <v>185</v>
      </c>
      <c r="L14" s="69">
        <v>237</v>
      </c>
      <c r="M14" s="69">
        <v>263</v>
      </c>
      <c r="N14" s="69">
        <v>229</v>
      </c>
      <c r="O14" s="69">
        <v>184</v>
      </c>
      <c r="P14" s="69">
        <v>181</v>
      </c>
      <c r="Q14" s="69">
        <v>226</v>
      </c>
      <c r="R14" s="69">
        <v>241</v>
      </c>
      <c r="S14" s="70">
        <v>282</v>
      </c>
    </row>
    <row r="15" spans="1:19" ht="19.5" hidden="1" customHeight="1">
      <c r="B15" s="49"/>
      <c r="C15" s="71"/>
      <c r="D15" s="51" t="s">
        <v>62</v>
      </c>
      <c r="E15" s="72">
        <f>SUM(F15:S15)</f>
        <v>3554</v>
      </c>
      <c r="F15" s="73">
        <v>514</v>
      </c>
      <c r="G15" s="74">
        <v>245</v>
      </c>
      <c r="H15" s="74">
        <v>201</v>
      </c>
      <c r="I15" s="74">
        <v>174</v>
      </c>
      <c r="J15" s="74">
        <v>175</v>
      </c>
      <c r="K15" s="74">
        <v>225</v>
      </c>
      <c r="L15" s="74">
        <v>237</v>
      </c>
      <c r="M15" s="74">
        <v>216</v>
      </c>
      <c r="N15" s="74">
        <v>183</v>
      </c>
      <c r="O15" s="74">
        <v>198</v>
      </c>
      <c r="P15" s="74">
        <v>211</v>
      </c>
      <c r="Q15" s="74">
        <v>262</v>
      </c>
      <c r="R15" s="74">
        <v>242</v>
      </c>
      <c r="S15" s="75">
        <v>471</v>
      </c>
    </row>
    <row r="16" spans="1:19" ht="19.5" hidden="1" customHeight="1">
      <c r="B16" s="49"/>
      <c r="C16" s="62" t="s">
        <v>65</v>
      </c>
      <c r="D16" s="44" t="s">
        <v>44</v>
      </c>
      <c r="E16" s="63">
        <f t="shared" ref="E16:S16" si="6">SUM(E17:E18)</f>
        <v>4345</v>
      </c>
      <c r="F16" s="64">
        <f t="shared" si="6"/>
        <v>651</v>
      </c>
      <c r="G16" s="65">
        <f t="shared" si="6"/>
        <v>244</v>
      </c>
      <c r="H16" s="65">
        <f t="shared" si="6"/>
        <v>269</v>
      </c>
      <c r="I16" s="65">
        <f t="shared" si="6"/>
        <v>252</v>
      </c>
      <c r="J16" s="65">
        <f t="shared" si="6"/>
        <v>199</v>
      </c>
      <c r="K16" s="65">
        <f t="shared" si="6"/>
        <v>247</v>
      </c>
      <c r="L16" s="65">
        <f t="shared" si="6"/>
        <v>277</v>
      </c>
      <c r="M16" s="65">
        <f t="shared" si="6"/>
        <v>287</v>
      </c>
      <c r="N16" s="65">
        <f t="shared" si="6"/>
        <v>263</v>
      </c>
      <c r="O16" s="65">
        <f t="shared" si="6"/>
        <v>285</v>
      </c>
      <c r="P16" s="65">
        <f t="shared" si="6"/>
        <v>283</v>
      </c>
      <c r="Q16" s="65">
        <f t="shared" si="6"/>
        <v>332</v>
      </c>
      <c r="R16" s="65">
        <f t="shared" si="6"/>
        <v>283</v>
      </c>
      <c r="S16" s="66">
        <f t="shared" si="6"/>
        <v>473</v>
      </c>
    </row>
    <row r="17" spans="2:19" ht="19.5" hidden="1" customHeight="1">
      <c r="B17" s="49"/>
      <c r="C17" s="49"/>
      <c r="D17" s="57" t="s">
        <v>61</v>
      </c>
      <c r="E17" s="67">
        <f>SUM(F17:S17)</f>
        <v>2108</v>
      </c>
      <c r="F17" s="68">
        <v>338</v>
      </c>
      <c r="G17" s="69">
        <v>134</v>
      </c>
      <c r="H17" s="69">
        <v>125</v>
      </c>
      <c r="I17" s="69">
        <v>131</v>
      </c>
      <c r="J17" s="69">
        <v>98</v>
      </c>
      <c r="K17" s="69">
        <v>109</v>
      </c>
      <c r="L17" s="69">
        <v>147</v>
      </c>
      <c r="M17" s="69">
        <v>147</v>
      </c>
      <c r="N17" s="69">
        <v>134</v>
      </c>
      <c r="O17" s="69">
        <v>146</v>
      </c>
      <c r="P17" s="69">
        <v>129</v>
      </c>
      <c r="Q17" s="69">
        <v>167</v>
      </c>
      <c r="R17" s="69">
        <v>146</v>
      </c>
      <c r="S17" s="70">
        <v>157</v>
      </c>
    </row>
    <row r="18" spans="2:19" ht="19.5" hidden="1" customHeight="1">
      <c r="B18" s="49"/>
      <c r="C18" s="71"/>
      <c r="D18" s="51" t="s">
        <v>62</v>
      </c>
      <c r="E18" s="72">
        <f>SUM(F18:S18)</f>
        <v>2237</v>
      </c>
      <c r="F18" s="73">
        <v>313</v>
      </c>
      <c r="G18" s="74">
        <v>110</v>
      </c>
      <c r="H18" s="74">
        <v>144</v>
      </c>
      <c r="I18" s="74">
        <v>121</v>
      </c>
      <c r="J18" s="74">
        <v>101</v>
      </c>
      <c r="K18" s="74">
        <v>138</v>
      </c>
      <c r="L18" s="74">
        <v>130</v>
      </c>
      <c r="M18" s="74">
        <v>140</v>
      </c>
      <c r="N18" s="74">
        <v>129</v>
      </c>
      <c r="O18" s="74">
        <v>139</v>
      </c>
      <c r="P18" s="74">
        <v>154</v>
      </c>
      <c r="Q18" s="74">
        <v>165</v>
      </c>
      <c r="R18" s="74">
        <v>137</v>
      </c>
      <c r="S18" s="75">
        <v>316</v>
      </c>
    </row>
    <row r="19" spans="2:19" ht="19.5" hidden="1" customHeight="1">
      <c r="B19" s="49"/>
      <c r="C19" s="62" t="s">
        <v>66</v>
      </c>
      <c r="D19" s="44" t="s">
        <v>44</v>
      </c>
      <c r="E19" s="63">
        <f t="shared" ref="E19:S19" si="7">SUM(E20:E21)</f>
        <v>5500</v>
      </c>
      <c r="F19" s="64">
        <f t="shared" si="7"/>
        <v>854</v>
      </c>
      <c r="G19" s="65">
        <f t="shared" si="7"/>
        <v>351</v>
      </c>
      <c r="H19" s="65">
        <f t="shared" si="7"/>
        <v>338</v>
      </c>
      <c r="I19" s="65">
        <f t="shared" si="7"/>
        <v>280</v>
      </c>
      <c r="J19" s="65">
        <f t="shared" si="7"/>
        <v>238</v>
      </c>
      <c r="K19" s="65">
        <f t="shared" si="7"/>
        <v>300</v>
      </c>
      <c r="L19" s="65">
        <f t="shared" si="7"/>
        <v>405</v>
      </c>
      <c r="M19" s="65">
        <f t="shared" si="7"/>
        <v>422</v>
      </c>
      <c r="N19" s="65">
        <f t="shared" si="7"/>
        <v>344</v>
      </c>
      <c r="O19" s="65">
        <f t="shared" si="7"/>
        <v>295</v>
      </c>
      <c r="P19" s="65">
        <f t="shared" si="7"/>
        <v>302</v>
      </c>
      <c r="Q19" s="65">
        <f t="shared" si="7"/>
        <v>392</v>
      </c>
      <c r="R19" s="65">
        <f t="shared" si="7"/>
        <v>442</v>
      </c>
      <c r="S19" s="66">
        <f t="shared" si="7"/>
        <v>537</v>
      </c>
    </row>
    <row r="20" spans="2:19" ht="19.5" hidden="1" customHeight="1">
      <c r="B20" s="49"/>
      <c r="C20" s="49"/>
      <c r="D20" s="57" t="s">
        <v>61</v>
      </c>
      <c r="E20" s="67">
        <f>SUM(F20:S20)</f>
        <v>2623</v>
      </c>
      <c r="F20" s="68">
        <v>423</v>
      </c>
      <c r="G20" s="69">
        <v>161</v>
      </c>
      <c r="H20" s="69">
        <v>172</v>
      </c>
      <c r="I20" s="69">
        <v>144</v>
      </c>
      <c r="J20" s="69">
        <v>105</v>
      </c>
      <c r="K20" s="69">
        <v>130</v>
      </c>
      <c r="L20" s="69">
        <v>204</v>
      </c>
      <c r="M20" s="69">
        <v>216</v>
      </c>
      <c r="N20" s="69">
        <v>192</v>
      </c>
      <c r="O20" s="69">
        <v>146</v>
      </c>
      <c r="P20" s="69">
        <v>134</v>
      </c>
      <c r="Q20" s="69">
        <v>178</v>
      </c>
      <c r="R20" s="69">
        <v>213</v>
      </c>
      <c r="S20" s="70">
        <v>205</v>
      </c>
    </row>
    <row r="21" spans="2:19" ht="19.5" hidden="1" customHeight="1">
      <c r="B21" s="71"/>
      <c r="C21" s="71"/>
      <c r="D21" s="51" t="s">
        <v>62</v>
      </c>
      <c r="E21" s="72">
        <f>SUM(F21:S21)</f>
        <v>2877</v>
      </c>
      <c r="F21" s="73">
        <v>431</v>
      </c>
      <c r="G21" s="74">
        <v>190</v>
      </c>
      <c r="H21" s="74">
        <v>166</v>
      </c>
      <c r="I21" s="74">
        <v>136</v>
      </c>
      <c r="J21" s="74">
        <v>133</v>
      </c>
      <c r="K21" s="74">
        <v>170</v>
      </c>
      <c r="L21" s="74">
        <v>201</v>
      </c>
      <c r="M21" s="74">
        <v>206</v>
      </c>
      <c r="N21" s="74">
        <v>152</v>
      </c>
      <c r="O21" s="74">
        <v>149</v>
      </c>
      <c r="P21" s="74">
        <v>168</v>
      </c>
      <c r="Q21" s="74">
        <v>214</v>
      </c>
      <c r="R21" s="74">
        <v>229</v>
      </c>
      <c r="S21" s="75">
        <v>332</v>
      </c>
    </row>
    <row r="22" spans="2:19" ht="15" customHeight="1">
      <c r="B22" s="662" t="s">
        <v>67</v>
      </c>
      <c r="C22" s="663"/>
      <c r="D22" s="44" t="s">
        <v>44</v>
      </c>
      <c r="E22" s="45">
        <v>16915</v>
      </c>
      <c r="F22" s="46">
        <v>2173</v>
      </c>
      <c r="G22" s="47">
        <v>1032</v>
      </c>
      <c r="H22" s="47">
        <v>1014</v>
      </c>
      <c r="I22" s="47">
        <v>868</v>
      </c>
      <c r="J22" s="47">
        <v>873</v>
      </c>
      <c r="K22" s="47">
        <v>793</v>
      </c>
      <c r="L22" s="47">
        <v>1015</v>
      </c>
      <c r="M22" s="47">
        <v>1189</v>
      </c>
      <c r="N22" s="47">
        <v>1221</v>
      </c>
      <c r="O22" s="47">
        <v>1126</v>
      </c>
      <c r="P22" s="47">
        <v>1014</v>
      </c>
      <c r="Q22" s="47">
        <v>1041</v>
      </c>
      <c r="R22" s="47">
        <v>1216</v>
      </c>
      <c r="S22" s="48">
        <v>2340</v>
      </c>
    </row>
    <row r="23" spans="2:19" ht="15" customHeight="1">
      <c r="B23" s="49"/>
      <c r="C23" s="56"/>
      <c r="D23" s="51" t="s">
        <v>60</v>
      </c>
      <c r="E23" s="52">
        <v>100</v>
      </c>
      <c r="F23" s="53">
        <v>12.8</v>
      </c>
      <c r="G23" s="54">
        <v>6.1</v>
      </c>
      <c r="H23" s="54">
        <v>6</v>
      </c>
      <c r="I23" s="54">
        <v>5.0999999999999996</v>
      </c>
      <c r="J23" s="54">
        <v>5.2</v>
      </c>
      <c r="K23" s="54">
        <v>4.7</v>
      </c>
      <c r="L23" s="54">
        <v>6</v>
      </c>
      <c r="M23" s="54">
        <v>7</v>
      </c>
      <c r="N23" s="54">
        <v>7.2</v>
      </c>
      <c r="O23" s="54">
        <v>6.7</v>
      </c>
      <c r="P23" s="54">
        <v>6</v>
      </c>
      <c r="Q23" s="54">
        <v>6.2</v>
      </c>
      <c r="R23" s="54">
        <v>7.2</v>
      </c>
      <c r="S23" s="55">
        <v>13.8</v>
      </c>
    </row>
    <row r="24" spans="2:19" ht="15" customHeight="1">
      <c r="B24" s="49"/>
      <c r="C24" s="50"/>
      <c r="D24" s="57" t="s">
        <v>61</v>
      </c>
      <c r="E24" s="58">
        <v>8146</v>
      </c>
      <c r="F24" s="59">
        <v>1097</v>
      </c>
      <c r="G24" s="60">
        <v>516</v>
      </c>
      <c r="H24" s="60">
        <v>493</v>
      </c>
      <c r="I24" s="60">
        <v>420</v>
      </c>
      <c r="J24" s="60">
        <v>432</v>
      </c>
      <c r="K24" s="60">
        <v>383</v>
      </c>
      <c r="L24" s="60">
        <v>476</v>
      </c>
      <c r="M24" s="60">
        <v>597</v>
      </c>
      <c r="N24" s="60">
        <v>639</v>
      </c>
      <c r="O24" s="60">
        <v>584</v>
      </c>
      <c r="P24" s="60">
        <v>511</v>
      </c>
      <c r="Q24" s="60">
        <v>469</v>
      </c>
      <c r="R24" s="60">
        <v>578</v>
      </c>
      <c r="S24" s="61">
        <v>951</v>
      </c>
    </row>
    <row r="25" spans="2:19" ht="15" customHeight="1">
      <c r="B25" s="49"/>
      <c r="C25" s="56"/>
      <c r="D25" s="57" t="s">
        <v>62</v>
      </c>
      <c r="E25" s="58">
        <v>8769</v>
      </c>
      <c r="F25" s="59">
        <v>1076</v>
      </c>
      <c r="G25" s="60">
        <v>516</v>
      </c>
      <c r="H25" s="60">
        <v>521</v>
      </c>
      <c r="I25" s="60">
        <v>448</v>
      </c>
      <c r="J25" s="60">
        <v>441</v>
      </c>
      <c r="K25" s="60">
        <v>410</v>
      </c>
      <c r="L25" s="60">
        <v>539</v>
      </c>
      <c r="M25" s="60">
        <v>592</v>
      </c>
      <c r="N25" s="60">
        <v>582</v>
      </c>
      <c r="O25" s="60">
        <v>542</v>
      </c>
      <c r="P25" s="60">
        <v>503</v>
      </c>
      <c r="Q25" s="60">
        <v>572</v>
      </c>
      <c r="R25" s="60">
        <v>638</v>
      </c>
      <c r="S25" s="61">
        <v>1389</v>
      </c>
    </row>
    <row r="26" spans="2:19" ht="19.5" hidden="1" customHeight="1">
      <c r="B26" s="49"/>
      <c r="C26" s="62" t="s">
        <v>63</v>
      </c>
      <c r="D26" s="44" t="s">
        <v>44</v>
      </c>
      <c r="E26" s="63">
        <v>3611</v>
      </c>
      <c r="F26" s="64">
        <v>477</v>
      </c>
      <c r="G26" s="65">
        <v>232</v>
      </c>
      <c r="H26" s="65">
        <v>222</v>
      </c>
      <c r="I26" s="65">
        <v>173</v>
      </c>
      <c r="J26" s="65">
        <v>175</v>
      </c>
      <c r="K26" s="65">
        <v>182</v>
      </c>
      <c r="L26" s="65">
        <v>223</v>
      </c>
      <c r="M26" s="65">
        <v>263</v>
      </c>
      <c r="N26" s="65">
        <v>250</v>
      </c>
      <c r="O26" s="65">
        <v>256</v>
      </c>
      <c r="P26" s="65">
        <v>187</v>
      </c>
      <c r="Q26" s="65">
        <v>215</v>
      </c>
      <c r="R26" s="65">
        <v>255</v>
      </c>
      <c r="S26" s="66">
        <v>501</v>
      </c>
    </row>
    <row r="27" spans="2:19" ht="19.5" hidden="1" customHeight="1">
      <c r="B27" s="49"/>
      <c r="C27" s="49"/>
      <c r="D27" s="57" t="s">
        <v>61</v>
      </c>
      <c r="E27" s="67">
        <v>1743</v>
      </c>
      <c r="F27" s="68">
        <v>243</v>
      </c>
      <c r="G27" s="69">
        <v>118</v>
      </c>
      <c r="H27" s="69">
        <v>115</v>
      </c>
      <c r="I27" s="69">
        <v>85</v>
      </c>
      <c r="J27" s="69">
        <v>88</v>
      </c>
      <c r="K27" s="69">
        <v>92</v>
      </c>
      <c r="L27" s="69">
        <v>108</v>
      </c>
      <c r="M27" s="69">
        <v>132</v>
      </c>
      <c r="N27" s="69">
        <v>130</v>
      </c>
      <c r="O27" s="69">
        <v>125</v>
      </c>
      <c r="P27" s="69">
        <v>97</v>
      </c>
      <c r="Q27" s="69">
        <v>89</v>
      </c>
      <c r="R27" s="69">
        <v>120</v>
      </c>
      <c r="S27" s="70">
        <v>201</v>
      </c>
    </row>
    <row r="28" spans="2:19" ht="19.5" hidden="1" customHeight="1">
      <c r="B28" s="49"/>
      <c r="C28" s="71"/>
      <c r="D28" s="51" t="s">
        <v>62</v>
      </c>
      <c r="E28" s="72">
        <v>1868</v>
      </c>
      <c r="F28" s="73">
        <v>234</v>
      </c>
      <c r="G28" s="74">
        <v>114</v>
      </c>
      <c r="H28" s="74">
        <v>107</v>
      </c>
      <c r="I28" s="74">
        <v>88</v>
      </c>
      <c r="J28" s="74">
        <v>87</v>
      </c>
      <c r="K28" s="74">
        <v>90</v>
      </c>
      <c r="L28" s="74">
        <v>115</v>
      </c>
      <c r="M28" s="74">
        <v>131</v>
      </c>
      <c r="N28" s="74">
        <v>120</v>
      </c>
      <c r="O28" s="74">
        <v>131</v>
      </c>
      <c r="P28" s="74">
        <v>90</v>
      </c>
      <c r="Q28" s="74">
        <v>126</v>
      </c>
      <c r="R28" s="74">
        <v>135</v>
      </c>
      <c r="S28" s="75">
        <v>300</v>
      </c>
    </row>
    <row r="29" spans="2:19" ht="19.5" hidden="1" customHeight="1">
      <c r="B29" s="49"/>
      <c r="C29" s="62" t="s">
        <v>64</v>
      </c>
      <c r="D29" s="44" t="s">
        <v>44</v>
      </c>
      <c r="E29" s="63">
        <v>5541</v>
      </c>
      <c r="F29" s="64">
        <v>699</v>
      </c>
      <c r="G29" s="65">
        <v>315</v>
      </c>
      <c r="H29" s="65">
        <v>358</v>
      </c>
      <c r="I29" s="65">
        <v>276</v>
      </c>
      <c r="J29" s="65">
        <v>299</v>
      </c>
      <c r="K29" s="65">
        <v>263</v>
      </c>
      <c r="L29" s="65">
        <v>336</v>
      </c>
      <c r="M29" s="65">
        <v>387</v>
      </c>
      <c r="N29" s="65">
        <v>410</v>
      </c>
      <c r="O29" s="65">
        <v>364</v>
      </c>
      <c r="P29" s="65">
        <v>334</v>
      </c>
      <c r="Q29" s="65">
        <v>335</v>
      </c>
      <c r="R29" s="65">
        <v>400</v>
      </c>
      <c r="S29" s="66">
        <v>765</v>
      </c>
    </row>
    <row r="30" spans="2:19" ht="19.5" hidden="1" customHeight="1">
      <c r="B30" s="49"/>
      <c r="C30" s="49"/>
      <c r="D30" s="57" t="s">
        <v>61</v>
      </c>
      <c r="E30" s="67">
        <v>2679</v>
      </c>
      <c r="F30" s="68">
        <v>361</v>
      </c>
      <c r="G30" s="69">
        <v>153</v>
      </c>
      <c r="H30" s="69">
        <v>166</v>
      </c>
      <c r="I30" s="69">
        <v>136</v>
      </c>
      <c r="J30" s="69">
        <v>148</v>
      </c>
      <c r="K30" s="69">
        <v>131</v>
      </c>
      <c r="L30" s="69">
        <v>154</v>
      </c>
      <c r="M30" s="69">
        <v>194</v>
      </c>
      <c r="N30" s="69">
        <v>219</v>
      </c>
      <c r="O30" s="69">
        <v>195</v>
      </c>
      <c r="P30" s="69">
        <v>166</v>
      </c>
      <c r="Q30" s="69">
        <v>162</v>
      </c>
      <c r="R30" s="69">
        <v>185</v>
      </c>
      <c r="S30" s="70">
        <v>309</v>
      </c>
    </row>
    <row r="31" spans="2:19" ht="19.5" hidden="1" customHeight="1">
      <c r="B31" s="49"/>
      <c r="C31" s="71"/>
      <c r="D31" s="51" t="s">
        <v>62</v>
      </c>
      <c r="E31" s="72">
        <v>2862</v>
      </c>
      <c r="F31" s="73">
        <v>338</v>
      </c>
      <c r="G31" s="74">
        <v>162</v>
      </c>
      <c r="H31" s="74">
        <v>192</v>
      </c>
      <c r="I31" s="74">
        <v>140</v>
      </c>
      <c r="J31" s="74">
        <v>151</v>
      </c>
      <c r="K31" s="74">
        <v>132</v>
      </c>
      <c r="L31" s="74">
        <v>182</v>
      </c>
      <c r="M31" s="74">
        <v>193</v>
      </c>
      <c r="N31" s="74">
        <v>191</v>
      </c>
      <c r="O31" s="74">
        <v>169</v>
      </c>
      <c r="P31" s="74">
        <v>168</v>
      </c>
      <c r="Q31" s="74">
        <v>173</v>
      </c>
      <c r="R31" s="74">
        <v>215</v>
      </c>
      <c r="S31" s="75">
        <v>456</v>
      </c>
    </row>
    <row r="32" spans="2:19" ht="19.5" hidden="1" customHeight="1">
      <c r="B32" s="49"/>
      <c r="C32" s="62" t="s">
        <v>65</v>
      </c>
      <c r="D32" s="44" t="s">
        <v>44</v>
      </c>
      <c r="E32" s="63">
        <v>3627</v>
      </c>
      <c r="F32" s="64">
        <v>466</v>
      </c>
      <c r="G32" s="65">
        <v>217</v>
      </c>
      <c r="H32" s="65">
        <v>184</v>
      </c>
      <c r="I32" s="65">
        <v>195</v>
      </c>
      <c r="J32" s="65">
        <v>203</v>
      </c>
      <c r="K32" s="65">
        <v>159</v>
      </c>
      <c r="L32" s="65">
        <v>220</v>
      </c>
      <c r="M32" s="65">
        <v>229</v>
      </c>
      <c r="N32" s="65">
        <v>244</v>
      </c>
      <c r="O32" s="65">
        <v>235</v>
      </c>
      <c r="P32" s="65">
        <v>253</v>
      </c>
      <c r="Q32" s="65">
        <v>242</v>
      </c>
      <c r="R32" s="65">
        <v>271</v>
      </c>
      <c r="S32" s="66">
        <v>509</v>
      </c>
    </row>
    <row r="33" spans="2:20" ht="19.5" hidden="1" customHeight="1">
      <c r="B33" s="49"/>
      <c r="C33" s="49"/>
      <c r="D33" s="57" t="s">
        <v>61</v>
      </c>
      <c r="E33" s="67">
        <v>1781</v>
      </c>
      <c r="F33" s="68">
        <v>236</v>
      </c>
      <c r="G33" s="69">
        <v>122</v>
      </c>
      <c r="H33" s="69">
        <v>100</v>
      </c>
      <c r="I33" s="69">
        <v>90</v>
      </c>
      <c r="J33" s="69">
        <v>100</v>
      </c>
      <c r="K33" s="69">
        <v>79</v>
      </c>
      <c r="L33" s="69">
        <v>98</v>
      </c>
      <c r="M33" s="69">
        <v>124</v>
      </c>
      <c r="N33" s="69">
        <v>127</v>
      </c>
      <c r="O33" s="69">
        <v>116</v>
      </c>
      <c r="P33" s="69">
        <v>128</v>
      </c>
      <c r="Q33" s="69">
        <v>112</v>
      </c>
      <c r="R33" s="69">
        <v>137</v>
      </c>
      <c r="S33" s="70">
        <v>212</v>
      </c>
    </row>
    <row r="34" spans="2:20" ht="19.5" hidden="1" customHeight="1">
      <c r="B34" s="49"/>
      <c r="C34" s="71"/>
      <c r="D34" s="51" t="s">
        <v>62</v>
      </c>
      <c r="E34" s="72">
        <v>1846</v>
      </c>
      <c r="F34" s="73">
        <v>230</v>
      </c>
      <c r="G34" s="74">
        <v>95</v>
      </c>
      <c r="H34" s="74">
        <v>84</v>
      </c>
      <c r="I34" s="74">
        <v>105</v>
      </c>
      <c r="J34" s="74">
        <v>103</v>
      </c>
      <c r="K34" s="74">
        <v>80</v>
      </c>
      <c r="L34" s="74">
        <v>122</v>
      </c>
      <c r="M34" s="74">
        <v>105</v>
      </c>
      <c r="N34" s="74">
        <v>117</v>
      </c>
      <c r="O34" s="74">
        <v>119</v>
      </c>
      <c r="P34" s="74">
        <v>125</v>
      </c>
      <c r="Q34" s="74">
        <v>130</v>
      </c>
      <c r="R34" s="74">
        <v>134</v>
      </c>
      <c r="S34" s="75">
        <v>297</v>
      </c>
    </row>
    <row r="35" spans="2:20" ht="19.5" hidden="1" customHeight="1">
      <c r="B35" s="49"/>
      <c r="C35" s="62" t="s">
        <v>66</v>
      </c>
      <c r="D35" s="44" t="s">
        <v>44</v>
      </c>
      <c r="E35" s="63">
        <v>4136</v>
      </c>
      <c r="F35" s="64">
        <v>531</v>
      </c>
      <c r="G35" s="65">
        <v>268</v>
      </c>
      <c r="H35" s="65">
        <v>250</v>
      </c>
      <c r="I35" s="65">
        <v>224</v>
      </c>
      <c r="J35" s="65">
        <v>196</v>
      </c>
      <c r="K35" s="65">
        <v>189</v>
      </c>
      <c r="L35" s="65">
        <v>236</v>
      </c>
      <c r="M35" s="65">
        <v>310</v>
      </c>
      <c r="N35" s="65">
        <v>317</v>
      </c>
      <c r="O35" s="65">
        <v>271</v>
      </c>
      <c r="P35" s="65">
        <v>240</v>
      </c>
      <c r="Q35" s="65">
        <v>249</v>
      </c>
      <c r="R35" s="65">
        <v>290</v>
      </c>
      <c r="S35" s="66">
        <v>565</v>
      </c>
    </row>
    <row r="36" spans="2:20" ht="19.5" hidden="1" customHeight="1">
      <c r="B36" s="49"/>
      <c r="C36" s="49"/>
      <c r="D36" s="57" t="s">
        <v>61</v>
      </c>
      <c r="E36" s="67">
        <v>1943</v>
      </c>
      <c r="F36" s="68">
        <v>257</v>
      </c>
      <c r="G36" s="69">
        <v>123</v>
      </c>
      <c r="H36" s="69">
        <v>112</v>
      </c>
      <c r="I36" s="69">
        <v>109</v>
      </c>
      <c r="J36" s="69">
        <v>96</v>
      </c>
      <c r="K36" s="69">
        <v>81</v>
      </c>
      <c r="L36" s="69">
        <v>116</v>
      </c>
      <c r="M36" s="69">
        <v>147</v>
      </c>
      <c r="N36" s="69">
        <v>163</v>
      </c>
      <c r="O36" s="69">
        <v>148</v>
      </c>
      <c r="P36" s="69">
        <v>120</v>
      </c>
      <c r="Q36" s="69">
        <v>106</v>
      </c>
      <c r="R36" s="69">
        <v>136</v>
      </c>
      <c r="S36" s="70">
        <v>229</v>
      </c>
    </row>
    <row r="37" spans="2:20" ht="19.5" hidden="1" customHeight="1">
      <c r="B37" s="71"/>
      <c r="C37" s="71"/>
      <c r="D37" s="51" t="s">
        <v>62</v>
      </c>
      <c r="E37" s="72">
        <v>2193</v>
      </c>
      <c r="F37" s="73">
        <v>274</v>
      </c>
      <c r="G37" s="74">
        <v>145</v>
      </c>
      <c r="H37" s="74">
        <v>138</v>
      </c>
      <c r="I37" s="74">
        <v>115</v>
      </c>
      <c r="J37" s="74">
        <v>100</v>
      </c>
      <c r="K37" s="74">
        <v>108</v>
      </c>
      <c r="L37" s="74">
        <v>120</v>
      </c>
      <c r="M37" s="74">
        <v>163</v>
      </c>
      <c r="N37" s="74">
        <v>154</v>
      </c>
      <c r="O37" s="74">
        <v>123</v>
      </c>
      <c r="P37" s="74">
        <v>120</v>
      </c>
      <c r="Q37" s="74">
        <v>143</v>
      </c>
      <c r="R37" s="74">
        <v>154</v>
      </c>
      <c r="S37" s="75">
        <v>336</v>
      </c>
    </row>
    <row r="38" spans="2:20" ht="15" customHeight="1">
      <c r="B38" s="662" t="s">
        <v>68</v>
      </c>
      <c r="C38" s="663"/>
      <c r="D38" s="44" t="s">
        <v>44</v>
      </c>
      <c r="E38" s="45">
        <f>SUM(E40,E41)</f>
        <v>12275</v>
      </c>
      <c r="F38" s="46">
        <f>SUM(F40,F41)</f>
        <v>1518</v>
      </c>
      <c r="G38" s="47">
        <f>SUM(G40,G41)</f>
        <v>590</v>
      </c>
      <c r="H38" s="47">
        <f t="shared" ref="H38:S38" si="8">SUM(H40,H41)</f>
        <v>700</v>
      </c>
      <c r="I38" s="47">
        <f t="shared" si="8"/>
        <v>623</v>
      </c>
      <c r="J38" s="47">
        <f t="shared" si="8"/>
        <v>575</v>
      </c>
      <c r="K38" s="47">
        <f t="shared" si="8"/>
        <v>658</v>
      </c>
      <c r="L38" s="47">
        <f t="shared" si="8"/>
        <v>633</v>
      </c>
      <c r="M38" s="47">
        <f t="shared" si="8"/>
        <v>745</v>
      </c>
      <c r="N38" s="47">
        <f t="shared" si="8"/>
        <v>844</v>
      </c>
      <c r="O38" s="47">
        <f t="shared" si="8"/>
        <v>927</v>
      </c>
      <c r="P38" s="47">
        <f t="shared" si="8"/>
        <v>901</v>
      </c>
      <c r="Q38" s="47">
        <f t="shared" si="8"/>
        <v>806</v>
      </c>
      <c r="R38" s="47">
        <f t="shared" si="8"/>
        <v>779</v>
      </c>
      <c r="S38" s="48">
        <f t="shared" si="8"/>
        <v>1976</v>
      </c>
      <c r="T38" s="39"/>
    </row>
    <row r="39" spans="2:20" ht="15" customHeight="1">
      <c r="B39" s="49"/>
      <c r="C39" s="56"/>
      <c r="D39" s="51" t="s">
        <v>60</v>
      </c>
      <c r="E39" s="52">
        <f>ROUND(E38/$E38*100,1)</f>
        <v>100</v>
      </c>
      <c r="F39" s="53">
        <f>ROUND(F38/$E38*100,1)</f>
        <v>12.4</v>
      </c>
      <c r="G39" s="54">
        <f t="shared" ref="G39:S39" si="9">ROUND(G38/$E38*100,1)</f>
        <v>4.8</v>
      </c>
      <c r="H39" s="54">
        <f t="shared" si="9"/>
        <v>5.7</v>
      </c>
      <c r="I39" s="54">
        <f t="shared" si="9"/>
        <v>5.0999999999999996</v>
      </c>
      <c r="J39" s="54">
        <f t="shared" si="9"/>
        <v>4.7</v>
      </c>
      <c r="K39" s="54">
        <f t="shared" si="9"/>
        <v>5.4</v>
      </c>
      <c r="L39" s="54">
        <f t="shared" si="9"/>
        <v>5.2</v>
      </c>
      <c r="M39" s="54">
        <f t="shared" si="9"/>
        <v>6.1</v>
      </c>
      <c r="N39" s="54">
        <f t="shared" si="9"/>
        <v>6.9</v>
      </c>
      <c r="O39" s="54">
        <f t="shared" si="9"/>
        <v>7.6</v>
      </c>
      <c r="P39" s="54">
        <f t="shared" si="9"/>
        <v>7.3</v>
      </c>
      <c r="Q39" s="54">
        <f t="shared" si="9"/>
        <v>6.6</v>
      </c>
      <c r="R39" s="54">
        <f t="shared" si="9"/>
        <v>6.3</v>
      </c>
      <c r="S39" s="55">
        <f t="shared" si="9"/>
        <v>16.100000000000001</v>
      </c>
    </row>
    <row r="40" spans="2:20" ht="15" customHeight="1">
      <c r="B40" s="49"/>
      <c r="C40" s="50"/>
      <c r="D40" s="57" t="s">
        <v>61</v>
      </c>
      <c r="E40" s="58">
        <f t="shared" ref="E40:S41" si="10">E43+E46+E49+E52</f>
        <v>5947</v>
      </c>
      <c r="F40" s="59">
        <f t="shared" si="10"/>
        <v>763</v>
      </c>
      <c r="G40" s="60">
        <f t="shared" si="10"/>
        <v>307</v>
      </c>
      <c r="H40" s="60">
        <f t="shared" si="10"/>
        <v>336</v>
      </c>
      <c r="I40" s="60">
        <f t="shared" si="10"/>
        <v>321</v>
      </c>
      <c r="J40" s="60">
        <f t="shared" si="10"/>
        <v>295</v>
      </c>
      <c r="K40" s="60">
        <f t="shared" si="10"/>
        <v>315</v>
      </c>
      <c r="L40" s="60">
        <f t="shared" si="10"/>
        <v>322</v>
      </c>
      <c r="M40" s="60">
        <f t="shared" si="10"/>
        <v>345</v>
      </c>
      <c r="N40" s="60">
        <f t="shared" si="10"/>
        <v>425</v>
      </c>
      <c r="O40" s="60">
        <f t="shared" si="10"/>
        <v>460</v>
      </c>
      <c r="P40" s="60">
        <f t="shared" si="10"/>
        <v>483</v>
      </c>
      <c r="Q40" s="60">
        <f t="shared" si="10"/>
        <v>405</v>
      </c>
      <c r="R40" s="60">
        <f t="shared" si="10"/>
        <v>355</v>
      </c>
      <c r="S40" s="61">
        <f t="shared" si="10"/>
        <v>815</v>
      </c>
    </row>
    <row r="41" spans="2:20" ht="15" customHeight="1">
      <c r="B41" s="49"/>
      <c r="C41" s="76"/>
      <c r="D41" s="51" t="s">
        <v>62</v>
      </c>
      <c r="E41" s="77">
        <f t="shared" si="10"/>
        <v>6328</v>
      </c>
      <c r="F41" s="78">
        <f t="shared" si="10"/>
        <v>755</v>
      </c>
      <c r="G41" s="79">
        <f t="shared" si="10"/>
        <v>283</v>
      </c>
      <c r="H41" s="79">
        <f t="shared" si="10"/>
        <v>364</v>
      </c>
      <c r="I41" s="79">
        <f t="shared" si="10"/>
        <v>302</v>
      </c>
      <c r="J41" s="79">
        <f t="shared" si="10"/>
        <v>280</v>
      </c>
      <c r="K41" s="79">
        <f t="shared" si="10"/>
        <v>343</v>
      </c>
      <c r="L41" s="79">
        <f t="shared" si="10"/>
        <v>311</v>
      </c>
      <c r="M41" s="79">
        <f t="shared" si="10"/>
        <v>400</v>
      </c>
      <c r="N41" s="79">
        <f t="shared" si="10"/>
        <v>419</v>
      </c>
      <c r="O41" s="79">
        <f t="shared" si="10"/>
        <v>467</v>
      </c>
      <c r="P41" s="79">
        <f t="shared" si="10"/>
        <v>418</v>
      </c>
      <c r="Q41" s="79">
        <f t="shared" si="10"/>
        <v>401</v>
      </c>
      <c r="R41" s="79">
        <f t="shared" si="10"/>
        <v>424</v>
      </c>
      <c r="S41" s="80">
        <f t="shared" si="10"/>
        <v>1161</v>
      </c>
    </row>
    <row r="42" spans="2:20" ht="15" hidden="1" customHeight="1">
      <c r="B42" s="49"/>
      <c r="C42" s="62" t="s">
        <v>63</v>
      </c>
      <c r="D42" s="44" t="s">
        <v>44</v>
      </c>
      <c r="E42" s="63">
        <f t="shared" ref="E42:E53" si="11">SUM(F42:S42)</f>
        <v>2579</v>
      </c>
      <c r="F42" s="64">
        <f t="shared" ref="F42:S42" si="12">F43+F44</f>
        <v>317</v>
      </c>
      <c r="G42" s="65">
        <f t="shared" si="12"/>
        <v>122</v>
      </c>
      <c r="H42" s="65">
        <f t="shared" si="12"/>
        <v>145</v>
      </c>
      <c r="I42" s="65">
        <f t="shared" si="12"/>
        <v>122</v>
      </c>
      <c r="J42" s="65">
        <f t="shared" si="12"/>
        <v>114</v>
      </c>
      <c r="K42" s="65">
        <f t="shared" si="12"/>
        <v>133</v>
      </c>
      <c r="L42" s="65">
        <f t="shared" si="12"/>
        <v>142</v>
      </c>
      <c r="M42" s="65">
        <f t="shared" si="12"/>
        <v>167</v>
      </c>
      <c r="N42" s="65">
        <f t="shared" si="12"/>
        <v>170</v>
      </c>
      <c r="O42" s="65">
        <f t="shared" si="12"/>
        <v>190</v>
      </c>
      <c r="P42" s="65">
        <f t="shared" si="12"/>
        <v>214</v>
      </c>
      <c r="Q42" s="65">
        <f t="shared" si="12"/>
        <v>156</v>
      </c>
      <c r="R42" s="65">
        <f t="shared" si="12"/>
        <v>155</v>
      </c>
      <c r="S42" s="66">
        <f t="shared" si="12"/>
        <v>432</v>
      </c>
    </row>
    <row r="43" spans="2:20" ht="15" hidden="1" customHeight="1">
      <c r="B43" s="49"/>
      <c r="C43" s="49"/>
      <c r="D43" s="57" t="s">
        <v>61</v>
      </c>
      <c r="E43" s="67">
        <f t="shared" si="11"/>
        <v>1233</v>
      </c>
      <c r="F43" s="68">
        <v>148</v>
      </c>
      <c r="G43" s="69">
        <v>65</v>
      </c>
      <c r="H43" s="69">
        <v>76</v>
      </c>
      <c r="I43" s="69">
        <v>62</v>
      </c>
      <c r="J43" s="69">
        <v>60</v>
      </c>
      <c r="K43" s="69">
        <v>61</v>
      </c>
      <c r="L43" s="69">
        <v>78</v>
      </c>
      <c r="M43" s="69">
        <v>80</v>
      </c>
      <c r="N43" s="69">
        <v>85</v>
      </c>
      <c r="O43" s="69">
        <v>89</v>
      </c>
      <c r="P43" s="69">
        <v>110</v>
      </c>
      <c r="Q43" s="69">
        <v>79</v>
      </c>
      <c r="R43" s="69">
        <v>66</v>
      </c>
      <c r="S43" s="70">
        <v>174</v>
      </c>
    </row>
    <row r="44" spans="2:20" ht="15" hidden="1" customHeight="1">
      <c r="B44" s="49"/>
      <c r="C44" s="71"/>
      <c r="D44" s="51" t="s">
        <v>62</v>
      </c>
      <c r="E44" s="72">
        <f t="shared" si="11"/>
        <v>1346</v>
      </c>
      <c r="F44" s="73">
        <v>169</v>
      </c>
      <c r="G44" s="74">
        <v>57</v>
      </c>
      <c r="H44" s="74">
        <v>69</v>
      </c>
      <c r="I44" s="74">
        <v>60</v>
      </c>
      <c r="J44" s="74">
        <v>54</v>
      </c>
      <c r="K44" s="74">
        <v>72</v>
      </c>
      <c r="L44" s="74">
        <v>64</v>
      </c>
      <c r="M44" s="74">
        <v>87</v>
      </c>
      <c r="N44" s="74">
        <v>85</v>
      </c>
      <c r="O44" s="74">
        <v>101</v>
      </c>
      <c r="P44" s="74">
        <v>104</v>
      </c>
      <c r="Q44" s="74">
        <v>77</v>
      </c>
      <c r="R44" s="74">
        <v>89</v>
      </c>
      <c r="S44" s="75">
        <v>258</v>
      </c>
    </row>
    <row r="45" spans="2:20" ht="15" hidden="1" customHeight="1">
      <c r="B45" s="49"/>
      <c r="C45" s="62" t="s">
        <v>64</v>
      </c>
      <c r="D45" s="44" t="s">
        <v>44</v>
      </c>
      <c r="E45" s="63">
        <f t="shared" si="11"/>
        <v>4414</v>
      </c>
      <c r="F45" s="64">
        <f t="shared" ref="F45:S45" si="13">F46+F47</f>
        <v>562</v>
      </c>
      <c r="G45" s="65">
        <f t="shared" si="13"/>
        <v>202</v>
      </c>
      <c r="H45" s="65">
        <f t="shared" si="13"/>
        <v>251</v>
      </c>
      <c r="I45" s="65">
        <f t="shared" si="13"/>
        <v>254</v>
      </c>
      <c r="J45" s="65">
        <f t="shared" si="13"/>
        <v>216</v>
      </c>
      <c r="K45" s="65">
        <f t="shared" si="13"/>
        <v>233</v>
      </c>
      <c r="L45" s="65">
        <f t="shared" si="13"/>
        <v>213</v>
      </c>
      <c r="M45" s="65">
        <f t="shared" si="13"/>
        <v>270</v>
      </c>
      <c r="N45" s="65">
        <f t="shared" si="13"/>
        <v>323</v>
      </c>
      <c r="O45" s="65">
        <f t="shared" si="13"/>
        <v>345</v>
      </c>
      <c r="P45" s="65">
        <f t="shared" si="13"/>
        <v>312</v>
      </c>
      <c r="Q45" s="65">
        <f t="shared" si="13"/>
        <v>280</v>
      </c>
      <c r="R45" s="65">
        <f t="shared" si="13"/>
        <v>268</v>
      </c>
      <c r="S45" s="66">
        <f t="shared" si="13"/>
        <v>685</v>
      </c>
    </row>
    <row r="46" spans="2:20" ht="15" hidden="1" customHeight="1">
      <c r="B46" s="49"/>
      <c r="C46" s="49"/>
      <c r="D46" s="57" t="s">
        <v>61</v>
      </c>
      <c r="E46" s="67">
        <f t="shared" si="11"/>
        <v>2146</v>
      </c>
      <c r="F46" s="68">
        <v>291</v>
      </c>
      <c r="G46" s="69">
        <v>104</v>
      </c>
      <c r="H46" s="69">
        <v>113</v>
      </c>
      <c r="I46" s="69">
        <v>128</v>
      </c>
      <c r="J46" s="69">
        <v>108</v>
      </c>
      <c r="K46" s="69">
        <v>110</v>
      </c>
      <c r="L46" s="69">
        <v>117</v>
      </c>
      <c r="M46" s="69">
        <v>119</v>
      </c>
      <c r="N46" s="69">
        <v>158</v>
      </c>
      <c r="O46" s="69">
        <v>181</v>
      </c>
      <c r="P46" s="69">
        <v>174</v>
      </c>
      <c r="Q46" s="69">
        <v>141</v>
      </c>
      <c r="R46" s="69">
        <v>125</v>
      </c>
      <c r="S46" s="70">
        <v>277</v>
      </c>
    </row>
    <row r="47" spans="2:20" ht="15" hidden="1" customHeight="1">
      <c r="B47" s="49"/>
      <c r="C47" s="71"/>
      <c r="D47" s="51" t="s">
        <v>62</v>
      </c>
      <c r="E47" s="72">
        <f t="shared" si="11"/>
        <v>2268</v>
      </c>
      <c r="F47" s="73">
        <v>271</v>
      </c>
      <c r="G47" s="74">
        <v>98</v>
      </c>
      <c r="H47" s="74">
        <v>138</v>
      </c>
      <c r="I47" s="74">
        <v>126</v>
      </c>
      <c r="J47" s="74">
        <v>108</v>
      </c>
      <c r="K47" s="74">
        <v>123</v>
      </c>
      <c r="L47" s="74">
        <v>96</v>
      </c>
      <c r="M47" s="74">
        <v>151</v>
      </c>
      <c r="N47" s="74">
        <v>165</v>
      </c>
      <c r="O47" s="74">
        <v>164</v>
      </c>
      <c r="P47" s="74">
        <v>138</v>
      </c>
      <c r="Q47" s="74">
        <v>139</v>
      </c>
      <c r="R47" s="74">
        <v>143</v>
      </c>
      <c r="S47" s="75">
        <v>408</v>
      </c>
    </row>
    <row r="48" spans="2:20" ht="15" hidden="1" customHeight="1">
      <c r="B48" s="49"/>
      <c r="C48" s="62" t="s">
        <v>65</v>
      </c>
      <c r="D48" s="44" t="s">
        <v>44</v>
      </c>
      <c r="E48" s="63">
        <f t="shared" si="11"/>
        <v>2848</v>
      </c>
      <c r="F48" s="64">
        <f t="shared" ref="F48:S48" si="14">F49+F50</f>
        <v>338</v>
      </c>
      <c r="G48" s="65">
        <f t="shared" si="14"/>
        <v>150</v>
      </c>
      <c r="H48" s="65">
        <f t="shared" si="14"/>
        <v>146</v>
      </c>
      <c r="I48" s="65">
        <f t="shared" si="14"/>
        <v>135</v>
      </c>
      <c r="J48" s="65">
        <f t="shared" si="14"/>
        <v>141</v>
      </c>
      <c r="K48" s="65">
        <f t="shared" si="14"/>
        <v>161</v>
      </c>
      <c r="L48" s="65">
        <f t="shared" si="14"/>
        <v>147</v>
      </c>
      <c r="M48" s="65">
        <f t="shared" si="14"/>
        <v>170</v>
      </c>
      <c r="N48" s="65">
        <f t="shared" si="14"/>
        <v>174</v>
      </c>
      <c r="O48" s="65">
        <f t="shared" si="14"/>
        <v>202</v>
      </c>
      <c r="P48" s="65">
        <f t="shared" si="14"/>
        <v>201</v>
      </c>
      <c r="Q48" s="65">
        <f t="shared" si="14"/>
        <v>220</v>
      </c>
      <c r="R48" s="65">
        <f t="shared" si="14"/>
        <v>189</v>
      </c>
      <c r="S48" s="66">
        <f t="shared" si="14"/>
        <v>474</v>
      </c>
    </row>
    <row r="49" spans="2:19" ht="15" hidden="1" customHeight="1">
      <c r="B49" s="49"/>
      <c r="C49" s="49"/>
      <c r="D49" s="57" t="s">
        <v>61</v>
      </c>
      <c r="E49" s="67">
        <f t="shared" si="11"/>
        <v>1413</v>
      </c>
      <c r="F49" s="68">
        <v>180</v>
      </c>
      <c r="G49" s="69">
        <v>77</v>
      </c>
      <c r="H49" s="69">
        <v>79</v>
      </c>
      <c r="I49" s="69">
        <v>78</v>
      </c>
      <c r="J49" s="69">
        <v>68</v>
      </c>
      <c r="K49" s="69">
        <v>86</v>
      </c>
      <c r="L49" s="69">
        <v>65</v>
      </c>
      <c r="M49" s="69">
        <v>81</v>
      </c>
      <c r="N49" s="69">
        <v>89</v>
      </c>
      <c r="O49" s="69">
        <v>104</v>
      </c>
      <c r="P49" s="69">
        <v>99</v>
      </c>
      <c r="Q49" s="69">
        <v>113</v>
      </c>
      <c r="R49" s="69">
        <v>88</v>
      </c>
      <c r="S49" s="70">
        <v>206</v>
      </c>
    </row>
    <row r="50" spans="2:19" ht="15" hidden="1" customHeight="1">
      <c r="B50" s="49"/>
      <c r="C50" s="71"/>
      <c r="D50" s="51" t="s">
        <v>62</v>
      </c>
      <c r="E50" s="72">
        <f t="shared" si="11"/>
        <v>1435</v>
      </c>
      <c r="F50" s="73">
        <v>158</v>
      </c>
      <c r="G50" s="74">
        <v>73</v>
      </c>
      <c r="H50" s="74">
        <v>67</v>
      </c>
      <c r="I50" s="74">
        <v>57</v>
      </c>
      <c r="J50" s="74">
        <v>73</v>
      </c>
      <c r="K50" s="74">
        <v>75</v>
      </c>
      <c r="L50" s="74">
        <v>82</v>
      </c>
      <c r="M50" s="74">
        <v>89</v>
      </c>
      <c r="N50" s="74">
        <v>85</v>
      </c>
      <c r="O50" s="74">
        <v>98</v>
      </c>
      <c r="P50" s="74">
        <v>102</v>
      </c>
      <c r="Q50" s="74">
        <v>107</v>
      </c>
      <c r="R50" s="74">
        <v>101</v>
      </c>
      <c r="S50" s="75">
        <v>268</v>
      </c>
    </row>
    <row r="51" spans="2:19" ht="15" hidden="1" customHeight="1">
      <c r="B51" s="49"/>
      <c r="C51" s="62" t="s">
        <v>66</v>
      </c>
      <c r="D51" s="44" t="s">
        <v>44</v>
      </c>
      <c r="E51" s="63">
        <f t="shared" si="11"/>
        <v>2434</v>
      </c>
      <c r="F51" s="64">
        <f t="shared" ref="F51:S51" si="15">F52+F53</f>
        <v>301</v>
      </c>
      <c r="G51" s="65">
        <f t="shared" si="15"/>
        <v>116</v>
      </c>
      <c r="H51" s="65">
        <f t="shared" si="15"/>
        <v>158</v>
      </c>
      <c r="I51" s="65">
        <f t="shared" si="15"/>
        <v>112</v>
      </c>
      <c r="J51" s="65">
        <f t="shared" si="15"/>
        <v>104</v>
      </c>
      <c r="K51" s="65">
        <f t="shared" si="15"/>
        <v>131</v>
      </c>
      <c r="L51" s="65">
        <f t="shared" si="15"/>
        <v>131</v>
      </c>
      <c r="M51" s="65">
        <f t="shared" si="15"/>
        <v>138</v>
      </c>
      <c r="N51" s="65">
        <f t="shared" si="15"/>
        <v>177</v>
      </c>
      <c r="O51" s="65">
        <f t="shared" si="15"/>
        <v>190</v>
      </c>
      <c r="P51" s="65">
        <f t="shared" si="15"/>
        <v>174</v>
      </c>
      <c r="Q51" s="65">
        <f t="shared" si="15"/>
        <v>150</v>
      </c>
      <c r="R51" s="65">
        <f t="shared" si="15"/>
        <v>167</v>
      </c>
      <c r="S51" s="66">
        <f t="shared" si="15"/>
        <v>385</v>
      </c>
    </row>
    <row r="52" spans="2:19" ht="15" hidden="1" customHeight="1">
      <c r="B52" s="49"/>
      <c r="C52" s="49"/>
      <c r="D52" s="57" t="s">
        <v>61</v>
      </c>
      <c r="E52" s="67">
        <f t="shared" si="11"/>
        <v>1155</v>
      </c>
      <c r="F52" s="68">
        <v>144</v>
      </c>
      <c r="G52" s="69">
        <v>61</v>
      </c>
      <c r="H52" s="69">
        <v>68</v>
      </c>
      <c r="I52" s="69">
        <v>53</v>
      </c>
      <c r="J52" s="69">
        <v>59</v>
      </c>
      <c r="K52" s="69">
        <v>58</v>
      </c>
      <c r="L52" s="69">
        <v>62</v>
      </c>
      <c r="M52" s="69">
        <v>65</v>
      </c>
      <c r="N52" s="69">
        <v>93</v>
      </c>
      <c r="O52" s="69">
        <v>86</v>
      </c>
      <c r="P52" s="69">
        <v>100</v>
      </c>
      <c r="Q52" s="69">
        <v>72</v>
      </c>
      <c r="R52" s="69">
        <v>76</v>
      </c>
      <c r="S52" s="70">
        <v>158</v>
      </c>
    </row>
    <row r="53" spans="2:19" ht="15" hidden="1" customHeight="1">
      <c r="B53" s="71"/>
      <c r="C53" s="71"/>
      <c r="D53" s="51" t="s">
        <v>62</v>
      </c>
      <c r="E53" s="72">
        <f t="shared" si="11"/>
        <v>1279</v>
      </c>
      <c r="F53" s="73">
        <v>157</v>
      </c>
      <c r="G53" s="74">
        <v>55</v>
      </c>
      <c r="H53" s="74">
        <v>90</v>
      </c>
      <c r="I53" s="74">
        <v>59</v>
      </c>
      <c r="J53" s="74">
        <v>45</v>
      </c>
      <c r="K53" s="74">
        <v>73</v>
      </c>
      <c r="L53" s="74">
        <v>69</v>
      </c>
      <c r="M53" s="74">
        <v>73</v>
      </c>
      <c r="N53" s="74">
        <v>84</v>
      </c>
      <c r="O53" s="74">
        <v>104</v>
      </c>
      <c r="P53" s="74">
        <v>74</v>
      </c>
      <c r="Q53" s="74">
        <v>78</v>
      </c>
      <c r="R53" s="74">
        <v>91</v>
      </c>
      <c r="S53" s="75">
        <v>227</v>
      </c>
    </row>
    <row r="54" spans="2:19" ht="15" customHeight="1">
      <c r="B54" s="662" t="s">
        <v>69</v>
      </c>
      <c r="C54" s="663"/>
      <c r="D54" s="44" t="s">
        <v>44</v>
      </c>
      <c r="E54" s="45">
        <f>SUM(E56,E57)</f>
        <v>8980</v>
      </c>
      <c r="F54" s="46">
        <f>SUM(F56,F57)</f>
        <v>997</v>
      </c>
      <c r="G54" s="47">
        <f>SUM(G56,G57)</f>
        <v>431</v>
      </c>
      <c r="H54" s="47">
        <f t="shared" ref="H54:S54" si="16">SUM(H56,H57)</f>
        <v>401</v>
      </c>
      <c r="I54" s="47">
        <f t="shared" si="16"/>
        <v>448</v>
      </c>
      <c r="J54" s="47">
        <f t="shared" si="16"/>
        <v>421</v>
      </c>
      <c r="K54" s="47">
        <f t="shared" si="16"/>
        <v>423</v>
      </c>
      <c r="L54" s="47">
        <f t="shared" si="16"/>
        <v>521</v>
      </c>
      <c r="M54" s="47">
        <f t="shared" si="16"/>
        <v>437</v>
      </c>
      <c r="N54" s="47">
        <f t="shared" si="16"/>
        <v>598</v>
      </c>
      <c r="O54" s="47">
        <f t="shared" si="16"/>
        <v>673</v>
      </c>
      <c r="P54" s="47">
        <f t="shared" si="16"/>
        <v>771</v>
      </c>
      <c r="Q54" s="47">
        <f t="shared" si="16"/>
        <v>715</v>
      </c>
      <c r="R54" s="47">
        <f t="shared" si="16"/>
        <v>597</v>
      </c>
      <c r="S54" s="48">
        <f t="shared" si="16"/>
        <v>1547</v>
      </c>
    </row>
    <row r="55" spans="2:19" ht="15" customHeight="1">
      <c r="B55" s="49"/>
      <c r="C55" s="56"/>
      <c r="D55" s="51" t="s">
        <v>60</v>
      </c>
      <c r="E55" s="52">
        <f>ROUND(E54/$E54*100,1)</f>
        <v>100</v>
      </c>
      <c r="F55" s="53">
        <f>ROUND(F54/$E54*100,1)</f>
        <v>11.1</v>
      </c>
      <c r="G55" s="54">
        <f t="shared" ref="G55:S55" si="17">ROUND(G54/$E54*100,1)</f>
        <v>4.8</v>
      </c>
      <c r="H55" s="54">
        <f t="shared" si="17"/>
        <v>4.5</v>
      </c>
      <c r="I55" s="54">
        <f t="shared" si="17"/>
        <v>5</v>
      </c>
      <c r="J55" s="54">
        <f t="shared" si="17"/>
        <v>4.7</v>
      </c>
      <c r="K55" s="54">
        <f t="shared" si="17"/>
        <v>4.7</v>
      </c>
      <c r="L55" s="54">
        <f t="shared" si="17"/>
        <v>5.8</v>
      </c>
      <c r="M55" s="54">
        <f t="shared" si="17"/>
        <v>4.9000000000000004</v>
      </c>
      <c r="N55" s="54">
        <f t="shared" si="17"/>
        <v>6.7</v>
      </c>
      <c r="O55" s="54">
        <f t="shared" si="17"/>
        <v>7.5</v>
      </c>
      <c r="P55" s="54">
        <f t="shared" si="17"/>
        <v>8.6</v>
      </c>
      <c r="Q55" s="54">
        <f t="shared" si="17"/>
        <v>8</v>
      </c>
      <c r="R55" s="54">
        <f t="shared" si="17"/>
        <v>6.6</v>
      </c>
      <c r="S55" s="55">
        <f t="shared" si="17"/>
        <v>17.2</v>
      </c>
    </row>
    <row r="56" spans="2:19" ht="15" customHeight="1">
      <c r="B56" s="49"/>
      <c r="C56" s="50"/>
      <c r="D56" s="57" t="s">
        <v>61</v>
      </c>
      <c r="E56" s="58">
        <f t="shared" ref="E56:S57" si="18">E59+E62+E65+E68</f>
        <v>4411</v>
      </c>
      <c r="F56" s="59">
        <f t="shared" si="18"/>
        <v>508</v>
      </c>
      <c r="G56" s="60">
        <f t="shared" si="18"/>
        <v>224</v>
      </c>
      <c r="H56" s="60">
        <f t="shared" si="18"/>
        <v>206</v>
      </c>
      <c r="I56" s="60">
        <f t="shared" si="18"/>
        <v>217</v>
      </c>
      <c r="J56" s="60">
        <f t="shared" si="18"/>
        <v>233</v>
      </c>
      <c r="K56" s="60">
        <f t="shared" si="18"/>
        <v>224</v>
      </c>
      <c r="L56" s="60">
        <f t="shared" si="18"/>
        <v>254</v>
      </c>
      <c r="M56" s="60">
        <f t="shared" si="18"/>
        <v>221</v>
      </c>
      <c r="N56" s="60">
        <f t="shared" si="18"/>
        <v>276</v>
      </c>
      <c r="O56" s="60">
        <f t="shared" si="18"/>
        <v>332</v>
      </c>
      <c r="P56" s="60">
        <f t="shared" si="18"/>
        <v>384</v>
      </c>
      <c r="Q56" s="60">
        <f t="shared" si="18"/>
        <v>394</v>
      </c>
      <c r="R56" s="60">
        <f t="shared" si="18"/>
        <v>305</v>
      </c>
      <c r="S56" s="61">
        <f t="shared" si="18"/>
        <v>633</v>
      </c>
    </row>
    <row r="57" spans="2:19" ht="15" customHeight="1">
      <c r="B57" s="49"/>
      <c r="C57" s="76"/>
      <c r="D57" s="51" t="s">
        <v>62</v>
      </c>
      <c r="E57" s="77">
        <f t="shared" si="18"/>
        <v>4569</v>
      </c>
      <c r="F57" s="78">
        <f t="shared" si="18"/>
        <v>489</v>
      </c>
      <c r="G57" s="79">
        <f t="shared" si="18"/>
        <v>207</v>
      </c>
      <c r="H57" s="79">
        <f t="shared" si="18"/>
        <v>195</v>
      </c>
      <c r="I57" s="79">
        <f t="shared" si="18"/>
        <v>231</v>
      </c>
      <c r="J57" s="79">
        <f t="shared" si="18"/>
        <v>188</v>
      </c>
      <c r="K57" s="79">
        <f t="shared" si="18"/>
        <v>199</v>
      </c>
      <c r="L57" s="79">
        <f t="shared" si="18"/>
        <v>267</v>
      </c>
      <c r="M57" s="79">
        <f t="shared" si="18"/>
        <v>216</v>
      </c>
      <c r="N57" s="79">
        <f t="shared" si="18"/>
        <v>322</v>
      </c>
      <c r="O57" s="79">
        <f t="shared" si="18"/>
        <v>341</v>
      </c>
      <c r="P57" s="79">
        <f t="shared" si="18"/>
        <v>387</v>
      </c>
      <c r="Q57" s="79">
        <f t="shared" si="18"/>
        <v>321</v>
      </c>
      <c r="R57" s="79">
        <f t="shared" si="18"/>
        <v>292</v>
      </c>
      <c r="S57" s="80">
        <f t="shared" si="18"/>
        <v>914</v>
      </c>
    </row>
    <row r="58" spans="2:19" ht="15" hidden="1" customHeight="1">
      <c r="B58" s="49"/>
      <c r="C58" s="62" t="s">
        <v>63</v>
      </c>
      <c r="D58" s="44" t="s">
        <v>44</v>
      </c>
      <c r="E58" s="63">
        <f t="shared" ref="E58:E69" si="19">SUM(F58:S58)</f>
        <v>1886</v>
      </c>
      <c r="F58" s="64">
        <f t="shared" ref="F58:S58" si="20">F59+F60</f>
        <v>206</v>
      </c>
      <c r="G58" s="65">
        <f t="shared" si="20"/>
        <v>101</v>
      </c>
      <c r="H58" s="65">
        <f t="shared" si="20"/>
        <v>80</v>
      </c>
      <c r="I58" s="65">
        <f t="shared" si="20"/>
        <v>99</v>
      </c>
      <c r="J58" s="65">
        <f t="shared" si="20"/>
        <v>63</v>
      </c>
      <c r="K58" s="65">
        <f t="shared" si="20"/>
        <v>83</v>
      </c>
      <c r="L58" s="65">
        <f t="shared" si="20"/>
        <v>120</v>
      </c>
      <c r="M58" s="65">
        <f t="shared" si="20"/>
        <v>109</v>
      </c>
      <c r="N58" s="65">
        <f t="shared" si="20"/>
        <v>137</v>
      </c>
      <c r="O58" s="65">
        <f t="shared" si="20"/>
        <v>140</v>
      </c>
      <c r="P58" s="65">
        <f t="shared" si="20"/>
        <v>142</v>
      </c>
      <c r="Q58" s="65">
        <f t="shared" si="20"/>
        <v>179</v>
      </c>
      <c r="R58" s="65">
        <f t="shared" si="20"/>
        <v>117</v>
      </c>
      <c r="S58" s="66">
        <f t="shared" si="20"/>
        <v>310</v>
      </c>
    </row>
    <row r="59" spans="2:19" ht="15" hidden="1" customHeight="1">
      <c r="B59" s="49"/>
      <c r="C59" s="49"/>
      <c r="D59" s="57" t="s">
        <v>61</v>
      </c>
      <c r="E59" s="67">
        <f t="shared" si="19"/>
        <v>913</v>
      </c>
      <c r="F59" s="68">
        <v>86</v>
      </c>
      <c r="G59" s="69">
        <v>56</v>
      </c>
      <c r="H59" s="69">
        <v>40</v>
      </c>
      <c r="I59" s="69">
        <v>43</v>
      </c>
      <c r="J59" s="69">
        <v>37</v>
      </c>
      <c r="K59" s="69">
        <v>51</v>
      </c>
      <c r="L59" s="69">
        <v>56</v>
      </c>
      <c r="M59" s="69">
        <v>61</v>
      </c>
      <c r="N59" s="69">
        <v>64</v>
      </c>
      <c r="O59" s="69">
        <v>70</v>
      </c>
      <c r="P59" s="69">
        <v>68</v>
      </c>
      <c r="Q59" s="69">
        <v>92</v>
      </c>
      <c r="R59" s="69">
        <v>62</v>
      </c>
      <c r="S59" s="70">
        <v>127</v>
      </c>
    </row>
    <row r="60" spans="2:19" ht="15" hidden="1" customHeight="1">
      <c r="B60" s="49"/>
      <c r="C60" s="71"/>
      <c r="D60" s="51" t="s">
        <v>62</v>
      </c>
      <c r="E60" s="72">
        <f t="shared" si="19"/>
        <v>973</v>
      </c>
      <c r="F60" s="73">
        <v>120</v>
      </c>
      <c r="G60" s="74">
        <v>45</v>
      </c>
      <c r="H60" s="74">
        <v>40</v>
      </c>
      <c r="I60" s="74">
        <v>56</v>
      </c>
      <c r="J60" s="74">
        <v>26</v>
      </c>
      <c r="K60" s="74">
        <v>32</v>
      </c>
      <c r="L60" s="74">
        <v>64</v>
      </c>
      <c r="M60" s="74">
        <v>48</v>
      </c>
      <c r="N60" s="74">
        <v>73</v>
      </c>
      <c r="O60" s="74">
        <v>70</v>
      </c>
      <c r="P60" s="74">
        <v>74</v>
      </c>
      <c r="Q60" s="74">
        <v>87</v>
      </c>
      <c r="R60" s="74">
        <v>55</v>
      </c>
      <c r="S60" s="75">
        <v>183</v>
      </c>
    </row>
    <row r="61" spans="2:19" ht="15" hidden="1" customHeight="1">
      <c r="B61" s="49"/>
      <c r="C61" s="62" t="s">
        <v>64</v>
      </c>
      <c r="D61" s="44" t="s">
        <v>44</v>
      </c>
      <c r="E61" s="63">
        <f t="shared" si="19"/>
        <v>3300</v>
      </c>
      <c r="F61" s="64">
        <f t="shared" ref="F61:S61" si="21">F62+F63</f>
        <v>352</v>
      </c>
      <c r="G61" s="65">
        <f t="shared" si="21"/>
        <v>164</v>
      </c>
      <c r="H61" s="65">
        <f t="shared" si="21"/>
        <v>155</v>
      </c>
      <c r="I61" s="65">
        <f t="shared" si="21"/>
        <v>169</v>
      </c>
      <c r="J61" s="65">
        <f t="shared" si="21"/>
        <v>167</v>
      </c>
      <c r="K61" s="65">
        <f t="shared" si="21"/>
        <v>167</v>
      </c>
      <c r="L61" s="65">
        <f t="shared" si="21"/>
        <v>178</v>
      </c>
      <c r="M61" s="65">
        <f t="shared" si="21"/>
        <v>151</v>
      </c>
      <c r="N61" s="65">
        <f t="shared" si="21"/>
        <v>220</v>
      </c>
      <c r="O61" s="65">
        <f t="shared" si="21"/>
        <v>264</v>
      </c>
      <c r="P61" s="65">
        <f t="shared" si="21"/>
        <v>291</v>
      </c>
      <c r="Q61" s="65">
        <f t="shared" si="21"/>
        <v>236</v>
      </c>
      <c r="R61" s="65">
        <f t="shared" si="21"/>
        <v>215</v>
      </c>
      <c r="S61" s="66">
        <f t="shared" si="21"/>
        <v>571</v>
      </c>
    </row>
    <row r="62" spans="2:19" ht="15" hidden="1" customHeight="1">
      <c r="B62" s="49"/>
      <c r="C62" s="49"/>
      <c r="D62" s="57" t="s">
        <v>61</v>
      </c>
      <c r="E62" s="67">
        <f t="shared" si="19"/>
        <v>1621</v>
      </c>
      <c r="F62" s="68">
        <v>185</v>
      </c>
      <c r="G62" s="69">
        <v>76</v>
      </c>
      <c r="H62" s="69">
        <v>77</v>
      </c>
      <c r="I62" s="69">
        <v>83</v>
      </c>
      <c r="J62" s="69">
        <v>95</v>
      </c>
      <c r="K62" s="69">
        <v>88</v>
      </c>
      <c r="L62" s="69">
        <v>87</v>
      </c>
      <c r="M62" s="69">
        <v>75</v>
      </c>
      <c r="N62" s="69">
        <v>103</v>
      </c>
      <c r="O62" s="69">
        <v>128</v>
      </c>
      <c r="P62" s="69">
        <v>149</v>
      </c>
      <c r="Q62" s="69">
        <v>140</v>
      </c>
      <c r="R62" s="69">
        <v>105</v>
      </c>
      <c r="S62" s="70">
        <v>230</v>
      </c>
    </row>
    <row r="63" spans="2:19" ht="15" hidden="1" customHeight="1">
      <c r="B63" s="49"/>
      <c r="C63" s="71"/>
      <c r="D63" s="51" t="s">
        <v>62</v>
      </c>
      <c r="E63" s="72">
        <f t="shared" si="19"/>
        <v>1679</v>
      </c>
      <c r="F63" s="73">
        <v>167</v>
      </c>
      <c r="G63" s="74">
        <v>88</v>
      </c>
      <c r="H63" s="74">
        <v>78</v>
      </c>
      <c r="I63" s="74">
        <v>86</v>
      </c>
      <c r="J63" s="74">
        <v>72</v>
      </c>
      <c r="K63" s="74">
        <v>79</v>
      </c>
      <c r="L63" s="74">
        <v>91</v>
      </c>
      <c r="M63" s="74">
        <v>76</v>
      </c>
      <c r="N63" s="74">
        <v>117</v>
      </c>
      <c r="O63" s="74">
        <v>136</v>
      </c>
      <c r="P63" s="74">
        <v>142</v>
      </c>
      <c r="Q63" s="74">
        <v>96</v>
      </c>
      <c r="R63" s="74">
        <v>110</v>
      </c>
      <c r="S63" s="75">
        <v>341</v>
      </c>
    </row>
    <row r="64" spans="2:19" ht="15" hidden="1" customHeight="1">
      <c r="B64" s="49"/>
      <c r="C64" s="62" t="s">
        <v>65</v>
      </c>
      <c r="D64" s="44" t="s">
        <v>44</v>
      </c>
      <c r="E64" s="63">
        <f t="shared" si="19"/>
        <v>2074</v>
      </c>
      <c r="F64" s="64">
        <f t="shared" ref="F64:S64" si="22">F65+F66</f>
        <v>234</v>
      </c>
      <c r="G64" s="65">
        <f t="shared" si="22"/>
        <v>96</v>
      </c>
      <c r="H64" s="65">
        <f t="shared" si="22"/>
        <v>90</v>
      </c>
      <c r="I64" s="65">
        <f t="shared" si="22"/>
        <v>86</v>
      </c>
      <c r="J64" s="65">
        <f t="shared" si="22"/>
        <v>97</v>
      </c>
      <c r="K64" s="65">
        <f t="shared" si="22"/>
        <v>101</v>
      </c>
      <c r="L64" s="65">
        <f t="shared" si="22"/>
        <v>129</v>
      </c>
      <c r="M64" s="65">
        <f t="shared" si="22"/>
        <v>97</v>
      </c>
      <c r="N64" s="65">
        <f t="shared" si="22"/>
        <v>133</v>
      </c>
      <c r="O64" s="65">
        <f t="shared" si="22"/>
        <v>141</v>
      </c>
      <c r="P64" s="65">
        <f t="shared" si="22"/>
        <v>180</v>
      </c>
      <c r="Q64" s="65">
        <f t="shared" si="22"/>
        <v>166</v>
      </c>
      <c r="R64" s="65">
        <f t="shared" si="22"/>
        <v>168</v>
      </c>
      <c r="S64" s="66">
        <f t="shared" si="22"/>
        <v>356</v>
      </c>
    </row>
    <row r="65" spans="2:19" ht="15" hidden="1" customHeight="1">
      <c r="B65" s="49"/>
      <c r="C65" s="49"/>
      <c r="D65" s="57" t="s">
        <v>61</v>
      </c>
      <c r="E65" s="67">
        <f t="shared" si="19"/>
        <v>1024</v>
      </c>
      <c r="F65" s="68">
        <v>124</v>
      </c>
      <c r="G65" s="69">
        <v>52</v>
      </c>
      <c r="H65" s="69">
        <v>45</v>
      </c>
      <c r="I65" s="69">
        <v>48</v>
      </c>
      <c r="J65" s="69">
        <v>55</v>
      </c>
      <c r="K65" s="69">
        <v>45</v>
      </c>
      <c r="L65" s="69">
        <v>66</v>
      </c>
      <c r="M65" s="69">
        <v>48</v>
      </c>
      <c r="N65" s="69">
        <v>57</v>
      </c>
      <c r="O65" s="69">
        <v>70</v>
      </c>
      <c r="P65" s="69">
        <v>92</v>
      </c>
      <c r="Q65" s="69">
        <v>83</v>
      </c>
      <c r="R65" s="69">
        <v>90</v>
      </c>
      <c r="S65" s="70">
        <v>149</v>
      </c>
    </row>
    <row r="66" spans="2:19" ht="15" hidden="1" customHeight="1">
      <c r="B66" s="49"/>
      <c r="C66" s="71"/>
      <c r="D66" s="51" t="s">
        <v>62</v>
      </c>
      <c r="E66" s="72">
        <f t="shared" si="19"/>
        <v>1050</v>
      </c>
      <c r="F66" s="73">
        <v>110</v>
      </c>
      <c r="G66" s="74">
        <v>44</v>
      </c>
      <c r="H66" s="74">
        <v>45</v>
      </c>
      <c r="I66" s="74">
        <v>38</v>
      </c>
      <c r="J66" s="74">
        <v>42</v>
      </c>
      <c r="K66" s="74">
        <v>56</v>
      </c>
      <c r="L66" s="74">
        <v>63</v>
      </c>
      <c r="M66" s="74">
        <v>49</v>
      </c>
      <c r="N66" s="74">
        <v>76</v>
      </c>
      <c r="O66" s="74">
        <v>71</v>
      </c>
      <c r="P66" s="74">
        <v>88</v>
      </c>
      <c r="Q66" s="74">
        <v>83</v>
      </c>
      <c r="R66" s="74">
        <v>78</v>
      </c>
      <c r="S66" s="75">
        <v>207</v>
      </c>
    </row>
    <row r="67" spans="2:19" ht="15" hidden="1" customHeight="1">
      <c r="B67" s="49"/>
      <c r="C67" s="62" t="s">
        <v>66</v>
      </c>
      <c r="D67" s="44" t="s">
        <v>44</v>
      </c>
      <c r="E67" s="63">
        <f t="shared" si="19"/>
        <v>1720</v>
      </c>
      <c r="F67" s="64">
        <f t="shared" ref="F67:S67" si="23">F68+F69</f>
        <v>205</v>
      </c>
      <c r="G67" s="65">
        <f t="shared" si="23"/>
        <v>70</v>
      </c>
      <c r="H67" s="65">
        <f t="shared" si="23"/>
        <v>76</v>
      </c>
      <c r="I67" s="65">
        <f t="shared" si="23"/>
        <v>94</v>
      </c>
      <c r="J67" s="65">
        <f t="shared" si="23"/>
        <v>94</v>
      </c>
      <c r="K67" s="65">
        <f t="shared" si="23"/>
        <v>72</v>
      </c>
      <c r="L67" s="65">
        <f t="shared" si="23"/>
        <v>94</v>
      </c>
      <c r="M67" s="65">
        <f t="shared" si="23"/>
        <v>80</v>
      </c>
      <c r="N67" s="65">
        <f t="shared" si="23"/>
        <v>108</v>
      </c>
      <c r="O67" s="65">
        <f t="shared" si="23"/>
        <v>128</v>
      </c>
      <c r="P67" s="65">
        <f t="shared" si="23"/>
        <v>158</v>
      </c>
      <c r="Q67" s="65">
        <f t="shared" si="23"/>
        <v>134</v>
      </c>
      <c r="R67" s="65">
        <f t="shared" si="23"/>
        <v>97</v>
      </c>
      <c r="S67" s="66">
        <f t="shared" si="23"/>
        <v>310</v>
      </c>
    </row>
    <row r="68" spans="2:19" ht="15" hidden="1" customHeight="1">
      <c r="B68" s="49"/>
      <c r="C68" s="49"/>
      <c r="D68" s="57" t="s">
        <v>61</v>
      </c>
      <c r="E68" s="67">
        <f t="shared" si="19"/>
        <v>853</v>
      </c>
      <c r="F68" s="68">
        <v>113</v>
      </c>
      <c r="G68" s="69">
        <v>40</v>
      </c>
      <c r="H68" s="69">
        <v>44</v>
      </c>
      <c r="I68" s="69">
        <v>43</v>
      </c>
      <c r="J68" s="69">
        <v>46</v>
      </c>
      <c r="K68" s="69">
        <v>40</v>
      </c>
      <c r="L68" s="69">
        <v>45</v>
      </c>
      <c r="M68" s="69">
        <v>37</v>
      </c>
      <c r="N68" s="69">
        <v>52</v>
      </c>
      <c r="O68" s="69">
        <v>64</v>
      </c>
      <c r="P68" s="69">
        <v>75</v>
      </c>
      <c r="Q68" s="69">
        <v>79</v>
      </c>
      <c r="R68" s="69">
        <v>48</v>
      </c>
      <c r="S68" s="70">
        <v>127</v>
      </c>
    </row>
    <row r="69" spans="2:19" ht="15" hidden="1" customHeight="1">
      <c r="B69" s="71"/>
      <c r="C69" s="71"/>
      <c r="D69" s="51" t="s">
        <v>62</v>
      </c>
      <c r="E69" s="72">
        <f t="shared" si="19"/>
        <v>867</v>
      </c>
      <c r="F69" s="73">
        <v>92</v>
      </c>
      <c r="G69" s="74">
        <v>30</v>
      </c>
      <c r="H69" s="74">
        <v>32</v>
      </c>
      <c r="I69" s="74">
        <v>51</v>
      </c>
      <c r="J69" s="74">
        <v>48</v>
      </c>
      <c r="K69" s="74">
        <v>32</v>
      </c>
      <c r="L69" s="74">
        <v>49</v>
      </c>
      <c r="M69" s="74">
        <v>43</v>
      </c>
      <c r="N69" s="74">
        <v>56</v>
      </c>
      <c r="O69" s="74">
        <v>64</v>
      </c>
      <c r="P69" s="74">
        <v>83</v>
      </c>
      <c r="Q69" s="74">
        <v>55</v>
      </c>
      <c r="R69" s="74">
        <v>49</v>
      </c>
      <c r="S69" s="75">
        <v>183</v>
      </c>
    </row>
    <row r="70" spans="2:19" ht="15" customHeight="1">
      <c r="B70" s="662" t="s">
        <v>70</v>
      </c>
      <c r="C70" s="663"/>
      <c r="D70" s="44" t="s">
        <v>44</v>
      </c>
      <c r="E70" s="81">
        <f>SUM(E72,E73)</f>
        <v>5422</v>
      </c>
      <c r="F70" s="82">
        <f>SUM(F72,F73)</f>
        <v>577</v>
      </c>
      <c r="G70" s="83">
        <f>SUM(G72,G73)</f>
        <v>220</v>
      </c>
      <c r="H70" s="83">
        <f t="shared" ref="H70:S70" si="24">SUM(H72,H73)</f>
        <v>225</v>
      </c>
      <c r="I70" s="83">
        <f t="shared" si="24"/>
        <v>193</v>
      </c>
      <c r="J70" s="83">
        <f t="shared" si="24"/>
        <v>258</v>
      </c>
      <c r="K70" s="83">
        <f t="shared" si="24"/>
        <v>245</v>
      </c>
      <c r="L70" s="83">
        <f t="shared" si="24"/>
        <v>302</v>
      </c>
      <c r="M70" s="83">
        <f t="shared" si="24"/>
        <v>312</v>
      </c>
      <c r="N70" s="83">
        <f t="shared" si="24"/>
        <v>259</v>
      </c>
      <c r="O70" s="83">
        <f t="shared" si="24"/>
        <v>396</v>
      </c>
      <c r="P70" s="83">
        <f t="shared" si="24"/>
        <v>428</v>
      </c>
      <c r="Q70" s="83">
        <f t="shared" si="24"/>
        <v>531</v>
      </c>
      <c r="R70" s="83">
        <f t="shared" si="24"/>
        <v>494</v>
      </c>
      <c r="S70" s="84">
        <f t="shared" si="24"/>
        <v>982</v>
      </c>
    </row>
    <row r="71" spans="2:19" ht="15" customHeight="1">
      <c r="B71" s="49"/>
      <c r="C71" s="56"/>
      <c r="D71" s="51" t="s">
        <v>60</v>
      </c>
      <c r="E71" s="52">
        <f>ROUND(E70/$E70*100,1)</f>
        <v>100</v>
      </c>
      <c r="F71" s="53">
        <f>ROUND(F70/$E70*100,1)</f>
        <v>10.6</v>
      </c>
      <c r="G71" s="54">
        <f t="shared" ref="G71:S71" si="25">ROUND(G70/$E70*100,1)</f>
        <v>4.0999999999999996</v>
      </c>
      <c r="H71" s="54">
        <f t="shared" si="25"/>
        <v>4.0999999999999996</v>
      </c>
      <c r="I71" s="54">
        <f t="shared" si="25"/>
        <v>3.6</v>
      </c>
      <c r="J71" s="54">
        <f t="shared" si="25"/>
        <v>4.8</v>
      </c>
      <c r="K71" s="54">
        <f t="shared" si="25"/>
        <v>4.5</v>
      </c>
      <c r="L71" s="54">
        <f t="shared" si="25"/>
        <v>5.6</v>
      </c>
      <c r="M71" s="54">
        <f t="shared" si="25"/>
        <v>5.8</v>
      </c>
      <c r="N71" s="54">
        <f>ROUND(N70/$E70*100,1)</f>
        <v>4.8</v>
      </c>
      <c r="O71" s="54">
        <f t="shared" si="25"/>
        <v>7.3</v>
      </c>
      <c r="P71" s="54">
        <f t="shared" si="25"/>
        <v>7.9</v>
      </c>
      <c r="Q71" s="54">
        <f t="shared" si="25"/>
        <v>9.8000000000000007</v>
      </c>
      <c r="R71" s="54">
        <f t="shared" si="25"/>
        <v>9.1</v>
      </c>
      <c r="S71" s="55">
        <f t="shared" si="25"/>
        <v>18.100000000000001</v>
      </c>
    </row>
    <row r="72" spans="2:19" ht="15" customHeight="1">
      <c r="B72" s="49"/>
      <c r="C72" s="50"/>
      <c r="D72" s="57" t="s">
        <v>61</v>
      </c>
      <c r="E72" s="85">
        <f t="shared" ref="E72:E73" si="26">SUM(F72:S72)</f>
        <v>2700</v>
      </c>
      <c r="F72" s="86">
        <v>291</v>
      </c>
      <c r="G72" s="87">
        <v>110</v>
      </c>
      <c r="H72" s="87">
        <v>105</v>
      </c>
      <c r="I72" s="87">
        <v>104</v>
      </c>
      <c r="J72" s="87">
        <v>140</v>
      </c>
      <c r="K72" s="87">
        <v>122</v>
      </c>
      <c r="L72" s="87">
        <v>165</v>
      </c>
      <c r="M72" s="87">
        <v>152</v>
      </c>
      <c r="N72" s="87">
        <v>132</v>
      </c>
      <c r="O72" s="87">
        <v>183</v>
      </c>
      <c r="P72" s="87">
        <v>211</v>
      </c>
      <c r="Q72" s="87">
        <v>269</v>
      </c>
      <c r="R72" s="87">
        <v>271</v>
      </c>
      <c r="S72" s="88">
        <v>445</v>
      </c>
    </row>
    <row r="73" spans="2:19" ht="15" customHeight="1">
      <c r="B73" s="49"/>
      <c r="C73" s="76"/>
      <c r="D73" s="51" t="s">
        <v>62</v>
      </c>
      <c r="E73" s="89">
        <f t="shared" si="26"/>
        <v>2722</v>
      </c>
      <c r="F73" s="90">
        <v>286</v>
      </c>
      <c r="G73" s="91">
        <v>110</v>
      </c>
      <c r="H73" s="91">
        <v>120</v>
      </c>
      <c r="I73" s="91">
        <v>89</v>
      </c>
      <c r="J73" s="91">
        <v>118</v>
      </c>
      <c r="K73" s="91">
        <v>123</v>
      </c>
      <c r="L73" s="91">
        <v>137</v>
      </c>
      <c r="M73" s="91">
        <v>160</v>
      </c>
      <c r="N73" s="91">
        <v>127</v>
      </c>
      <c r="O73" s="91">
        <v>213</v>
      </c>
      <c r="P73" s="91">
        <v>217</v>
      </c>
      <c r="Q73" s="91">
        <v>262</v>
      </c>
      <c r="R73" s="91">
        <v>223</v>
      </c>
      <c r="S73" s="92">
        <v>537</v>
      </c>
    </row>
    <row r="74" spans="2:19" ht="15" customHeight="1">
      <c r="B74" s="49"/>
      <c r="C74" s="62" t="s">
        <v>63</v>
      </c>
      <c r="D74" s="44" t="s">
        <v>44</v>
      </c>
      <c r="E74" s="45">
        <f>SUM(F74:S74)</f>
        <v>1190</v>
      </c>
      <c r="F74" s="46">
        <f t="shared" ref="F74:S74" si="27">F75+F76</f>
        <v>110</v>
      </c>
      <c r="G74" s="47">
        <f t="shared" si="27"/>
        <v>56</v>
      </c>
      <c r="H74" s="47">
        <f t="shared" si="27"/>
        <v>57</v>
      </c>
      <c r="I74" s="47">
        <f t="shared" si="27"/>
        <v>41</v>
      </c>
      <c r="J74" s="47">
        <f t="shared" si="27"/>
        <v>59</v>
      </c>
      <c r="K74" s="47">
        <f t="shared" si="27"/>
        <v>45</v>
      </c>
      <c r="L74" s="47">
        <f t="shared" si="27"/>
        <v>65</v>
      </c>
      <c r="M74" s="47">
        <f t="shared" si="27"/>
        <v>70</v>
      </c>
      <c r="N74" s="47">
        <f t="shared" si="27"/>
        <v>73</v>
      </c>
      <c r="O74" s="47">
        <f t="shared" si="27"/>
        <v>97</v>
      </c>
      <c r="P74" s="47">
        <f t="shared" si="27"/>
        <v>82</v>
      </c>
      <c r="Q74" s="47">
        <f t="shared" si="27"/>
        <v>97</v>
      </c>
      <c r="R74" s="47">
        <f t="shared" si="27"/>
        <v>127</v>
      </c>
      <c r="S74" s="48">
        <f t="shared" si="27"/>
        <v>211</v>
      </c>
    </row>
    <row r="75" spans="2:19" ht="15" customHeight="1">
      <c r="B75" s="49"/>
      <c r="C75" s="49" t="s">
        <v>71</v>
      </c>
      <c r="D75" s="57" t="s">
        <v>61</v>
      </c>
      <c r="E75" s="58">
        <f t="shared" ref="E75:E85" si="28">SUM(F75:S75)</f>
        <v>578</v>
      </c>
      <c r="F75" s="59">
        <v>53</v>
      </c>
      <c r="G75" s="60">
        <v>19</v>
      </c>
      <c r="H75" s="60">
        <v>29</v>
      </c>
      <c r="I75" s="60">
        <v>21</v>
      </c>
      <c r="J75" s="60">
        <v>29</v>
      </c>
      <c r="K75" s="60">
        <v>21</v>
      </c>
      <c r="L75" s="60">
        <v>41</v>
      </c>
      <c r="M75" s="60">
        <v>30</v>
      </c>
      <c r="N75" s="60">
        <v>40</v>
      </c>
      <c r="O75" s="60">
        <v>46</v>
      </c>
      <c r="P75" s="60">
        <v>41</v>
      </c>
      <c r="Q75" s="60">
        <v>49</v>
      </c>
      <c r="R75" s="60">
        <v>64</v>
      </c>
      <c r="S75" s="61">
        <v>95</v>
      </c>
    </row>
    <row r="76" spans="2:19" ht="15" customHeight="1">
      <c r="B76" s="49"/>
      <c r="C76" s="71"/>
      <c r="D76" s="51" t="s">
        <v>62</v>
      </c>
      <c r="E76" s="77">
        <f t="shared" si="28"/>
        <v>612</v>
      </c>
      <c r="F76" s="78">
        <v>57</v>
      </c>
      <c r="G76" s="79">
        <v>37</v>
      </c>
      <c r="H76" s="79">
        <v>28</v>
      </c>
      <c r="I76" s="79">
        <v>20</v>
      </c>
      <c r="J76" s="79">
        <v>30</v>
      </c>
      <c r="K76" s="79">
        <v>24</v>
      </c>
      <c r="L76" s="79">
        <v>24</v>
      </c>
      <c r="M76" s="79">
        <v>40</v>
      </c>
      <c r="N76" s="79">
        <v>33</v>
      </c>
      <c r="O76" s="79">
        <v>51</v>
      </c>
      <c r="P76" s="79">
        <v>41</v>
      </c>
      <c r="Q76" s="79">
        <v>48</v>
      </c>
      <c r="R76" s="79">
        <v>63</v>
      </c>
      <c r="S76" s="80">
        <v>116</v>
      </c>
    </row>
    <row r="77" spans="2:19" ht="15" customHeight="1">
      <c r="B77" s="49"/>
      <c r="C77" s="62" t="s">
        <v>64</v>
      </c>
      <c r="D77" s="44" t="s">
        <v>44</v>
      </c>
      <c r="E77" s="45">
        <f t="shared" si="28"/>
        <v>1881</v>
      </c>
      <c r="F77" s="46">
        <f t="shared" ref="F77:S77" si="29">F78+F79</f>
        <v>207</v>
      </c>
      <c r="G77" s="47">
        <f t="shared" si="29"/>
        <v>71</v>
      </c>
      <c r="H77" s="47">
        <f t="shared" si="29"/>
        <v>78</v>
      </c>
      <c r="I77" s="47">
        <f t="shared" si="29"/>
        <v>72</v>
      </c>
      <c r="J77" s="47">
        <f t="shared" si="29"/>
        <v>83</v>
      </c>
      <c r="K77" s="47">
        <f t="shared" si="29"/>
        <v>95</v>
      </c>
      <c r="L77" s="47">
        <f t="shared" si="29"/>
        <v>110</v>
      </c>
      <c r="M77" s="47">
        <f t="shared" si="29"/>
        <v>101</v>
      </c>
      <c r="N77" s="47">
        <f t="shared" si="29"/>
        <v>82</v>
      </c>
      <c r="O77" s="47">
        <f t="shared" si="29"/>
        <v>131</v>
      </c>
      <c r="P77" s="47">
        <f t="shared" si="29"/>
        <v>163</v>
      </c>
      <c r="Q77" s="47">
        <f t="shared" si="29"/>
        <v>196</v>
      </c>
      <c r="R77" s="47">
        <f t="shared" si="29"/>
        <v>161</v>
      </c>
      <c r="S77" s="48">
        <f t="shared" si="29"/>
        <v>331</v>
      </c>
    </row>
    <row r="78" spans="2:19" ht="15" customHeight="1">
      <c r="B78" s="49"/>
      <c r="C78" s="49" t="s">
        <v>71</v>
      </c>
      <c r="D78" s="57" t="s">
        <v>61</v>
      </c>
      <c r="E78" s="58">
        <f t="shared" si="28"/>
        <v>952</v>
      </c>
      <c r="F78" s="59">
        <v>108</v>
      </c>
      <c r="G78" s="60">
        <v>45</v>
      </c>
      <c r="H78" s="60">
        <v>34</v>
      </c>
      <c r="I78" s="60">
        <v>42</v>
      </c>
      <c r="J78" s="60">
        <v>39</v>
      </c>
      <c r="K78" s="60">
        <v>47</v>
      </c>
      <c r="L78" s="60">
        <v>57</v>
      </c>
      <c r="M78" s="60">
        <v>50</v>
      </c>
      <c r="N78" s="60">
        <v>43</v>
      </c>
      <c r="O78" s="60">
        <v>62</v>
      </c>
      <c r="P78" s="60">
        <v>79</v>
      </c>
      <c r="Q78" s="60">
        <v>99</v>
      </c>
      <c r="R78" s="60">
        <v>97</v>
      </c>
      <c r="S78" s="61">
        <v>150</v>
      </c>
    </row>
    <row r="79" spans="2:19" ht="15" customHeight="1">
      <c r="B79" s="49"/>
      <c r="C79" s="71"/>
      <c r="D79" s="51" t="s">
        <v>62</v>
      </c>
      <c r="E79" s="77">
        <f t="shared" si="28"/>
        <v>929</v>
      </c>
      <c r="F79" s="78">
        <v>99</v>
      </c>
      <c r="G79" s="79">
        <v>26</v>
      </c>
      <c r="H79" s="79">
        <v>44</v>
      </c>
      <c r="I79" s="79">
        <v>30</v>
      </c>
      <c r="J79" s="79">
        <v>44</v>
      </c>
      <c r="K79" s="79">
        <v>48</v>
      </c>
      <c r="L79" s="79">
        <v>53</v>
      </c>
      <c r="M79" s="79">
        <v>51</v>
      </c>
      <c r="N79" s="79">
        <v>39</v>
      </c>
      <c r="O79" s="79">
        <v>69</v>
      </c>
      <c r="P79" s="79">
        <v>84</v>
      </c>
      <c r="Q79" s="79">
        <v>97</v>
      </c>
      <c r="R79" s="79">
        <v>64</v>
      </c>
      <c r="S79" s="80">
        <v>181</v>
      </c>
    </row>
    <row r="80" spans="2:19" ht="15" customHeight="1">
      <c r="B80" s="49"/>
      <c r="C80" s="62" t="s">
        <v>65</v>
      </c>
      <c r="D80" s="44" t="s">
        <v>44</v>
      </c>
      <c r="E80" s="45">
        <f t="shared" si="28"/>
        <v>1251</v>
      </c>
      <c r="F80" s="46">
        <f t="shared" ref="F80:S80" si="30">F81+F82</f>
        <v>122</v>
      </c>
      <c r="G80" s="47">
        <f t="shared" si="30"/>
        <v>59</v>
      </c>
      <c r="H80" s="47">
        <f t="shared" si="30"/>
        <v>48</v>
      </c>
      <c r="I80" s="47">
        <f t="shared" si="30"/>
        <v>45</v>
      </c>
      <c r="J80" s="47">
        <f t="shared" si="30"/>
        <v>59</v>
      </c>
      <c r="K80" s="47">
        <f t="shared" si="30"/>
        <v>56</v>
      </c>
      <c r="L80" s="47">
        <f t="shared" si="30"/>
        <v>79</v>
      </c>
      <c r="M80" s="47">
        <f t="shared" si="30"/>
        <v>76</v>
      </c>
      <c r="N80" s="47">
        <f t="shared" si="30"/>
        <v>58</v>
      </c>
      <c r="O80" s="47">
        <f t="shared" si="30"/>
        <v>82</v>
      </c>
      <c r="P80" s="47">
        <f t="shared" si="30"/>
        <v>88</v>
      </c>
      <c r="Q80" s="47">
        <f t="shared" si="30"/>
        <v>127</v>
      </c>
      <c r="R80" s="47">
        <f t="shared" si="30"/>
        <v>116</v>
      </c>
      <c r="S80" s="48">
        <f t="shared" si="30"/>
        <v>236</v>
      </c>
    </row>
    <row r="81" spans="2:19" ht="15" customHeight="1">
      <c r="B81" s="49"/>
      <c r="C81" s="49"/>
      <c r="D81" s="57" t="s">
        <v>61</v>
      </c>
      <c r="E81" s="58">
        <f t="shared" si="28"/>
        <v>623</v>
      </c>
      <c r="F81" s="59">
        <v>64</v>
      </c>
      <c r="G81" s="60">
        <v>26</v>
      </c>
      <c r="H81" s="60">
        <v>25</v>
      </c>
      <c r="I81" s="60">
        <v>23</v>
      </c>
      <c r="J81" s="60">
        <v>39</v>
      </c>
      <c r="K81" s="60">
        <v>31</v>
      </c>
      <c r="L81" s="60">
        <v>35</v>
      </c>
      <c r="M81" s="60">
        <v>39</v>
      </c>
      <c r="N81" s="60">
        <v>30</v>
      </c>
      <c r="O81" s="60">
        <v>36</v>
      </c>
      <c r="P81" s="60">
        <v>43</v>
      </c>
      <c r="Q81" s="60">
        <v>63</v>
      </c>
      <c r="R81" s="60">
        <v>57</v>
      </c>
      <c r="S81" s="61">
        <v>112</v>
      </c>
    </row>
    <row r="82" spans="2:19" ht="15" customHeight="1">
      <c r="B82" s="49"/>
      <c r="C82" s="71"/>
      <c r="D82" s="51" t="s">
        <v>62</v>
      </c>
      <c r="E82" s="77">
        <f t="shared" si="28"/>
        <v>628</v>
      </c>
      <c r="F82" s="78">
        <v>58</v>
      </c>
      <c r="G82" s="79">
        <v>33</v>
      </c>
      <c r="H82" s="79">
        <v>23</v>
      </c>
      <c r="I82" s="79">
        <v>22</v>
      </c>
      <c r="J82" s="79">
        <v>20</v>
      </c>
      <c r="K82" s="79">
        <v>25</v>
      </c>
      <c r="L82" s="79">
        <v>44</v>
      </c>
      <c r="M82" s="79">
        <v>37</v>
      </c>
      <c r="N82" s="79">
        <v>28</v>
      </c>
      <c r="O82" s="79">
        <v>46</v>
      </c>
      <c r="P82" s="79">
        <v>45</v>
      </c>
      <c r="Q82" s="79">
        <v>64</v>
      </c>
      <c r="R82" s="79">
        <v>59</v>
      </c>
      <c r="S82" s="80">
        <v>124</v>
      </c>
    </row>
    <row r="83" spans="2:19" ht="15" customHeight="1">
      <c r="B83" s="49"/>
      <c r="C83" s="62" t="s">
        <v>66</v>
      </c>
      <c r="D83" s="44" t="s">
        <v>44</v>
      </c>
      <c r="E83" s="45">
        <f t="shared" si="28"/>
        <v>1075</v>
      </c>
      <c r="F83" s="46">
        <f t="shared" ref="F83:S83" si="31">F84+F85</f>
        <v>135</v>
      </c>
      <c r="G83" s="47">
        <f t="shared" si="31"/>
        <v>34</v>
      </c>
      <c r="H83" s="47">
        <f t="shared" si="31"/>
        <v>41</v>
      </c>
      <c r="I83" s="47">
        <f t="shared" si="31"/>
        <v>35</v>
      </c>
      <c r="J83" s="47">
        <f t="shared" si="31"/>
        <v>53</v>
      </c>
      <c r="K83" s="47">
        <f t="shared" si="31"/>
        <v>49</v>
      </c>
      <c r="L83" s="47">
        <f t="shared" si="31"/>
        <v>48</v>
      </c>
      <c r="M83" s="47">
        <f t="shared" si="31"/>
        <v>64</v>
      </c>
      <c r="N83" s="47">
        <f t="shared" si="31"/>
        <v>45</v>
      </c>
      <c r="O83" s="47">
        <f t="shared" si="31"/>
        <v>85</v>
      </c>
      <c r="P83" s="47">
        <f t="shared" si="31"/>
        <v>91</v>
      </c>
      <c r="Q83" s="47">
        <f t="shared" si="31"/>
        <v>111</v>
      </c>
      <c r="R83" s="47">
        <f t="shared" si="31"/>
        <v>88</v>
      </c>
      <c r="S83" s="48">
        <f t="shared" si="31"/>
        <v>196</v>
      </c>
    </row>
    <row r="84" spans="2:19" ht="15" customHeight="1">
      <c r="B84" s="49"/>
      <c r="C84" s="49"/>
      <c r="D84" s="57" t="s">
        <v>61</v>
      </c>
      <c r="E84" s="58">
        <f t="shared" si="28"/>
        <v>535</v>
      </c>
      <c r="F84" s="59">
        <v>65</v>
      </c>
      <c r="G84" s="60">
        <v>20</v>
      </c>
      <c r="H84" s="60">
        <v>16</v>
      </c>
      <c r="I84" s="60">
        <v>18</v>
      </c>
      <c r="J84" s="60">
        <v>30</v>
      </c>
      <c r="K84" s="60">
        <v>23</v>
      </c>
      <c r="L84" s="60">
        <v>32</v>
      </c>
      <c r="M84" s="60">
        <v>33</v>
      </c>
      <c r="N84" s="60">
        <v>18</v>
      </c>
      <c r="O84" s="60">
        <v>39</v>
      </c>
      <c r="P84" s="60">
        <v>46</v>
      </c>
      <c r="Q84" s="60">
        <v>58</v>
      </c>
      <c r="R84" s="60">
        <v>52</v>
      </c>
      <c r="S84" s="61">
        <v>85</v>
      </c>
    </row>
    <row r="85" spans="2:19" ht="15" customHeight="1">
      <c r="B85" s="71"/>
      <c r="C85" s="71"/>
      <c r="D85" s="51" t="s">
        <v>62</v>
      </c>
      <c r="E85" s="77">
        <f t="shared" si="28"/>
        <v>540</v>
      </c>
      <c r="F85" s="78">
        <v>70</v>
      </c>
      <c r="G85" s="79">
        <v>14</v>
      </c>
      <c r="H85" s="79">
        <v>25</v>
      </c>
      <c r="I85" s="79">
        <v>17</v>
      </c>
      <c r="J85" s="79">
        <v>23</v>
      </c>
      <c r="K85" s="79">
        <v>26</v>
      </c>
      <c r="L85" s="79">
        <v>16</v>
      </c>
      <c r="M85" s="79">
        <v>31</v>
      </c>
      <c r="N85" s="79">
        <v>27</v>
      </c>
      <c r="O85" s="79">
        <v>46</v>
      </c>
      <c r="P85" s="79">
        <v>45</v>
      </c>
      <c r="Q85" s="79">
        <v>53</v>
      </c>
      <c r="R85" s="79">
        <v>36</v>
      </c>
      <c r="S85" s="80">
        <v>111</v>
      </c>
    </row>
    <row r="86" spans="2:19" ht="15" customHeight="1">
      <c r="B86" s="93" t="s">
        <v>72</v>
      </c>
      <c r="S86" s="94"/>
    </row>
    <row r="87" spans="2:19" ht="15" customHeight="1">
      <c r="B87" s="95" t="s">
        <v>73</v>
      </c>
      <c r="S87" s="94"/>
    </row>
  </sheetData>
  <mergeCells count="9">
    <mergeCell ref="B38:C38"/>
    <mergeCell ref="B54:C54"/>
    <mergeCell ref="B70:C70"/>
    <mergeCell ref="B4:C5"/>
    <mergeCell ref="D4:D5"/>
    <mergeCell ref="E4:E5"/>
    <mergeCell ref="F4:S4"/>
    <mergeCell ref="B6:C6"/>
    <mergeCell ref="B22:C22"/>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&amp;C&amp;"+,標準"-33-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549B-66D5-41D5-BE63-4F2F59A1B318}">
  <sheetPr>
    <pageSetUpPr fitToPage="1"/>
  </sheetPr>
  <dimension ref="A1:S103"/>
  <sheetViews>
    <sheetView topLeftCell="A2" zoomScaleNormal="100" zoomScaleSheetLayoutView="115" workbookViewId="0">
      <selection activeCell="L88" sqref="L87:L88"/>
    </sheetView>
  </sheetViews>
  <sheetFormatPr defaultColWidth="9.85546875" defaultRowHeight="13.5" outlineLevelRow="1"/>
  <cols>
    <col min="1" max="1" width="1.85546875" style="37" customWidth="1"/>
    <col min="2" max="2" width="2.28515625" style="37" customWidth="1"/>
    <col min="3" max="3" width="5.5703125" style="37" customWidth="1"/>
    <col min="4" max="4" width="3.7109375" style="37" customWidth="1"/>
    <col min="5" max="5" width="6.42578125" style="37" customWidth="1"/>
    <col min="6" max="18" width="5.85546875" style="37" customWidth="1"/>
    <col min="19" max="16384" width="9.85546875" style="37"/>
  </cols>
  <sheetData>
    <row r="1" spans="1:18" ht="30" customHeight="1">
      <c r="A1" s="36" t="s">
        <v>76</v>
      </c>
    </row>
    <row r="2" spans="1:18" ht="7.5" customHeight="1">
      <c r="A2" s="36"/>
    </row>
    <row r="3" spans="1:18" ht="22.5" customHeight="1">
      <c r="A3" s="36"/>
      <c r="B3" s="40" t="s">
        <v>77</v>
      </c>
    </row>
    <row r="4" spans="1:18" ht="18.75" customHeight="1">
      <c r="A4" s="36"/>
      <c r="B4" s="664" t="s">
        <v>41</v>
      </c>
      <c r="C4" s="665"/>
      <c r="D4" s="676" t="s">
        <v>42</v>
      </c>
      <c r="E4" s="670" t="s">
        <v>44</v>
      </c>
      <c r="F4" s="677" t="s">
        <v>78</v>
      </c>
      <c r="G4" s="677"/>
      <c r="H4" s="677"/>
      <c r="I4" s="677"/>
      <c r="J4" s="677"/>
      <c r="K4" s="677"/>
      <c r="L4" s="677"/>
      <c r="M4" s="677"/>
      <c r="N4" s="677"/>
      <c r="O4" s="677"/>
      <c r="P4" s="677"/>
      <c r="Q4" s="677"/>
      <c r="R4" s="678"/>
    </row>
    <row r="5" spans="1:18" ht="18.75" customHeight="1">
      <c r="A5" s="36"/>
      <c r="B5" s="666"/>
      <c r="C5" s="667"/>
      <c r="D5" s="676"/>
      <c r="E5" s="671"/>
      <c r="F5" s="41" t="s">
        <v>79</v>
      </c>
      <c r="G5" s="42" t="s">
        <v>80</v>
      </c>
      <c r="H5" s="42" t="s">
        <v>81</v>
      </c>
      <c r="I5" s="42" t="s">
        <v>82</v>
      </c>
      <c r="J5" s="42" t="s">
        <v>83</v>
      </c>
      <c r="K5" s="42" t="s">
        <v>84</v>
      </c>
      <c r="L5" s="42" t="s">
        <v>85</v>
      </c>
      <c r="M5" s="42" t="s">
        <v>86</v>
      </c>
      <c r="N5" s="42" t="s">
        <v>87</v>
      </c>
      <c r="O5" s="42" t="s">
        <v>88</v>
      </c>
      <c r="P5" s="42" t="s">
        <v>89</v>
      </c>
      <c r="Q5" s="42" t="s">
        <v>90</v>
      </c>
      <c r="R5" s="43" t="s">
        <v>58</v>
      </c>
    </row>
    <row r="6" spans="1:18" ht="15" hidden="1" customHeight="1" outlineLevel="1">
      <c r="A6" s="36"/>
      <c r="B6" s="662" t="s">
        <v>59</v>
      </c>
      <c r="C6" s="663"/>
      <c r="D6" s="44" t="s">
        <v>44</v>
      </c>
      <c r="E6" s="81">
        <f>SUM(F6:R6)</f>
        <v>2127</v>
      </c>
      <c r="F6" s="83">
        <f>SUM(F7:F8)</f>
        <v>0</v>
      </c>
      <c r="G6" s="83">
        <f t="shared" ref="G6:R6" si="0">SUM(G7:G8)</f>
        <v>5</v>
      </c>
      <c r="H6" s="83">
        <f t="shared" si="0"/>
        <v>9</v>
      </c>
      <c r="I6" s="83">
        <f t="shared" si="0"/>
        <v>16</v>
      </c>
      <c r="J6" s="83">
        <f t="shared" si="0"/>
        <v>18</v>
      </c>
      <c r="K6" s="83">
        <f t="shared" si="0"/>
        <v>50</v>
      </c>
      <c r="L6" s="83">
        <f t="shared" si="0"/>
        <v>58</v>
      </c>
      <c r="M6" s="83">
        <f t="shared" si="0"/>
        <v>107</v>
      </c>
      <c r="N6" s="83">
        <f t="shared" si="0"/>
        <v>165</v>
      </c>
      <c r="O6" s="83">
        <f t="shared" si="0"/>
        <v>391</v>
      </c>
      <c r="P6" s="83">
        <f t="shared" si="0"/>
        <v>514</v>
      </c>
      <c r="Q6" s="83">
        <f t="shared" si="0"/>
        <v>487</v>
      </c>
      <c r="R6" s="84">
        <f t="shared" si="0"/>
        <v>307</v>
      </c>
    </row>
    <row r="7" spans="1:18" ht="15" hidden="1" customHeight="1" outlineLevel="1">
      <c r="A7" s="36"/>
      <c r="B7" s="49"/>
      <c r="C7" s="56"/>
      <c r="D7" s="57" t="s">
        <v>61</v>
      </c>
      <c r="E7" s="58">
        <f t="shared" ref="E7:E8" si="1">+E11+E14+E17+E20</f>
        <v>1094</v>
      </c>
      <c r="F7" s="60">
        <v>0</v>
      </c>
      <c r="G7" s="60">
        <v>4</v>
      </c>
      <c r="H7" s="60">
        <v>6</v>
      </c>
      <c r="I7" s="60">
        <v>8</v>
      </c>
      <c r="J7" s="60">
        <v>11</v>
      </c>
      <c r="K7" s="60">
        <v>26</v>
      </c>
      <c r="L7" s="60">
        <v>29</v>
      </c>
      <c r="M7" s="60">
        <v>46</v>
      </c>
      <c r="N7" s="60">
        <v>71</v>
      </c>
      <c r="O7" s="60">
        <v>163</v>
      </c>
      <c r="P7" s="60">
        <v>275</v>
      </c>
      <c r="Q7" s="60">
        <v>275</v>
      </c>
      <c r="R7" s="61">
        <v>180</v>
      </c>
    </row>
    <row r="8" spans="1:18" ht="15" hidden="1" customHeight="1" outlineLevel="1">
      <c r="A8" s="36"/>
      <c r="B8" s="49"/>
      <c r="C8" s="56"/>
      <c r="D8" s="57" t="s">
        <v>62</v>
      </c>
      <c r="E8" s="58">
        <f t="shared" si="1"/>
        <v>1033</v>
      </c>
      <c r="F8" s="60">
        <v>0</v>
      </c>
      <c r="G8" s="60">
        <v>1</v>
      </c>
      <c r="H8" s="60">
        <v>3</v>
      </c>
      <c r="I8" s="60">
        <v>8</v>
      </c>
      <c r="J8" s="60">
        <v>7</v>
      </c>
      <c r="K8" s="60">
        <v>24</v>
      </c>
      <c r="L8" s="60">
        <v>29</v>
      </c>
      <c r="M8" s="60">
        <v>61</v>
      </c>
      <c r="N8" s="60">
        <v>94</v>
      </c>
      <c r="O8" s="60">
        <v>228</v>
      </c>
      <c r="P8" s="60">
        <v>239</v>
      </c>
      <c r="Q8" s="60">
        <v>212</v>
      </c>
      <c r="R8" s="61">
        <v>127</v>
      </c>
    </row>
    <row r="9" spans="1:18" ht="15" hidden="1" customHeight="1" outlineLevel="1">
      <c r="A9" s="36"/>
      <c r="B9" s="49"/>
      <c r="C9" s="76"/>
      <c r="D9" s="51" t="s">
        <v>60</v>
      </c>
      <c r="E9" s="96">
        <f>SUM(F9:R9)</f>
        <v>100.1</v>
      </c>
      <c r="F9" s="97">
        <f>ROUND(F6/$E6*100,1)</f>
        <v>0</v>
      </c>
      <c r="G9" s="97">
        <f>ROUND(G6/$E6*100,1)</f>
        <v>0.2</v>
      </c>
      <c r="H9" s="97">
        <f>ROUND(H6/$E6*100,1)</f>
        <v>0.4</v>
      </c>
      <c r="I9" s="97">
        <f>ROUND(I6/$E6*100,1)</f>
        <v>0.8</v>
      </c>
      <c r="J9" s="97">
        <f t="shared" ref="J9:O9" si="2">ROUND(J6/$E6*100,1)</f>
        <v>0.8</v>
      </c>
      <c r="K9" s="97">
        <f t="shared" si="2"/>
        <v>2.4</v>
      </c>
      <c r="L9" s="97">
        <f t="shared" si="2"/>
        <v>2.7</v>
      </c>
      <c r="M9" s="97">
        <f t="shared" si="2"/>
        <v>5</v>
      </c>
      <c r="N9" s="97">
        <f t="shared" si="2"/>
        <v>7.8</v>
      </c>
      <c r="O9" s="97">
        <f t="shared" si="2"/>
        <v>18.399999999999999</v>
      </c>
      <c r="P9" s="97">
        <f>ROUND(P6/$E6*100,1)+0.1</f>
        <v>24.3</v>
      </c>
      <c r="Q9" s="97">
        <f t="shared" ref="Q9:R9" si="3">ROUND(Q6/$E6*100,1)</f>
        <v>22.9</v>
      </c>
      <c r="R9" s="98">
        <f t="shared" si="3"/>
        <v>14.4</v>
      </c>
    </row>
    <row r="10" spans="1:18" ht="15" hidden="1" customHeight="1" outlineLevel="1">
      <c r="A10" s="36"/>
      <c r="B10" s="49"/>
      <c r="C10" s="62" t="s">
        <v>63</v>
      </c>
      <c r="D10" s="44" t="s">
        <v>44</v>
      </c>
      <c r="E10" s="45">
        <f>SUM(F10:R10)</f>
        <v>676</v>
      </c>
      <c r="F10" s="99">
        <f t="shared" ref="F10:R10" si="4">F11+F12</f>
        <v>0</v>
      </c>
      <c r="G10" s="99">
        <f t="shared" si="4"/>
        <v>4</v>
      </c>
      <c r="H10" s="99">
        <f t="shared" si="4"/>
        <v>4</v>
      </c>
      <c r="I10" s="99">
        <f t="shared" si="4"/>
        <v>10</v>
      </c>
      <c r="J10" s="99">
        <f t="shared" si="4"/>
        <v>9</v>
      </c>
      <c r="K10" s="99">
        <f t="shared" si="4"/>
        <v>28</v>
      </c>
      <c r="L10" s="99">
        <f t="shared" si="4"/>
        <v>22</v>
      </c>
      <c r="M10" s="99">
        <f t="shared" si="4"/>
        <v>50</v>
      </c>
      <c r="N10" s="99">
        <f t="shared" si="4"/>
        <v>43</v>
      </c>
      <c r="O10" s="99">
        <f t="shared" si="4"/>
        <v>123</v>
      </c>
      <c r="P10" s="99">
        <f t="shared" si="4"/>
        <v>155</v>
      </c>
      <c r="Q10" s="99">
        <f t="shared" si="4"/>
        <v>131</v>
      </c>
      <c r="R10" s="100">
        <f t="shared" si="4"/>
        <v>97</v>
      </c>
    </row>
    <row r="11" spans="1:18" ht="15" hidden="1" customHeight="1" outlineLevel="1">
      <c r="A11" s="36"/>
      <c r="B11" s="49"/>
      <c r="C11" s="49"/>
      <c r="D11" s="57" t="s">
        <v>61</v>
      </c>
      <c r="E11" s="58">
        <f t="shared" ref="E11:E37" si="5">SUM(F11:R11)</f>
        <v>335</v>
      </c>
      <c r="F11" s="60">
        <v>0</v>
      </c>
      <c r="G11" s="60">
        <v>3</v>
      </c>
      <c r="H11" s="60">
        <v>3</v>
      </c>
      <c r="I11" s="60">
        <v>6</v>
      </c>
      <c r="J11" s="60">
        <v>6</v>
      </c>
      <c r="K11" s="60">
        <v>14</v>
      </c>
      <c r="L11" s="60">
        <v>13</v>
      </c>
      <c r="M11" s="60">
        <v>19</v>
      </c>
      <c r="N11" s="60">
        <v>19</v>
      </c>
      <c r="O11" s="60">
        <v>40</v>
      </c>
      <c r="P11" s="60">
        <v>83</v>
      </c>
      <c r="Q11" s="60">
        <v>67</v>
      </c>
      <c r="R11" s="61">
        <v>62</v>
      </c>
    </row>
    <row r="12" spans="1:18" ht="15" hidden="1" customHeight="1" outlineLevel="1">
      <c r="A12" s="36"/>
      <c r="B12" s="49"/>
      <c r="C12" s="71"/>
      <c r="D12" s="51" t="s">
        <v>62</v>
      </c>
      <c r="E12" s="77">
        <f t="shared" si="5"/>
        <v>341</v>
      </c>
      <c r="F12" s="79">
        <v>0</v>
      </c>
      <c r="G12" s="79">
        <v>1</v>
      </c>
      <c r="H12" s="79">
        <v>1</v>
      </c>
      <c r="I12" s="79">
        <v>4</v>
      </c>
      <c r="J12" s="79">
        <v>3</v>
      </c>
      <c r="K12" s="79">
        <v>14</v>
      </c>
      <c r="L12" s="79">
        <v>9</v>
      </c>
      <c r="M12" s="79">
        <v>31</v>
      </c>
      <c r="N12" s="79">
        <v>24</v>
      </c>
      <c r="O12" s="79">
        <v>83</v>
      </c>
      <c r="P12" s="79">
        <v>72</v>
      </c>
      <c r="Q12" s="79">
        <v>64</v>
      </c>
      <c r="R12" s="80">
        <v>35</v>
      </c>
    </row>
    <row r="13" spans="1:18" ht="15" hidden="1" customHeight="1" outlineLevel="1">
      <c r="A13" s="36"/>
      <c r="B13" s="49"/>
      <c r="C13" s="62" t="s">
        <v>64</v>
      </c>
      <c r="D13" s="44" t="s">
        <v>44</v>
      </c>
      <c r="E13" s="45">
        <f t="shared" si="5"/>
        <v>581</v>
      </c>
      <c r="F13" s="99">
        <f t="shared" ref="F13:R13" si="6">F14+F15</f>
        <v>0</v>
      </c>
      <c r="G13" s="99">
        <f t="shared" si="6"/>
        <v>1</v>
      </c>
      <c r="H13" s="99">
        <f t="shared" si="6"/>
        <v>0</v>
      </c>
      <c r="I13" s="99">
        <f t="shared" si="6"/>
        <v>0</v>
      </c>
      <c r="J13" s="99">
        <f t="shared" si="6"/>
        <v>3</v>
      </c>
      <c r="K13" s="99">
        <f t="shared" si="6"/>
        <v>9</v>
      </c>
      <c r="L13" s="99">
        <f t="shared" si="6"/>
        <v>19</v>
      </c>
      <c r="M13" s="99">
        <f t="shared" si="6"/>
        <v>25</v>
      </c>
      <c r="N13" s="99">
        <f t="shared" si="6"/>
        <v>49</v>
      </c>
      <c r="O13" s="99">
        <f t="shared" si="6"/>
        <v>97</v>
      </c>
      <c r="P13" s="99">
        <f t="shared" si="6"/>
        <v>131</v>
      </c>
      <c r="Q13" s="99">
        <f t="shared" si="6"/>
        <v>143</v>
      </c>
      <c r="R13" s="100">
        <f t="shared" si="6"/>
        <v>104</v>
      </c>
    </row>
    <row r="14" spans="1:18" ht="15" hidden="1" customHeight="1" outlineLevel="1">
      <c r="A14" s="36"/>
      <c r="B14" s="49"/>
      <c r="C14" s="49"/>
      <c r="D14" s="57" t="s">
        <v>61</v>
      </c>
      <c r="E14" s="58">
        <f t="shared" si="5"/>
        <v>309</v>
      </c>
      <c r="F14" s="60">
        <v>0</v>
      </c>
      <c r="G14" s="60">
        <v>1</v>
      </c>
      <c r="H14" s="60">
        <v>0</v>
      </c>
      <c r="I14" s="60">
        <v>0</v>
      </c>
      <c r="J14" s="60">
        <v>2</v>
      </c>
      <c r="K14" s="60">
        <v>3</v>
      </c>
      <c r="L14" s="60">
        <v>9</v>
      </c>
      <c r="M14" s="60">
        <v>14</v>
      </c>
      <c r="N14" s="60">
        <v>24</v>
      </c>
      <c r="O14" s="60">
        <v>43</v>
      </c>
      <c r="P14" s="60">
        <v>69</v>
      </c>
      <c r="Q14" s="60">
        <v>85</v>
      </c>
      <c r="R14" s="61">
        <v>59</v>
      </c>
    </row>
    <row r="15" spans="1:18" ht="15" hidden="1" customHeight="1" outlineLevel="1">
      <c r="A15" s="36"/>
      <c r="B15" s="49"/>
      <c r="C15" s="71"/>
      <c r="D15" s="51" t="s">
        <v>62</v>
      </c>
      <c r="E15" s="77">
        <f t="shared" si="5"/>
        <v>272</v>
      </c>
      <c r="F15" s="79">
        <v>0</v>
      </c>
      <c r="G15" s="79">
        <v>0</v>
      </c>
      <c r="H15" s="79">
        <v>0</v>
      </c>
      <c r="I15" s="79">
        <v>0</v>
      </c>
      <c r="J15" s="79">
        <v>1</v>
      </c>
      <c r="K15" s="79">
        <v>6</v>
      </c>
      <c r="L15" s="79">
        <v>10</v>
      </c>
      <c r="M15" s="79">
        <v>11</v>
      </c>
      <c r="N15" s="79">
        <v>25</v>
      </c>
      <c r="O15" s="79">
        <v>54</v>
      </c>
      <c r="P15" s="79">
        <v>62</v>
      </c>
      <c r="Q15" s="79">
        <v>58</v>
      </c>
      <c r="R15" s="80">
        <v>45</v>
      </c>
    </row>
    <row r="16" spans="1:18" ht="15" hidden="1" customHeight="1" outlineLevel="1">
      <c r="A16" s="36"/>
      <c r="B16" s="49"/>
      <c r="C16" s="62" t="s">
        <v>65</v>
      </c>
      <c r="D16" s="44" t="s">
        <v>44</v>
      </c>
      <c r="E16" s="45">
        <f t="shared" si="5"/>
        <v>326</v>
      </c>
      <c r="F16" s="99">
        <f t="shared" ref="F16:R16" si="7">F17+F18</f>
        <v>0</v>
      </c>
      <c r="G16" s="99">
        <f t="shared" si="7"/>
        <v>0</v>
      </c>
      <c r="H16" s="99">
        <f t="shared" si="7"/>
        <v>0</v>
      </c>
      <c r="I16" s="99">
        <f t="shared" si="7"/>
        <v>4</v>
      </c>
      <c r="J16" s="99">
        <f t="shared" si="7"/>
        <v>0</v>
      </c>
      <c r="K16" s="99">
        <f t="shared" si="7"/>
        <v>5</v>
      </c>
      <c r="L16" s="99">
        <f t="shared" si="7"/>
        <v>8</v>
      </c>
      <c r="M16" s="99">
        <f t="shared" si="7"/>
        <v>12</v>
      </c>
      <c r="N16" s="99">
        <f t="shared" si="7"/>
        <v>29</v>
      </c>
      <c r="O16" s="99">
        <f t="shared" si="7"/>
        <v>85</v>
      </c>
      <c r="P16" s="99">
        <f t="shared" si="7"/>
        <v>82</v>
      </c>
      <c r="Q16" s="99">
        <f t="shared" si="7"/>
        <v>66</v>
      </c>
      <c r="R16" s="100">
        <f t="shared" si="7"/>
        <v>35</v>
      </c>
    </row>
    <row r="17" spans="1:19" ht="15" hidden="1" customHeight="1" outlineLevel="1">
      <c r="A17" s="36"/>
      <c r="B17" s="49"/>
      <c r="C17" s="49"/>
      <c r="D17" s="57" t="s">
        <v>61</v>
      </c>
      <c r="E17" s="58">
        <f t="shared" si="5"/>
        <v>188</v>
      </c>
      <c r="F17" s="60">
        <v>0</v>
      </c>
      <c r="G17" s="60">
        <v>0</v>
      </c>
      <c r="H17" s="60">
        <v>0</v>
      </c>
      <c r="I17" s="60">
        <v>1</v>
      </c>
      <c r="J17" s="60">
        <v>0</v>
      </c>
      <c r="K17" s="60">
        <v>4</v>
      </c>
      <c r="L17" s="60">
        <v>3</v>
      </c>
      <c r="M17" s="60">
        <v>5</v>
      </c>
      <c r="N17" s="60">
        <v>12</v>
      </c>
      <c r="O17" s="60">
        <v>47</v>
      </c>
      <c r="P17" s="60">
        <v>49</v>
      </c>
      <c r="Q17" s="60">
        <v>46</v>
      </c>
      <c r="R17" s="61">
        <v>21</v>
      </c>
    </row>
    <row r="18" spans="1:19" ht="15" hidden="1" customHeight="1" outlineLevel="1">
      <c r="A18" s="36"/>
      <c r="B18" s="49"/>
      <c r="C18" s="71"/>
      <c r="D18" s="51" t="s">
        <v>62</v>
      </c>
      <c r="E18" s="77">
        <f t="shared" si="5"/>
        <v>138</v>
      </c>
      <c r="F18" s="79">
        <v>0</v>
      </c>
      <c r="G18" s="79">
        <v>0</v>
      </c>
      <c r="H18" s="79">
        <v>0</v>
      </c>
      <c r="I18" s="79">
        <v>3</v>
      </c>
      <c r="J18" s="79">
        <v>0</v>
      </c>
      <c r="K18" s="79">
        <v>1</v>
      </c>
      <c r="L18" s="79">
        <v>5</v>
      </c>
      <c r="M18" s="79">
        <v>7</v>
      </c>
      <c r="N18" s="79">
        <v>17</v>
      </c>
      <c r="O18" s="79">
        <v>38</v>
      </c>
      <c r="P18" s="79">
        <v>33</v>
      </c>
      <c r="Q18" s="79">
        <v>20</v>
      </c>
      <c r="R18" s="80">
        <v>14</v>
      </c>
    </row>
    <row r="19" spans="1:19" ht="15" hidden="1" customHeight="1" outlineLevel="1">
      <c r="A19" s="36"/>
      <c r="B19" s="49"/>
      <c r="C19" s="62" t="s">
        <v>66</v>
      </c>
      <c r="D19" s="44" t="s">
        <v>44</v>
      </c>
      <c r="E19" s="45">
        <f t="shared" si="5"/>
        <v>544</v>
      </c>
      <c r="F19" s="99">
        <f t="shared" ref="F19:R19" si="8">F20+F21</f>
        <v>0</v>
      </c>
      <c r="G19" s="99">
        <f t="shared" si="8"/>
        <v>0</v>
      </c>
      <c r="H19" s="99">
        <f t="shared" si="8"/>
        <v>5</v>
      </c>
      <c r="I19" s="99">
        <f t="shared" si="8"/>
        <v>2</v>
      </c>
      <c r="J19" s="99">
        <f t="shared" si="8"/>
        <v>6</v>
      </c>
      <c r="K19" s="99">
        <f t="shared" si="8"/>
        <v>8</v>
      </c>
      <c r="L19" s="99">
        <f t="shared" si="8"/>
        <v>9</v>
      </c>
      <c r="M19" s="99">
        <f t="shared" si="8"/>
        <v>20</v>
      </c>
      <c r="N19" s="99">
        <f t="shared" si="8"/>
        <v>44</v>
      </c>
      <c r="O19" s="99">
        <f t="shared" si="8"/>
        <v>86</v>
      </c>
      <c r="P19" s="99">
        <f t="shared" si="8"/>
        <v>146</v>
      </c>
      <c r="Q19" s="99">
        <f t="shared" si="8"/>
        <v>147</v>
      </c>
      <c r="R19" s="100">
        <f t="shared" si="8"/>
        <v>71</v>
      </c>
    </row>
    <row r="20" spans="1:19" ht="15" hidden="1" customHeight="1" outlineLevel="1">
      <c r="A20" s="36"/>
      <c r="B20" s="49"/>
      <c r="C20" s="49"/>
      <c r="D20" s="57" t="s">
        <v>61</v>
      </c>
      <c r="E20" s="58">
        <f t="shared" si="5"/>
        <v>262</v>
      </c>
      <c r="F20" s="60">
        <v>0</v>
      </c>
      <c r="G20" s="60">
        <v>0</v>
      </c>
      <c r="H20" s="60">
        <v>3</v>
      </c>
      <c r="I20" s="60">
        <v>1</v>
      </c>
      <c r="J20" s="60">
        <v>3</v>
      </c>
      <c r="K20" s="60">
        <v>5</v>
      </c>
      <c r="L20" s="60">
        <v>4</v>
      </c>
      <c r="M20" s="60">
        <v>8</v>
      </c>
      <c r="N20" s="60">
        <v>16</v>
      </c>
      <c r="O20" s="60">
        <v>33</v>
      </c>
      <c r="P20" s="60">
        <v>74</v>
      </c>
      <c r="Q20" s="60">
        <v>77</v>
      </c>
      <c r="R20" s="61">
        <v>38</v>
      </c>
    </row>
    <row r="21" spans="1:19" ht="15" hidden="1" customHeight="1" outlineLevel="1">
      <c r="A21" s="36"/>
      <c r="B21" s="71"/>
      <c r="C21" s="71"/>
      <c r="D21" s="51" t="s">
        <v>62</v>
      </c>
      <c r="E21" s="77">
        <f t="shared" si="5"/>
        <v>282</v>
      </c>
      <c r="F21" s="79">
        <v>0</v>
      </c>
      <c r="G21" s="79">
        <v>0</v>
      </c>
      <c r="H21" s="79">
        <v>2</v>
      </c>
      <c r="I21" s="79">
        <v>1</v>
      </c>
      <c r="J21" s="79">
        <v>3</v>
      </c>
      <c r="K21" s="79">
        <v>3</v>
      </c>
      <c r="L21" s="79">
        <v>5</v>
      </c>
      <c r="M21" s="79">
        <v>12</v>
      </c>
      <c r="N21" s="79">
        <v>28</v>
      </c>
      <c r="O21" s="79">
        <v>53</v>
      </c>
      <c r="P21" s="79">
        <v>72</v>
      </c>
      <c r="Q21" s="79">
        <v>70</v>
      </c>
      <c r="R21" s="80">
        <v>33</v>
      </c>
    </row>
    <row r="22" spans="1:19" ht="15" customHeight="1" collapsed="1">
      <c r="A22" s="36"/>
      <c r="B22" s="674" t="s">
        <v>67</v>
      </c>
      <c r="C22" s="675"/>
      <c r="D22" s="44" t="s">
        <v>44</v>
      </c>
      <c r="E22" s="81">
        <f t="shared" si="5"/>
        <v>2018</v>
      </c>
      <c r="F22" s="83">
        <f>SUM(F23:F24)</f>
        <v>0</v>
      </c>
      <c r="G22" s="83">
        <f t="shared" ref="G22:R22" si="9">SUM(G23:G24)</f>
        <v>3</v>
      </c>
      <c r="H22" s="83">
        <f t="shared" si="9"/>
        <v>12</v>
      </c>
      <c r="I22" s="83">
        <f t="shared" si="9"/>
        <v>12</v>
      </c>
      <c r="J22" s="83">
        <f t="shared" si="9"/>
        <v>24</v>
      </c>
      <c r="K22" s="83">
        <f t="shared" si="9"/>
        <v>26</v>
      </c>
      <c r="L22" s="83">
        <f t="shared" si="9"/>
        <v>44</v>
      </c>
      <c r="M22" s="83">
        <f t="shared" si="9"/>
        <v>62</v>
      </c>
      <c r="N22" s="83">
        <f t="shared" si="9"/>
        <v>132</v>
      </c>
      <c r="O22" s="83">
        <f t="shared" si="9"/>
        <v>271</v>
      </c>
      <c r="P22" s="83">
        <f t="shared" si="9"/>
        <v>421</v>
      </c>
      <c r="Q22" s="83">
        <f t="shared" si="9"/>
        <v>498</v>
      </c>
      <c r="R22" s="84">
        <f t="shared" si="9"/>
        <v>513</v>
      </c>
    </row>
    <row r="23" spans="1:19" ht="15" customHeight="1">
      <c r="A23" s="36"/>
      <c r="B23" s="49"/>
      <c r="C23" s="56"/>
      <c r="D23" s="57" t="s">
        <v>61</v>
      </c>
      <c r="E23" s="58">
        <f t="shared" si="5"/>
        <v>1155</v>
      </c>
      <c r="F23" s="60">
        <v>0</v>
      </c>
      <c r="G23" s="60">
        <v>3</v>
      </c>
      <c r="H23" s="60">
        <v>8</v>
      </c>
      <c r="I23" s="60">
        <v>7</v>
      </c>
      <c r="J23" s="60">
        <v>10</v>
      </c>
      <c r="K23" s="60">
        <v>18</v>
      </c>
      <c r="L23" s="60">
        <v>24</v>
      </c>
      <c r="M23" s="60">
        <v>33</v>
      </c>
      <c r="N23" s="60">
        <v>63</v>
      </c>
      <c r="O23" s="60">
        <v>151</v>
      </c>
      <c r="P23" s="60">
        <v>212</v>
      </c>
      <c r="Q23" s="60">
        <v>306</v>
      </c>
      <c r="R23" s="61">
        <v>320</v>
      </c>
    </row>
    <row r="24" spans="1:19" ht="15" customHeight="1">
      <c r="A24" s="36"/>
      <c r="B24" s="49"/>
      <c r="C24" s="56"/>
      <c r="D24" s="57" t="s">
        <v>62</v>
      </c>
      <c r="E24" s="58">
        <f t="shared" si="5"/>
        <v>863</v>
      </c>
      <c r="F24" s="60">
        <v>0</v>
      </c>
      <c r="G24" s="60">
        <v>0</v>
      </c>
      <c r="H24" s="60">
        <v>4</v>
      </c>
      <c r="I24" s="60">
        <v>5</v>
      </c>
      <c r="J24" s="60">
        <v>14</v>
      </c>
      <c r="K24" s="60">
        <v>8</v>
      </c>
      <c r="L24" s="60">
        <v>20</v>
      </c>
      <c r="M24" s="60">
        <v>29</v>
      </c>
      <c r="N24" s="60">
        <v>69</v>
      </c>
      <c r="O24" s="60">
        <v>120</v>
      </c>
      <c r="P24" s="60">
        <v>209</v>
      </c>
      <c r="Q24" s="60">
        <v>192</v>
      </c>
      <c r="R24" s="61">
        <v>193</v>
      </c>
    </row>
    <row r="25" spans="1:19" ht="15" customHeight="1">
      <c r="A25" s="36"/>
      <c r="B25" s="49"/>
      <c r="C25" s="76"/>
      <c r="D25" s="51" t="s">
        <v>60</v>
      </c>
      <c r="E25" s="96">
        <f t="shared" si="5"/>
        <v>99.899999999999991</v>
      </c>
      <c r="F25" s="97">
        <f>ROUND(F22/$E22*100,1)</f>
        <v>0</v>
      </c>
      <c r="G25" s="97">
        <f>ROUND(G22/$E22*100,1)</f>
        <v>0.1</v>
      </c>
      <c r="H25" s="97">
        <f>ROUND(H22/$E22*100,1)</f>
        <v>0.6</v>
      </c>
      <c r="I25" s="97">
        <f>ROUND(I22/$E22*100,1)</f>
        <v>0.6</v>
      </c>
      <c r="J25" s="97">
        <f t="shared" ref="J25:O25" si="10">ROUND(J22/$E22*100,1)</f>
        <v>1.2</v>
      </c>
      <c r="K25" s="97">
        <f t="shared" si="10"/>
        <v>1.3</v>
      </c>
      <c r="L25" s="97">
        <f t="shared" si="10"/>
        <v>2.2000000000000002</v>
      </c>
      <c r="M25" s="97">
        <f t="shared" si="10"/>
        <v>3.1</v>
      </c>
      <c r="N25" s="97">
        <f t="shared" si="10"/>
        <v>6.5</v>
      </c>
      <c r="O25" s="97">
        <f t="shared" si="10"/>
        <v>13.4</v>
      </c>
      <c r="P25" s="97">
        <f>ROUND(P22/$E22*100,1)</f>
        <v>20.9</v>
      </c>
      <c r="Q25" s="97">
        <f t="shared" ref="Q25" si="11">ROUND(Q22/$E22*100,1)</f>
        <v>24.7</v>
      </c>
      <c r="R25" s="98">
        <f>ROUND(R22/$E22*100,1)-0.1</f>
        <v>25.299999999999997</v>
      </c>
    </row>
    <row r="26" spans="1:19" ht="15" hidden="1" customHeight="1" outlineLevel="1">
      <c r="A26" s="36"/>
      <c r="B26" s="49"/>
      <c r="C26" s="62" t="s">
        <v>63</v>
      </c>
      <c r="D26" s="44" t="s">
        <v>44</v>
      </c>
      <c r="E26" s="45">
        <f t="shared" si="5"/>
        <v>605</v>
      </c>
      <c r="F26" s="47">
        <f>F27+F28</f>
        <v>0</v>
      </c>
      <c r="G26" s="47">
        <f t="shared" ref="G26:R26" si="12">G27+G28</f>
        <v>1</v>
      </c>
      <c r="H26" s="47">
        <f t="shared" si="12"/>
        <v>8</v>
      </c>
      <c r="I26" s="47">
        <f t="shared" si="12"/>
        <v>3</v>
      </c>
      <c r="J26" s="47">
        <f t="shared" si="12"/>
        <v>17</v>
      </c>
      <c r="K26" s="47">
        <f t="shared" si="12"/>
        <v>15</v>
      </c>
      <c r="L26" s="47">
        <f t="shared" si="12"/>
        <v>24</v>
      </c>
      <c r="M26" s="47">
        <f t="shared" si="12"/>
        <v>24</v>
      </c>
      <c r="N26" s="47">
        <f t="shared" si="12"/>
        <v>48</v>
      </c>
      <c r="O26" s="47">
        <f t="shared" si="12"/>
        <v>68</v>
      </c>
      <c r="P26" s="47">
        <f t="shared" si="12"/>
        <v>119</v>
      </c>
      <c r="Q26" s="47">
        <f t="shared" si="12"/>
        <v>122</v>
      </c>
      <c r="R26" s="48">
        <f t="shared" si="12"/>
        <v>156</v>
      </c>
    </row>
    <row r="27" spans="1:19" ht="15" hidden="1" customHeight="1" outlineLevel="1">
      <c r="A27" s="36"/>
      <c r="B27" s="49"/>
      <c r="C27" s="49"/>
      <c r="D27" s="57" t="s">
        <v>61</v>
      </c>
      <c r="E27" s="58">
        <f t="shared" si="5"/>
        <v>315</v>
      </c>
      <c r="F27" s="101">
        <v>0</v>
      </c>
      <c r="G27" s="101">
        <v>1</v>
      </c>
      <c r="H27" s="101">
        <v>5</v>
      </c>
      <c r="I27" s="101">
        <v>2</v>
      </c>
      <c r="J27" s="101">
        <v>8</v>
      </c>
      <c r="K27" s="101">
        <v>10</v>
      </c>
      <c r="L27" s="101">
        <v>13</v>
      </c>
      <c r="M27" s="101">
        <v>14</v>
      </c>
      <c r="N27" s="101">
        <v>21</v>
      </c>
      <c r="O27" s="101">
        <v>31</v>
      </c>
      <c r="P27" s="101">
        <v>47</v>
      </c>
      <c r="Q27" s="101">
        <v>72</v>
      </c>
      <c r="R27" s="102">
        <v>91</v>
      </c>
      <c r="S27" s="103"/>
    </row>
    <row r="28" spans="1:19" ht="15" hidden="1" customHeight="1" outlineLevel="1">
      <c r="A28" s="36"/>
      <c r="B28" s="49"/>
      <c r="C28" s="71"/>
      <c r="D28" s="51" t="s">
        <v>62</v>
      </c>
      <c r="E28" s="58">
        <f t="shared" si="5"/>
        <v>290</v>
      </c>
      <c r="F28" s="101">
        <v>0</v>
      </c>
      <c r="G28" s="101">
        <v>0</v>
      </c>
      <c r="H28" s="101">
        <v>3</v>
      </c>
      <c r="I28" s="101">
        <v>1</v>
      </c>
      <c r="J28" s="101">
        <v>9</v>
      </c>
      <c r="K28" s="101">
        <v>5</v>
      </c>
      <c r="L28" s="101">
        <v>11</v>
      </c>
      <c r="M28" s="101">
        <v>10</v>
      </c>
      <c r="N28" s="101">
        <v>27</v>
      </c>
      <c r="O28" s="101">
        <v>37</v>
      </c>
      <c r="P28" s="101">
        <v>72</v>
      </c>
      <c r="Q28" s="101">
        <v>50</v>
      </c>
      <c r="R28" s="102">
        <v>65</v>
      </c>
      <c r="S28" s="103"/>
    </row>
    <row r="29" spans="1:19" ht="15" hidden="1" customHeight="1" outlineLevel="1">
      <c r="A29" s="36"/>
      <c r="B29" s="49"/>
      <c r="C29" s="62" t="s">
        <v>64</v>
      </c>
      <c r="D29" s="44" t="s">
        <v>44</v>
      </c>
      <c r="E29" s="45">
        <f t="shared" si="5"/>
        <v>644</v>
      </c>
      <c r="F29" s="104">
        <f t="shared" ref="F29:R29" si="13">F30+F31</f>
        <v>0</v>
      </c>
      <c r="G29" s="104">
        <f t="shared" si="13"/>
        <v>1</v>
      </c>
      <c r="H29" s="104">
        <f t="shared" si="13"/>
        <v>2</v>
      </c>
      <c r="I29" s="104">
        <f t="shared" si="13"/>
        <v>2</v>
      </c>
      <c r="J29" s="104">
        <f t="shared" si="13"/>
        <v>0</v>
      </c>
      <c r="K29" s="104">
        <f t="shared" si="13"/>
        <v>5</v>
      </c>
      <c r="L29" s="104">
        <f t="shared" si="13"/>
        <v>12</v>
      </c>
      <c r="M29" s="104">
        <f t="shared" si="13"/>
        <v>19</v>
      </c>
      <c r="N29" s="104">
        <f t="shared" si="13"/>
        <v>41</v>
      </c>
      <c r="O29" s="104">
        <f t="shared" si="13"/>
        <v>92</v>
      </c>
      <c r="P29" s="104">
        <f t="shared" si="13"/>
        <v>118</v>
      </c>
      <c r="Q29" s="104">
        <f t="shared" si="13"/>
        <v>171</v>
      </c>
      <c r="R29" s="105">
        <f t="shared" si="13"/>
        <v>181</v>
      </c>
      <c r="S29" s="103"/>
    </row>
    <row r="30" spans="1:19" ht="15" hidden="1" customHeight="1" outlineLevel="1">
      <c r="A30" s="36"/>
      <c r="B30" s="49"/>
      <c r="C30" s="49"/>
      <c r="D30" s="57" t="s">
        <v>61</v>
      </c>
      <c r="E30" s="58">
        <f t="shared" si="5"/>
        <v>399</v>
      </c>
      <c r="F30" s="101">
        <v>0</v>
      </c>
      <c r="G30" s="101">
        <v>1</v>
      </c>
      <c r="H30" s="101">
        <v>2</v>
      </c>
      <c r="I30" s="101">
        <v>0</v>
      </c>
      <c r="J30" s="101">
        <v>0</v>
      </c>
      <c r="K30" s="101">
        <v>4</v>
      </c>
      <c r="L30" s="101">
        <v>5</v>
      </c>
      <c r="M30" s="101">
        <v>12</v>
      </c>
      <c r="N30" s="101">
        <v>29</v>
      </c>
      <c r="O30" s="101">
        <v>55</v>
      </c>
      <c r="P30" s="101">
        <v>67</v>
      </c>
      <c r="Q30" s="101">
        <v>106</v>
      </c>
      <c r="R30" s="102">
        <v>118</v>
      </c>
      <c r="S30" s="103"/>
    </row>
    <row r="31" spans="1:19" ht="15" hidden="1" customHeight="1" outlineLevel="1">
      <c r="A31" s="36"/>
      <c r="B31" s="49"/>
      <c r="C31" s="71"/>
      <c r="D31" s="51" t="s">
        <v>62</v>
      </c>
      <c r="E31" s="58">
        <f t="shared" si="5"/>
        <v>245</v>
      </c>
      <c r="F31" s="101">
        <v>0</v>
      </c>
      <c r="G31" s="101">
        <v>0</v>
      </c>
      <c r="H31" s="101">
        <v>0</v>
      </c>
      <c r="I31" s="101">
        <v>2</v>
      </c>
      <c r="J31" s="101">
        <v>0</v>
      </c>
      <c r="K31" s="101">
        <v>1</v>
      </c>
      <c r="L31" s="101">
        <v>7</v>
      </c>
      <c r="M31" s="101">
        <v>7</v>
      </c>
      <c r="N31" s="101">
        <v>12</v>
      </c>
      <c r="O31" s="101">
        <v>37</v>
      </c>
      <c r="P31" s="101">
        <v>51</v>
      </c>
      <c r="Q31" s="101">
        <v>65</v>
      </c>
      <c r="R31" s="102">
        <v>63</v>
      </c>
      <c r="S31" s="103"/>
    </row>
    <row r="32" spans="1:19" ht="15" hidden="1" customHeight="1" outlineLevel="1">
      <c r="A32" s="36"/>
      <c r="B32" s="49"/>
      <c r="C32" s="62" t="s">
        <v>65</v>
      </c>
      <c r="D32" s="44" t="s">
        <v>44</v>
      </c>
      <c r="E32" s="45">
        <f t="shared" si="5"/>
        <v>319</v>
      </c>
      <c r="F32" s="104">
        <f t="shared" ref="F32:R32" si="14">F33+F34</f>
        <v>0</v>
      </c>
      <c r="G32" s="104">
        <f t="shared" si="14"/>
        <v>1</v>
      </c>
      <c r="H32" s="104">
        <f t="shared" si="14"/>
        <v>0</v>
      </c>
      <c r="I32" s="104">
        <f t="shared" si="14"/>
        <v>1</v>
      </c>
      <c r="J32" s="104">
        <f t="shared" si="14"/>
        <v>3</v>
      </c>
      <c r="K32" s="104">
        <f t="shared" si="14"/>
        <v>2</v>
      </c>
      <c r="L32" s="104">
        <f t="shared" si="14"/>
        <v>5</v>
      </c>
      <c r="M32" s="104">
        <f t="shared" si="14"/>
        <v>8</v>
      </c>
      <c r="N32" s="104">
        <f t="shared" si="14"/>
        <v>16</v>
      </c>
      <c r="O32" s="104">
        <f t="shared" si="14"/>
        <v>53</v>
      </c>
      <c r="P32" s="104">
        <f t="shared" si="14"/>
        <v>78</v>
      </c>
      <c r="Q32" s="104">
        <f t="shared" si="14"/>
        <v>86</v>
      </c>
      <c r="R32" s="105">
        <f t="shared" si="14"/>
        <v>66</v>
      </c>
      <c r="S32" s="103"/>
    </row>
    <row r="33" spans="1:19" ht="15" hidden="1" customHeight="1" outlineLevel="1">
      <c r="A33" s="36"/>
      <c r="B33" s="49"/>
      <c r="C33" s="49"/>
      <c r="D33" s="57" t="s">
        <v>61</v>
      </c>
      <c r="E33" s="58">
        <f t="shared" si="5"/>
        <v>195</v>
      </c>
      <c r="F33" s="101">
        <v>0</v>
      </c>
      <c r="G33" s="101">
        <v>1</v>
      </c>
      <c r="H33" s="101">
        <v>0</v>
      </c>
      <c r="I33" s="101">
        <v>1</v>
      </c>
      <c r="J33" s="101">
        <v>0</v>
      </c>
      <c r="K33" s="101">
        <v>1</v>
      </c>
      <c r="L33" s="101">
        <v>3</v>
      </c>
      <c r="M33" s="101">
        <v>4</v>
      </c>
      <c r="N33" s="101">
        <v>4</v>
      </c>
      <c r="O33" s="101">
        <v>32</v>
      </c>
      <c r="P33" s="101">
        <v>49</v>
      </c>
      <c r="Q33" s="101">
        <v>58</v>
      </c>
      <c r="R33" s="102">
        <v>42</v>
      </c>
      <c r="S33" s="103"/>
    </row>
    <row r="34" spans="1:19" ht="15" hidden="1" customHeight="1" outlineLevel="1">
      <c r="A34" s="36"/>
      <c r="B34" s="49"/>
      <c r="C34" s="71"/>
      <c r="D34" s="51" t="s">
        <v>62</v>
      </c>
      <c r="E34" s="58">
        <f t="shared" si="5"/>
        <v>124</v>
      </c>
      <c r="F34" s="101">
        <v>0</v>
      </c>
      <c r="G34" s="101">
        <v>0</v>
      </c>
      <c r="H34" s="101">
        <v>0</v>
      </c>
      <c r="I34" s="101">
        <v>0</v>
      </c>
      <c r="J34" s="101">
        <v>3</v>
      </c>
      <c r="K34" s="101">
        <v>1</v>
      </c>
      <c r="L34" s="101">
        <v>2</v>
      </c>
      <c r="M34" s="101">
        <v>4</v>
      </c>
      <c r="N34" s="101">
        <v>12</v>
      </c>
      <c r="O34" s="101">
        <v>21</v>
      </c>
      <c r="P34" s="101">
        <v>29</v>
      </c>
      <c r="Q34" s="101">
        <v>28</v>
      </c>
      <c r="R34" s="102">
        <v>24</v>
      </c>
      <c r="S34" s="103"/>
    </row>
    <row r="35" spans="1:19" ht="15" hidden="1" customHeight="1" outlineLevel="1">
      <c r="A35" s="36"/>
      <c r="B35" s="49"/>
      <c r="C35" s="62" t="s">
        <v>66</v>
      </c>
      <c r="D35" s="44" t="s">
        <v>44</v>
      </c>
      <c r="E35" s="45">
        <f t="shared" si="5"/>
        <v>450</v>
      </c>
      <c r="F35" s="104">
        <f t="shared" ref="F35:R35" si="15">F36+F37</f>
        <v>0</v>
      </c>
      <c r="G35" s="104">
        <f t="shared" si="15"/>
        <v>0</v>
      </c>
      <c r="H35" s="104">
        <f t="shared" si="15"/>
        <v>2</v>
      </c>
      <c r="I35" s="104">
        <f t="shared" si="15"/>
        <v>6</v>
      </c>
      <c r="J35" s="104">
        <f t="shared" si="15"/>
        <v>4</v>
      </c>
      <c r="K35" s="104">
        <f t="shared" si="15"/>
        <v>4</v>
      </c>
      <c r="L35" s="104">
        <f t="shared" si="15"/>
        <v>3</v>
      </c>
      <c r="M35" s="104">
        <f t="shared" si="15"/>
        <v>11</v>
      </c>
      <c r="N35" s="104">
        <f t="shared" si="15"/>
        <v>27</v>
      </c>
      <c r="O35" s="104">
        <f t="shared" si="15"/>
        <v>58</v>
      </c>
      <c r="P35" s="104">
        <f t="shared" si="15"/>
        <v>106</v>
      </c>
      <c r="Q35" s="104">
        <f t="shared" si="15"/>
        <v>119</v>
      </c>
      <c r="R35" s="105">
        <f t="shared" si="15"/>
        <v>110</v>
      </c>
      <c r="S35" s="103"/>
    </row>
    <row r="36" spans="1:19" ht="15" hidden="1" customHeight="1" outlineLevel="1">
      <c r="A36" s="36"/>
      <c r="B36" s="49"/>
      <c r="C36" s="49"/>
      <c r="D36" s="57" t="s">
        <v>61</v>
      </c>
      <c r="E36" s="58">
        <f t="shared" si="5"/>
        <v>246</v>
      </c>
      <c r="F36" s="101">
        <v>0</v>
      </c>
      <c r="G36" s="101">
        <v>0</v>
      </c>
      <c r="H36" s="101">
        <v>1</v>
      </c>
      <c r="I36" s="101">
        <v>4</v>
      </c>
      <c r="J36" s="101">
        <v>2</v>
      </c>
      <c r="K36" s="101">
        <v>3</v>
      </c>
      <c r="L36" s="101">
        <v>3</v>
      </c>
      <c r="M36" s="101">
        <v>3</v>
      </c>
      <c r="N36" s="101">
        <v>9</v>
      </c>
      <c r="O36" s="101">
        <v>33</v>
      </c>
      <c r="P36" s="101">
        <v>49</v>
      </c>
      <c r="Q36" s="101">
        <v>70</v>
      </c>
      <c r="R36" s="102">
        <v>69</v>
      </c>
      <c r="S36" s="103"/>
    </row>
    <row r="37" spans="1:19" ht="15" hidden="1" customHeight="1" outlineLevel="1">
      <c r="A37" s="36"/>
      <c r="B37" s="71"/>
      <c r="C37" s="71"/>
      <c r="D37" s="51" t="s">
        <v>62</v>
      </c>
      <c r="E37" s="77">
        <f t="shared" si="5"/>
        <v>204</v>
      </c>
      <c r="F37" s="106">
        <v>0</v>
      </c>
      <c r="G37" s="106">
        <v>0</v>
      </c>
      <c r="H37" s="106">
        <v>1</v>
      </c>
      <c r="I37" s="106">
        <v>2</v>
      </c>
      <c r="J37" s="106">
        <v>2</v>
      </c>
      <c r="K37" s="106">
        <v>1</v>
      </c>
      <c r="L37" s="106">
        <v>0</v>
      </c>
      <c r="M37" s="106">
        <v>8</v>
      </c>
      <c r="N37" s="106">
        <v>18</v>
      </c>
      <c r="O37" s="106">
        <v>25</v>
      </c>
      <c r="P37" s="106">
        <v>57</v>
      </c>
      <c r="Q37" s="106">
        <v>49</v>
      </c>
      <c r="R37" s="107">
        <v>41</v>
      </c>
      <c r="S37" s="103"/>
    </row>
    <row r="38" spans="1:19" ht="15" customHeight="1" collapsed="1">
      <c r="A38" s="36"/>
      <c r="B38" s="674" t="s">
        <v>68</v>
      </c>
      <c r="C38" s="675"/>
      <c r="D38" s="44" t="s">
        <v>44</v>
      </c>
      <c r="E38" s="81">
        <f t="shared" ref="E38:E85" si="16">SUM(F38:R38)</f>
        <v>1917</v>
      </c>
      <c r="F38" s="83">
        <f>SUM(F39:F40)</f>
        <v>1</v>
      </c>
      <c r="G38" s="83">
        <f t="shared" ref="G38:R38" si="17">SUM(G39:G40)</f>
        <v>1</v>
      </c>
      <c r="H38" s="83">
        <f t="shared" si="17"/>
        <v>5</v>
      </c>
      <c r="I38" s="83">
        <f t="shared" si="17"/>
        <v>8</v>
      </c>
      <c r="J38" s="83">
        <f t="shared" si="17"/>
        <v>13</v>
      </c>
      <c r="K38" s="83">
        <f t="shared" si="17"/>
        <v>26</v>
      </c>
      <c r="L38" s="83">
        <f t="shared" si="17"/>
        <v>29</v>
      </c>
      <c r="M38" s="83">
        <f t="shared" si="17"/>
        <v>54</v>
      </c>
      <c r="N38" s="83">
        <f t="shared" si="17"/>
        <v>114</v>
      </c>
      <c r="O38" s="83">
        <f t="shared" si="17"/>
        <v>255</v>
      </c>
      <c r="P38" s="83">
        <f t="shared" si="17"/>
        <v>368</v>
      </c>
      <c r="Q38" s="83">
        <f t="shared" si="17"/>
        <v>411</v>
      </c>
      <c r="R38" s="84">
        <f t="shared" si="17"/>
        <v>632</v>
      </c>
    </row>
    <row r="39" spans="1:19" ht="15" customHeight="1">
      <c r="A39" s="36"/>
      <c r="B39" s="49"/>
      <c r="C39" s="56"/>
      <c r="D39" s="57" t="s">
        <v>61</v>
      </c>
      <c r="E39" s="58">
        <f t="shared" si="16"/>
        <v>1117</v>
      </c>
      <c r="F39" s="60">
        <v>1</v>
      </c>
      <c r="G39" s="60">
        <v>1</v>
      </c>
      <c r="H39" s="60">
        <v>4</v>
      </c>
      <c r="I39" s="60">
        <v>6</v>
      </c>
      <c r="J39" s="60">
        <v>8</v>
      </c>
      <c r="K39" s="60">
        <v>15</v>
      </c>
      <c r="L39" s="60">
        <v>19</v>
      </c>
      <c r="M39" s="60">
        <v>31</v>
      </c>
      <c r="N39" s="60">
        <v>55</v>
      </c>
      <c r="O39" s="60">
        <v>151</v>
      </c>
      <c r="P39" s="60">
        <v>214</v>
      </c>
      <c r="Q39" s="60">
        <v>220</v>
      </c>
      <c r="R39" s="61">
        <v>392</v>
      </c>
    </row>
    <row r="40" spans="1:19" ht="15" customHeight="1">
      <c r="A40" s="36"/>
      <c r="B40" s="49"/>
      <c r="C40" s="56"/>
      <c r="D40" s="57" t="s">
        <v>62</v>
      </c>
      <c r="E40" s="58">
        <f t="shared" si="16"/>
        <v>800</v>
      </c>
      <c r="F40" s="60">
        <v>0</v>
      </c>
      <c r="G40" s="60">
        <v>0</v>
      </c>
      <c r="H40" s="60">
        <v>1</v>
      </c>
      <c r="I40" s="60">
        <v>2</v>
      </c>
      <c r="J40" s="60">
        <v>5</v>
      </c>
      <c r="K40" s="60">
        <v>11</v>
      </c>
      <c r="L40" s="60">
        <v>10</v>
      </c>
      <c r="M40" s="60">
        <v>23</v>
      </c>
      <c r="N40" s="60">
        <v>59</v>
      </c>
      <c r="O40" s="60">
        <v>104</v>
      </c>
      <c r="P40" s="60">
        <v>154</v>
      </c>
      <c r="Q40" s="60">
        <v>191</v>
      </c>
      <c r="R40" s="61">
        <v>240</v>
      </c>
    </row>
    <row r="41" spans="1:19" ht="15" customHeight="1">
      <c r="A41" s="36"/>
      <c r="B41" s="49"/>
      <c r="C41" s="76"/>
      <c r="D41" s="51" t="s">
        <v>60</v>
      </c>
      <c r="E41" s="96">
        <f t="shared" si="16"/>
        <v>100.1</v>
      </c>
      <c r="F41" s="97">
        <f t="shared" ref="F41:R41" si="18">ROUND(F38/$E38*100,1)</f>
        <v>0.1</v>
      </c>
      <c r="G41" s="97">
        <f t="shared" si="18"/>
        <v>0.1</v>
      </c>
      <c r="H41" s="97">
        <f t="shared" si="18"/>
        <v>0.3</v>
      </c>
      <c r="I41" s="97">
        <f t="shared" si="18"/>
        <v>0.4</v>
      </c>
      <c r="J41" s="97">
        <f t="shared" si="18"/>
        <v>0.7</v>
      </c>
      <c r="K41" s="97">
        <f t="shared" si="18"/>
        <v>1.4</v>
      </c>
      <c r="L41" s="97">
        <f t="shared" si="18"/>
        <v>1.5</v>
      </c>
      <c r="M41" s="97">
        <f t="shared" si="18"/>
        <v>2.8</v>
      </c>
      <c r="N41" s="97">
        <f t="shared" si="18"/>
        <v>5.9</v>
      </c>
      <c r="O41" s="97">
        <f t="shared" si="18"/>
        <v>13.3</v>
      </c>
      <c r="P41" s="97">
        <f t="shared" si="18"/>
        <v>19.2</v>
      </c>
      <c r="Q41" s="97">
        <f t="shared" si="18"/>
        <v>21.4</v>
      </c>
      <c r="R41" s="98">
        <f t="shared" si="18"/>
        <v>33</v>
      </c>
    </row>
    <row r="42" spans="1:19" ht="15" hidden="1" customHeight="1" outlineLevel="1">
      <c r="A42" s="36"/>
      <c r="B42" s="49"/>
      <c r="C42" s="62" t="s">
        <v>63</v>
      </c>
      <c r="D42" s="44" t="s">
        <v>44</v>
      </c>
      <c r="E42" s="45">
        <f t="shared" si="16"/>
        <v>530</v>
      </c>
      <c r="F42" s="99">
        <f t="shared" ref="F42:R42" si="19">F43+F44</f>
        <v>0</v>
      </c>
      <c r="G42" s="99">
        <f t="shared" si="19"/>
        <v>0</v>
      </c>
      <c r="H42" s="99">
        <f t="shared" si="19"/>
        <v>1</v>
      </c>
      <c r="I42" s="99">
        <f t="shared" si="19"/>
        <v>3</v>
      </c>
      <c r="J42" s="99">
        <f t="shared" si="19"/>
        <v>8</v>
      </c>
      <c r="K42" s="99">
        <f t="shared" si="19"/>
        <v>16</v>
      </c>
      <c r="L42" s="99">
        <f t="shared" si="19"/>
        <v>16</v>
      </c>
      <c r="M42" s="99">
        <f t="shared" si="19"/>
        <v>25</v>
      </c>
      <c r="N42" s="99">
        <f t="shared" si="19"/>
        <v>42</v>
      </c>
      <c r="O42" s="99">
        <f t="shared" si="19"/>
        <v>91</v>
      </c>
      <c r="P42" s="99">
        <f t="shared" si="19"/>
        <v>83</v>
      </c>
      <c r="Q42" s="99">
        <f t="shared" si="19"/>
        <v>95</v>
      </c>
      <c r="R42" s="100">
        <f t="shared" si="19"/>
        <v>150</v>
      </c>
    </row>
    <row r="43" spans="1:19" ht="15" hidden="1" customHeight="1" outlineLevel="1">
      <c r="A43" s="36"/>
      <c r="B43" s="49"/>
      <c r="C43" s="49"/>
      <c r="D43" s="57" t="s">
        <v>61</v>
      </c>
      <c r="E43" s="58">
        <f t="shared" si="16"/>
        <v>271</v>
      </c>
      <c r="F43" s="60">
        <v>0</v>
      </c>
      <c r="G43" s="60">
        <v>0</v>
      </c>
      <c r="H43" s="60">
        <v>0</v>
      </c>
      <c r="I43" s="60">
        <v>1</v>
      </c>
      <c r="J43" s="60">
        <v>5</v>
      </c>
      <c r="K43" s="60">
        <v>9</v>
      </c>
      <c r="L43" s="60">
        <v>11</v>
      </c>
      <c r="M43" s="60">
        <v>13</v>
      </c>
      <c r="N43" s="60">
        <v>17</v>
      </c>
      <c r="O43" s="60">
        <v>47</v>
      </c>
      <c r="P43" s="60">
        <v>43</v>
      </c>
      <c r="Q43" s="60">
        <v>38</v>
      </c>
      <c r="R43" s="61">
        <v>87</v>
      </c>
    </row>
    <row r="44" spans="1:19" ht="15" hidden="1" customHeight="1" outlineLevel="1">
      <c r="A44" s="36"/>
      <c r="B44" s="49"/>
      <c r="C44" s="71"/>
      <c r="D44" s="51" t="s">
        <v>62</v>
      </c>
      <c r="E44" s="58">
        <f t="shared" si="16"/>
        <v>259</v>
      </c>
      <c r="F44" s="60">
        <v>0</v>
      </c>
      <c r="G44" s="60">
        <v>0</v>
      </c>
      <c r="H44" s="60">
        <v>1</v>
      </c>
      <c r="I44" s="60">
        <v>2</v>
      </c>
      <c r="J44" s="60">
        <v>3</v>
      </c>
      <c r="K44" s="60">
        <v>7</v>
      </c>
      <c r="L44" s="60">
        <v>5</v>
      </c>
      <c r="M44" s="60">
        <v>12</v>
      </c>
      <c r="N44" s="60">
        <v>25</v>
      </c>
      <c r="O44" s="60">
        <v>44</v>
      </c>
      <c r="P44" s="60">
        <v>40</v>
      </c>
      <c r="Q44" s="60">
        <v>57</v>
      </c>
      <c r="R44" s="61">
        <v>63</v>
      </c>
    </row>
    <row r="45" spans="1:19" ht="15" hidden="1" customHeight="1" outlineLevel="1">
      <c r="A45" s="36"/>
      <c r="B45" s="49"/>
      <c r="C45" s="62" t="s">
        <v>64</v>
      </c>
      <c r="D45" s="44" t="s">
        <v>44</v>
      </c>
      <c r="E45" s="45">
        <f t="shared" si="16"/>
        <v>623</v>
      </c>
      <c r="F45" s="99">
        <f t="shared" ref="F45:R45" si="20">F46+F47</f>
        <v>0</v>
      </c>
      <c r="G45" s="99">
        <f t="shared" si="20"/>
        <v>1</v>
      </c>
      <c r="H45" s="99">
        <f t="shared" si="20"/>
        <v>3</v>
      </c>
      <c r="I45" s="99">
        <f t="shared" si="20"/>
        <v>2</v>
      </c>
      <c r="J45" s="99">
        <f t="shared" si="20"/>
        <v>2</v>
      </c>
      <c r="K45" s="99">
        <f t="shared" si="20"/>
        <v>3</v>
      </c>
      <c r="L45" s="99">
        <f t="shared" si="20"/>
        <v>7</v>
      </c>
      <c r="M45" s="99">
        <f t="shared" si="20"/>
        <v>15</v>
      </c>
      <c r="N45" s="99">
        <f t="shared" si="20"/>
        <v>32</v>
      </c>
      <c r="O45" s="99">
        <f t="shared" si="20"/>
        <v>75</v>
      </c>
      <c r="P45" s="99">
        <f t="shared" si="20"/>
        <v>128</v>
      </c>
      <c r="Q45" s="99">
        <f t="shared" si="20"/>
        <v>136</v>
      </c>
      <c r="R45" s="100">
        <f t="shared" si="20"/>
        <v>219</v>
      </c>
    </row>
    <row r="46" spans="1:19" ht="15" hidden="1" customHeight="1" outlineLevel="1">
      <c r="A46" s="36"/>
      <c r="B46" s="49"/>
      <c r="C46" s="49"/>
      <c r="D46" s="57" t="s">
        <v>61</v>
      </c>
      <c r="E46" s="58">
        <f t="shared" si="16"/>
        <v>392</v>
      </c>
      <c r="F46" s="60">
        <v>0</v>
      </c>
      <c r="G46" s="60">
        <v>1</v>
      </c>
      <c r="H46" s="60">
        <v>3</v>
      </c>
      <c r="I46" s="60">
        <v>2</v>
      </c>
      <c r="J46" s="60">
        <v>1</v>
      </c>
      <c r="K46" s="60">
        <v>2</v>
      </c>
      <c r="L46" s="60">
        <v>4</v>
      </c>
      <c r="M46" s="60">
        <v>7</v>
      </c>
      <c r="N46" s="60">
        <v>18</v>
      </c>
      <c r="O46" s="60">
        <v>54</v>
      </c>
      <c r="P46" s="60">
        <v>81</v>
      </c>
      <c r="Q46" s="60">
        <v>79</v>
      </c>
      <c r="R46" s="61">
        <v>140</v>
      </c>
    </row>
    <row r="47" spans="1:19" ht="15" hidden="1" customHeight="1" outlineLevel="1">
      <c r="A47" s="36"/>
      <c r="B47" s="49"/>
      <c r="C47" s="71"/>
      <c r="D47" s="51" t="s">
        <v>62</v>
      </c>
      <c r="E47" s="58">
        <f t="shared" si="16"/>
        <v>231</v>
      </c>
      <c r="F47" s="60">
        <v>0</v>
      </c>
      <c r="G47" s="60">
        <v>0</v>
      </c>
      <c r="H47" s="60">
        <v>0</v>
      </c>
      <c r="I47" s="60">
        <v>0</v>
      </c>
      <c r="J47" s="60">
        <v>1</v>
      </c>
      <c r="K47" s="60">
        <v>1</v>
      </c>
      <c r="L47" s="60">
        <v>3</v>
      </c>
      <c r="M47" s="60">
        <v>8</v>
      </c>
      <c r="N47" s="60">
        <v>14</v>
      </c>
      <c r="O47" s="60">
        <v>21</v>
      </c>
      <c r="P47" s="60">
        <v>47</v>
      </c>
      <c r="Q47" s="60">
        <v>57</v>
      </c>
      <c r="R47" s="61">
        <v>79</v>
      </c>
    </row>
    <row r="48" spans="1:19" ht="15" hidden="1" customHeight="1" outlineLevel="1">
      <c r="A48" s="36"/>
      <c r="B48" s="49"/>
      <c r="C48" s="62" t="s">
        <v>65</v>
      </c>
      <c r="D48" s="44" t="s">
        <v>44</v>
      </c>
      <c r="E48" s="45">
        <f t="shared" si="16"/>
        <v>382</v>
      </c>
      <c r="F48" s="99">
        <f t="shared" ref="F48:R48" si="21">F49+F50</f>
        <v>1</v>
      </c>
      <c r="G48" s="99">
        <f t="shared" si="21"/>
        <v>0</v>
      </c>
      <c r="H48" s="99">
        <f t="shared" si="21"/>
        <v>1</v>
      </c>
      <c r="I48" s="99">
        <f t="shared" si="21"/>
        <v>1</v>
      </c>
      <c r="J48" s="99">
        <f t="shared" si="21"/>
        <v>0</v>
      </c>
      <c r="K48" s="99">
        <f t="shared" si="21"/>
        <v>3</v>
      </c>
      <c r="L48" s="99">
        <f t="shared" si="21"/>
        <v>1</v>
      </c>
      <c r="M48" s="99">
        <f t="shared" si="21"/>
        <v>7</v>
      </c>
      <c r="N48" s="99">
        <f t="shared" si="21"/>
        <v>17</v>
      </c>
      <c r="O48" s="99">
        <f t="shared" si="21"/>
        <v>41</v>
      </c>
      <c r="P48" s="99">
        <f t="shared" si="21"/>
        <v>79</v>
      </c>
      <c r="Q48" s="99">
        <f t="shared" si="21"/>
        <v>83</v>
      </c>
      <c r="R48" s="100">
        <f t="shared" si="21"/>
        <v>148</v>
      </c>
    </row>
    <row r="49" spans="1:18" ht="15" hidden="1" customHeight="1" outlineLevel="1">
      <c r="A49" s="36"/>
      <c r="B49" s="49"/>
      <c r="C49" s="49"/>
      <c r="D49" s="57" t="s">
        <v>61</v>
      </c>
      <c r="E49" s="58">
        <f t="shared" si="16"/>
        <v>229</v>
      </c>
      <c r="F49" s="60">
        <v>1</v>
      </c>
      <c r="G49" s="60">
        <v>0</v>
      </c>
      <c r="H49" s="60">
        <v>1</v>
      </c>
      <c r="I49" s="60">
        <v>1</v>
      </c>
      <c r="J49" s="60">
        <v>0</v>
      </c>
      <c r="K49" s="60">
        <v>2</v>
      </c>
      <c r="L49" s="60">
        <v>0</v>
      </c>
      <c r="M49" s="60">
        <v>5</v>
      </c>
      <c r="N49" s="60">
        <v>11</v>
      </c>
      <c r="O49" s="60">
        <v>21</v>
      </c>
      <c r="P49" s="60">
        <v>46</v>
      </c>
      <c r="Q49" s="60">
        <v>51</v>
      </c>
      <c r="R49" s="61">
        <v>90</v>
      </c>
    </row>
    <row r="50" spans="1:18" ht="15" hidden="1" customHeight="1" outlineLevel="1">
      <c r="A50" s="36"/>
      <c r="B50" s="49"/>
      <c r="C50" s="71"/>
      <c r="D50" s="51" t="s">
        <v>62</v>
      </c>
      <c r="E50" s="58">
        <f t="shared" si="16"/>
        <v>153</v>
      </c>
      <c r="F50" s="60">
        <v>0</v>
      </c>
      <c r="G50" s="60">
        <v>0</v>
      </c>
      <c r="H50" s="60">
        <v>0</v>
      </c>
      <c r="I50" s="60">
        <v>0</v>
      </c>
      <c r="J50" s="60">
        <v>0</v>
      </c>
      <c r="K50" s="60">
        <v>1</v>
      </c>
      <c r="L50" s="60">
        <v>1</v>
      </c>
      <c r="M50" s="60">
        <v>2</v>
      </c>
      <c r="N50" s="60">
        <v>6</v>
      </c>
      <c r="O50" s="60">
        <v>20</v>
      </c>
      <c r="P50" s="60">
        <v>33</v>
      </c>
      <c r="Q50" s="60">
        <v>32</v>
      </c>
      <c r="R50" s="61">
        <v>58</v>
      </c>
    </row>
    <row r="51" spans="1:18" ht="15" hidden="1" customHeight="1" outlineLevel="1">
      <c r="A51" s="36"/>
      <c r="B51" s="49"/>
      <c r="C51" s="62" t="s">
        <v>66</v>
      </c>
      <c r="D51" s="44" t="s">
        <v>44</v>
      </c>
      <c r="E51" s="45">
        <f t="shared" si="16"/>
        <v>382</v>
      </c>
      <c r="F51" s="99">
        <f t="shared" ref="F51:R51" si="22">F52+F53</f>
        <v>0</v>
      </c>
      <c r="G51" s="99">
        <f t="shared" si="22"/>
        <v>0</v>
      </c>
      <c r="H51" s="99">
        <f t="shared" si="22"/>
        <v>0</v>
      </c>
      <c r="I51" s="99">
        <f t="shared" si="22"/>
        <v>2</v>
      </c>
      <c r="J51" s="99">
        <f t="shared" si="22"/>
        <v>3</v>
      </c>
      <c r="K51" s="99">
        <f t="shared" si="22"/>
        <v>4</v>
      </c>
      <c r="L51" s="99">
        <f t="shared" si="22"/>
        <v>5</v>
      </c>
      <c r="M51" s="99">
        <f t="shared" si="22"/>
        <v>7</v>
      </c>
      <c r="N51" s="99">
        <f t="shared" si="22"/>
        <v>23</v>
      </c>
      <c r="O51" s="99">
        <f t="shared" si="22"/>
        <v>48</v>
      </c>
      <c r="P51" s="99">
        <f t="shared" si="22"/>
        <v>78</v>
      </c>
      <c r="Q51" s="99">
        <f t="shared" si="22"/>
        <v>97</v>
      </c>
      <c r="R51" s="100">
        <f t="shared" si="22"/>
        <v>115</v>
      </c>
    </row>
    <row r="52" spans="1:18" ht="15" hidden="1" customHeight="1" outlineLevel="1">
      <c r="A52" s="36"/>
      <c r="B52" s="49"/>
      <c r="C52" s="49"/>
      <c r="D52" s="57" t="s">
        <v>61</v>
      </c>
      <c r="E52" s="58">
        <f t="shared" si="16"/>
        <v>225</v>
      </c>
      <c r="F52" s="60">
        <v>0</v>
      </c>
      <c r="G52" s="60">
        <v>0</v>
      </c>
      <c r="H52" s="60">
        <v>0</v>
      </c>
      <c r="I52" s="60">
        <v>2</v>
      </c>
      <c r="J52" s="60">
        <v>2</v>
      </c>
      <c r="K52" s="60">
        <v>2</v>
      </c>
      <c r="L52" s="60">
        <v>4</v>
      </c>
      <c r="M52" s="60">
        <v>6</v>
      </c>
      <c r="N52" s="60">
        <v>9</v>
      </c>
      <c r="O52" s="60">
        <v>29</v>
      </c>
      <c r="P52" s="60">
        <v>44</v>
      </c>
      <c r="Q52" s="60">
        <v>52</v>
      </c>
      <c r="R52" s="61">
        <v>75</v>
      </c>
    </row>
    <row r="53" spans="1:18" ht="15" hidden="1" customHeight="1" outlineLevel="1">
      <c r="A53" s="36"/>
      <c r="B53" s="71"/>
      <c r="C53" s="71"/>
      <c r="D53" s="51" t="s">
        <v>62</v>
      </c>
      <c r="E53" s="77">
        <f t="shared" si="16"/>
        <v>157</v>
      </c>
      <c r="F53" s="79">
        <v>0</v>
      </c>
      <c r="G53" s="79">
        <v>0</v>
      </c>
      <c r="H53" s="79">
        <v>0</v>
      </c>
      <c r="I53" s="79">
        <v>0</v>
      </c>
      <c r="J53" s="79">
        <v>1</v>
      </c>
      <c r="K53" s="79">
        <v>2</v>
      </c>
      <c r="L53" s="79">
        <v>1</v>
      </c>
      <c r="M53" s="79">
        <v>1</v>
      </c>
      <c r="N53" s="79">
        <v>14</v>
      </c>
      <c r="O53" s="79">
        <v>19</v>
      </c>
      <c r="P53" s="79">
        <v>34</v>
      </c>
      <c r="Q53" s="79">
        <v>45</v>
      </c>
      <c r="R53" s="80">
        <v>40</v>
      </c>
    </row>
    <row r="54" spans="1:18" ht="15" customHeight="1" collapsed="1">
      <c r="A54" s="36"/>
      <c r="B54" s="674" t="s">
        <v>69</v>
      </c>
      <c r="C54" s="675"/>
      <c r="D54" s="44" t="s">
        <v>44</v>
      </c>
      <c r="E54" s="108">
        <f t="shared" si="16"/>
        <v>1909</v>
      </c>
      <c r="F54" s="109">
        <f>SUM(F55:F56)</f>
        <v>0</v>
      </c>
      <c r="G54" s="109">
        <f t="shared" ref="G54:R54" si="23">SUM(G55:G56)</f>
        <v>1</v>
      </c>
      <c r="H54" s="109">
        <f t="shared" si="23"/>
        <v>7</v>
      </c>
      <c r="I54" s="109">
        <f t="shared" si="23"/>
        <v>9</v>
      </c>
      <c r="J54" s="109">
        <f t="shared" si="23"/>
        <v>18</v>
      </c>
      <c r="K54" s="109">
        <f t="shared" si="23"/>
        <v>23</v>
      </c>
      <c r="L54" s="109">
        <f t="shared" si="23"/>
        <v>35</v>
      </c>
      <c r="M54" s="109">
        <f t="shared" si="23"/>
        <v>40</v>
      </c>
      <c r="N54" s="109">
        <f t="shared" si="23"/>
        <v>91</v>
      </c>
      <c r="O54" s="109">
        <f t="shared" si="23"/>
        <v>248</v>
      </c>
      <c r="P54" s="109">
        <f t="shared" si="23"/>
        <v>395</v>
      </c>
      <c r="Q54" s="109">
        <f t="shared" si="23"/>
        <v>369</v>
      </c>
      <c r="R54" s="110">
        <f t="shared" si="23"/>
        <v>673</v>
      </c>
    </row>
    <row r="55" spans="1:18" ht="15" customHeight="1">
      <c r="A55" s="36"/>
      <c r="B55" s="49"/>
      <c r="C55" s="56"/>
      <c r="D55" s="57" t="s">
        <v>61</v>
      </c>
      <c r="E55" s="111">
        <f t="shared" si="16"/>
        <v>1177</v>
      </c>
      <c r="F55" s="112">
        <v>0</v>
      </c>
      <c r="G55" s="112">
        <v>0</v>
      </c>
      <c r="H55" s="112">
        <v>6</v>
      </c>
      <c r="I55" s="112">
        <v>7</v>
      </c>
      <c r="J55" s="112">
        <v>14</v>
      </c>
      <c r="K55" s="112">
        <v>17</v>
      </c>
      <c r="L55" s="112">
        <v>24</v>
      </c>
      <c r="M55" s="112">
        <v>27</v>
      </c>
      <c r="N55" s="112">
        <v>51</v>
      </c>
      <c r="O55" s="112">
        <v>147</v>
      </c>
      <c r="P55" s="112">
        <v>269</v>
      </c>
      <c r="Q55" s="112">
        <v>220</v>
      </c>
      <c r="R55" s="113">
        <v>395</v>
      </c>
    </row>
    <row r="56" spans="1:18" ht="15" customHeight="1">
      <c r="A56" s="36"/>
      <c r="B56" s="49"/>
      <c r="C56" s="56"/>
      <c r="D56" s="57" t="s">
        <v>62</v>
      </c>
      <c r="E56" s="111">
        <f t="shared" si="16"/>
        <v>732</v>
      </c>
      <c r="F56" s="112">
        <v>0</v>
      </c>
      <c r="G56" s="112">
        <v>1</v>
      </c>
      <c r="H56" s="112">
        <v>1</v>
      </c>
      <c r="I56" s="112">
        <v>2</v>
      </c>
      <c r="J56" s="112">
        <v>4</v>
      </c>
      <c r="K56" s="112">
        <v>6</v>
      </c>
      <c r="L56" s="112">
        <v>11</v>
      </c>
      <c r="M56" s="112">
        <v>13</v>
      </c>
      <c r="N56" s="112">
        <v>40</v>
      </c>
      <c r="O56" s="112">
        <v>101</v>
      </c>
      <c r="P56" s="112">
        <v>126</v>
      </c>
      <c r="Q56" s="112">
        <v>149</v>
      </c>
      <c r="R56" s="113">
        <v>278</v>
      </c>
    </row>
    <row r="57" spans="1:18" ht="15" customHeight="1">
      <c r="A57" s="36"/>
      <c r="B57" s="49"/>
      <c r="C57" s="76"/>
      <c r="D57" s="51" t="s">
        <v>60</v>
      </c>
      <c r="E57" s="114">
        <f t="shared" si="16"/>
        <v>100.1</v>
      </c>
      <c r="F57" s="115">
        <f t="shared" ref="F57:R57" si="24">ROUND(F54/$E54*100,1)</f>
        <v>0</v>
      </c>
      <c r="G57" s="115">
        <f t="shared" si="24"/>
        <v>0.1</v>
      </c>
      <c r="H57" s="115">
        <f t="shared" si="24"/>
        <v>0.4</v>
      </c>
      <c r="I57" s="115">
        <f t="shared" si="24"/>
        <v>0.5</v>
      </c>
      <c r="J57" s="115">
        <f t="shared" si="24"/>
        <v>0.9</v>
      </c>
      <c r="K57" s="115">
        <f t="shared" si="24"/>
        <v>1.2</v>
      </c>
      <c r="L57" s="115">
        <f t="shared" si="24"/>
        <v>1.8</v>
      </c>
      <c r="M57" s="115">
        <f t="shared" si="24"/>
        <v>2.1</v>
      </c>
      <c r="N57" s="115">
        <f t="shared" si="24"/>
        <v>4.8</v>
      </c>
      <c r="O57" s="115">
        <f t="shared" si="24"/>
        <v>13</v>
      </c>
      <c r="P57" s="115">
        <f t="shared" si="24"/>
        <v>20.7</v>
      </c>
      <c r="Q57" s="115">
        <f t="shared" si="24"/>
        <v>19.3</v>
      </c>
      <c r="R57" s="116">
        <f t="shared" si="24"/>
        <v>35.299999999999997</v>
      </c>
    </row>
    <row r="58" spans="1:18" ht="15" hidden="1" customHeight="1" outlineLevel="1">
      <c r="A58" s="36"/>
      <c r="B58" s="49"/>
      <c r="C58" s="62" t="s">
        <v>63</v>
      </c>
      <c r="D58" s="44" t="s">
        <v>44</v>
      </c>
      <c r="E58" s="117">
        <f t="shared" si="16"/>
        <v>503</v>
      </c>
      <c r="F58" s="99">
        <f t="shared" ref="F58:R58" si="25">F59+F60</f>
        <v>0</v>
      </c>
      <c r="G58" s="99">
        <f t="shared" si="25"/>
        <v>0</v>
      </c>
      <c r="H58" s="99">
        <f t="shared" si="25"/>
        <v>2</v>
      </c>
      <c r="I58" s="99">
        <f t="shared" si="25"/>
        <v>1</v>
      </c>
      <c r="J58" s="99">
        <f t="shared" si="25"/>
        <v>6</v>
      </c>
      <c r="K58" s="99">
        <f t="shared" si="25"/>
        <v>6</v>
      </c>
      <c r="L58" s="99">
        <f t="shared" si="25"/>
        <v>16</v>
      </c>
      <c r="M58" s="99">
        <f t="shared" si="25"/>
        <v>17</v>
      </c>
      <c r="N58" s="99">
        <f t="shared" si="25"/>
        <v>34</v>
      </c>
      <c r="O58" s="99">
        <f t="shared" si="25"/>
        <v>63</v>
      </c>
      <c r="P58" s="99">
        <f t="shared" si="25"/>
        <v>120</v>
      </c>
      <c r="Q58" s="99">
        <f t="shared" si="25"/>
        <v>87</v>
      </c>
      <c r="R58" s="100">
        <f t="shared" si="25"/>
        <v>151</v>
      </c>
    </row>
    <row r="59" spans="1:18" ht="15" hidden="1" customHeight="1" outlineLevel="1">
      <c r="A59" s="36"/>
      <c r="B59" s="49"/>
      <c r="C59" s="49" t="s">
        <v>91</v>
      </c>
      <c r="D59" s="57" t="s">
        <v>61</v>
      </c>
      <c r="E59" s="111">
        <f t="shared" si="16"/>
        <v>274</v>
      </c>
      <c r="F59" s="112">
        <v>0</v>
      </c>
      <c r="G59" s="112">
        <v>0</v>
      </c>
      <c r="H59" s="112">
        <v>1</v>
      </c>
      <c r="I59" s="112">
        <v>1</v>
      </c>
      <c r="J59" s="112">
        <v>5</v>
      </c>
      <c r="K59" s="112">
        <v>3</v>
      </c>
      <c r="L59" s="112">
        <v>10</v>
      </c>
      <c r="M59" s="112">
        <v>11</v>
      </c>
      <c r="N59" s="112">
        <v>17</v>
      </c>
      <c r="O59" s="112">
        <v>30</v>
      </c>
      <c r="P59" s="112">
        <v>68</v>
      </c>
      <c r="Q59" s="112">
        <v>48</v>
      </c>
      <c r="R59" s="113">
        <v>80</v>
      </c>
    </row>
    <row r="60" spans="1:18" ht="15" hidden="1" customHeight="1" outlineLevel="1">
      <c r="A60" s="36"/>
      <c r="B60" s="49"/>
      <c r="C60" s="71"/>
      <c r="D60" s="51" t="s">
        <v>62</v>
      </c>
      <c r="E60" s="111">
        <f t="shared" si="16"/>
        <v>229</v>
      </c>
      <c r="F60" s="112">
        <v>0</v>
      </c>
      <c r="G60" s="112">
        <v>0</v>
      </c>
      <c r="H60" s="112">
        <v>1</v>
      </c>
      <c r="I60" s="112">
        <v>0</v>
      </c>
      <c r="J60" s="112">
        <v>1</v>
      </c>
      <c r="K60" s="112">
        <v>3</v>
      </c>
      <c r="L60" s="112">
        <v>6</v>
      </c>
      <c r="M60" s="112">
        <v>6</v>
      </c>
      <c r="N60" s="112">
        <v>17</v>
      </c>
      <c r="O60" s="112">
        <v>33</v>
      </c>
      <c r="P60" s="112">
        <v>52</v>
      </c>
      <c r="Q60" s="112">
        <v>39</v>
      </c>
      <c r="R60" s="113">
        <v>71</v>
      </c>
    </row>
    <row r="61" spans="1:18" ht="15" hidden="1" customHeight="1" outlineLevel="1">
      <c r="A61" s="36"/>
      <c r="B61" s="49"/>
      <c r="C61" s="62" t="s">
        <v>64</v>
      </c>
      <c r="D61" s="44" t="s">
        <v>44</v>
      </c>
      <c r="E61" s="117">
        <f t="shared" si="16"/>
        <v>628</v>
      </c>
      <c r="F61" s="99">
        <f t="shared" ref="F61:R61" si="26">F62+F63</f>
        <v>0</v>
      </c>
      <c r="G61" s="99">
        <f t="shared" si="26"/>
        <v>1</v>
      </c>
      <c r="H61" s="99">
        <f t="shared" si="26"/>
        <v>3</v>
      </c>
      <c r="I61" s="99">
        <f t="shared" si="26"/>
        <v>5</v>
      </c>
      <c r="J61" s="99">
        <f t="shared" si="26"/>
        <v>5</v>
      </c>
      <c r="K61" s="99">
        <f t="shared" si="26"/>
        <v>8</v>
      </c>
      <c r="L61" s="99">
        <f t="shared" si="26"/>
        <v>10</v>
      </c>
      <c r="M61" s="99">
        <f t="shared" si="26"/>
        <v>12</v>
      </c>
      <c r="N61" s="99">
        <f t="shared" si="26"/>
        <v>28</v>
      </c>
      <c r="O61" s="99">
        <f t="shared" si="26"/>
        <v>83</v>
      </c>
      <c r="P61" s="99">
        <f t="shared" si="26"/>
        <v>123</v>
      </c>
      <c r="Q61" s="99">
        <f t="shared" si="26"/>
        <v>122</v>
      </c>
      <c r="R61" s="100">
        <f t="shared" si="26"/>
        <v>228</v>
      </c>
    </row>
    <row r="62" spans="1:18" ht="15" hidden="1" customHeight="1" outlineLevel="1">
      <c r="A62" s="36"/>
      <c r="B62" s="49"/>
      <c r="C62" s="49" t="s">
        <v>91</v>
      </c>
      <c r="D62" s="57" t="s">
        <v>61</v>
      </c>
      <c r="E62" s="111">
        <f t="shared" si="16"/>
        <v>418</v>
      </c>
      <c r="F62" s="112">
        <v>0</v>
      </c>
      <c r="G62" s="112">
        <v>0</v>
      </c>
      <c r="H62" s="112">
        <v>3</v>
      </c>
      <c r="I62" s="112">
        <v>4</v>
      </c>
      <c r="J62" s="112">
        <v>4</v>
      </c>
      <c r="K62" s="112">
        <v>6</v>
      </c>
      <c r="L62" s="112">
        <v>8</v>
      </c>
      <c r="M62" s="112">
        <v>8</v>
      </c>
      <c r="N62" s="112">
        <v>17</v>
      </c>
      <c r="O62" s="112">
        <v>57</v>
      </c>
      <c r="P62" s="112">
        <v>98</v>
      </c>
      <c r="Q62" s="112">
        <v>75</v>
      </c>
      <c r="R62" s="113">
        <v>138</v>
      </c>
    </row>
    <row r="63" spans="1:18" ht="15" hidden="1" customHeight="1" outlineLevel="1">
      <c r="A63" s="36"/>
      <c r="B63" s="49"/>
      <c r="C63" s="71"/>
      <c r="D63" s="51" t="s">
        <v>62</v>
      </c>
      <c r="E63" s="111">
        <f t="shared" si="16"/>
        <v>210</v>
      </c>
      <c r="F63" s="112">
        <v>0</v>
      </c>
      <c r="G63" s="112">
        <v>1</v>
      </c>
      <c r="H63" s="112">
        <v>0</v>
      </c>
      <c r="I63" s="112">
        <v>1</v>
      </c>
      <c r="J63" s="112">
        <v>1</v>
      </c>
      <c r="K63" s="112">
        <v>2</v>
      </c>
      <c r="L63" s="112">
        <v>2</v>
      </c>
      <c r="M63" s="112">
        <v>4</v>
      </c>
      <c r="N63" s="112">
        <v>11</v>
      </c>
      <c r="O63" s="112">
        <v>26</v>
      </c>
      <c r="P63" s="112">
        <v>25</v>
      </c>
      <c r="Q63" s="112">
        <v>47</v>
      </c>
      <c r="R63" s="113">
        <v>90</v>
      </c>
    </row>
    <row r="64" spans="1:18" ht="15" hidden="1" customHeight="1" outlineLevel="1">
      <c r="A64" s="36"/>
      <c r="B64" s="49"/>
      <c r="C64" s="62" t="s">
        <v>65</v>
      </c>
      <c r="D64" s="44" t="s">
        <v>44</v>
      </c>
      <c r="E64" s="117">
        <f t="shared" si="16"/>
        <v>423</v>
      </c>
      <c r="F64" s="99">
        <f t="shared" ref="F64:R64" si="27">F65+F66</f>
        <v>0</v>
      </c>
      <c r="G64" s="99">
        <f t="shared" si="27"/>
        <v>0</v>
      </c>
      <c r="H64" s="99">
        <f t="shared" si="27"/>
        <v>0</v>
      </c>
      <c r="I64" s="99">
        <f t="shared" si="27"/>
        <v>3</v>
      </c>
      <c r="J64" s="99">
        <f t="shared" si="27"/>
        <v>3</v>
      </c>
      <c r="K64" s="99">
        <f t="shared" si="27"/>
        <v>2</v>
      </c>
      <c r="L64" s="99">
        <f t="shared" si="27"/>
        <v>3</v>
      </c>
      <c r="M64" s="99">
        <f t="shared" si="27"/>
        <v>5</v>
      </c>
      <c r="N64" s="99">
        <f t="shared" si="27"/>
        <v>14</v>
      </c>
      <c r="O64" s="99">
        <f t="shared" si="27"/>
        <v>56</v>
      </c>
      <c r="P64" s="99">
        <f t="shared" si="27"/>
        <v>82</v>
      </c>
      <c r="Q64" s="99">
        <f t="shared" si="27"/>
        <v>97</v>
      </c>
      <c r="R64" s="100">
        <f t="shared" si="27"/>
        <v>158</v>
      </c>
    </row>
    <row r="65" spans="1:18" ht="15" hidden="1" customHeight="1" outlineLevel="1">
      <c r="A65" s="36"/>
      <c r="B65" s="49"/>
      <c r="C65" s="49"/>
      <c r="D65" s="57" t="s">
        <v>61</v>
      </c>
      <c r="E65" s="111">
        <f t="shared" si="16"/>
        <v>258</v>
      </c>
      <c r="F65" s="112">
        <v>0</v>
      </c>
      <c r="G65" s="112">
        <v>0</v>
      </c>
      <c r="H65" s="112">
        <v>0</v>
      </c>
      <c r="I65" s="112">
        <v>2</v>
      </c>
      <c r="J65" s="112">
        <v>2</v>
      </c>
      <c r="K65" s="112">
        <v>2</v>
      </c>
      <c r="L65" s="112">
        <v>2</v>
      </c>
      <c r="M65" s="112">
        <v>4</v>
      </c>
      <c r="N65" s="112">
        <v>6</v>
      </c>
      <c r="O65" s="112">
        <v>34</v>
      </c>
      <c r="P65" s="112">
        <v>54</v>
      </c>
      <c r="Q65" s="112">
        <v>59</v>
      </c>
      <c r="R65" s="113">
        <v>93</v>
      </c>
    </row>
    <row r="66" spans="1:18" ht="15" hidden="1" customHeight="1" outlineLevel="1">
      <c r="A66" s="36"/>
      <c r="B66" s="49"/>
      <c r="C66" s="71"/>
      <c r="D66" s="51" t="s">
        <v>62</v>
      </c>
      <c r="E66" s="111">
        <f t="shared" si="16"/>
        <v>165</v>
      </c>
      <c r="F66" s="112">
        <v>0</v>
      </c>
      <c r="G66" s="112">
        <v>0</v>
      </c>
      <c r="H66" s="112">
        <v>0</v>
      </c>
      <c r="I66" s="112">
        <v>1</v>
      </c>
      <c r="J66" s="112">
        <v>1</v>
      </c>
      <c r="K66" s="112">
        <v>0</v>
      </c>
      <c r="L66" s="112">
        <v>1</v>
      </c>
      <c r="M66" s="112">
        <v>1</v>
      </c>
      <c r="N66" s="112">
        <v>8</v>
      </c>
      <c r="O66" s="112">
        <v>22</v>
      </c>
      <c r="P66" s="112">
        <v>28</v>
      </c>
      <c r="Q66" s="112">
        <v>38</v>
      </c>
      <c r="R66" s="113">
        <v>65</v>
      </c>
    </row>
    <row r="67" spans="1:18" ht="15" hidden="1" customHeight="1" outlineLevel="1">
      <c r="A67" s="36"/>
      <c r="B67" s="49"/>
      <c r="C67" s="62" t="s">
        <v>66</v>
      </c>
      <c r="D67" s="44" t="s">
        <v>44</v>
      </c>
      <c r="E67" s="117">
        <f t="shared" si="16"/>
        <v>350</v>
      </c>
      <c r="F67" s="99">
        <f t="shared" ref="F67:R67" si="28">F68+F69</f>
        <v>0</v>
      </c>
      <c r="G67" s="99">
        <f t="shared" si="28"/>
        <v>0</v>
      </c>
      <c r="H67" s="99">
        <f t="shared" si="28"/>
        <v>2</v>
      </c>
      <c r="I67" s="99">
        <f t="shared" si="28"/>
        <v>0</v>
      </c>
      <c r="J67" s="99">
        <f t="shared" si="28"/>
        <v>4</v>
      </c>
      <c r="K67" s="99">
        <f t="shared" si="28"/>
        <v>6</v>
      </c>
      <c r="L67" s="99">
        <f t="shared" si="28"/>
        <v>5</v>
      </c>
      <c r="M67" s="99">
        <f t="shared" si="28"/>
        <v>6</v>
      </c>
      <c r="N67" s="99">
        <f t="shared" si="28"/>
        <v>15</v>
      </c>
      <c r="O67" s="99">
        <f t="shared" si="28"/>
        <v>46</v>
      </c>
      <c r="P67" s="99">
        <f t="shared" si="28"/>
        <v>69</v>
      </c>
      <c r="Q67" s="99">
        <f t="shared" si="28"/>
        <v>62</v>
      </c>
      <c r="R67" s="100">
        <f t="shared" si="28"/>
        <v>135</v>
      </c>
    </row>
    <row r="68" spans="1:18" ht="15" hidden="1" customHeight="1" outlineLevel="1">
      <c r="A68" s="36"/>
      <c r="B68" s="49"/>
      <c r="C68" s="49"/>
      <c r="D68" s="57" t="s">
        <v>61</v>
      </c>
      <c r="E68" s="111">
        <f t="shared" si="16"/>
        <v>225</v>
      </c>
      <c r="F68" s="112">
        <v>0</v>
      </c>
      <c r="G68" s="112">
        <v>0</v>
      </c>
      <c r="H68" s="112">
        <v>2</v>
      </c>
      <c r="I68" s="112">
        <v>0</v>
      </c>
      <c r="J68" s="112">
        <v>3</v>
      </c>
      <c r="K68" s="112">
        <v>6</v>
      </c>
      <c r="L68" s="112">
        <v>3</v>
      </c>
      <c r="M68" s="112">
        <v>4</v>
      </c>
      <c r="N68" s="112">
        <v>11</v>
      </c>
      <c r="O68" s="112">
        <v>26</v>
      </c>
      <c r="P68" s="112">
        <v>49</v>
      </c>
      <c r="Q68" s="112">
        <v>38</v>
      </c>
      <c r="R68" s="113">
        <v>83</v>
      </c>
    </row>
    <row r="69" spans="1:18" ht="15" hidden="1" customHeight="1" outlineLevel="1">
      <c r="A69" s="36"/>
      <c r="B69" s="71"/>
      <c r="C69" s="71"/>
      <c r="D69" s="51" t="s">
        <v>62</v>
      </c>
      <c r="E69" s="118">
        <f t="shared" si="16"/>
        <v>125</v>
      </c>
      <c r="F69" s="119">
        <v>0</v>
      </c>
      <c r="G69" s="119">
        <v>0</v>
      </c>
      <c r="H69" s="119">
        <v>0</v>
      </c>
      <c r="I69" s="119">
        <v>0</v>
      </c>
      <c r="J69" s="119">
        <v>1</v>
      </c>
      <c r="K69" s="119">
        <v>0</v>
      </c>
      <c r="L69" s="119">
        <v>2</v>
      </c>
      <c r="M69" s="119">
        <v>2</v>
      </c>
      <c r="N69" s="119">
        <v>4</v>
      </c>
      <c r="O69" s="119">
        <v>20</v>
      </c>
      <c r="P69" s="119">
        <v>20</v>
      </c>
      <c r="Q69" s="119">
        <v>24</v>
      </c>
      <c r="R69" s="120">
        <v>52</v>
      </c>
    </row>
    <row r="70" spans="1:18" ht="15" customHeight="1" collapsed="1">
      <c r="A70" s="36"/>
      <c r="B70" s="674" t="s">
        <v>70</v>
      </c>
      <c r="C70" s="675"/>
      <c r="D70" s="44" t="s">
        <v>44</v>
      </c>
      <c r="E70" s="81">
        <f t="shared" si="16"/>
        <v>1227</v>
      </c>
      <c r="F70" s="109">
        <f>SUM(F71:F72)</f>
        <v>0</v>
      </c>
      <c r="G70" s="109">
        <f t="shared" ref="G70:R70" si="29">SUM(G71:G72)</f>
        <v>0</v>
      </c>
      <c r="H70" s="109">
        <f t="shared" si="29"/>
        <v>2</v>
      </c>
      <c r="I70" s="109">
        <f t="shared" si="29"/>
        <v>9</v>
      </c>
      <c r="J70" s="109">
        <f t="shared" si="29"/>
        <v>11</v>
      </c>
      <c r="K70" s="109">
        <f t="shared" si="29"/>
        <v>13</v>
      </c>
      <c r="L70" s="109">
        <f t="shared" si="29"/>
        <v>21</v>
      </c>
      <c r="M70" s="109">
        <f t="shared" si="29"/>
        <v>27</v>
      </c>
      <c r="N70" s="109">
        <f t="shared" si="29"/>
        <v>48</v>
      </c>
      <c r="O70" s="109">
        <f t="shared" si="29"/>
        <v>93</v>
      </c>
      <c r="P70" s="109">
        <f t="shared" si="29"/>
        <v>255</v>
      </c>
      <c r="Q70" s="109">
        <f t="shared" si="29"/>
        <v>282</v>
      </c>
      <c r="R70" s="110">
        <f t="shared" si="29"/>
        <v>466</v>
      </c>
    </row>
    <row r="71" spans="1:18" ht="15" customHeight="1">
      <c r="A71" s="36"/>
      <c r="B71" s="49"/>
      <c r="C71" s="121"/>
      <c r="D71" s="57" t="s">
        <v>61</v>
      </c>
      <c r="E71" s="58">
        <f t="shared" si="16"/>
        <v>820</v>
      </c>
      <c r="F71" s="112">
        <v>0</v>
      </c>
      <c r="G71" s="112">
        <v>0</v>
      </c>
      <c r="H71" s="112">
        <v>2</v>
      </c>
      <c r="I71" s="112">
        <v>8</v>
      </c>
      <c r="J71" s="112">
        <v>7</v>
      </c>
      <c r="K71" s="112">
        <v>12</v>
      </c>
      <c r="L71" s="112">
        <v>14</v>
      </c>
      <c r="M71" s="112">
        <v>17</v>
      </c>
      <c r="N71" s="112">
        <v>33</v>
      </c>
      <c r="O71" s="112">
        <v>62</v>
      </c>
      <c r="P71" s="112">
        <v>168</v>
      </c>
      <c r="Q71" s="112">
        <v>201</v>
      </c>
      <c r="R71" s="113">
        <v>296</v>
      </c>
    </row>
    <row r="72" spans="1:18" ht="15" customHeight="1">
      <c r="A72" s="36"/>
      <c r="B72" s="49"/>
      <c r="C72" s="56"/>
      <c r="D72" s="57" t="s">
        <v>62</v>
      </c>
      <c r="E72" s="58">
        <f t="shared" si="16"/>
        <v>407</v>
      </c>
      <c r="F72" s="112">
        <v>0</v>
      </c>
      <c r="G72" s="112">
        <v>0</v>
      </c>
      <c r="H72" s="112">
        <v>0</v>
      </c>
      <c r="I72" s="112">
        <v>1</v>
      </c>
      <c r="J72" s="112">
        <v>4</v>
      </c>
      <c r="K72" s="112">
        <v>1</v>
      </c>
      <c r="L72" s="112">
        <v>7</v>
      </c>
      <c r="M72" s="112">
        <v>10</v>
      </c>
      <c r="N72" s="112">
        <v>15</v>
      </c>
      <c r="O72" s="112">
        <v>31</v>
      </c>
      <c r="P72" s="112">
        <v>87</v>
      </c>
      <c r="Q72" s="112">
        <v>81</v>
      </c>
      <c r="R72" s="113">
        <v>170</v>
      </c>
    </row>
    <row r="73" spans="1:18" ht="15" customHeight="1">
      <c r="A73" s="36"/>
      <c r="B73" s="49"/>
      <c r="C73" s="76"/>
      <c r="D73" s="51" t="s">
        <v>60</v>
      </c>
      <c r="E73" s="96">
        <f>SUM(F73:R73)</f>
        <v>100.1</v>
      </c>
      <c r="F73" s="115">
        <f t="shared" ref="F73:R73" si="30">ROUND(F70/$E70*100,1)</f>
        <v>0</v>
      </c>
      <c r="G73" s="115">
        <f t="shared" si="30"/>
        <v>0</v>
      </c>
      <c r="H73" s="115">
        <f t="shared" si="30"/>
        <v>0.2</v>
      </c>
      <c r="I73" s="115">
        <f t="shared" si="30"/>
        <v>0.7</v>
      </c>
      <c r="J73" s="115">
        <f t="shared" si="30"/>
        <v>0.9</v>
      </c>
      <c r="K73" s="115">
        <f t="shared" si="30"/>
        <v>1.1000000000000001</v>
      </c>
      <c r="L73" s="115">
        <f t="shared" si="30"/>
        <v>1.7</v>
      </c>
      <c r="M73" s="115">
        <f t="shared" si="30"/>
        <v>2.2000000000000002</v>
      </c>
      <c r="N73" s="115">
        <f t="shared" si="30"/>
        <v>3.9</v>
      </c>
      <c r="O73" s="115">
        <f t="shared" si="30"/>
        <v>7.6</v>
      </c>
      <c r="P73" s="115">
        <f t="shared" si="30"/>
        <v>20.8</v>
      </c>
      <c r="Q73" s="115">
        <f t="shared" si="30"/>
        <v>23</v>
      </c>
      <c r="R73" s="116">
        <f t="shared" si="30"/>
        <v>38</v>
      </c>
    </row>
    <row r="74" spans="1:18" ht="15" customHeight="1">
      <c r="A74" s="36"/>
      <c r="B74" s="49"/>
      <c r="C74" s="62" t="s">
        <v>63</v>
      </c>
      <c r="D74" s="44" t="s">
        <v>44</v>
      </c>
      <c r="E74" s="45">
        <f t="shared" si="16"/>
        <v>351</v>
      </c>
      <c r="F74" s="99">
        <f t="shared" ref="F74:R74" si="31">F75+F76</f>
        <v>0</v>
      </c>
      <c r="G74" s="99">
        <f t="shared" si="31"/>
        <v>0</v>
      </c>
      <c r="H74" s="99">
        <f t="shared" si="31"/>
        <v>2</v>
      </c>
      <c r="I74" s="99">
        <f t="shared" si="31"/>
        <v>3</v>
      </c>
      <c r="J74" s="99">
        <f t="shared" si="31"/>
        <v>2</v>
      </c>
      <c r="K74" s="99">
        <f t="shared" si="31"/>
        <v>3</v>
      </c>
      <c r="L74" s="99">
        <f t="shared" si="31"/>
        <v>10</v>
      </c>
      <c r="M74" s="99">
        <f t="shared" si="31"/>
        <v>16</v>
      </c>
      <c r="N74" s="99">
        <f t="shared" si="31"/>
        <v>24</v>
      </c>
      <c r="O74" s="99">
        <f t="shared" si="31"/>
        <v>26</v>
      </c>
      <c r="P74" s="99">
        <f t="shared" si="31"/>
        <v>66</v>
      </c>
      <c r="Q74" s="99">
        <f t="shared" si="31"/>
        <v>84</v>
      </c>
      <c r="R74" s="100">
        <f t="shared" si="31"/>
        <v>115</v>
      </c>
    </row>
    <row r="75" spans="1:18" ht="15" customHeight="1">
      <c r="A75" s="36"/>
      <c r="B75" s="49"/>
      <c r="C75" s="49" t="s">
        <v>91</v>
      </c>
      <c r="D75" s="57" t="s">
        <v>61</v>
      </c>
      <c r="E75" s="58">
        <f t="shared" si="16"/>
        <v>211</v>
      </c>
      <c r="F75" s="112">
        <v>0</v>
      </c>
      <c r="G75" s="112">
        <v>0</v>
      </c>
      <c r="H75" s="112">
        <v>2</v>
      </c>
      <c r="I75" s="112">
        <v>3</v>
      </c>
      <c r="J75" s="112">
        <v>2</v>
      </c>
      <c r="K75" s="112">
        <v>3</v>
      </c>
      <c r="L75" s="112">
        <v>5</v>
      </c>
      <c r="M75" s="112">
        <v>8</v>
      </c>
      <c r="N75" s="112">
        <v>15</v>
      </c>
      <c r="O75" s="112">
        <v>15</v>
      </c>
      <c r="P75" s="112">
        <v>38</v>
      </c>
      <c r="Q75" s="112">
        <v>51</v>
      </c>
      <c r="R75" s="113">
        <v>69</v>
      </c>
    </row>
    <row r="76" spans="1:18" ht="15" customHeight="1">
      <c r="A76" s="36"/>
      <c r="B76" s="49"/>
      <c r="C76" s="71"/>
      <c r="D76" s="51" t="s">
        <v>62</v>
      </c>
      <c r="E76" s="58">
        <f t="shared" si="16"/>
        <v>140</v>
      </c>
      <c r="F76" s="112">
        <v>0</v>
      </c>
      <c r="G76" s="112">
        <v>0</v>
      </c>
      <c r="H76" s="112">
        <v>0</v>
      </c>
      <c r="I76" s="112">
        <v>0</v>
      </c>
      <c r="J76" s="112">
        <v>0</v>
      </c>
      <c r="K76" s="112">
        <v>0</v>
      </c>
      <c r="L76" s="112">
        <v>5</v>
      </c>
      <c r="M76" s="112">
        <v>8</v>
      </c>
      <c r="N76" s="112">
        <v>9</v>
      </c>
      <c r="O76" s="112">
        <v>11</v>
      </c>
      <c r="P76" s="112">
        <v>28</v>
      </c>
      <c r="Q76" s="112">
        <v>33</v>
      </c>
      <c r="R76" s="113">
        <v>46</v>
      </c>
    </row>
    <row r="77" spans="1:18" ht="15" customHeight="1">
      <c r="A77" s="36"/>
      <c r="B77" s="49"/>
      <c r="C77" s="62" t="s">
        <v>64</v>
      </c>
      <c r="D77" s="44" t="s">
        <v>44</v>
      </c>
      <c r="E77" s="45">
        <f t="shared" si="16"/>
        <v>362</v>
      </c>
      <c r="F77" s="99">
        <f t="shared" ref="F77:R77" si="32">F78+F79</f>
        <v>0</v>
      </c>
      <c r="G77" s="99">
        <f t="shared" si="32"/>
        <v>0</v>
      </c>
      <c r="H77" s="99">
        <f t="shared" si="32"/>
        <v>0</v>
      </c>
      <c r="I77" s="99">
        <f t="shared" si="32"/>
        <v>2</v>
      </c>
      <c r="J77" s="99">
        <f t="shared" si="32"/>
        <v>5</v>
      </c>
      <c r="K77" s="99">
        <f t="shared" si="32"/>
        <v>3</v>
      </c>
      <c r="L77" s="99">
        <f t="shared" si="32"/>
        <v>2</v>
      </c>
      <c r="M77" s="99">
        <f t="shared" si="32"/>
        <v>3</v>
      </c>
      <c r="N77" s="99">
        <f t="shared" si="32"/>
        <v>12</v>
      </c>
      <c r="O77" s="99">
        <f t="shared" si="32"/>
        <v>31</v>
      </c>
      <c r="P77" s="99">
        <f t="shared" si="32"/>
        <v>84</v>
      </c>
      <c r="Q77" s="99">
        <f t="shared" si="32"/>
        <v>82</v>
      </c>
      <c r="R77" s="100">
        <f t="shared" si="32"/>
        <v>138</v>
      </c>
    </row>
    <row r="78" spans="1:18" ht="15" customHeight="1">
      <c r="A78" s="36"/>
      <c r="B78" s="49"/>
      <c r="C78" s="49" t="s">
        <v>91</v>
      </c>
      <c r="D78" s="57" t="s">
        <v>61</v>
      </c>
      <c r="E78" s="58">
        <f t="shared" si="16"/>
        <v>265</v>
      </c>
      <c r="F78" s="112">
        <v>0</v>
      </c>
      <c r="G78" s="112">
        <v>0</v>
      </c>
      <c r="H78" s="112">
        <v>0</v>
      </c>
      <c r="I78" s="112">
        <v>2</v>
      </c>
      <c r="J78" s="112">
        <v>4</v>
      </c>
      <c r="K78" s="112">
        <v>3</v>
      </c>
      <c r="L78" s="112">
        <v>2</v>
      </c>
      <c r="M78" s="112">
        <v>3</v>
      </c>
      <c r="N78" s="112">
        <v>9</v>
      </c>
      <c r="O78" s="112">
        <v>20</v>
      </c>
      <c r="P78" s="112">
        <v>61</v>
      </c>
      <c r="Q78" s="112">
        <v>68</v>
      </c>
      <c r="R78" s="113">
        <v>93</v>
      </c>
    </row>
    <row r="79" spans="1:18" ht="15" customHeight="1">
      <c r="A79" s="36"/>
      <c r="B79" s="49"/>
      <c r="C79" s="71"/>
      <c r="D79" s="51" t="s">
        <v>62</v>
      </c>
      <c r="E79" s="58">
        <f t="shared" si="16"/>
        <v>97</v>
      </c>
      <c r="F79" s="112">
        <v>0</v>
      </c>
      <c r="G79" s="112">
        <v>0</v>
      </c>
      <c r="H79" s="112">
        <v>0</v>
      </c>
      <c r="I79" s="112">
        <v>0</v>
      </c>
      <c r="J79" s="112">
        <v>1</v>
      </c>
      <c r="K79" s="112">
        <v>0</v>
      </c>
      <c r="L79" s="112">
        <v>0</v>
      </c>
      <c r="M79" s="112">
        <v>0</v>
      </c>
      <c r="N79" s="112">
        <v>3</v>
      </c>
      <c r="O79" s="112">
        <v>11</v>
      </c>
      <c r="P79" s="112">
        <v>23</v>
      </c>
      <c r="Q79" s="112">
        <v>14</v>
      </c>
      <c r="R79" s="113">
        <v>45</v>
      </c>
    </row>
    <row r="80" spans="1:18" ht="15" customHeight="1">
      <c r="A80" s="36"/>
      <c r="B80" s="49"/>
      <c r="C80" s="62" t="s">
        <v>65</v>
      </c>
      <c r="D80" s="44" t="s">
        <v>44</v>
      </c>
      <c r="E80" s="45">
        <f t="shared" si="16"/>
        <v>269</v>
      </c>
      <c r="F80" s="99">
        <f t="shared" ref="F80:R80" si="33">F81+F82</f>
        <v>0</v>
      </c>
      <c r="G80" s="99">
        <f t="shared" si="33"/>
        <v>0</v>
      </c>
      <c r="H80" s="99">
        <f t="shared" si="33"/>
        <v>0</v>
      </c>
      <c r="I80" s="99">
        <f t="shared" si="33"/>
        <v>0</v>
      </c>
      <c r="J80" s="99">
        <f t="shared" si="33"/>
        <v>3</v>
      </c>
      <c r="K80" s="99">
        <f t="shared" si="33"/>
        <v>4</v>
      </c>
      <c r="L80" s="99">
        <f t="shared" si="33"/>
        <v>2</v>
      </c>
      <c r="M80" s="99">
        <f t="shared" si="33"/>
        <v>6</v>
      </c>
      <c r="N80" s="99">
        <f t="shared" si="33"/>
        <v>5</v>
      </c>
      <c r="O80" s="99">
        <f t="shared" si="33"/>
        <v>15</v>
      </c>
      <c r="P80" s="99">
        <f t="shared" si="33"/>
        <v>58</v>
      </c>
      <c r="Q80" s="99">
        <f t="shared" si="33"/>
        <v>57</v>
      </c>
      <c r="R80" s="100">
        <f t="shared" si="33"/>
        <v>119</v>
      </c>
    </row>
    <row r="81" spans="1:18" ht="15" customHeight="1">
      <c r="A81" s="36"/>
      <c r="B81" s="49"/>
      <c r="C81" s="49"/>
      <c r="D81" s="57" t="s">
        <v>61</v>
      </c>
      <c r="E81" s="58">
        <f t="shared" si="16"/>
        <v>177</v>
      </c>
      <c r="F81" s="112">
        <v>0</v>
      </c>
      <c r="G81" s="112">
        <v>0</v>
      </c>
      <c r="H81" s="112">
        <v>0</v>
      </c>
      <c r="I81" s="112">
        <v>0</v>
      </c>
      <c r="J81" s="112">
        <v>1</v>
      </c>
      <c r="K81" s="112">
        <v>3</v>
      </c>
      <c r="L81" s="112">
        <v>1</v>
      </c>
      <c r="M81" s="112">
        <v>4</v>
      </c>
      <c r="N81" s="112">
        <v>4</v>
      </c>
      <c r="O81" s="112">
        <v>10</v>
      </c>
      <c r="P81" s="112">
        <v>36</v>
      </c>
      <c r="Q81" s="112">
        <v>41</v>
      </c>
      <c r="R81" s="113">
        <v>77</v>
      </c>
    </row>
    <row r="82" spans="1:18" ht="15" customHeight="1">
      <c r="A82" s="36"/>
      <c r="B82" s="49"/>
      <c r="C82" s="71"/>
      <c r="D82" s="51" t="s">
        <v>62</v>
      </c>
      <c r="E82" s="58">
        <f t="shared" si="16"/>
        <v>92</v>
      </c>
      <c r="F82" s="112">
        <v>0</v>
      </c>
      <c r="G82" s="112">
        <v>0</v>
      </c>
      <c r="H82" s="112">
        <v>0</v>
      </c>
      <c r="I82" s="112">
        <v>0</v>
      </c>
      <c r="J82" s="112">
        <v>2</v>
      </c>
      <c r="K82" s="112">
        <v>1</v>
      </c>
      <c r="L82" s="112">
        <v>1</v>
      </c>
      <c r="M82" s="112">
        <v>2</v>
      </c>
      <c r="N82" s="112">
        <v>1</v>
      </c>
      <c r="O82" s="112">
        <v>5</v>
      </c>
      <c r="P82" s="112">
        <v>22</v>
      </c>
      <c r="Q82" s="112">
        <v>16</v>
      </c>
      <c r="R82" s="113">
        <v>42</v>
      </c>
    </row>
    <row r="83" spans="1:18" ht="15" customHeight="1">
      <c r="A83" s="36"/>
      <c r="B83" s="49"/>
      <c r="C83" s="62" t="s">
        <v>66</v>
      </c>
      <c r="D83" s="44" t="s">
        <v>44</v>
      </c>
      <c r="E83" s="45">
        <f t="shared" si="16"/>
        <v>233</v>
      </c>
      <c r="F83" s="99">
        <f t="shared" ref="F83:R83" si="34">F84+F85</f>
        <v>0</v>
      </c>
      <c r="G83" s="99">
        <f t="shared" si="34"/>
        <v>0</v>
      </c>
      <c r="H83" s="99">
        <f t="shared" si="34"/>
        <v>0</v>
      </c>
      <c r="I83" s="99">
        <f t="shared" si="34"/>
        <v>2</v>
      </c>
      <c r="J83" s="99">
        <f t="shared" si="34"/>
        <v>1</v>
      </c>
      <c r="K83" s="99">
        <f t="shared" si="34"/>
        <v>3</v>
      </c>
      <c r="L83" s="99">
        <f t="shared" si="34"/>
        <v>6</v>
      </c>
      <c r="M83" s="99">
        <f t="shared" si="34"/>
        <v>1</v>
      </c>
      <c r="N83" s="99">
        <f t="shared" si="34"/>
        <v>7</v>
      </c>
      <c r="O83" s="99">
        <f t="shared" si="34"/>
        <v>18</v>
      </c>
      <c r="P83" s="99">
        <f t="shared" si="34"/>
        <v>47</v>
      </c>
      <c r="Q83" s="99">
        <f t="shared" si="34"/>
        <v>58</v>
      </c>
      <c r="R83" s="100">
        <f t="shared" si="34"/>
        <v>90</v>
      </c>
    </row>
    <row r="84" spans="1:18" ht="15" customHeight="1">
      <c r="A84" s="36"/>
      <c r="B84" s="49"/>
      <c r="C84" s="49"/>
      <c r="D84" s="57" t="s">
        <v>61</v>
      </c>
      <c r="E84" s="58">
        <f t="shared" si="16"/>
        <v>161</v>
      </c>
      <c r="F84" s="112">
        <v>0</v>
      </c>
      <c r="G84" s="112">
        <v>0</v>
      </c>
      <c r="H84" s="112">
        <v>0</v>
      </c>
      <c r="I84" s="112">
        <v>2</v>
      </c>
      <c r="J84" s="112">
        <v>0</v>
      </c>
      <c r="K84" s="112">
        <v>3</v>
      </c>
      <c r="L84" s="112">
        <v>6</v>
      </c>
      <c r="M84" s="112">
        <v>1</v>
      </c>
      <c r="N84" s="112">
        <v>5</v>
      </c>
      <c r="O84" s="112">
        <v>15</v>
      </c>
      <c r="P84" s="112">
        <v>33</v>
      </c>
      <c r="Q84" s="112">
        <v>41</v>
      </c>
      <c r="R84" s="113">
        <v>55</v>
      </c>
    </row>
    <row r="85" spans="1:18" ht="15" customHeight="1">
      <c r="A85" s="36"/>
      <c r="B85" s="71"/>
      <c r="C85" s="71"/>
      <c r="D85" s="51" t="s">
        <v>62</v>
      </c>
      <c r="E85" s="77">
        <f t="shared" si="16"/>
        <v>72</v>
      </c>
      <c r="F85" s="119">
        <v>0</v>
      </c>
      <c r="G85" s="119">
        <v>0</v>
      </c>
      <c r="H85" s="119">
        <v>0</v>
      </c>
      <c r="I85" s="119">
        <v>0</v>
      </c>
      <c r="J85" s="119">
        <v>1</v>
      </c>
      <c r="K85" s="119">
        <v>0</v>
      </c>
      <c r="L85" s="119">
        <v>0</v>
      </c>
      <c r="M85" s="119">
        <v>0</v>
      </c>
      <c r="N85" s="119">
        <v>2</v>
      </c>
      <c r="O85" s="119">
        <v>3</v>
      </c>
      <c r="P85" s="119">
        <v>14</v>
      </c>
      <c r="Q85" s="119">
        <v>17</v>
      </c>
      <c r="R85" s="120">
        <v>35</v>
      </c>
    </row>
    <row r="86" spans="1:18" ht="15" customHeight="1">
      <c r="A86" s="36"/>
      <c r="B86" s="93" t="s">
        <v>72</v>
      </c>
      <c r="C86" s="56"/>
      <c r="D86" s="122"/>
      <c r="E86" s="123"/>
      <c r="F86" s="123"/>
      <c r="G86" s="123"/>
      <c r="H86" s="123"/>
      <c r="I86" s="123"/>
      <c r="J86" s="123"/>
      <c r="K86" s="123"/>
      <c r="L86" s="123"/>
      <c r="M86" s="123"/>
      <c r="N86" s="123"/>
      <c r="O86" s="123"/>
      <c r="P86" s="123"/>
      <c r="Q86" s="123"/>
      <c r="R86" s="123"/>
    </row>
    <row r="87" spans="1:18" ht="15" customHeight="1">
      <c r="A87" s="36"/>
      <c r="B87" s="93" t="s">
        <v>92</v>
      </c>
    </row>
    <row r="88" spans="1:18" ht="15" customHeight="1">
      <c r="A88" s="36"/>
      <c r="B88" s="95" t="s">
        <v>93</v>
      </c>
    </row>
    <row r="89" spans="1:18" ht="15" customHeight="1">
      <c r="A89" s="36"/>
      <c r="B89" s="95"/>
    </row>
    <row r="90" spans="1:18" ht="15" customHeight="1">
      <c r="A90" s="36"/>
      <c r="B90" s="95"/>
    </row>
    <row r="91" spans="1:18" ht="15" customHeight="1">
      <c r="A91" s="36"/>
      <c r="B91" s="95"/>
    </row>
    <row r="92" spans="1:18" ht="15" customHeight="1">
      <c r="A92" s="36"/>
      <c r="B92" s="95"/>
    </row>
    <row r="93" spans="1:18" ht="15" customHeight="1">
      <c r="A93" s="36"/>
      <c r="B93" s="95"/>
    </row>
    <row r="94" spans="1:18" ht="15" customHeight="1">
      <c r="A94" s="36"/>
      <c r="B94" s="95"/>
    </row>
    <row r="95" spans="1:18" ht="15" customHeight="1">
      <c r="A95" s="36"/>
      <c r="B95" s="95"/>
    </row>
    <row r="96" spans="1:18" ht="15" customHeight="1">
      <c r="A96" s="36"/>
      <c r="B96" s="95"/>
    </row>
    <row r="97" spans="1:2" ht="15" customHeight="1">
      <c r="A97" s="36"/>
      <c r="B97" s="95"/>
    </row>
    <row r="98" spans="1:2" ht="15" customHeight="1">
      <c r="A98" s="36"/>
      <c r="B98" s="95"/>
    </row>
    <row r="99" spans="1:2" ht="15" customHeight="1">
      <c r="A99" s="36"/>
      <c r="B99" s="95"/>
    </row>
    <row r="100" spans="1:2" ht="15" customHeight="1">
      <c r="A100" s="36"/>
      <c r="B100" s="95"/>
    </row>
    <row r="101" spans="1:2" ht="15" customHeight="1">
      <c r="A101" s="36"/>
      <c r="B101" s="95"/>
    </row>
    <row r="102" spans="1:2" ht="15" customHeight="1">
      <c r="A102" s="36"/>
      <c r="B102" s="95"/>
    </row>
    <row r="103" spans="1:2" ht="7.5" customHeight="1">
      <c r="A103" s="36"/>
    </row>
  </sheetData>
  <mergeCells count="9">
    <mergeCell ref="B38:C38"/>
    <mergeCell ref="B54:C54"/>
    <mergeCell ref="B70:C70"/>
    <mergeCell ref="B4:C5"/>
    <mergeCell ref="D4:D5"/>
    <mergeCell ref="E4:E5"/>
    <mergeCell ref="F4:R4"/>
    <mergeCell ref="B6:C6"/>
    <mergeCell ref="B22:C22"/>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Ｐゴシック,標準"&amp;11 4.農      業</oddHeader>
    <oddFooter>&amp;C&amp;"ＭＳ Ｐゴシック,標準"-34-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394A-3D24-4C0D-AF3A-149470DCF710}">
  <dimension ref="A1:R70"/>
  <sheetViews>
    <sheetView topLeftCell="A55" zoomScaleNormal="100" zoomScaleSheetLayoutView="100" workbookViewId="0">
      <selection activeCell="G102" sqref="G102"/>
    </sheetView>
  </sheetViews>
  <sheetFormatPr defaultColWidth="9.140625" defaultRowHeight="13.5" outlineLevelRow="1"/>
  <cols>
    <col min="1" max="1" width="1.85546875" style="37" customWidth="1"/>
    <col min="2" max="2" width="2.42578125" style="37" customWidth="1"/>
    <col min="3" max="3" width="5.85546875" style="37" customWidth="1"/>
    <col min="4" max="4" width="3.85546875" style="37" customWidth="1"/>
    <col min="5" max="5" width="6.7109375" style="37" customWidth="1"/>
    <col min="6" max="18" width="6.140625" style="37" customWidth="1"/>
    <col min="19" max="16384" width="9.140625" style="37"/>
  </cols>
  <sheetData>
    <row r="1" spans="1:18" ht="30" customHeight="1">
      <c r="A1" s="36" t="s">
        <v>94</v>
      </c>
    </row>
    <row r="2" spans="1:18" ht="22.5" customHeight="1">
      <c r="B2" s="40" t="s">
        <v>77</v>
      </c>
    </row>
    <row r="3" spans="1:18" ht="18.75" customHeight="1">
      <c r="B3" s="679" t="s">
        <v>41</v>
      </c>
      <c r="C3" s="679"/>
      <c r="D3" s="676" t="s">
        <v>42</v>
      </c>
      <c r="E3" s="680" t="s">
        <v>78</v>
      </c>
      <c r="F3" s="681"/>
      <c r="G3" s="681"/>
      <c r="H3" s="681"/>
      <c r="I3" s="681"/>
      <c r="J3" s="681"/>
      <c r="K3" s="681"/>
      <c r="L3" s="681"/>
      <c r="M3" s="681"/>
      <c r="N3" s="681"/>
      <c r="O3" s="681"/>
      <c r="P3" s="681"/>
      <c r="Q3" s="681"/>
      <c r="R3" s="682"/>
    </row>
    <row r="4" spans="1:18" s="56" customFormat="1" ht="18.75" customHeight="1">
      <c r="B4" s="679"/>
      <c r="C4" s="679"/>
      <c r="D4" s="676"/>
      <c r="E4" s="124" t="s">
        <v>44</v>
      </c>
      <c r="F4" s="42" t="s">
        <v>79</v>
      </c>
      <c r="G4" s="42" t="s">
        <v>80</v>
      </c>
      <c r="H4" s="42" t="s">
        <v>81</v>
      </c>
      <c r="I4" s="42" t="s">
        <v>82</v>
      </c>
      <c r="J4" s="42" t="s">
        <v>83</v>
      </c>
      <c r="K4" s="42" t="s">
        <v>84</v>
      </c>
      <c r="L4" s="42" t="s">
        <v>85</v>
      </c>
      <c r="M4" s="42" t="s">
        <v>86</v>
      </c>
      <c r="N4" s="42" t="s">
        <v>87</v>
      </c>
      <c r="O4" s="42" t="s">
        <v>88</v>
      </c>
      <c r="P4" s="42" t="s">
        <v>89</v>
      </c>
      <c r="Q4" s="42" t="s">
        <v>90</v>
      </c>
      <c r="R4" s="43" t="s">
        <v>58</v>
      </c>
    </row>
    <row r="5" spans="1:18" s="56" customFormat="1" ht="15" hidden="1" customHeight="1" outlineLevel="1">
      <c r="B5" s="662" t="s">
        <v>59</v>
      </c>
      <c r="C5" s="663"/>
      <c r="D5" s="44" t="s">
        <v>44</v>
      </c>
      <c r="E5" s="81">
        <f>SUM(F5:R5)</f>
        <v>13859</v>
      </c>
      <c r="F5" s="83">
        <f t="shared" ref="F5:R5" si="0">+F9+F12+F15+F18</f>
        <v>460</v>
      </c>
      <c r="G5" s="83">
        <f t="shared" si="0"/>
        <v>626</v>
      </c>
      <c r="H5" s="83">
        <f t="shared" si="0"/>
        <v>710</v>
      </c>
      <c r="I5" s="83">
        <f t="shared" si="0"/>
        <v>676</v>
      </c>
      <c r="J5" s="83">
        <f t="shared" si="0"/>
        <v>945</v>
      </c>
      <c r="K5" s="83">
        <f t="shared" si="0"/>
        <v>1285</v>
      </c>
      <c r="L5" s="83">
        <f t="shared" si="0"/>
        <v>1388</v>
      </c>
      <c r="M5" s="83">
        <f t="shared" si="0"/>
        <v>1253</v>
      </c>
      <c r="N5" s="83">
        <f t="shared" si="0"/>
        <v>1147</v>
      </c>
      <c r="O5" s="83">
        <f t="shared" si="0"/>
        <v>1175</v>
      </c>
      <c r="P5" s="83">
        <f t="shared" si="0"/>
        <v>1472</v>
      </c>
      <c r="Q5" s="83">
        <f t="shared" si="0"/>
        <v>1387</v>
      </c>
      <c r="R5" s="84">
        <f t="shared" si="0"/>
        <v>1335</v>
      </c>
    </row>
    <row r="6" spans="1:18" s="56" customFormat="1" ht="15" hidden="1" customHeight="1" outlineLevel="1">
      <c r="B6" s="49"/>
      <c r="D6" s="57" t="s">
        <v>61</v>
      </c>
      <c r="E6" s="58">
        <f t="shared" ref="E6:R7" si="1">+E10+E13+E16+E19</f>
        <v>7255</v>
      </c>
      <c r="F6" s="60">
        <f t="shared" si="1"/>
        <v>282</v>
      </c>
      <c r="G6" s="60">
        <f t="shared" si="1"/>
        <v>363</v>
      </c>
      <c r="H6" s="60">
        <f t="shared" si="1"/>
        <v>458</v>
      </c>
      <c r="I6" s="60">
        <f t="shared" si="1"/>
        <v>406</v>
      </c>
      <c r="J6" s="60">
        <f t="shared" si="1"/>
        <v>489</v>
      </c>
      <c r="K6" s="60">
        <f t="shared" si="1"/>
        <v>695</v>
      </c>
      <c r="L6" s="60">
        <f t="shared" si="1"/>
        <v>756</v>
      </c>
      <c r="M6" s="60">
        <f t="shared" si="1"/>
        <v>680</v>
      </c>
      <c r="N6" s="60">
        <f t="shared" si="1"/>
        <v>584</v>
      </c>
      <c r="O6" s="60">
        <f t="shared" si="1"/>
        <v>536</v>
      </c>
      <c r="P6" s="60">
        <f t="shared" si="1"/>
        <v>693</v>
      </c>
      <c r="Q6" s="60">
        <f t="shared" si="1"/>
        <v>708</v>
      </c>
      <c r="R6" s="61">
        <f t="shared" si="1"/>
        <v>605</v>
      </c>
    </row>
    <row r="7" spans="1:18" ht="15" hidden="1" customHeight="1" outlineLevel="1">
      <c r="B7" s="49"/>
      <c r="C7" s="56"/>
      <c r="D7" s="57" t="s">
        <v>62</v>
      </c>
      <c r="E7" s="58">
        <f t="shared" si="1"/>
        <v>6604</v>
      </c>
      <c r="F7" s="60">
        <f t="shared" si="1"/>
        <v>178</v>
      </c>
      <c r="G7" s="60">
        <f t="shared" si="1"/>
        <v>263</v>
      </c>
      <c r="H7" s="60">
        <f t="shared" si="1"/>
        <v>252</v>
      </c>
      <c r="I7" s="60">
        <f t="shared" si="1"/>
        <v>270</v>
      </c>
      <c r="J7" s="60">
        <f t="shared" si="1"/>
        <v>456</v>
      </c>
      <c r="K7" s="60">
        <f t="shared" si="1"/>
        <v>590</v>
      </c>
      <c r="L7" s="60">
        <f t="shared" si="1"/>
        <v>632</v>
      </c>
      <c r="M7" s="60">
        <f t="shared" si="1"/>
        <v>573</v>
      </c>
      <c r="N7" s="60">
        <f t="shared" si="1"/>
        <v>563</v>
      </c>
      <c r="O7" s="60">
        <f t="shared" si="1"/>
        <v>639</v>
      </c>
      <c r="P7" s="60">
        <f t="shared" si="1"/>
        <v>779</v>
      </c>
      <c r="Q7" s="60">
        <f t="shared" si="1"/>
        <v>679</v>
      </c>
      <c r="R7" s="61">
        <f t="shared" si="1"/>
        <v>730</v>
      </c>
    </row>
    <row r="8" spans="1:18" ht="15" hidden="1" customHeight="1" outlineLevel="1">
      <c r="B8" s="49"/>
      <c r="C8" s="76"/>
      <c r="D8" s="51" t="s">
        <v>60</v>
      </c>
      <c r="E8" s="96">
        <f>SUM(F8:R8)</f>
        <v>100</v>
      </c>
      <c r="F8" s="97">
        <f>ROUND(F5/$E5*100,1)</f>
        <v>3.3</v>
      </c>
      <c r="G8" s="97">
        <f>ROUND(G5/$E5*100,1)</f>
        <v>4.5</v>
      </c>
      <c r="H8" s="97">
        <f>ROUND(H5/$E5*100,1)</f>
        <v>5.0999999999999996</v>
      </c>
      <c r="I8" s="97">
        <f>ROUND(I5/$E5*100,1)</f>
        <v>4.9000000000000004</v>
      </c>
      <c r="J8" s="97">
        <f t="shared" ref="J8:R8" si="2">ROUND(J5/$E5*100,1)</f>
        <v>6.8</v>
      </c>
      <c r="K8" s="97">
        <f t="shared" si="2"/>
        <v>9.3000000000000007</v>
      </c>
      <c r="L8" s="97">
        <f t="shared" si="2"/>
        <v>10</v>
      </c>
      <c r="M8" s="97">
        <f t="shared" si="2"/>
        <v>9</v>
      </c>
      <c r="N8" s="97">
        <f t="shared" si="2"/>
        <v>8.3000000000000007</v>
      </c>
      <c r="O8" s="97">
        <f t="shared" si="2"/>
        <v>8.5</v>
      </c>
      <c r="P8" s="97">
        <f>ROUND(P5/$E5*100,1)+0.1</f>
        <v>10.7</v>
      </c>
      <c r="Q8" s="97">
        <f t="shared" si="2"/>
        <v>10</v>
      </c>
      <c r="R8" s="98">
        <f t="shared" si="2"/>
        <v>9.6</v>
      </c>
    </row>
    <row r="9" spans="1:18" ht="18" hidden="1" customHeight="1" outlineLevel="1">
      <c r="B9" s="49"/>
      <c r="C9" s="62" t="s">
        <v>63</v>
      </c>
      <c r="D9" s="44" t="s">
        <v>44</v>
      </c>
      <c r="E9" s="45">
        <f>SUM(F9:R9)</f>
        <v>2710</v>
      </c>
      <c r="F9" s="47">
        <f>SUM(F10:F11)</f>
        <v>76</v>
      </c>
      <c r="G9" s="47">
        <f t="shared" ref="G9:R9" si="3">SUM(G10:G11)</f>
        <v>110</v>
      </c>
      <c r="H9" s="47">
        <f t="shared" si="3"/>
        <v>117</v>
      </c>
      <c r="I9" s="47">
        <f t="shared" si="3"/>
        <v>135</v>
      </c>
      <c r="J9" s="47">
        <f t="shared" si="3"/>
        <v>189</v>
      </c>
      <c r="K9" s="47">
        <f t="shared" si="3"/>
        <v>258</v>
      </c>
      <c r="L9" s="47">
        <f t="shared" si="3"/>
        <v>273</v>
      </c>
      <c r="M9" s="47">
        <f t="shared" si="3"/>
        <v>262</v>
      </c>
      <c r="N9" s="47">
        <f t="shared" si="3"/>
        <v>208</v>
      </c>
      <c r="O9" s="47">
        <f t="shared" si="3"/>
        <v>229</v>
      </c>
      <c r="P9" s="47">
        <f t="shared" si="3"/>
        <v>292</v>
      </c>
      <c r="Q9" s="47">
        <f t="shared" si="3"/>
        <v>277</v>
      </c>
      <c r="R9" s="48">
        <f t="shared" si="3"/>
        <v>284</v>
      </c>
    </row>
    <row r="10" spans="1:18" ht="18" hidden="1" customHeight="1" outlineLevel="1">
      <c r="B10" s="49"/>
      <c r="C10" s="49"/>
      <c r="D10" s="57" t="s">
        <v>61</v>
      </c>
      <c r="E10" s="58">
        <f t="shared" ref="E10:E20" si="4">SUM(F10:R10)</f>
        <v>1397</v>
      </c>
      <c r="F10" s="60">
        <v>48</v>
      </c>
      <c r="G10" s="60">
        <v>66</v>
      </c>
      <c r="H10" s="60">
        <v>71</v>
      </c>
      <c r="I10" s="60">
        <v>84</v>
      </c>
      <c r="J10" s="60">
        <v>100</v>
      </c>
      <c r="K10" s="60">
        <v>137</v>
      </c>
      <c r="L10" s="60">
        <v>151</v>
      </c>
      <c r="M10" s="60">
        <v>133</v>
      </c>
      <c r="N10" s="60">
        <v>111</v>
      </c>
      <c r="O10" s="60">
        <v>98</v>
      </c>
      <c r="P10" s="60">
        <v>130</v>
      </c>
      <c r="Q10" s="60">
        <v>137</v>
      </c>
      <c r="R10" s="61">
        <v>131</v>
      </c>
    </row>
    <row r="11" spans="1:18" ht="18" hidden="1" customHeight="1" outlineLevel="1">
      <c r="B11" s="49"/>
      <c r="C11" s="71"/>
      <c r="D11" s="51" t="s">
        <v>62</v>
      </c>
      <c r="E11" s="77">
        <f t="shared" si="4"/>
        <v>1313</v>
      </c>
      <c r="F11" s="79">
        <v>28</v>
      </c>
      <c r="G11" s="79">
        <v>44</v>
      </c>
      <c r="H11" s="79">
        <v>46</v>
      </c>
      <c r="I11" s="79">
        <v>51</v>
      </c>
      <c r="J11" s="79">
        <v>89</v>
      </c>
      <c r="K11" s="79">
        <v>121</v>
      </c>
      <c r="L11" s="79">
        <v>122</v>
      </c>
      <c r="M11" s="79">
        <v>129</v>
      </c>
      <c r="N11" s="79">
        <v>97</v>
      </c>
      <c r="O11" s="79">
        <v>131</v>
      </c>
      <c r="P11" s="79">
        <v>162</v>
      </c>
      <c r="Q11" s="79">
        <v>140</v>
      </c>
      <c r="R11" s="80">
        <v>153</v>
      </c>
    </row>
    <row r="12" spans="1:18" ht="18" hidden="1" customHeight="1" outlineLevel="1">
      <c r="B12" s="49"/>
      <c r="C12" s="62" t="s">
        <v>64</v>
      </c>
      <c r="D12" s="44" t="s">
        <v>44</v>
      </c>
      <c r="E12" s="45">
        <f t="shared" si="4"/>
        <v>4639</v>
      </c>
      <c r="F12" s="47">
        <f t="shared" ref="F12:R12" si="5">SUM(F13:F14)</f>
        <v>180</v>
      </c>
      <c r="G12" s="47">
        <f t="shared" si="5"/>
        <v>207</v>
      </c>
      <c r="H12" s="47">
        <f t="shared" si="5"/>
        <v>256</v>
      </c>
      <c r="I12" s="47">
        <f t="shared" si="5"/>
        <v>244</v>
      </c>
      <c r="J12" s="47">
        <f t="shared" si="5"/>
        <v>337</v>
      </c>
      <c r="K12" s="47">
        <f t="shared" si="5"/>
        <v>427</v>
      </c>
      <c r="L12" s="47">
        <f t="shared" si="5"/>
        <v>443</v>
      </c>
      <c r="M12" s="47">
        <f t="shared" si="5"/>
        <v>399</v>
      </c>
      <c r="N12" s="47">
        <f t="shared" si="5"/>
        <v>372</v>
      </c>
      <c r="O12" s="47">
        <f t="shared" si="5"/>
        <v>379</v>
      </c>
      <c r="P12" s="47">
        <f t="shared" si="5"/>
        <v>475</v>
      </c>
      <c r="Q12" s="47">
        <f t="shared" si="5"/>
        <v>449</v>
      </c>
      <c r="R12" s="48">
        <f t="shared" si="5"/>
        <v>471</v>
      </c>
    </row>
    <row r="13" spans="1:18" ht="18" hidden="1" customHeight="1" outlineLevel="1">
      <c r="B13" s="49"/>
      <c r="C13" s="49"/>
      <c r="D13" s="57" t="s">
        <v>61</v>
      </c>
      <c r="E13" s="58">
        <f t="shared" si="4"/>
        <v>2433</v>
      </c>
      <c r="F13" s="60">
        <v>102</v>
      </c>
      <c r="G13" s="60">
        <v>122</v>
      </c>
      <c r="H13" s="60">
        <v>162</v>
      </c>
      <c r="I13" s="60">
        <v>147</v>
      </c>
      <c r="J13" s="60">
        <v>173</v>
      </c>
      <c r="K13" s="60">
        <v>224</v>
      </c>
      <c r="L13" s="60">
        <v>255</v>
      </c>
      <c r="M13" s="60">
        <v>225</v>
      </c>
      <c r="N13" s="60">
        <v>183</v>
      </c>
      <c r="O13" s="60">
        <v>179</v>
      </c>
      <c r="P13" s="60">
        <v>222</v>
      </c>
      <c r="Q13" s="60">
        <v>233</v>
      </c>
      <c r="R13" s="61">
        <v>206</v>
      </c>
    </row>
    <row r="14" spans="1:18" ht="18" hidden="1" customHeight="1" outlineLevel="1">
      <c r="B14" s="49"/>
      <c r="C14" s="71"/>
      <c r="D14" s="51" t="s">
        <v>62</v>
      </c>
      <c r="E14" s="77">
        <f t="shared" si="4"/>
        <v>2206</v>
      </c>
      <c r="F14" s="79">
        <v>78</v>
      </c>
      <c r="G14" s="79">
        <v>85</v>
      </c>
      <c r="H14" s="79">
        <v>94</v>
      </c>
      <c r="I14" s="79">
        <v>97</v>
      </c>
      <c r="J14" s="79">
        <v>164</v>
      </c>
      <c r="K14" s="79">
        <v>203</v>
      </c>
      <c r="L14" s="79">
        <v>188</v>
      </c>
      <c r="M14" s="79">
        <v>174</v>
      </c>
      <c r="N14" s="79">
        <v>189</v>
      </c>
      <c r="O14" s="79">
        <v>200</v>
      </c>
      <c r="P14" s="79">
        <v>253</v>
      </c>
      <c r="Q14" s="79">
        <v>216</v>
      </c>
      <c r="R14" s="80">
        <v>265</v>
      </c>
    </row>
    <row r="15" spans="1:18" ht="18" hidden="1" customHeight="1" outlineLevel="1">
      <c r="B15" s="49"/>
      <c r="C15" s="62" t="s">
        <v>65</v>
      </c>
      <c r="D15" s="44" t="s">
        <v>44</v>
      </c>
      <c r="E15" s="45">
        <f t="shared" si="4"/>
        <v>2880</v>
      </c>
      <c r="F15" s="47">
        <f t="shared" ref="F15:R15" si="6">SUM(F16:F17)</f>
        <v>77</v>
      </c>
      <c r="G15" s="47">
        <f t="shared" si="6"/>
        <v>148</v>
      </c>
      <c r="H15" s="47">
        <f t="shared" si="6"/>
        <v>159</v>
      </c>
      <c r="I15" s="47">
        <f t="shared" si="6"/>
        <v>148</v>
      </c>
      <c r="J15" s="47">
        <f t="shared" si="6"/>
        <v>189</v>
      </c>
      <c r="K15" s="47">
        <f t="shared" si="6"/>
        <v>245</v>
      </c>
      <c r="L15" s="47">
        <f t="shared" si="6"/>
        <v>276</v>
      </c>
      <c r="M15" s="47">
        <f t="shared" si="6"/>
        <v>258</v>
      </c>
      <c r="N15" s="47">
        <f t="shared" si="6"/>
        <v>279</v>
      </c>
      <c r="O15" s="47">
        <f t="shared" si="6"/>
        <v>274</v>
      </c>
      <c r="P15" s="47">
        <f t="shared" si="6"/>
        <v>322</v>
      </c>
      <c r="Q15" s="47">
        <f t="shared" si="6"/>
        <v>254</v>
      </c>
      <c r="R15" s="48">
        <f t="shared" si="6"/>
        <v>251</v>
      </c>
    </row>
    <row r="16" spans="1:18" ht="18" hidden="1" customHeight="1" outlineLevel="1">
      <c r="B16" s="49"/>
      <c r="C16" s="49"/>
      <c r="D16" s="57" t="s">
        <v>61</v>
      </c>
      <c r="E16" s="58">
        <f t="shared" si="4"/>
        <v>1531</v>
      </c>
      <c r="F16" s="60">
        <v>55</v>
      </c>
      <c r="G16" s="60">
        <v>79</v>
      </c>
      <c r="H16" s="60">
        <v>110</v>
      </c>
      <c r="I16" s="60">
        <v>87</v>
      </c>
      <c r="J16" s="60">
        <v>96</v>
      </c>
      <c r="K16" s="60">
        <v>138</v>
      </c>
      <c r="L16" s="60">
        <v>145</v>
      </c>
      <c r="M16" s="60">
        <v>134</v>
      </c>
      <c r="N16" s="60">
        <v>146</v>
      </c>
      <c r="O16" s="60">
        <v>128</v>
      </c>
      <c r="P16" s="60">
        <v>166</v>
      </c>
      <c r="Q16" s="60">
        <v>137</v>
      </c>
      <c r="R16" s="61">
        <v>110</v>
      </c>
    </row>
    <row r="17" spans="2:18" ht="18" hidden="1" customHeight="1" outlineLevel="1">
      <c r="B17" s="49"/>
      <c r="C17" s="71"/>
      <c r="D17" s="51" t="s">
        <v>62</v>
      </c>
      <c r="E17" s="77">
        <f t="shared" si="4"/>
        <v>1349</v>
      </c>
      <c r="F17" s="79">
        <v>22</v>
      </c>
      <c r="G17" s="79">
        <v>69</v>
      </c>
      <c r="H17" s="79">
        <v>49</v>
      </c>
      <c r="I17" s="79">
        <v>61</v>
      </c>
      <c r="J17" s="79">
        <v>93</v>
      </c>
      <c r="K17" s="79">
        <v>107</v>
      </c>
      <c r="L17" s="79">
        <v>131</v>
      </c>
      <c r="M17" s="79">
        <v>124</v>
      </c>
      <c r="N17" s="79">
        <v>133</v>
      </c>
      <c r="O17" s="79">
        <v>146</v>
      </c>
      <c r="P17" s="79">
        <v>156</v>
      </c>
      <c r="Q17" s="79">
        <v>117</v>
      </c>
      <c r="R17" s="80">
        <v>141</v>
      </c>
    </row>
    <row r="18" spans="2:18" ht="18" hidden="1" customHeight="1" outlineLevel="1">
      <c r="B18" s="49"/>
      <c r="C18" s="62" t="s">
        <v>66</v>
      </c>
      <c r="D18" s="44" t="s">
        <v>44</v>
      </c>
      <c r="E18" s="45">
        <f t="shared" si="4"/>
        <v>3630</v>
      </c>
      <c r="F18" s="47">
        <f t="shared" ref="F18:R18" si="7">SUM(F19:F20)</f>
        <v>127</v>
      </c>
      <c r="G18" s="47">
        <f t="shared" si="7"/>
        <v>161</v>
      </c>
      <c r="H18" s="47">
        <f t="shared" si="7"/>
        <v>178</v>
      </c>
      <c r="I18" s="47">
        <f t="shared" si="7"/>
        <v>149</v>
      </c>
      <c r="J18" s="47">
        <f t="shared" si="7"/>
        <v>230</v>
      </c>
      <c r="K18" s="47">
        <f t="shared" si="7"/>
        <v>355</v>
      </c>
      <c r="L18" s="47">
        <f t="shared" si="7"/>
        <v>396</v>
      </c>
      <c r="M18" s="47">
        <f t="shared" si="7"/>
        <v>334</v>
      </c>
      <c r="N18" s="47">
        <f t="shared" si="7"/>
        <v>288</v>
      </c>
      <c r="O18" s="47">
        <f t="shared" si="7"/>
        <v>293</v>
      </c>
      <c r="P18" s="47">
        <f t="shared" si="7"/>
        <v>383</v>
      </c>
      <c r="Q18" s="47">
        <f t="shared" si="7"/>
        <v>407</v>
      </c>
      <c r="R18" s="48">
        <f t="shared" si="7"/>
        <v>329</v>
      </c>
    </row>
    <row r="19" spans="2:18" ht="18" hidden="1" customHeight="1" outlineLevel="1">
      <c r="B19" s="49"/>
      <c r="C19" s="49"/>
      <c r="D19" s="57" t="s">
        <v>61</v>
      </c>
      <c r="E19" s="58">
        <f t="shared" si="4"/>
        <v>1894</v>
      </c>
      <c r="F19" s="60">
        <v>77</v>
      </c>
      <c r="G19" s="60">
        <v>96</v>
      </c>
      <c r="H19" s="60">
        <v>115</v>
      </c>
      <c r="I19" s="60">
        <v>88</v>
      </c>
      <c r="J19" s="60">
        <v>120</v>
      </c>
      <c r="K19" s="60">
        <v>196</v>
      </c>
      <c r="L19" s="60">
        <v>205</v>
      </c>
      <c r="M19" s="60">
        <v>188</v>
      </c>
      <c r="N19" s="60">
        <v>144</v>
      </c>
      <c r="O19" s="60">
        <v>131</v>
      </c>
      <c r="P19" s="60">
        <v>175</v>
      </c>
      <c r="Q19" s="60">
        <v>201</v>
      </c>
      <c r="R19" s="61">
        <v>158</v>
      </c>
    </row>
    <row r="20" spans="2:18" ht="18" hidden="1" customHeight="1" outlineLevel="1">
      <c r="B20" s="71"/>
      <c r="C20" s="71"/>
      <c r="D20" s="51" t="s">
        <v>62</v>
      </c>
      <c r="E20" s="77">
        <f t="shared" si="4"/>
        <v>1736</v>
      </c>
      <c r="F20" s="79">
        <v>50</v>
      </c>
      <c r="G20" s="79">
        <v>65</v>
      </c>
      <c r="H20" s="79">
        <v>63</v>
      </c>
      <c r="I20" s="79">
        <v>61</v>
      </c>
      <c r="J20" s="79">
        <v>110</v>
      </c>
      <c r="K20" s="79">
        <v>159</v>
      </c>
      <c r="L20" s="79">
        <v>191</v>
      </c>
      <c r="M20" s="79">
        <v>146</v>
      </c>
      <c r="N20" s="79">
        <v>144</v>
      </c>
      <c r="O20" s="79">
        <v>162</v>
      </c>
      <c r="P20" s="79">
        <v>208</v>
      </c>
      <c r="Q20" s="79">
        <v>206</v>
      </c>
      <c r="R20" s="80">
        <v>171</v>
      </c>
    </row>
    <row r="21" spans="2:18" s="56" customFormat="1" ht="15" customHeight="1" collapsed="1">
      <c r="B21" s="674" t="s">
        <v>67</v>
      </c>
      <c r="C21" s="675"/>
      <c r="D21" s="44" t="s">
        <v>44</v>
      </c>
      <c r="E21" s="81">
        <f>SUM(F21:R21)</f>
        <v>11283</v>
      </c>
      <c r="F21" s="83">
        <f>+F25+F28+F31+F34</f>
        <v>371</v>
      </c>
      <c r="G21" s="83">
        <f t="shared" ref="G21:R21" si="8">+G25+G28+G31+G34</f>
        <v>489</v>
      </c>
      <c r="H21" s="83">
        <f t="shared" si="8"/>
        <v>494</v>
      </c>
      <c r="I21" s="83">
        <f t="shared" si="8"/>
        <v>564</v>
      </c>
      <c r="J21" s="83">
        <f t="shared" si="8"/>
        <v>572</v>
      </c>
      <c r="K21" s="83">
        <f t="shared" si="8"/>
        <v>822</v>
      </c>
      <c r="L21" s="83">
        <f t="shared" si="8"/>
        <v>1060</v>
      </c>
      <c r="M21" s="83">
        <f t="shared" si="8"/>
        <v>1147</v>
      </c>
      <c r="N21" s="83">
        <f t="shared" si="8"/>
        <v>1084</v>
      </c>
      <c r="O21" s="83">
        <f t="shared" si="8"/>
        <v>976</v>
      </c>
      <c r="P21" s="83">
        <f t="shared" si="8"/>
        <v>992</v>
      </c>
      <c r="Q21" s="83">
        <f t="shared" si="8"/>
        <v>1142</v>
      </c>
      <c r="R21" s="84">
        <f t="shared" si="8"/>
        <v>1570</v>
      </c>
    </row>
    <row r="22" spans="2:18" s="56" customFormat="1" ht="15" customHeight="1">
      <c r="B22" s="49"/>
      <c r="D22" s="57" t="s">
        <v>61</v>
      </c>
      <c r="E22" s="58">
        <f>SUM(F22:R22)</f>
        <v>5968</v>
      </c>
      <c r="F22" s="60">
        <f t="shared" ref="F22:R23" si="9">+F26+F29+F32+F35</f>
        <v>216</v>
      </c>
      <c r="G22" s="60">
        <f t="shared" si="9"/>
        <v>292</v>
      </c>
      <c r="H22" s="60">
        <f t="shared" si="9"/>
        <v>298</v>
      </c>
      <c r="I22" s="60">
        <f t="shared" si="9"/>
        <v>345</v>
      </c>
      <c r="J22" s="60">
        <f t="shared" si="9"/>
        <v>330</v>
      </c>
      <c r="K22" s="60">
        <f t="shared" si="9"/>
        <v>430</v>
      </c>
      <c r="L22" s="60">
        <f t="shared" si="9"/>
        <v>565</v>
      </c>
      <c r="M22" s="60">
        <f t="shared" si="9"/>
        <v>620</v>
      </c>
      <c r="N22" s="60">
        <f t="shared" si="9"/>
        <v>578</v>
      </c>
      <c r="O22" s="60">
        <f t="shared" si="9"/>
        <v>504</v>
      </c>
      <c r="P22" s="60">
        <f t="shared" si="9"/>
        <v>461</v>
      </c>
      <c r="Q22" s="60">
        <f t="shared" si="9"/>
        <v>558</v>
      </c>
      <c r="R22" s="61">
        <f t="shared" si="9"/>
        <v>771</v>
      </c>
    </row>
    <row r="23" spans="2:18" ht="15" customHeight="1">
      <c r="B23" s="49"/>
      <c r="C23" s="56"/>
      <c r="D23" s="57" t="s">
        <v>62</v>
      </c>
      <c r="E23" s="58">
        <f>SUM(F23:R23)</f>
        <v>5315</v>
      </c>
      <c r="F23" s="60">
        <f t="shared" si="9"/>
        <v>155</v>
      </c>
      <c r="G23" s="60">
        <f t="shared" si="9"/>
        <v>197</v>
      </c>
      <c r="H23" s="60">
        <f t="shared" si="9"/>
        <v>196</v>
      </c>
      <c r="I23" s="60">
        <f t="shared" si="9"/>
        <v>219</v>
      </c>
      <c r="J23" s="60">
        <f t="shared" si="9"/>
        <v>242</v>
      </c>
      <c r="K23" s="60">
        <f t="shared" si="9"/>
        <v>392</v>
      </c>
      <c r="L23" s="60">
        <f t="shared" si="9"/>
        <v>495</v>
      </c>
      <c r="M23" s="60">
        <f t="shared" si="9"/>
        <v>527</v>
      </c>
      <c r="N23" s="60">
        <f t="shared" si="9"/>
        <v>506</v>
      </c>
      <c r="O23" s="60">
        <f t="shared" si="9"/>
        <v>472</v>
      </c>
      <c r="P23" s="60">
        <f t="shared" si="9"/>
        <v>531</v>
      </c>
      <c r="Q23" s="60">
        <f t="shared" si="9"/>
        <v>584</v>
      </c>
      <c r="R23" s="61">
        <f t="shared" si="9"/>
        <v>799</v>
      </c>
    </row>
    <row r="24" spans="2:18" ht="15" customHeight="1">
      <c r="B24" s="49"/>
      <c r="C24" s="76"/>
      <c r="D24" s="51" t="s">
        <v>60</v>
      </c>
      <c r="E24" s="96">
        <f>SUM(F24:R24)</f>
        <v>99.999999999999986</v>
      </c>
      <c r="F24" s="97">
        <f>ROUND(F21/$E21*100,1)</f>
        <v>3.3</v>
      </c>
      <c r="G24" s="97">
        <f>ROUND(G21/$E21*100,1)</f>
        <v>4.3</v>
      </c>
      <c r="H24" s="97">
        <f>ROUND(H21/$E21*100,1)</f>
        <v>4.4000000000000004</v>
      </c>
      <c r="I24" s="97">
        <f>ROUND(I21/$E21*100,1)</f>
        <v>5</v>
      </c>
      <c r="J24" s="97">
        <f t="shared" ref="J24:Q24" si="10">ROUND(J21/$E21*100,1)</f>
        <v>5.0999999999999996</v>
      </c>
      <c r="K24" s="97">
        <f t="shared" si="10"/>
        <v>7.3</v>
      </c>
      <c r="L24" s="97">
        <f t="shared" si="10"/>
        <v>9.4</v>
      </c>
      <c r="M24" s="97">
        <f t="shared" si="10"/>
        <v>10.199999999999999</v>
      </c>
      <c r="N24" s="97">
        <f t="shared" si="10"/>
        <v>9.6</v>
      </c>
      <c r="O24" s="97">
        <f t="shared" si="10"/>
        <v>8.6999999999999993</v>
      </c>
      <c r="P24" s="97">
        <f>ROUND(P21/$E21*100,1)</f>
        <v>8.8000000000000007</v>
      </c>
      <c r="Q24" s="97">
        <f t="shared" si="10"/>
        <v>10.1</v>
      </c>
      <c r="R24" s="98">
        <f>ROUND(R21/$E21*100,1)-0.1</f>
        <v>13.8</v>
      </c>
    </row>
    <row r="25" spans="2:18" ht="18" hidden="1" customHeight="1" outlineLevel="1">
      <c r="B25" s="49"/>
      <c r="C25" s="62" t="s">
        <v>63</v>
      </c>
      <c r="D25" s="44" t="s">
        <v>44</v>
      </c>
      <c r="E25" s="45">
        <v>2367</v>
      </c>
      <c r="F25" s="47">
        <v>78</v>
      </c>
      <c r="G25" s="47">
        <v>90</v>
      </c>
      <c r="H25" s="47">
        <v>94</v>
      </c>
      <c r="I25" s="47">
        <v>111</v>
      </c>
      <c r="J25" s="47">
        <v>137</v>
      </c>
      <c r="K25" s="47">
        <v>179</v>
      </c>
      <c r="L25" s="47">
        <v>231</v>
      </c>
      <c r="M25" s="47">
        <v>230</v>
      </c>
      <c r="N25" s="47">
        <v>246</v>
      </c>
      <c r="O25" s="47">
        <v>178</v>
      </c>
      <c r="P25" s="47">
        <v>206</v>
      </c>
      <c r="Q25" s="47">
        <v>240</v>
      </c>
      <c r="R25" s="48">
        <v>347</v>
      </c>
    </row>
    <row r="26" spans="2:18" ht="18" hidden="1" customHeight="1" outlineLevel="1">
      <c r="B26" s="49"/>
      <c r="C26" s="49"/>
      <c r="D26" s="57" t="s">
        <v>61</v>
      </c>
      <c r="E26" s="58">
        <v>1233</v>
      </c>
      <c r="F26" s="60">
        <v>48</v>
      </c>
      <c r="G26" s="60">
        <v>57</v>
      </c>
      <c r="H26" s="60">
        <v>56</v>
      </c>
      <c r="I26" s="60">
        <v>69</v>
      </c>
      <c r="J26" s="60">
        <v>78</v>
      </c>
      <c r="K26" s="60">
        <v>95</v>
      </c>
      <c r="L26" s="60">
        <v>119</v>
      </c>
      <c r="M26" s="60">
        <v>121</v>
      </c>
      <c r="N26" s="60">
        <v>124</v>
      </c>
      <c r="O26" s="60">
        <v>96</v>
      </c>
      <c r="P26" s="60">
        <v>88</v>
      </c>
      <c r="Q26" s="60">
        <v>114</v>
      </c>
      <c r="R26" s="61">
        <v>168</v>
      </c>
    </row>
    <row r="27" spans="2:18" ht="18" hidden="1" customHeight="1" outlineLevel="1">
      <c r="B27" s="49"/>
      <c r="C27" s="71"/>
      <c r="D27" s="51" t="s">
        <v>62</v>
      </c>
      <c r="E27" s="58">
        <v>1134</v>
      </c>
      <c r="F27" s="60">
        <v>30</v>
      </c>
      <c r="G27" s="60">
        <v>33</v>
      </c>
      <c r="H27" s="60">
        <v>38</v>
      </c>
      <c r="I27" s="60">
        <v>42</v>
      </c>
      <c r="J27" s="60">
        <v>59</v>
      </c>
      <c r="K27" s="60">
        <v>84</v>
      </c>
      <c r="L27" s="60">
        <v>112</v>
      </c>
      <c r="M27" s="60">
        <v>109</v>
      </c>
      <c r="N27" s="60">
        <v>122</v>
      </c>
      <c r="O27" s="60">
        <v>82</v>
      </c>
      <c r="P27" s="60">
        <v>118</v>
      </c>
      <c r="Q27" s="60">
        <v>126</v>
      </c>
      <c r="R27" s="61">
        <v>179</v>
      </c>
    </row>
    <row r="28" spans="2:18" ht="18" hidden="1" customHeight="1" outlineLevel="1">
      <c r="B28" s="49"/>
      <c r="C28" s="62" t="s">
        <v>64</v>
      </c>
      <c r="D28" s="44" t="s">
        <v>44</v>
      </c>
      <c r="E28" s="45">
        <v>3763</v>
      </c>
      <c r="F28" s="47">
        <v>124</v>
      </c>
      <c r="G28" s="47">
        <v>181</v>
      </c>
      <c r="H28" s="47">
        <v>158</v>
      </c>
      <c r="I28" s="47">
        <v>196</v>
      </c>
      <c r="J28" s="47">
        <v>190</v>
      </c>
      <c r="K28" s="47">
        <v>279</v>
      </c>
      <c r="L28" s="47">
        <v>356</v>
      </c>
      <c r="M28" s="47">
        <v>388</v>
      </c>
      <c r="N28" s="47">
        <v>354</v>
      </c>
      <c r="O28" s="47">
        <v>323</v>
      </c>
      <c r="P28" s="47">
        <v>320</v>
      </c>
      <c r="Q28" s="47">
        <v>376</v>
      </c>
      <c r="R28" s="48">
        <v>518</v>
      </c>
    </row>
    <row r="29" spans="2:18" ht="18" hidden="1" customHeight="1" outlineLevel="1">
      <c r="B29" s="49"/>
      <c r="C29" s="49"/>
      <c r="D29" s="57" t="s">
        <v>61</v>
      </c>
      <c r="E29" s="58">
        <v>2003</v>
      </c>
      <c r="F29" s="60">
        <v>73</v>
      </c>
      <c r="G29" s="60">
        <v>101</v>
      </c>
      <c r="H29" s="60">
        <v>99</v>
      </c>
      <c r="I29" s="60">
        <v>120</v>
      </c>
      <c r="J29" s="60">
        <v>110</v>
      </c>
      <c r="K29" s="60">
        <v>146</v>
      </c>
      <c r="L29" s="60">
        <v>187</v>
      </c>
      <c r="M29" s="60">
        <v>215</v>
      </c>
      <c r="N29" s="60">
        <v>194</v>
      </c>
      <c r="O29" s="60">
        <v>166</v>
      </c>
      <c r="P29" s="60">
        <v>160</v>
      </c>
      <c r="Q29" s="60">
        <v>179</v>
      </c>
      <c r="R29" s="61">
        <v>253</v>
      </c>
    </row>
    <row r="30" spans="2:18" ht="18" hidden="1" customHeight="1" outlineLevel="1">
      <c r="B30" s="49"/>
      <c r="C30" s="71"/>
      <c r="D30" s="51" t="s">
        <v>62</v>
      </c>
      <c r="E30" s="58">
        <v>1760</v>
      </c>
      <c r="F30" s="60">
        <v>51</v>
      </c>
      <c r="G30" s="60">
        <v>80</v>
      </c>
      <c r="H30" s="60">
        <v>59</v>
      </c>
      <c r="I30" s="60">
        <v>76</v>
      </c>
      <c r="J30" s="60">
        <v>80</v>
      </c>
      <c r="K30" s="60">
        <v>133</v>
      </c>
      <c r="L30" s="60">
        <v>169</v>
      </c>
      <c r="M30" s="60">
        <v>173</v>
      </c>
      <c r="N30" s="60">
        <v>160</v>
      </c>
      <c r="O30" s="60">
        <v>157</v>
      </c>
      <c r="P30" s="60">
        <v>160</v>
      </c>
      <c r="Q30" s="60">
        <v>197</v>
      </c>
      <c r="R30" s="61">
        <v>265</v>
      </c>
    </row>
    <row r="31" spans="2:18" ht="18" hidden="1" customHeight="1" outlineLevel="1">
      <c r="B31" s="49"/>
      <c r="C31" s="62" t="s">
        <v>65</v>
      </c>
      <c r="D31" s="44" t="s">
        <v>44</v>
      </c>
      <c r="E31" s="45">
        <v>2438</v>
      </c>
      <c r="F31" s="47">
        <v>83</v>
      </c>
      <c r="G31" s="47">
        <v>105</v>
      </c>
      <c r="H31" s="47">
        <v>118</v>
      </c>
      <c r="I31" s="47">
        <v>130</v>
      </c>
      <c r="J31" s="47">
        <v>126</v>
      </c>
      <c r="K31" s="47">
        <v>173</v>
      </c>
      <c r="L31" s="47">
        <v>203</v>
      </c>
      <c r="M31" s="47">
        <v>233</v>
      </c>
      <c r="N31" s="47">
        <v>222</v>
      </c>
      <c r="O31" s="47">
        <v>240</v>
      </c>
      <c r="P31" s="47">
        <v>228</v>
      </c>
      <c r="Q31" s="47">
        <v>249</v>
      </c>
      <c r="R31" s="48">
        <v>328</v>
      </c>
    </row>
    <row r="32" spans="2:18" ht="18" hidden="1" customHeight="1" outlineLevel="1">
      <c r="B32" s="49"/>
      <c r="C32" s="49"/>
      <c r="D32" s="57" t="s">
        <v>61</v>
      </c>
      <c r="E32" s="58">
        <v>1313</v>
      </c>
      <c r="F32" s="60">
        <v>55</v>
      </c>
      <c r="G32" s="60">
        <v>67</v>
      </c>
      <c r="H32" s="60">
        <v>67</v>
      </c>
      <c r="I32" s="60">
        <v>81</v>
      </c>
      <c r="J32" s="60">
        <v>72</v>
      </c>
      <c r="K32" s="60">
        <v>87</v>
      </c>
      <c r="L32" s="60">
        <v>117</v>
      </c>
      <c r="M32" s="60">
        <v>124</v>
      </c>
      <c r="N32" s="60">
        <v>115</v>
      </c>
      <c r="O32" s="60">
        <v>122</v>
      </c>
      <c r="P32" s="60">
        <v>109</v>
      </c>
      <c r="Q32" s="60">
        <v>132</v>
      </c>
      <c r="R32" s="61">
        <v>165</v>
      </c>
    </row>
    <row r="33" spans="2:18" ht="18" hidden="1" customHeight="1" outlineLevel="1">
      <c r="B33" s="49"/>
      <c r="C33" s="71"/>
      <c r="D33" s="51" t="s">
        <v>62</v>
      </c>
      <c r="E33" s="58">
        <v>1125</v>
      </c>
      <c r="F33" s="60">
        <v>28</v>
      </c>
      <c r="G33" s="60">
        <v>38</v>
      </c>
      <c r="H33" s="60">
        <v>51</v>
      </c>
      <c r="I33" s="60">
        <v>49</v>
      </c>
      <c r="J33" s="60">
        <v>54</v>
      </c>
      <c r="K33" s="60">
        <v>86</v>
      </c>
      <c r="L33" s="60">
        <v>86</v>
      </c>
      <c r="M33" s="60">
        <v>109</v>
      </c>
      <c r="N33" s="60">
        <v>107</v>
      </c>
      <c r="O33" s="60">
        <v>118</v>
      </c>
      <c r="P33" s="60">
        <v>119</v>
      </c>
      <c r="Q33" s="60">
        <v>117</v>
      </c>
      <c r="R33" s="61">
        <v>163</v>
      </c>
    </row>
    <row r="34" spans="2:18" ht="18" hidden="1" customHeight="1" outlineLevel="1">
      <c r="B34" s="49"/>
      <c r="C34" s="62" t="s">
        <v>66</v>
      </c>
      <c r="D34" s="44" t="s">
        <v>44</v>
      </c>
      <c r="E34" s="45">
        <v>2715</v>
      </c>
      <c r="F34" s="47">
        <v>86</v>
      </c>
      <c r="G34" s="47">
        <v>113</v>
      </c>
      <c r="H34" s="47">
        <v>124</v>
      </c>
      <c r="I34" s="47">
        <v>127</v>
      </c>
      <c r="J34" s="47">
        <v>119</v>
      </c>
      <c r="K34" s="47">
        <v>191</v>
      </c>
      <c r="L34" s="47">
        <v>270</v>
      </c>
      <c r="M34" s="47">
        <v>296</v>
      </c>
      <c r="N34" s="47">
        <v>262</v>
      </c>
      <c r="O34" s="47">
        <v>235</v>
      </c>
      <c r="P34" s="47">
        <v>238</v>
      </c>
      <c r="Q34" s="47">
        <v>277</v>
      </c>
      <c r="R34" s="48">
        <v>377</v>
      </c>
    </row>
    <row r="35" spans="2:18" ht="18" hidden="1" customHeight="1" outlineLevel="1">
      <c r="B35" s="49"/>
      <c r="C35" s="49"/>
      <c r="D35" s="57" t="s">
        <v>61</v>
      </c>
      <c r="E35" s="58">
        <v>1419</v>
      </c>
      <c r="F35" s="60">
        <v>40</v>
      </c>
      <c r="G35" s="60">
        <v>67</v>
      </c>
      <c r="H35" s="60">
        <v>76</v>
      </c>
      <c r="I35" s="60">
        <v>75</v>
      </c>
      <c r="J35" s="60">
        <v>70</v>
      </c>
      <c r="K35" s="60">
        <v>102</v>
      </c>
      <c r="L35" s="60">
        <v>142</v>
      </c>
      <c r="M35" s="60">
        <v>160</v>
      </c>
      <c r="N35" s="60">
        <v>145</v>
      </c>
      <c r="O35" s="60">
        <v>120</v>
      </c>
      <c r="P35" s="60">
        <v>104</v>
      </c>
      <c r="Q35" s="60">
        <v>133</v>
      </c>
      <c r="R35" s="61">
        <v>185</v>
      </c>
    </row>
    <row r="36" spans="2:18" ht="18" hidden="1" customHeight="1" outlineLevel="1">
      <c r="B36" s="71"/>
      <c r="C36" s="71"/>
      <c r="D36" s="51" t="s">
        <v>62</v>
      </c>
      <c r="E36" s="77">
        <v>1296</v>
      </c>
      <c r="F36" s="79">
        <v>46</v>
      </c>
      <c r="G36" s="79">
        <v>46</v>
      </c>
      <c r="H36" s="79">
        <v>48</v>
      </c>
      <c r="I36" s="79">
        <v>52</v>
      </c>
      <c r="J36" s="79">
        <v>49</v>
      </c>
      <c r="K36" s="79">
        <v>89</v>
      </c>
      <c r="L36" s="79">
        <v>128</v>
      </c>
      <c r="M36" s="79">
        <v>136</v>
      </c>
      <c r="N36" s="79">
        <v>117</v>
      </c>
      <c r="O36" s="79">
        <v>115</v>
      </c>
      <c r="P36" s="79">
        <v>134</v>
      </c>
      <c r="Q36" s="79">
        <v>144</v>
      </c>
      <c r="R36" s="80">
        <v>192</v>
      </c>
    </row>
    <row r="37" spans="2:18" s="56" customFormat="1" ht="15" customHeight="1" collapsed="1">
      <c r="B37" s="674" t="s">
        <v>68</v>
      </c>
      <c r="C37" s="675"/>
      <c r="D37" s="44" t="s">
        <v>44</v>
      </c>
      <c r="E37" s="81">
        <f t="shared" ref="E37:E68" si="11">SUM(F37:R37)</f>
        <v>8403</v>
      </c>
      <c r="F37" s="83">
        <f>SUM(F38:F39)</f>
        <v>236</v>
      </c>
      <c r="G37" s="83">
        <f t="shared" ref="G37:R37" si="12">SUM(G38:G39)</f>
        <v>356</v>
      </c>
      <c r="H37" s="83">
        <f t="shared" si="12"/>
        <v>392</v>
      </c>
      <c r="I37" s="83">
        <f t="shared" si="12"/>
        <v>374</v>
      </c>
      <c r="J37" s="83">
        <f t="shared" si="12"/>
        <v>464</v>
      </c>
      <c r="K37" s="83">
        <f t="shared" si="12"/>
        <v>479</v>
      </c>
      <c r="L37" s="83">
        <f t="shared" si="12"/>
        <v>638</v>
      </c>
      <c r="M37" s="83">
        <f t="shared" si="12"/>
        <v>768</v>
      </c>
      <c r="N37" s="83">
        <f t="shared" si="12"/>
        <v>879</v>
      </c>
      <c r="O37" s="83">
        <f t="shared" si="12"/>
        <v>870</v>
      </c>
      <c r="P37" s="83">
        <f t="shared" si="12"/>
        <v>772</v>
      </c>
      <c r="Q37" s="83">
        <f t="shared" si="12"/>
        <v>743</v>
      </c>
      <c r="R37" s="84">
        <f t="shared" si="12"/>
        <v>1432</v>
      </c>
    </row>
    <row r="38" spans="2:18" s="56" customFormat="1" ht="15" customHeight="1">
      <c r="B38" s="49"/>
      <c r="D38" s="57" t="s">
        <v>61</v>
      </c>
      <c r="E38" s="58">
        <f t="shared" si="11"/>
        <v>4450</v>
      </c>
      <c r="F38" s="60">
        <f t="shared" ref="F38:R39" si="13">F42+F45+F48+F51</f>
        <v>140</v>
      </c>
      <c r="G38" s="60">
        <f t="shared" si="13"/>
        <v>201</v>
      </c>
      <c r="H38" s="60">
        <f t="shared" si="13"/>
        <v>241</v>
      </c>
      <c r="I38" s="60">
        <f t="shared" si="13"/>
        <v>235</v>
      </c>
      <c r="J38" s="60">
        <f t="shared" si="13"/>
        <v>258</v>
      </c>
      <c r="K38" s="60">
        <f t="shared" si="13"/>
        <v>282</v>
      </c>
      <c r="L38" s="60">
        <f t="shared" si="13"/>
        <v>320</v>
      </c>
      <c r="M38" s="60">
        <f t="shared" si="13"/>
        <v>407</v>
      </c>
      <c r="N38" s="60">
        <f t="shared" si="13"/>
        <v>449</v>
      </c>
      <c r="O38" s="60">
        <f t="shared" si="13"/>
        <v>475</v>
      </c>
      <c r="P38" s="60">
        <f t="shared" si="13"/>
        <v>399</v>
      </c>
      <c r="Q38" s="60">
        <f t="shared" si="13"/>
        <v>346</v>
      </c>
      <c r="R38" s="61">
        <f t="shared" si="13"/>
        <v>697</v>
      </c>
    </row>
    <row r="39" spans="2:18" ht="15" customHeight="1">
      <c r="B39" s="49"/>
      <c r="C39" s="56"/>
      <c r="D39" s="57" t="s">
        <v>62</v>
      </c>
      <c r="E39" s="58">
        <f t="shared" si="11"/>
        <v>3953</v>
      </c>
      <c r="F39" s="60">
        <f t="shared" si="13"/>
        <v>96</v>
      </c>
      <c r="G39" s="60">
        <f t="shared" si="13"/>
        <v>155</v>
      </c>
      <c r="H39" s="60">
        <f t="shared" si="13"/>
        <v>151</v>
      </c>
      <c r="I39" s="60">
        <f t="shared" si="13"/>
        <v>139</v>
      </c>
      <c r="J39" s="60">
        <f t="shared" si="13"/>
        <v>206</v>
      </c>
      <c r="K39" s="60">
        <f t="shared" si="13"/>
        <v>197</v>
      </c>
      <c r="L39" s="60">
        <f t="shared" si="13"/>
        <v>318</v>
      </c>
      <c r="M39" s="60">
        <f t="shared" si="13"/>
        <v>361</v>
      </c>
      <c r="N39" s="60">
        <f t="shared" si="13"/>
        <v>430</v>
      </c>
      <c r="O39" s="60">
        <f t="shared" si="13"/>
        <v>395</v>
      </c>
      <c r="P39" s="60">
        <f t="shared" si="13"/>
        <v>373</v>
      </c>
      <c r="Q39" s="60">
        <f t="shared" si="13"/>
        <v>397</v>
      </c>
      <c r="R39" s="61">
        <f t="shared" si="13"/>
        <v>735</v>
      </c>
    </row>
    <row r="40" spans="2:18" ht="15" customHeight="1">
      <c r="B40" s="49"/>
      <c r="C40" s="76"/>
      <c r="D40" s="51" t="s">
        <v>60</v>
      </c>
      <c r="E40" s="96">
        <f t="shared" si="11"/>
        <v>100</v>
      </c>
      <c r="F40" s="97">
        <f t="shared" ref="F40:R40" si="14">ROUND(F37/$E37*100,1)</f>
        <v>2.8</v>
      </c>
      <c r="G40" s="97">
        <f t="shared" si="14"/>
        <v>4.2</v>
      </c>
      <c r="H40" s="97">
        <f t="shared" si="14"/>
        <v>4.7</v>
      </c>
      <c r="I40" s="97">
        <f t="shared" si="14"/>
        <v>4.5</v>
      </c>
      <c r="J40" s="97">
        <f t="shared" si="14"/>
        <v>5.5</v>
      </c>
      <c r="K40" s="97">
        <f t="shared" si="14"/>
        <v>5.7</v>
      </c>
      <c r="L40" s="97">
        <f t="shared" si="14"/>
        <v>7.6</v>
      </c>
      <c r="M40" s="97">
        <f t="shared" si="14"/>
        <v>9.1</v>
      </c>
      <c r="N40" s="97">
        <f t="shared" si="14"/>
        <v>10.5</v>
      </c>
      <c r="O40" s="97">
        <f t="shared" si="14"/>
        <v>10.4</v>
      </c>
      <c r="P40" s="97">
        <f t="shared" si="14"/>
        <v>9.1999999999999993</v>
      </c>
      <c r="Q40" s="97">
        <f t="shared" si="14"/>
        <v>8.8000000000000007</v>
      </c>
      <c r="R40" s="98">
        <f t="shared" si="14"/>
        <v>17</v>
      </c>
    </row>
    <row r="41" spans="2:18" ht="15" hidden="1" customHeight="1" outlineLevel="1">
      <c r="B41" s="49"/>
      <c r="C41" s="62" t="s">
        <v>63</v>
      </c>
      <c r="D41" s="44" t="s">
        <v>44</v>
      </c>
      <c r="E41" s="45">
        <f t="shared" si="11"/>
        <v>1738</v>
      </c>
      <c r="F41" s="47">
        <f t="shared" ref="F41:R41" si="15">F42+F43</f>
        <v>39</v>
      </c>
      <c r="G41" s="47">
        <f t="shared" si="15"/>
        <v>71</v>
      </c>
      <c r="H41" s="47">
        <f t="shared" si="15"/>
        <v>77</v>
      </c>
      <c r="I41" s="47">
        <f t="shared" si="15"/>
        <v>67</v>
      </c>
      <c r="J41" s="47">
        <f t="shared" si="15"/>
        <v>87</v>
      </c>
      <c r="K41" s="47">
        <f t="shared" si="15"/>
        <v>109</v>
      </c>
      <c r="L41" s="47">
        <f t="shared" si="15"/>
        <v>140</v>
      </c>
      <c r="M41" s="47">
        <f t="shared" si="15"/>
        <v>161</v>
      </c>
      <c r="N41" s="47">
        <f t="shared" si="15"/>
        <v>179</v>
      </c>
      <c r="O41" s="47">
        <f t="shared" si="15"/>
        <v>209</v>
      </c>
      <c r="P41" s="47">
        <f t="shared" si="15"/>
        <v>148</v>
      </c>
      <c r="Q41" s="47">
        <f t="shared" si="15"/>
        <v>147</v>
      </c>
      <c r="R41" s="48">
        <f t="shared" si="15"/>
        <v>304</v>
      </c>
    </row>
    <row r="42" spans="2:18" ht="15" hidden="1" customHeight="1" outlineLevel="1">
      <c r="B42" s="49"/>
      <c r="C42" s="49"/>
      <c r="D42" s="57" t="s">
        <v>61</v>
      </c>
      <c r="E42" s="58">
        <f t="shared" si="11"/>
        <v>901</v>
      </c>
      <c r="F42" s="60">
        <v>22</v>
      </c>
      <c r="G42" s="60">
        <v>43</v>
      </c>
      <c r="H42" s="60">
        <v>46</v>
      </c>
      <c r="I42" s="60">
        <v>43</v>
      </c>
      <c r="J42" s="60">
        <v>50</v>
      </c>
      <c r="K42" s="60">
        <v>66</v>
      </c>
      <c r="L42" s="60">
        <v>71</v>
      </c>
      <c r="M42" s="60">
        <v>84</v>
      </c>
      <c r="N42" s="60">
        <v>86</v>
      </c>
      <c r="O42" s="60">
        <v>108</v>
      </c>
      <c r="P42" s="60">
        <v>78</v>
      </c>
      <c r="Q42" s="60">
        <v>65</v>
      </c>
      <c r="R42" s="61">
        <v>139</v>
      </c>
    </row>
    <row r="43" spans="2:18" ht="15" hidden="1" customHeight="1" outlineLevel="1">
      <c r="B43" s="49"/>
      <c r="C43" s="71"/>
      <c r="D43" s="51" t="s">
        <v>62</v>
      </c>
      <c r="E43" s="58">
        <f t="shared" si="11"/>
        <v>837</v>
      </c>
      <c r="F43" s="60">
        <v>17</v>
      </c>
      <c r="G43" s="60">
        <v>28</v>
      </c>
      <c r="H43" s="60">
        <v>31</v>
      </c>
      <c r="I43" s="60">
        <v>24</v>
      </c>
      <c r="J43" s="60">
        <v>37</v>
      </c>
      <c r="K43" s="60">
        <v>43</v>
      </c>
      <c r="L43" s="60">
        <v>69</v>
      </c>
      <c r="M43" s="60">
        <v>77</v>
      </c>
      <c r="N43" s="60">
        <v>93</v>
      </c>
      <c r="O43" s="60">
        <v>101</v>
      </c>
      <c r="P43" s="60">
        <v>70</v>
      </c>
      <c r="Q43" s="60">
        <v>82</v>
      </c>
      <c r="R43" s="61">
        <v>165</v>
      </c>
    </row>
    <row r="44" spans="2:18" ht="15" hidden="1" customHeight="1" outlineLevel="1">
      <c r="B44" s="49"/>
      <c r="C44" s="62" t="s">
        <v>64</v>
      </c>
      <c r="D44" s="44" t="s">
        <v>44</v>
      </c>
      <c r="E44" s="45">
        <f t="shared" si="11"/>
        <v>2991</v>
      </c>
      <c r="F44" s="47">
        <f t="shared" ref="F44:R44" si="16">F45+F46</f>
        <v>95</v>
      </c>
      <c r="G44" s="47">
        <f t="shared" si="16"/>
        <v>123</v>
      </c>
      <c r="H44" s="47">
        <f t="shared" si="16"/>
        <v>148</v>
      </c>
      <c r="I44" s="47">
        <f t="shared" si="16"/>
        <v>138</v>
      </c>
      <c r="J44" s="47">
        <f t="shared" si="16"/>
        <v>163</v>
      </c>
      <c r="K44" s="47">
        <f t="shared" si="16"/>
        <v>156</v>
      </c>
      <c r="L44" s="47">
        <f t="shared" si="16"/>
        <v>234</v>
      </c>
      <c r="M44" s="47">
        <f t="shared" si="16"/>
        <v>290</v>
      </c>
      <c r="N44" s="47">
        <f t="shared" si="16"/>
        <v>325</v>
      </c>
      <c r="O44" s="47">
        <f t="shared" si="16"/>
        <v>294</v>
      </c>
      <c r="P44" s="47">
        <f t="shared" si="16"/>
        <v>266</v>
      </c>
      <c r="Q44" s="47">
        <f t="shared" si="16"/>
        <v>258</v>
      </c>
      <c r="R44" s="48">
        <f t="shared" si="16"/>
        <v>501</v>
      </c>
    </row>
    <row r="45" spans="2:18" ht="15" hidden="1" customHeight="1" outlineLevel="1">
      <c r="B45" s="49"/>
      <c r="C45" s="49"/>
      <c r="D45" s="57" t="s">
        <v>61</v>
      </c>
      <c r="E45" s="58">
        <f t="shared" si="11"/>
        <v>1595</v>
      </c>
      <c r="F45" s="60">
        <v>59</v>
      </c>
      <c r="G45" s="60">
        <v>66</v>
      </c>
      <c r="H45" s="60">
        <v>92</v>
      </c>
      <c r="I45" s="60">
        <v>82</v>
      </c>
      <c r="J45" s="60">
        <v>89</v>
      </c>
      <c r="K45" s="60">
        <v>100</v>
      </c>
      <c r="L45" s="60">
        <v>113</v>
      </c>
      <c r="M45" s="60">
        <v>150</v>
      </c>
      <c r="N45" s="60">
        <v>174</v>
      </c>
      <c r="O45" s="60">
        <v>171</v>
      </c>
      <c r="P45" s="60">
        <v>139</v>
      </c>
      <c r="Q45" s="60">
        <v>124</v>
      </c>
      <c r="R45" s="61">
        <v>236</v>
      </c>
    </row>
    <row r="46" spans="2:18" ht="15" hidden="1" customHeight="1" outlineLevel="1">
      <c r="B46" s="49"/>
      <c r="C46" s="71"/>
      <c r="D46" s="51" t="s">
        <v>62</v>
      </c>
      <c r="E46" s="58">
        <f t="shared" si="11"/>
        <v>1396</v>
      </c>
      <c r="F46" s="60">
        <v>36</v>
      </c>
      <c r="G46" s="60">
        <v>57</v>
      </c>
      <c r="H46" s="60">
        <v>56</v>
      </c>
      <c r="I46" s="60">
        <v>56</v>
      </c>
      <c r="J46" s="60">
        <v>74</v>
      </c>
      <c r="K46" s="60">
        <v>56</v>
      </c>
      <c r="L46" s="60">
        <v>121</v>
      </c>
      <c r="M46" s="60">
        <v>140</v>
      </c>
      <c r="N46" s="60">
        <v>151</v>
      </c>
      <c r="O46" s="60">
        <v>123</v>
      </c>
      <c r="P46" s="60">
        <v>127</v>
      </c>
      <c r="Q46" s="60">
        <v>134</v>
      </c>
      <c r="R46" s="61">
        <v>265</v>
      </c>
    </row>
    <row r="47" spans="2:18" ht="15" hidden="1" customHeight="1" outlineLevel="1">
      <c r="B47" s="49"/>
      <c r="C47" s="62" t="s">
        <v>65</v>
      </c>
      <c r="D47" s="44" t="s">
        <v>44</v>
      </c>
      <c r="E47" s="45">
        <f t="shared" si="11"/>
        <v>2041</v>
      </c>
      <c r="F47" s="47">
        <f t="shared" ref="F47:R47" si="17">F48+F49</f>
        <v>60</v>
      </c>
      <c r="G47" s="47">
        <f t="shared" si="17"/>
        <v>81</v>
      </c>
      <c r="H47" s="47">
        <f t="shared" si="17"/>
        <v>99</v>
      </c>
      <c r="I47" s="47">
        <f t="shared" si="17"/>
        <v>109</v>
      </c>
      <c r="J47" s="47">
        <f t="shared" si="17"/>
        <v>115</v>
      </c>
      <c r="K47" s="47">
        <f t="shared" si="17"/>
        <v>114</v>
      </c>
      <c r="L47" s="47">
        <f t="shared" si="17"/>
        <v>149</v>
      </c>
      <c r="M47" s="47">
        <f t="shared" si="17"/>
        <v>161</v>
      </c>
      <c r="N47" s="47">
        <f t="shared" si="17"/>
        <v>197</v>
      </c>
      <c r="O47" s="47">
        <f t="shared" si="17"/>
        <v>197</v>
      </c>
      <c r="P47" s="47">
        <f t="shared" si="17"/>
        <v>215</v>
      </c>
      <c r="Q47" s="47">
        <f t="shared" si="17"/>
        <v>182</v>
      </c>
      <c r="R47" s="48">
        <f t="shared" si="17"/>
        <v>362</v>
      </c>
    </row>
    <row r="48" spans="2:18" ht="15" hidden="1" customHeight="1" outlineLevel="1">
      <c r="B48" s="49"/>
      <c r="C48" s="49"/>
      <c r="D48" s="57" t="s">
        <v>61</v>
      </c>
      <c r="E48" s="58">
        <f t="shared" si="11"/>
        <v>1091</v>
      </c>
      <c r="F48" s="60">
        <v>35</v>
      </c>
      <c r="G48" s="60">
        <v>56</v>
      </c>
      <c r="H48" s="60">
        <v>64</v>
      </c>
      <c r="I48" s="60">
        <v>64</v>
      </c>
      <c r="J48" s="60">
        <v>68</v>
      </c>
      <c r="K48" s="60">
        <v>59</v>
      </c>
      <c r="L48" s="60">
        <v>76</v>
      </c>
      <c r="M48" s="60">
        <v>84</v>
      </c>
      <c r="N48" s="60">
        <v>104</v>
      </c>
      <c r="O48" s="60">
        <v>97</v>
      </c>
      <c r="P48" s="60">
        <v>112</v>
      </c>
      <c r="Q48" s="60">
        <v>86</v>
      </c>
      <c r="R48" s="61">
        <v>186</v>
      </c>
    </row>
    <row r="49" spans="2:18" ht="15" hidden="1" customHeight="1" outlineLevel="1">
      <c r="B49" s="49"/>
      <c r="C49" s="71"/>
      <c r="D49" s="51" t="s">
        <v>62</v>
      </c>
      <c r="E49" s="58">
        <f t="shared" si="11"/>
        <v>950</v>
      </c>
      <c r="F49" s="60">
        <v>25</v>
      </c>
      <c r="G49" s="60">
        <v>25</v>
      </c>
      <c r="H49" s="60">
        <v>35</v>
      </c>
      <c r="I49" s="60">
        <v>45</v>
      </c>
      <c r="J49" s="60">
        <v>47</v>
      </c>
      <c r="K49" s="60">
        <v>55</v>
      </c>
      <c r="L49" s="60">
        <v>73</v>
      </c>
      <c r="M49" s="60">
        <v>77</v>
      </c>
      <c r="N49" s="60">
        <v>93</v>
      </c>
      <c r="O49" s="60">
        <v>100</v>
      </c>
      <c r="P49" s="60">
        <v>103</v>
      </c>
      <c r="Q49" s="60">
        <v>96</v>
      </c>
      <c r="R49" s="61">
        <v>176</v>
      </c>
    </row>
    <row r="50" spans="2:18" ht="15" hidden="1" customHeight="1" outlineLevel="1">
      <c r="B50" s="49"/>
      <c r="C50" s="62" t="s">
        <v>66</v>
      </c>
      <c r="D50" s="44" t="s">
        <v>44</v>
      </c>
      <c r="E50" s="45">
        <f t="shared" si="11"/>
        <v>1633</v>
      </c>
      <c r="F50" s="47">
        <f t="shared" ref="F50:R50" si="18">F51+F52</f>
        <v>42</v>
      </c>
      <c r="G50" s="47">
        <f t="shared" si="18"/>
        <v>81</v>
      </c>
      <c r="H50" s="47">
        <f t="shared" si="18"/>
        <v>68</v>
      </c>
      <c r="I50" s="47">
        <f t="shared" si="18"/>
        <v>60</v>
      </c>
      <c r="J50" s="47">
        <f t="shared" si="18"/>
        <v>99</v>
      </c>
      <c r="K50" s="47">
        <f t="shared" si="18"/>
        <v>100</v>
      </c>
      <c r="L50" s="47">
        <f t="shared" si="18"/>
        <v>115</v>
      </c>
      <c r="M50" s="47">
        <f t="shared" si="18"/>
        <v>156</v>
      </c>
      <c r="N50" s="47">
        <f t="shared" si="18"/>
        <v>178</v>
      </c>
      <c r="O50" s="47">
        <f t="shared" si="18"/>
        <v>170</v>
      </c>
      <c r="P50" s="47">
        <f t="shared" si="18"/>
        <v>143</v>
      </c>
      <c r="Q50" s="47">
        <f t="shared" si="18"/>
        <v>156</v>
      </c>
      <c r="R50" s="48">
        <f t="shared" si="18"/>
        <v>265</v>
      </c>
    </row>
    <row r="51" spans="2:18" ht="15" hidden="1" customHeight="1" outlineLevel="1">
      <c r="B51" s="49"/>
      <c r="C51" s="49"/>
      <c r="D51" s="57" t="s">
        <v>61</v>
      </c>
      <c r="E51" s="58">
        <f t="shared" si="11"/>
        <v>863</v>
      </c>
      <c r="F51" s="60">
        <v>24</v>
      </c>
      <c r="G51" s="60">
        <v>36</v>
      </c>
      <c r="H51" s="60">
        <v>39</v>
      </c>
      <c r="I51" s="60">
        <v>46</v>
      </c>
      <c r="J51" s="60">
        <v>51</v>
      </c>
      <c r="K51" s="60">
        <v>57</v>
      </c>
      <c r="L51" s="60">
        <v>60</v>
      </c>
      <c r="M51" s="60">
        <v>89</v>
      </c>
      <c r="N51" s="60">
        <v>85</v>
      </c>
      <c r="O51" s="60">
        <v>99</v>
      </c>
      <c r="P51" s="60">
        <v>70</v>
      </c>
      <c r="Q51" s="60">
        <v>71</v>
      </c>
      <c r="R51" s="61">
        <v>136</v>
      </c>
    </row>
    <row r="52" spans="2:18" ht="15" hidden="1" customHeight="1" outlineLevel="1">
      <c r="B52" s="71"/>
      <c r="C52" s="71"/>
      <c r="D52" s="51" t="s">
        <v>62</v>
      </c>
      <c r="E52" s="77">
        <f t="shared" si="11"/>
        <v>770</v>
      </c>
      <c r="F52" s="79">
        <v>18</v>
      </c>
      <c r="G52" s="79">
        <v>45</v>
      </c>
      <c r="H52" s="79">
        <v>29</v>
      </c>
      <c r="I52" s="79">
        <v>14</v>
      </c>
      <c r="J52" s="79">
        <v>48</v>
      </c>
      <c r="K52" s="79">
        <v>43</v>
      </c>
      <c r="L52" s="79">
        <v>55</v>
      </c>
      <c r="M52" s="79">
        <v>67</v>
      </c>
      <c r="N52" s="79">
        <v>93</v>
      </c>
      <c r="O52" s="79">
        <v>71</v>
      </c>
      <c r="P52" s="79">
        <v>73</v>
      </c>
      <c r="Q52" s="79">
        <v>85</v>
      </c>
      <c r="R52" s="80">
        <v>129</v>
      </c>
    </row>
    <row r="53" spans="2:18" ht="15" customHeight="1" collapsed="1">
      <c r="B53" s="674" t="s">
        <v>69</v>
      </c>
      <c r="C53" s="675"/>
      <c r="D53" s="44" t="s">
        <v>44</v>
      </c>
      <c r="E53" s="81">
        <f t="shared" si="11"/>
        <v>5780</v>
      </c>
      <c r="F53" s="83">
        <f>SUM(F54:F55)</f>
        <v>97</v>
      </c>
      <c r="G53" s="83">
        <f t="shared" ref="G53:R53" si="19">SUM(G54:G55)</f>
        <v>168</v>
      </c>
      <c r="H53" s="83">
        <f t="shared" si="19"/>
        <v>261</v>
      </c>
      <c r="I53" s="83">
        <f t="shared" si="19"/>
        <v>259</v>
      </c>
      <c r="J53" s="83">
        <f t="shared" si="19"/>
        <v>264</v>
      </c>
      <c r="K53" s="83">
        <f t="shared" si="19"/>
        <v>351</v>
      </c>
      <c r="L53" s="83">
        <f t="shared" si="19"/>
        <v>321</v>
      </c>
      <c r="M53" s="83">
        <f t="shared" si="19"/>
        <v>493</v>
      </c>
      <c r="N53" s="83">
        <f t="shared" si="19"/>
        <v>600</v>
      </c>
      <c r="O53" s="83">
        <f t="shared" si="19"/>
        <v>715</v>
      </c>
      <c r="P53" s="83">
        <f t="shared" si="19"/>
        <v>692</v>
      </c>
      <c r="Q53" s="83">
        <f t="shared" si="19"/>
        <v>563</v>
      </c>
      <c r="R53" s="84">
        <f t="shared" si="19"/>
        <v>996</v>
      </c>
    </row>
    <row r="54" spans="2:18" ht="15" customHeight="1">
      <c r="B54" s="49"/>
      <c r="C54" s="50"/>
      <c r="D54" s="57" t="s">
        <v>61</v>
      </c>
      <c r="E54" s="58">
        <f t="shared" si="11"/>
        <v>3227</v>
      </c>
      <c r="F54" s="60">
        <f t="shared" ref="F54:R55" si="20">F58+F61+F64+F67</f>
        <v>52</v>
      </c>
      <c r="G54" s="60">
        <f t="shared" si="20"/>
        <v>108</v>
      </c>
      <c r="H54" s="60">
        <f t="shared" si="20"/>
        <v>159</v>
      </c>
      <c r="I54" s="60">
        <f t="shared" si="20"/>
        <v>176</v>
      </c>
      <c r="J54" s="60">
        <f t="shared" si="20"/>
        <v>175</v>
      </c>
      <c r="K54" s="60">
        <f t="shared" si="20"/>
        <v>205</v>
      </c>
      <c r="L54" s="60">
        <f t="shared" si="20"/>
        <v>193</v>
      </c>
      <c r="M54" s="60">
        <f t="shared" si="20"/>
        <v>263</v>
      </c>
      <c r="N54" s="60">
        <f t="shared" si="20"/>
        <v>324</v>
      </c>
      <c r="O54" s="60">
        <f t="shared" si="20"/>
        <v>380</v>
      </c>
      <c r="P54" s="60">
        <f t="shared" si="20"/>
        <v>390</v>
      </c>
      <c r="Q54" s="60">
        <f t="shared" si="20"/>
        <v>297</v>
      </c>
      <c r="R54" s="61">
        <f t="shared" si="20"/>
        <v>505</v>
      </c>
    </row>
    <row r="55" spans="2:18" ht="15" customHeight="1">
      <c r="B55" s="49"/>
      <c r="C55" s="50"/>
      <c r="D55" s="57" t="s">
        <v>62</v>
      </c>
      <c r="E55" s="58">
        <f t="shared" si="11"/>
        <v>2553</v>
      </c>
      <c r="F55" s="60">
        <f t="shared" si="20"/>
        <v>45</v>
      </c>
      <c r="G55" s="60">
        <f t="shared" si="20"/>
        <v>60</v>
      </c>
      <c r="H55" s="60">
        <f t="shared" si="20"/>
        <v>102</v>
      </c>
      <c r="I55" s="60">
        <f t="shared" si="20"/>
        <v>83</v>
      </c>
      <c r="J55" s="60">
        <f t="shared" si="20"/>
        <v>89</v>
      </c>
      <c r="K55" s="60">
        <f t="shared" si="20"/>
        <v>146</v>
      </c>
      <c r="L55" s="60">
        <f t="shared" si="20"/>
        <v>128</v>
      </c>
      <c r="M55" s="60">
        <f t="shared" si="20"/>
        <v>230</v>
      </c>
      <c r="N55" s="60">
        <f t="shared" si="20"/>
        <v>276</v>
      </c>
      <c r="O55" s="60">
        <f t="shared" si="20"/>
        <v>335</v>
      </c>
      <c r="P55" s="60">
        <f t="shared" si="20"/>
        <v>302</v>
      </c>
      <c r="Q55" s="60">
        <f t="shared" si="20"/>
        <v>266</v>
      </c>
      <c r="R55" s="61">
        <f t="shared" si="20"/>
        <v>491</v>
      </c>
    </row>
    <row r="56" spans="2:18" ht="15" customHeight="1">
      <c r="B56" s="71"/>
      <c r="C56" s="125"/>
      <c r="D56" s="51" t="s">
        <v>60</v>
      </c>
      <c r="E56" s="96">
        <f t="shared" si="11"/>
        <v>100.1</v>
      </c>
      <c r="F56" s="97">
        <f t="shared" ref="F56:R56" si="21">ROUND(F53/$E53*100,1)</f>
        <v>1.7</v>
      </c>
      <c r="G56" s="97">
        <f t="shared" si="21"/>
        <v>2.9</v>
      </c>
      <c r="H56" s="97">
        <f t="shared" si="21"/>
        <v>4.5</v>
      </c>
      <c r="I56" s="97">
        <f t="shared" si="21"/>
        <v>4.5</v>
      </c>
      <c r="J56" s="97">
        <f t="shared" si="21"/>
        <v>4.5999999999999996</v>
      </c>
      <c r="K56" s="97">
        <f t="shared" si="21"/>
        <v>6.1</v>
      </c>
      <c r="L56" s="97">
        <f t="shared" si="21"/>
        <v>5.6</v>
      </c>
      <c r="M56" s="97">
        <f t="shared" si="21"/>
        <v>8.5</v>
      </c>
      <c r="N56" s="97">
        <f t="shared" si="21"/>
        <v>10.4</v>
      </c>
      <c r="O56" s="97">
        <f t="shared" si="21"/>
        <v>12.4</v>
      </c>
      <c r="P56" s="97">
        <f t="shared" si="21"/>
        <v>12</v>
      </c>
      <c r="Q56" s="97">
        <f t="shared" si="21"/>
        <v>9.6999999999999993</v>
      </c>
      <c r="R56" s="98">
        <f t="shared" si="21"/>
        <v>17.2</v>
      </c>
    </row>
    <row r="57" spans="2:18" ht="15" hidden="1" customHeight="1" outlineLevel="1">
      <c r="B57" s="49"/>
      <c r="C57" s="49" t="s">
        <v>63</v>
      </c>
      <c r="D57" s="44" t="s">
        <v>44</v>
      </c>
      <c r="E57" s="45">
        <f t="shared" si="11"/>
        <v>1208</v>
      </c>
      <c r="F57" s="47">
        <f t="shared" ref="F57:R57" si="22">F58+F59</f>
        <v>17</v>
      </c>
      <c r="G57" s="47">
        <f t="shared" si="22"/>
        <v>28</v>
      </c>
      <c r="H57" s="47">
        <f t="shared" si="22"/>
        <v>51</v>
      </c>
      <c r="I57" s="47">
        <f t="shared" si="22"/>
        <v>40</v>
      </c>
      <c r="J57" s="47">
        <f t="shared" si="22"/>
        <v>48</v>
      </c>
      <c r="K57" s="47">
        <f t="shared" si="22"/>
        <v>72</v>
      </c>
      <c r="L57" s="47">
        <f t="shared" si="22"/>
        <v>78</v>
      </c>
      <c r="M57" s="47">
        <f t="shared" si="22"/>
        <v>113</v>
      </c>
      <c r="N57" s="47">
        <f t="shared" si="22"/>
        <v>122</v>
      </c>
      <c r="O57" s="47">
        <f t="shared" si="22"/>
        <v>133</v>
      </c>
      <c r="P57" s="47">
        <f t="shared" si="22"/>
        <v>175</v>
      </c>
      <c r="Q57" s="47">
        <f t="shared" si="22"/>
        <v>113</v>
      </c>
      <c r="R57" s="48">
        <f t="shared" si="22"/>
        <v>218</v>
      </c>
    </row>
    <row r="58" spans="2:18" ht="15" hidden="1" customHeight="1" outlineLevel="1">
      <c r="B58" s="49"/>
      <c r="C58" s="49"/>
      <c r="D58" s="57" t="s">
        <v>61</v>
      </c>
      <c r="E58" s="58">
        <f t="shared" si="11"/>
        <v>665</v>
      </c>
      <c r="F58" s="60">
        <v>11</v>
      </c>
      <c r="G58" s="60">
        <v>19</v>
      </c>
      <c r="H58" s="60">
        <v>28</v>
      </c>
      <c r="I58" s="60">
        <v>27</v>
      </c>
      <c r="J58" s="60">
        <v>38</v>
      </c>
      <c r="K58" s="60">
        <v>38</v>
      </c>
      <c r="L58" s="60">
        <v>52</v>
      </c>
      <c r="M58" s="60">
        <v>58</v>
      </c>
      <c r="N58" s="60">
        <v>66</v>
      </c>
      <c r="O58" s="60">
        <v>67</v>
      </c>
      <c r="P58" s="60">
        <v>90</v>
      </c>
      <c r="Q58" s="60">
        <v>62</v>
      </c>
      <c r="R58" s="61">
        <v>109</v>
      </c>
    </row>
    <row r="59" spans="2:18" ht="15" hidden="1" customHeight="1" outlineLevel="1">
      <c r="B59" s="49"/>
      <c r="C59" s="71"/>
      <c r="D59" s="51" t="s">
        <v>62</v>
      </c>
      <c r="E59" s="58">
        <f t="shared" si="11"/>
        <v>543</v>
      </c>
      <c r="F59" s="60">
        <v>6</v>
      </c>
      <c r="G59" s="60">
        <v>9</v>
      </c>
      <c r="H59" s="60">
        <v>23</v>
      </c>
      <c r="I59" s="60">
        <v>13</v>
      </c>
      <c r="J59" s="60">
        <v>10</v>
      </c>
      <c r="K59" s="60">
        <v>34</v>
      </c>
      <c r="L59" s="60">
        <v>26</v>
      </c>
      <c r="M59" s="60">
        <v>55</v>
      </c>
      <c r="N59" s="60">
        <v>56</v>
      </c>
      <c r="O59" s="60">
        <v>66</v>
      </c>
      <c r="P59" s="60">
        <v>85</v>
      </c>
      <c r="Q59" s="60">
        <v>51</v>
      </c>
      <c r="R59" s="61">
        <v>109</v>
      </c>
    </row>
    <row r="60" spans="2:18" ht="15" hidden="1" customHeight="1" outlineLevel="1">
      <c r="B60" s="49"/>
      <c r="C60" s="62" t="s">
        <v>64</v>
      </c>
      <c r="D60" s="44" t="s">
        <v>44</v>
      </c>
      <c r="E60" s="45">
        <f t="shared" si="11"/>
        <v>2117</v>
      </c>
      <c r="F60" s="47">
        <f t="shared" ref="F60:R60" si="23">F61+F62</f>
        <v>39</v>
      </c>
      <c r="G60" s="47">
        <f t="shared" si="23"/>
        <v>71</v>
      </c>
      <c r="H60" s="47">
        <f t="shared" si="23"/>
        <v>97</v>
      </c>
      <c r="I60" s="47">
        <f t="shared" si="23"/>
        <v>106</v>
      </c>
      <c r="J60" s="47">
        <f t="shared" si="23"/>
        <v>107</v>
      </c>
      <c r="K60" s="47">
        <f t="shared" si="23"/>
        <v>114</v>
      </c>
      <c r="L60" s="47">
        <f t="shared" si="23"/>
        <v>102</v>
      </c>
      <c r="M60" s="47">
        <f t="shared" si="23"/>
        <v>186</v>
      </c>
      <c r="N60" s="47">
        <f t="shared" si="23"/>
        <v>239</v>
      </c>
      <c r="O60" s="47">
        <f t="shared" si="23"/>
        <v>276</v>
      </c>
      <c r="P60" s="47">
        <f t="shared" si="23"/>
        <v>226</v>
      </c>
      <c r="Q60" s="47">
        <f t="shared" si="23"/>
        <v>202</v>
      </c>
      <c r="R60" s="48">
        <f t="shared" si="23"/>
        <v>352</v>
      </c>
    </row>
    <row r="61" spans="2:18" ht="15" hidden="1" customHeight="1" outlineLevel="1">
      <c r="B61" s="49"/>
      <c r="C61" s="49"/>
      <c r="D61" s="57" t="s">
        <v>61</v>
      </c>
      <c r="E61" s="58">
        <f t="shared" si="11"/>
        <v>1183</v>
      </c>
      <c r="F61" s="60">
        <v>18</v>
      </c>
      <c r="G61" s="60">
        <v>40</v>
      </c>
      <c r="H61" s="60">
        <v>59</v>
      </c>
      <c r="I61" s="60">
        <v>73</v>
      </c>
      <c r="J61" s="60">
        <v>70</v>
      </c>
      <c r="K61" s="60">
        <v>71</v>
      </c>
      <c r="L61" s="60">
        <v>60</v>
      </c>
      <c r="M61" s="60">
        <v>100</v>
      </c>
      <c r="N61" s="60">
        <v>127</v>
      </c>
      <c r="O61" s="60">
        <v>148</v>
      </c>
      <c r="P61" s="60">
        <v>139</v>
      </c>
      <c r="Q61" s="60">
        <v>101</v>
      </c>
      <c r="R61" s="61">
        <v>177</v>
      </c>
    </row>
    <row r="62" spans="2:18" ht="15" hidden="1" customHeight="1" outlineLevel="1">
      <c r="B62" s="49"/>
      <c r="C62" s="71"/>
      <c r="D62" s="51" t="s">
        <v>62</v>
      </c>
      <c r="E62" s="58">
        <f t="shared" si="11"/>
        <v>934</v>
      </c>
      <c r="F62" s="60">
        <v>21</v>
      </c>
      <c r="G62" s="60">
        <v>31</v>
      </c>
      <c r="H62" s="60">
        <v>38</v>
      </c>
      <c r="I62" s="60">
        <v>33</v>
      </c>
      <c r="J62" s="60">
        <v>37</v>
      </c>
      <c r="K62" s="60">
        <v>43</v>
      </c>
      <c r="L62" s="60">
        <v>42</v>
      </c>
      <c r="M62" s="60">
        <v>86</v>
      </c>
      <c r="N62" s="60">
        <v>112</v>
      </c>
      <c r="O62" s="60">
        <v>128</v>
      </c>
      <c r="P62" s="60">
        <v>87</v>
      </c>
      <c r="Q62" s="60">
        <v>101</v>
      </c>
      <c r="R62" s="61">
        <v>175</v>
      </c>
    </row>
    <row r="63" spans="2:18" ht="15" hidden="1" customHeight="1" outlineLevel="1">
      <c r="B63" s="49"/>
      <c r="C63" s="62" t="s">
        <v>65</v>
      </c>
      <c r="D63" s="44" t="s">
        <v>44</v>
      </c>
      <c r="E63" s="45">
        <f t="shared" si="11"/>
        <v>1389</v>
      </c>
      <c r="F63" s="47">
        <f t="shared" ref="F63:R63" si="24">F64+F65</f>
        <v>22</v>
      </c>
      <c r="G63" s="47">
        <f t="shared" si="24"/>
        <v>40</v>
      </c>
      <c r="H63" s="47">
        <f t="shared" si="24"/>
        <v>59</v>
      </c>
      <c r="I63" s="47">
        <f t="shared" si="24"/>
        <v>64</v>
      </c>
      <c r="J63" s="47">
        <f t="shared" si="24"/>
        <v>67</v>
      </c>
      <c r="K63" s="47">
        <f t="shared" si="24"/>
        <v>94</v>
      </c>
      <c r="L63" s="47">
        <f t="shared" si="24"/>
        <v>77</v>
      </c>
      <c r="M63" s="47">
        <f t="shared" si="24"/>
        <v>110</v>
      </c>
      <c r="N63" s="47">
        <f t="shared" si="24"/>
        <v>128</v>
      </c>
      <c r="O63" s="47">
        <f t="shared" si="24"/>
        <v>171</v>
      </c>
      <c r="P63" s="47">
        <f t="shared" si="24"/>
        <v>161</v>
      </c>
      <c r="Q63" s="47">
        <f t="shared" si="24"/>
        <v>157</v>
      </c>
      <c r="R63" s="48">
        <f t="shared" si="24"/>
        <v>239</v>
      </c>
    </row>
    <row r="64" spans="2:18" ht="15" hidden="1" customHeight="1" outlineLevel="1">
      <c r="B64" s="49"/>
      <c r="C64" s="49"/>
      <c r="D64" s="57" t="s">
        <v>61</v>
      </c>
      <c r="E64" s="58">
        <f t="shared" si="11"/>
        <v>757</v>
      </c>
      <c r="F64" s="60">
        <v>13</v>
      </c>
      <c r="G64" s="60">
        <v>29</v>
      </c>
      <c r="H64" s="60">
        <v>36</v>
      </c>
      <c r="I64" s="60">
        <v>40</v>
      </c>
      <c r="J64" s="60">
        <v>37</v>
      </c>
      <c r="K64" s="60">
        <v>55</v>
      </c>
      <c r="L64" s="60">
        <v>46</v>
      </c>
      <c r="M64" s="60">
        <v>54</v>
      </c>
      <c r="N64" s="60">
        <v>67</v>
      </c>
      <c r="O64" s="60">
        <v>91</v>
      </c>
      <c r="P64" s="60">
        <v>82</v>
      </c>
      <c r="Q64" s="60">
        <v>87</v>
      </c>
      <c r="R64" s="61">
        <v>120</v>
      </c>
    </row>
    <row r="65" spans="2:18" ht="15" hidden="1" customHeight="1" outlineLevel="1">
      <c r="B65" s="49"/>
      <c r="C65" s="71"/>
      <c r="D65" s="51" t="s">
        <v>62</v>
      </c>
      <c r="E65" s="58">
        <f t="shared" si="11"/>
        <v>632</v>
      </c>
      <c r="F65" s="60">
        <v>9</v>
      </c>
      <c r="G65" s="60">
        <v>11</v>
      </c>
      <c r="H65" s="60">
        <v>23</v>
      </c>
      <c r="I65" s="60">
        <v>24</v>
      </c>
      <c r="J65" s="60">
        <v>30</v>
      </c>
      <c r="K65" s="60">
        <v>39</v>
      </c>
      <c r="L65" s="60">
        <v>31</v>
      </c>
      <c r="M65" s="60">
        <v>56</v>
      </c>
      <c r="N65" s="60">
        <v>61</v>
      </c>
      <c r="O65" s="60">
        <v>80</v>
      </c>
      <c r="P65" s="60">
        <v>79</v>
      </c>
      <c r="Q65" s="60">
        <v>70</v>
      </c>
      <c r="R65" s="61">
        <v>119</v>
      </c>
    </row>
    <row r="66" spans="2:18" ht="15" hidden="1" customHeight="1" outlineLevel="1">
      <c r="B66" s="49"/>
      <c r="C66" s="62" t="s">
        <v>66</v>
      </c>
      <c r="D66" s="44" t="s">
        <v>44</v>
      </c>
      <c r="E66" s="45">
        <f t="shared" si="11"/>
        <v>1066</v>
      </c>
      <c r="F66" s="47">
        <f t="shared" ref="F66:R66" si="25">F67+F68</f>
        <v>19</v>
      </c>
      <c r="G66" s="47">
        <f t="shared" si="25"/>
        <v>29</v>
      </c>
      <c r="H66" s="47">
        <f t="shared" si="25"/>
        <v>54</v>
      </c>
      <c r="I66" s="47">
        <f t="shared" si="25"/>
        <v>49</v>
      </c>
      <c r="J66" s="47">
        <f t="shared" si="25"/>
        <v>42</v>
      </c>
      <c r="K66" s="47">
        <f t="shared" si="25"/>
        <v>71</v>
      </c>
      <c r="L66" s="47">
        <f t="shared" si="25"/>
        <v>64</v>
      </c>
      <c r="M66" s="47">
        <f t="shared" si="25"/>
        <v>84</v>
      </c>
      <c r="N66" s="47">
        <f t="shared" si="25"/>
        <v>111</v>
      </c>
      <c r="O66" s="47">
        <f t="shared" si="25"/>
        <v>135</v>
      </c>
      <c r="P66" s="47">
        <f t="shared" si="25"/>
        <v>130</v>
      </c>
      <c r="Q66" s="47">
        <f t="shared" si="25"/>
        <v>91</v>
      </c>
      <c r="R66" s="48">
        <f t="shared" si="25"/>
        <v>187</v>
      </c>
    </row>
    <row r="67" spans="2:18" ht="15" hidden="1" customHeight="1" outlineLevel="1">
      <c r="B67" s="49"/>
      <c r="C67" s="49"/>
      <c r="D67" s="57" t="s">
        <v>61</v>
      </c>
      <c r="E67" s="58">
        <f t="shared" si="11"/>
        <v>622</v>
      </c>
      <c r="F67" s="60">
        <v>10</v>
      </c>
      <c r="G67" s="60">
        <v>20</v>
      </c>
      <c r="H67" s="60">
        <v>36</v>
      </c>
      <c r="I67" s="60">
        <v>36</v>
      </c>
      <c r="J67" s="60">
        <v>30</v>
      </c>
      <c r="K67" s="60">
        <v>41</v>
      </c>
      <c r="L67" s="60">
        <v>35</v>
      </c>
      <c r="M67" s="60">
        <v>51</v>
      </c>
      <c r="N67" s="60">
        <v>64</v>
      </c>
      <c r="O67" s="60">
        <v>74</v>
      </c>
      <c r="P67" s="60">
        <v>79</v>
      </c>
      <c r="Q67" s="60">
        <v>47</v>
      </c>
      <c r="R67" s="61">
        <v>99</v>
      </c>
    </row>
    <row r="68" spans="2:18" ht="15" hidden="1" customHeight="1" outlineLevel="1">
      <c r="B68" s="71"/>
      <c r="C68" s="71"/>
      <c r="D68" s="51" t="s">
        <v>62</v>
      </c>
      <c r="E68" s="77">
        <f t="shared" si="11"/>
        <v>444</v>
      </c>
      <c r="F68" s="79">
        <v>9</v>
      </c>
      <c r="G68" s="79">
        <v>9</v>
      </c>
      <c r="H68" s="79">
        <v>18</v>
      </c>
      <c r="I68" s="79">
        <v>13</v>
      </c>
      <c r="J68" s="79">
        <v>12</v>
      </c>
      <c r="K68" s="79">
        <v>30</v>
      </c>
      <c r="L68" s="79">
        <v>29</v>
      </c>
      <c r="M68" s="79">
        <v>33</v>
      </c>
      <c r="N68" s="79">
        <v>47</v>
      </c>
      <c r="O68" s="79">
        <v>61</v>
      </c>
      <c r="P68" s="79">
        <v>51</v>
      </c>
      <c r="Q68" s="79">
        <v>44</v>
      </c>
      <c r="R68" s="80">
        <v>88</v>
      </c>
    </row>
    <row r="69" spans="2:18" ht="15" customHeight="1" collapsed="1">
      <c r="B69" s="93" t="s">
        <v>72</v>
      </c>
      <c r="R69" s="126"/>
    </row>
    <row r="70" spans="2:18">
      <c r="B70" s="127" t="s">
        <v>95</v>
      </c>
    </row>
  </sheetData>
  <mergeCells count="7">
    <mergeCell ref="B53:C53"/>
    <mergeCell ref="B3:C4"/>
    <mergeCell ref="D3:D4"/>
    <mergeCell ref="E3:R3"/>
    <mergeCell ref="B5:C5"/>
    <mergeCell ref="B21:C21"/>
    <mergeCell ref="B37:C37"/>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Ｐゴシック,標準"4.農      業</oddHeader>
    <oddFooter>&amp;C&amp;"ＭＳ Ｐゴシック,標準"-35-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085B9-C01E-48D8-B380-04D998D06C7C}">
  <sheetPr>
    <pageSetUpPr fitToPage="1"/>
  </sheetPr>
  <dimension ref="A1:P43"/>
  <sheetViews>
    <sheetView showGridLines="0" zoomScaleNormal="100" zoomScaleSheetLayoutView="85" zoomScalePageLayoutView="85" workbookViewId="0">
      <selection activeCell="T22" sqref="T22"/>
    </sheetView>
  </sheetViews>
  <sheetFormatPr defaultColWidth="9.140625" defaultRowHeight="11.25"/>
  <cols>
    <col min="1" max="1" width="1.85546875" style="129" customWidth="1"/>
    <col min="2" max="2" width="3" style="129" customWidth="1"/>
    <col min="3" max="3" width="6.42578125" style="129" customWidth="1"/>
    <col min="4" max="4" width="7.5703125" style="129" customWidth="1"/>
    <col min="5" max="16" width="7" style="129" customWidth="1"/>
    <col min="17" max="16384" width="9.140625" style="129"/>
  </cols>
  <sheetData>
    <row r="1" spans="1:16" ht="30" customHeight="1">
      <c r="A1" s="128" t="s">
        <v>96</v>
      </c>
    </row>
    <row r="2" spans="1:16" ht="7.5" customHeight="1">
      <c r="A2" s="128"/>
    </row>
    <row r="3" spans="1:16" ht="22.5" customHeight="1">
      <c r="B3" s="130" t="s">
        <v>40</v>
      </c>
      <c r="P3" s="131" t="s">
        <v>97</v>
      </c>
    </row>
    <row r="4" spans="1:16" ht="18" customHeight="1">
      <c r="B4" s="685" t="s">
        <v>98</v>
      </c>
      <c r="C4" s="686"/>
      <c r="D4" s="689" t="s">
        <v>99</v>
      </c>
      <c r="E4" s="690"/>
      <c r="F4" s="690"/>
      <c r="G4" s="690"/>
      <c r="H4" s="690"/>
      <c r="I4" s="690"/>
      <c r="J4" s="690"/>
      <c r="K4" s="690"/>
      <c r="L4" s="690"/>
      <c r="M4" s="690"/>
      <c r="N4" s="690"/>
      <c r="O4" s="690"/>
      <c r="P4" s="691"/>
    </row>
    <row r="5" spans="1:16" ht="18" customHeight="1">
      <c r="B5" s="687"/>
      <c r="C5" s="688"/>
      <c r="D5" s="132" t="s">
        <v>44</v>
      </c>
      <c r="E5" s="133" t="s">
        <v>100</v>
      </c>
      <c r="F5" s="134" t="s">
        <v>101</v>
      </c>
      <c r="G5" s="134" t="s">
        <v>102</v>
      </c>
      <c r="H5" s="134" t="s">
        <v>103</v>
      </c>
      <c r="I5" s="134" t="s">
        <v>104</v>
      </c>
      <c r="J5" s="134" t="s">
        <v>105</v>
      </c>
      <c r="K5" s="134" t="s">
        <v>106</v>
      </c>
      <c r="L5" s="134" t="s">
        <v>107</v>
      </c>
      <c r="M5" s="134" t="s">
        <v>108</v>
      </c>
      <c r="N5" s="134" t="s">
        <v>109</v>
      </c>
      <c r="O5" s="134" t="s">
        <v>110</v>
      </c>
      <c r="P5" s="135" t="s">
        <v>111</v>
      </c>
    </row>
    <row r="6" spans="1:16" ht="18.75" customHeight="1">
      <c r="B6" s="683" t="s">
        <v>59</v>
      </c>
      <c r="C6" s="684"/>
      <c r="D6" s="136">
        <f t="shared" ref="D6:P6" si="0">+D8+D9+D10+D11</f>
        <v>4659</v>
      </c>
      <c r="E6" s="137">
        <f t="shared" si="0"/>
        <v>445</v>
      </c>
      <c r="F6" s="138">
        <f t="shared" si="0"/>
        <v>442</v>
      </c>
      <c r="G6" s="138">
        <f t="shared" si="0"/>
        <v>1004</v>
      </c>
      <c r="H6" s="138">
        <f t="shared" si="0"/>
        <v>1102</v>
      </c>
      <c r="I6" s="138">
        <f t="shared" si="0"/>
        <v>841</v>
      </c>
      <c r="J6" s="138">
        <f t="shared" si="0"/>
        <v>628</v>
      </c>
      <c r="K6" s="138">
        <f t="shared" si="0"/>
        <v>145</v>
      </c>
      <c r="L6" s="138">
        <f t="shared" si="0"/>
        <v>43</v>
      </c>
      <c r="M6" s="138">
        <f t="shared" si="0"/>
        <v>9</v>
      </c>
      <c r="N6" s="138">
        <f t="shared" si="0"/>
        <v>0</v>
      </c>
      <c r="O6" s="138">
        <f t="shared" si="0"/>
        <v>0</v>
      </c>
      <c r="P6" s="139">
        <f t="shared" si="0"/>
        <v>0</v>
      </c>
    </row>
    <row r="7" spans="1:16" ht="15" customHeight="1">
      <c r="B7" s="140"/>
      <c r="C7" s="141" t="s">
        <v>112</v>
      </c>
      <c r="D7" s="142">
        <f>SUM(E7:P7)</f>
        <v>100.00000000000001</v>
      </c>
      <c r="E7" s="143">
        <f>ROUND(E6/$D6*100,1)</f>
        <v>9.6</v>
      </c>
      <c r="F7" s="144">
        <f>ROUND(F6/$D6*100,1)</f>
        <v>9.5</v>
      </c>
      <c r="G7" s="144">
        <f>ROUND(G6/$D6*100,1)-0.1</f>
        <v>21.4</v>
      </c>
      <c r="H7" s="144">
        <f t="shared" ref="H7:P7" si="1">ROUND(H6/$D6*100,1)</f>
        <v>23.7</v>
      </c>
      <c r="I7" s="144">
        <f t="shared" si="1"/>
        <v>18.100000000000001</v>
      </c>
      <c r="J7" s="144">
        <f t="shared" si="1"/>
        <v>13.5</v>
      </c>
      <c r="K7" s="144">
        <f t="shared" si="1"/>
        <v>3.1</v>
      </c>
      <c r="L7" s="144">
        <f t="shared" si="1"/>
        <v>0.9</v>
      </c>
      <c r="M7" s="144">
        <f t="shared" si="1"/>
        <v>0.2</v>
      </c>
      <c r="N7" s="144">
        <f t="shared" si="1"/>
        <v>0</v>
      </c>
      <c r="O7" s="144">
        <f t="shared" si="1"/>
        <v>0</v>
      </c>
      <c r="P7" s="145">
        <f t="shared" si="1"/>
        <v>0</v>
      </c>
    </row>
    <row r="8" spans="1:16" ht="21.75" hidden="1" customHeight="1">
      <c r="B8" s="146"/>
      <c r="C8" s="147" t="s">
        <v>63</v>
      </c>
      <c r="D8" s="148">
        <f>SUM(E8:P8)</f>
        <v>904</v>
      </c>
      <c r="E8" s="149">
        <v>70</v>
      </c>
      <c r="F8" s="150">
        <v>79</v>
      </c>
      <c r="G8" s="150">
        <v>174</v>
      </c>
      <c r="H8" s="150">
        <v>227</v>
      </c>
      <c r="I8" s="150">
        <v>151</v>
      </c>
      <c r="J8" s="150">
        <v>148</v>
      </c>
      <c r="K8" s="150">
        <v>47</v>
      </c>
      <c r="L8" s="150">
        <v>7</v>
      </c>
      <c r="M8" s="150">
        <v>1</v>
      </c>
      <c r="N8" s="150">
        <v>0</v>
      </c>
      <c r="O8" s="150">
        <v>0</v>
      </c>
      <c r="P8" s="151">
        <v>0</v>
      </c>
    </row>
    <row r="9" spans="1:16" ht="21.75" hidden="1" customHeight="1">
      <c r="B9" s="146"/>
      <c r="C9" s="152" t="s">
        <v>64</v>
      </c>
      <c r="D9" s="148">
        <f>SUM(E9:P9)</f>
        <v>1614</v>
      </c>
      <c r="E9" s="153">
        <v>234</v>
      </c>
      <c r="F9" s="154">
        <v>217</v>
      </c>
      <c r="G9" s="154">
        <v>443</v>
      </c>
      <c r="H9" s="154">
        <v>341</v>
      </c>
      <c r="I9" s="154">
        <v>199</v>
      </c>
      <c r="J9" s="154">
        <v>122</v>
      </c>
      <c r="K9" s="154">
        <v>40</v>
      </c>
      <c r="L9" s="154">
        <v>13</v>
      </c>
      <c r="M9" s="154">
        <v>5</v>
      </c>
      <c r="N9" s="154">
        <v>0</v>
      </c>
      <c r="O9" s="154">
        <v>0</v>
      </c>
      <c r="P9" s="155">
        <v>0</v>
      </c>
    </row>
    <row r="10" spans="1:16" ht="21.75" hidden="1" customHeight="1">
      <c r="B10" s="146"/>
      <c r="C10" s="152" t="s">
        <v>65</v>
      </c>
      <c r="D10" s="148">
        <f>SUM(E10:P10)</f>
        <v>984</v>
      </c>
      <c r="E10" s="153">
        <v>89</v>
      </c>
      <c r="F10" s="154">
        <v>89</v>
      </c>
      <c r="G10" s="154">
        <v>225</v>
      </c>
      <c r="H10" s="154">
        <v>222</v>
      </c>
      <c r="I10" s="154">
        <v>196</v>
      </c>
      <c r="J10" s="154">
        <v>135</v>
      </c>
      <c r="K10" s="154">
        <v>21</v>
      </c>
      <c r="L10" s="154">
        <v>7</v>
      </c>
      <c r="M10" s="154">
        <v>0</v>
      </c>
      <c r="N10" s="154">
        <v>0</v>
      </c>
      <c r="O10" s="154">
        <v>0</v>
      </c>
      <c r="P10" s="155">
        <v>0</v>
      </c>
    </row>
    <row r="11" spans="1:16" ht="21.75" hidden="1" customHeight="1">
      <c r="B11" s="156"/>
      <c r="C11" s="157" t="s">
        <v>66</v>
      </c>
      <c r="D11" s="148">
        <f>SUM(E11:P11)</f>
        <v>1157</v>
      </c>
      <c r="E11" s="158">
        <v>52</v>
      </c>
      <c r="F11" s="159">
        <v>57</v>
      </c>
      <c r="G11" s="159">
        <v>162</v>
      </c>
      <c r="H11" s="159">
        <v>312</v>
      </c>
      <c r="I11" s="159">
        <v>295</v>
      </c>
      <c r="J11" s="159">
        <v>223</v>
      </c>
      <c r="K11" s="159">
        <v>37</v>
      </c>
      <c r="L11" s="159">
        <v>16</v>
      </c>
      <c r="M11" s="159">
        <v>3</v>
      </c>
      <c r="N11" s="159">
        <v>0</v>
      </c>
      <c r="O11" s="159">
        <v>0</v>
      </c>
      <c r="P11" s="160">
        <v>0</v>
      </c>
    </row>
    <row r="12" spans="1:16" ht="18.75" customHeight="1">
      <c r="B12" s="683" t="s">
        <v>67</v>
      </c>
      <c r="C12" s="684"/>
      <c r="D12" s="136">
        <f t="shared" ref="D12:P12" si="2">+D14+D15+D16+D17</f>
        <v>3667</v>
      </c>
      <c r="E12" s="137">
        <f t="shared" si="2"/>
        <v>105</v>
      </c>
      <c r="F12" s="138">
        <f t="shared" si="2"/>
        <v>390</v>
      </c>
      <c r="G12" s="138">
        <f t="shared" si="2"/>
        <v>912</v>
      </c>
      <c r="H12" s="138">
        <f t="shared" si="2"/>
        <v>880</v>
      </c>
      <c r="I12" s="138">
        <f t="shared" si="2"/>
        <v>606</v>
      </c>
      <c r="J12" s="138">
        <f t="shared" si="2"/>
        <v>497</v>
      </c>
      <c r="K12" s="138">
        <f t="shared" si="2"/>
        <v>151</v>
      </c>
      <c r="L12" s="138">
        <f t="shared" si="2"/>
        <v>72</v>
      </c>
      <c r="M12" s="138">
        <f t="shared" si="2"/>
        <v>33</v>
      </c>
      <c r="N12" s="138">
        <f t="shared" si="2"/>
        <v>13</v>
      </c>
      <c r="O12" s="138">
        <f t="shared" si="2"/>
        <v>6</v>
      </c>
      <c r="P12" s="139">
        <f t="shared" si="2"/>
        <v>2</v>
      </c>
    </row>
    <row r="13" spans="1:16" ht="15" customHeight="1">
      <c r="B13" s="140"/>
      <c r="C13" s="141" t="s">
        <v>112</v>
      </c>
      <c r="D13" s="142">
        <f t="shared" ref="D13:D19" si="3">SUM(E13:P13)</f>
        <v>99.999999999999986</v>
      </c>
      <c r="E13" s="143">
        <f>ROUND(E12/$D12*100,1)</f>
        <v>2.9</v>
      </c>
      <c r="F13" s="144">
        <f>ROUND(F12/$D12*100,1)</f>
        <v>10.6</v>
      </c>
      <c r="G13" s="144">
        <f>ROUND(G12/$D12*100,1)-0.1</f>
        <v>24.799999999999997</v>
      </c>
      <c r="H13" s="144">
        <f>ROUND(H12/$D12*100,1)-0.1</f>
        <v>23.9</v>
      </c>
      <c r="I13" s="144">
        <f t="shared" ref="I13:P13" si="4">ROUND(I12/$D12*100,1)</f>
        <v>16.5</v>
      </c>
      <c r="J13" s="144">
        <f t="shared" si="4"/>
        <v>13.6</v>
      </c>
      <c r="K13" s="144">
        <f t="shared" si="4"/>
        <v>4.0999999999999996</v>
      </c>
      <c r="L13" s="144">
        <f t="shared" si="4"/>
        <v>2</v>
      </c>
      <c r="M13" s="144">
        <f t="shared" si="4"/>
        <v>0.9</v>
      </c>
      <c r="N13" s="144">
        <f t="shared" si="4"/>
        <v>0.4</v>
      </c>
      <c r="O13" s="144">
        <f t="shared" si="4"/>
        <v>0.2</v>
      </c>
      <c r="P13" s="145">
        <f t="shared" si="4"/>
        <v>0.1</v>
      </c>
    </row>
    <row r="14" spans="1:16" ht="15" hidden="1" customHeight="1">
      <c r="B14" s="146"/>
      <c r="C14" s="147" t="s">
        <v>63</v>
      </c>
      <c r="D14" s="148">
        <f t="shared" si="3"/>
        <v>793</v>
      </c>
      <c r="E14" s="149">
        <v>31</v>
      </c>
      <c r="F14" s="150">
        <v>75</v>
      </c>
      <c r="G14" s="150">
        <v>193</v>
      </c>
      <c r="H14" s="150">
        <v>189</v>
      </c>
      <c r="I14" s="150">
        <v>125</v>
      </c>
      <c r="J14" s="150">
        <v>119</v>
      </c>
      <c r="K14" s="150">
        <v>45</v>
      </c>
      <c r="L14" s="150">
        <v>12</v>
      </c>
      <c r="M14" s="150">
        <v>2</v>
      </c>
      <c r="N14" s="150">
        <v>0</v>
      </c>
      <c r="O14" s="150">
        <v>2</v>
      </c>
      <c r="P14" s="151">
        <v>0</v>
      </c>
    </row>
    <row r="15" spans="1:16" ht="15" hidden="1" customHeight="1">
      <c r="B15" s="146"/>
      <c r="C15" s="152" t="s">
        <v>64</v>
      </c>
      <c r="D15" s="161">
        <f t="shared" si="3"/>
        <v>1178</v>
      </c>
      <c r="E15" s="153">
        <v>8</v>
      </c>
      <c r="F15" s="154">
        <v>192</v>
      </c>
      <c r="G15" s="154">
        <v>396</v>
      </c>
      <c r="H15" s="154">
        <v>265</v>
      </c>
      <c r="I15" s="154">
        <v>146</v>
      </c>
      <c r="J15" s="154">
        <v>90</v>
      </c>
      <c r="K15" s="154">
        <v>43</v>
      </c>
      <c r="L15" s="154">
        <v>26</v>
      </c>
      <c r="M15" s="154">
        <v>10</v>
      </c>
      <c r="N15" s="154">
        <v>2</v>
      </c>
      <c r="O15" s="154">
        <v>0</v>
      </c>
      <c r="P15" s="155">
        <v>0</v>
      </c>
    </row>
    <row r="16" spans="1:16" ht="15" hidden="1" customHeight="1">
      <c r="B16" s="146"/>
      <c r="C16" s="152" t="s">
        <v>65</v>
      </c>
      <c r="D16" s="161">
        <f t="shared" si="3"/>
        <v>797</v>
      </c>
      <c r="E16" s="153">
        <v>8</v>
      </c>
      <c r="F16" s="154">
        <v>72</v>
      </c>
      <c r="G16" s="154">
        <v>187</v>
      </c>
      <c r="H16" s="154">
        <v>204</v>
      </c>
      <c r="I16" s="154">
        <v>155</v>
      </c>
      <c r="J16" s="154">
        <v>124</v>
      </c>
      <c r="K16" s="154">
        <v>26</v>
      </c>
      <c r="L16" s="154">
        <v>15</v>
      </c>
      <c r="M16" s="154">
        <v>3</v>
      </c>
      <c r="N16" s="154">
        <v>2</v>
      </c>
      <c r="O16" s="154">
        <v>1</v>
      </c>
      <c r="P16" s="155">
        <v>0</v>
      </c>
    </row>
    <row r="17" spans="2:16" ht="15" hidden="1" customHeight="1">
      <c r="B17" s="156"/>
      <c r="C17" s="157" t="s">
        <v>66</v>
      </c>
      <c r="D17" s="162">
        <f t="shared" si="3"/>
        <v>899</v>
      </c>
      <c r="E17" s="158">
        <v>58</v>
      </c>
      <c r="F17" s="159">
        <v>51</v>
      </c>
      <c r="G17" s="159">
        <v>136</v>
      </c>
      <c r="H17" s="159">
        <v>222</v>
      </c>
      <c r="I17" s="159">
        <v>180</v>
      </c>
      <c r="J17" s="159">
        <v>164</v>
      </c>
      <c r="K17" s="159">
        <v>37</v>
      </c>
      <c r="L17" s="159">
        <v>19</v>
      </c>
      <c r="M17" s="159">
        <v>18</v>
      </c>
      <c r="N17" s="159">
        <v>9</v>
      </c>
      <c r="O17" s="159">
        <v>3</v>
      </c>
      <c r="P17" s="160">
        <v>2</v>
      </c>
    </row>
    <row r="18" spans="2:16" ht="18.75" customHeight="1">
      <c r="B18" s="683" t="s">
        <v>68</v>
      </c>
      <c r="C18" s="684"/>
      <c r="D18" s="136">
        <f>SUM(E18:P18)</f>
        <v>2797</v>
      </c>
      <c r="E18" s="137">
        <f t="shared" ref="E18:P18" si="5">E20+E21+E22+E23</f>
        <v>41</v>
      </c>
      <c r="F18" s="138">
        <f t="shared" si="5"/>
        <v>288</v>
      </c>
      <c r="G18" s="138">
        <f t="shared" si="5"/>
        <v>635</v>
      </c>
      <c r="H18" s="138">
        <f t="shared" si="5"/>
        <v>666</v>
      </c>
      <c r="I18" s="138">
        <f t="shared" si="5"/>
        <v>480</v>
      </c>
      <c r="J18" s="138">
        <f t="shared" si="5"/>
        <v>407</v>
      </c>
      <c r="K18" s="138">
        <f t="shared" si="5"/>
        <v>122</v>
      </c>
      <c r="L18" s="138">
        <f t="shared" si="5"/>
        <v>73</v>
      </c>
      <c r="M18" s="138">
        <f t="shared" si="5"/>
        <v>46</v>
      </c>
      <c r="N18" s="138">
        <f t="shared" si="5"/>
        <v>22</v>
      </c>
      <c r="O18" s="138">
        <f t="shared" si="5"/>
        <v>11</v>
      </c>
      <c r="P18" s="139">
        <f t="shared" si="5"/>
        <v>6</v>
      </c>
    </row>
    <row r="19" spans="2:16" ht="15" customHeight="1">
      <c r="B19" s="140"/>
      <c r="C19" s="141" t="s">
        <v>112</v>
      </c>
      <c r="D19" s="142">
        <f t="shared" si="3"/>
        <v>100</v>
      </c>
      <c r="E19" s="143">
        <f>ROUND(E18/$D18*100,1)</f>
        <v>1.5</v>
      </c>
      <c r="F19" s="144">
        <f>ROUND(F18/$D18*100,1)</f>
        <v>10.3</v>
      </c>
      <c r="G19" s="144">
        <f>ROUND(G18/$D18*100,1)</f>
        <v>22.7</v>
      </c>
      <c r="H19" s="144">
        <f>ROUND(H18/$D18*100,1)-0.1</f>
        <v>23.7</v>
      </c>
      <c r="I19" s="144">
        <f t="shared" ref="I19:P19" si="6">ROUND(I18/$D18*100,1)</f>
        <v>17.2</v>
      </c>
      <c r="J19" s="144">
        <f t="shared" si="6"/>
        <v>14.6</v>
      </c>
      <c r="K19" s="144">
        <f t="shared" si="6"/>
        <v>4.4000000000000004</v>
      </c>
      <c r="L19" s="144">
        <f t="shared" si="6"/>
        <v>2.6</v>
      </c>
      <c r="M19" s="144">
        <f t="shared" si="6"/>
        <v>1.6</v>
      </c>
      <c r="N19" s="144">
        <f t="shared" si="6"/>
        <v>0.8</v>
      </c>
      <c r="O19" s="144">
        <f t="shared" si="6"/>
        <v>0.4</v>
      </c>
      <c r="P19" s="145">
        <f t="shared" si="6"/>
        <v>0.2</v>
      </c>
    </row>
    <row r="20" spans="2:16" ht="15" customHeight="1">
      <c r="B20" s="146"/>
      <c r="C20" s="147" t="s">
        <v>63</v>
      </c>
      <c r="D20" s="148">
        <f t="shared" ref="D20:D30" si="7">SUM(E20:P20)</f>
        <v>600</v>
      </c>
      <c r="E20" s="149">
        <v>16</v>
      </c>
      <c r="F20" s="150">
        <v>52</v>
      </c>
      <c r="G20" s="150">
        <v>126</v>
      </c>
      <c r="H20" s="150">
        <v>130</v>
      </c>
      <c r="I20" s="150">
        <v>107</v>
      </c>
      <c r="J20" s="150">
        <v>113</v>
      </c>
      <c r="K20" s="150">
        <v>31</v>
      </c>
      <c r="L20" s="150">
        <v>13</v>
      </c>
      <c r="M20" s="150">
        <v>7</v>
      </c>
      <c r="N20" s="150">
        <v>1</v>
      </c>
      <c r="O20" s="150">
        <v>3</v>
      </c>
      <c r="P20" s="151">
        <v>1</v>
      </c>
    </row>
    <row r="21" spans="2:16" ht="15" customHeight="1">
      <c r="B21" s="146"/>
      <c r="C21" s="152" t="s">
        <v>64</v>
      </c>
      <c r="D21" s="161">
        <f t="shared" si="7"/>
        <v>986</v>
      </c>
      <c r="E21" s="153">
        <v>8</v>
      </c>
      <c r="F21" s="154">
        <v>155</v>
      </c>
      <c r="G21" s="154">
        <v>285</v>
      </c>
      <c r="H21" s="154">
        <v>243</v>
      </c>
      <c r="I21" s="154">
        <v>123</v>
      </c>
      <c r="J21" s="154">
        <v>79</v>
      </c>
      <c r="K21" s="154">
        <v>41</v>
      </c>
      <c r="L21" s="154">
        <v>31</v>
      </c>
      <c r="M21" s="154">
        <v>15</v>
      </c>
      <c r="N21" s="154">
        <v>4</v>
      </c>
      <c r="O21" s="154">
        <v>2</v>
      </c>
      <c r="P21" s="155">
        <v>0</v>
      </c>
    </row>
    <row r="22" spans="2:16" ht="15" customHeight="1">
      <c r="B22" s="146"/>
      <c r="C22" s="152" t="s">
        <v>65</v>
      </c>
      <c r="D22" s="161">
        <f t="shared" si="7"/>
        <v>655</v>
      </c>
      <c r="E22" s="153">
        <v>8</v>
      </c>
      <c r="F22" s="154">
        <v>47</v>
      </c>
      <c r="G22" s="154">
        <v>148</v>
      </c>
      <c r="H22" s="154">
        <v>168</v>
      </c>
      <c r="I22" s="154">
        <v>125</v>
      </c>
      <c r="J22" s="154">
        <v>104</v>
      </c>
      <c r="K22" s="154">
        <v>26</v>
      </c>
      <c r="L22" s="154">
        <v>13</v>
      </c>
      <c r="M22" s="154">
        <v>11</v>
      </c>
      <c r="N22" s="154">
        <v>5</v>
      </c>
      <c r="O22" s="154">
        <v>0</v>
      </c>
      <c r="P22" s="155">
        <v>0</v>
      </c>
    </row>
    <row r="23" spans="2:16" ht="15" customHeight="1">
      <c r="B23" s="156"/>
      <c r="C23" s="157" t="s">
        <v>66</v>
      </c>
      <c r="D23" s="162">
        <f t="shared" si="7"/>
        <v>556</v>
      </c>
      <c r="E23" s="158">
        <v>9</v>
      </c>
      <c r="F23" s="159">
        <v>34</v>
      </c>
      <c r="G23" s="159">
        <v>76</v>
      </c>
      <c r="H23" s="159">
        <v>125</v>
      </c>
      <c r="I23" s="159">
        <v>125</v>
      </c>
      <c r="J23" s="159">
        <v>111</v>
      </c>
      <c r="K23" s="159">
        <v>24</v>
      </c>
      <c r="L23" s="159">
        <v>16</v>
      </c>
      <c r="M23" s="159">
        <v>13</v>
      </c>
      <c r="N23" s="159">
        <v>12</v>
      </c>
      <c r="O23" s="159">
        <v>6</v>
      </c>
      <c r="P23" s="160">
        <v>5</v>
      </c>
    </row>
    <row r="24" spans="2:16" ht="18.75" customHeight="1">
      <c r="B24" s="683" t="s">
        <v>69</v>
      </c>
      <c r="C24" s="684"/>
      <c r="D24" s="136">
        <f t="shared" si="7"/>
        <v>2165</v>
      </c>
      <c r="E24" s="137">
        <f t="shared" ref="E24:P24" si="8">E26+E27+E28+E29</f>
        <v>28</v>
      </c>
      <c r="F24" s="138">
        <f t="shared" si="8"/>
        <v>220</v>
      </c>
      <c r="G24" s="138">
        <f t="shared" si="8"/>
        <v>502</v>
      </c>
      <c r="H24" s="138">
        <f t="shared" si="8"/>
        <v>474</v>
      </c>
      <c r="I24" s="138">
        <f t="shared" si="8"/>
        <v>357</v>
      </c>
      <c r="J24" s="138">
        <f t="shared" si="8"/>
        <v>265</v>
      </c>
      <c r="K24" s="138">
        <f t="shared" si="8"/>
        <v>113</v>
      </c>
      <c r="L24" s="138">
        <f t="shared" si="8"/>
        <v>87</v>
      </c>
      <c r="M24" s="138">
        <f t="shared" si="8"/>
        <v>59</v>
      </c>
      <c r="N24" s="138">
        <f t="shared" si="8"/>
        <v>27</v>
      </c>
      <c r="O24" s="138">
        <f t="shared" si="8"/>
        <v>25</v>
      </c>
      <c r="P24" s="139">
        <f t="shared" si="8"/>
        <v>8</v>
      </c>
    </row>
    <row r="25" spans="2:16" ht="15" customHeight="1">
      <c r="B25" s="140"/>
      <c r="C25" s="163" t="s">
        <v>112</v>
      </c>
      <c r="D25" s="164">
        <f t="shared" si="7"/>
        <v>100.00000000000001</v>
      </c>
      <c r="E25" s="165">
        <f>ROUND(E24/$D24*100,1)</f>
        <v>1.3</v>
      </c>
      <c r="F25" s="166">
        <f>ROUND(F24/$D24*100,1)</f>
        <v>10.199999999999999</v>
      </c>
      <c r="G25" s="166">
        <f>ROUND(G24/$D24*100,1)</f>
        <v>23.2</v>
      </c>
      <c r="H25" s="166">
        <f>ROUND(H24/$D24*100,1)</f>
        <v>21.9</v>
      </c>
      <c r="I25" s="166">
        <f t="shared" ref="I25:P25" si="9">ROUND(I24/$D24*100,1)</f>
        <v>16.5</v>
      </c>
      <c r="J25" s="166">
        <f t="shared" si="9"/>
        <v>12.2</v>
      </c>
      <c r="K25" s="166">
        <f t="shared" si="9"/>
        <v>5.2</v>
      </c>
      <c r="L25" s="166">
        <f t="shared" si="9"/>
        <v>4</v>
      </c>
      <c r="M25" s="166">
        <f t="shared" si="9"/>
        <v>2.7</v>
      </c>
      <c r="N25" s="166">
        <f t="shared" si="9"/>
        <v>1.2</v>
      </c>
      <c r="O25" s="166">
        <f t="shared" si="9"/>
        <v>1.2</v>
      </c>
      <c r="P25" s="167">
        <f t="shared" si="9"/>
        <v>0.4</v>
      </c>
    </row>
    <row r="26" spans="2:16" ht="15" customHeight="1">
      <c r="B26" s="146"/>
      <c r="C26" s="152" t="s">
        <v>63</v>
      </c>
      <c r="D26" s="161">
        <f t="shared" si="7"/>
        <v>469</v>
      </c>
      <c r="E26" s="153">
        <v>14</v>
      </c>
      <c r="F26" s="154">
        <v>45</v>
      </c>
      <c r="G26" s="154">
        <v>108</v>
      </c>
      <c r="H26" s="154">
        <v>101</v>
      </c>
      <c r="I26" s="154">
        <v>69</v>
      </c>
      <c r="J26" s="154">
        <v>72</v>
      </c>
      <c r="K26" s="154">
        <v>30</v>
      </c>
      <c r="L26" s="154">
        <v>12</v>
      </c>
      <c r="M26" s="154">
        <v>9</v>
      </c>
      <c r="N26" s="154">
        <v>4</v>
      </c>
      <c r="O26" s="154">
        <v>3</v>
      </c>
      <c r="P26" s="155">
        <v>2</v>
      </c>
    </row>
    <row r="27" spans="2:16" ht="15" customHeight="1">
      <c r="B27" s="146"/>
      <c r="C27" s="152" t="s">
        <v>64</v>
      </c>
      <c r="D27" s="161">
        <f t="shared" si="7"/>
        <v>772</v>
      </c>
      <c r="E27" s="153">
        <v>1</v>
      </c>
      <c r="F27" s="154">
        <v>99</v>
      </c>
      <c r="G27" s="154">
        <v>217</v>
      </c>
      <c r="H27" s="154">
        <v>173</v>
      </c>
      <c r="I27" s="154">
        <v>106</v>
      </c>
      <c r="J27" s="154">
        <v>73</v>
      </c>
      <c r="K27" s="154">
        <v>33</v>
      </c>
      <c r="L27" s="154">
        <v>41</v>
      </c>
      <c r="M27" s="154">
        <v>18</v>
      </c>
      <c r="N27" s="154">
        <v>7</v>
      </c>
      <c r="O27" s="154">
        <v>3</v>
      </c>
      <c r="P27" s="155">
        <v>1</v>
      </c>
    </row>
    <row r="28" spans="2:16" ht="15" customHeight="1">
      <c r="B28" s="146"/>
      <c r="C28" s="152" t="s">
        <v>65</v>
      </c>
      <c r="D28" s="161">
        <f t="shared" si="7"/>
        <v>503</v>
      </c>
      <c r="E28" s="153">
        <v>6</v>
      </c>
      <c r="F28" s="154">
        <v>45</v>
      </c>
      <c r="G28" s="154">
        <v>117</v>
      </c>
      <c r="H28" s="154">
        <v>114</v>
      </c>
      <c r="I28" s="154">
        <v>87</v>
      </c>
      <c r="J28" s="154">
        <v>64</v>
      </c>
      <c r="K28" s="154">
        <v>27</v>
      </c>
      <c r="L28" s="154">
        <v>18</v>
      </c>
      <c r="M28" s="154">
        <v>14</v>
      </c>
      <c r="N28" s="154">
        <v>5</v>
      </c>
      <c r="O28" s="154">
        <v>5</v>
      </c>
      <c r="P28" s="155">
        <v>1</v>
      </c>
    </row>
    <row r="29" spans="2:16" ht="15" customHeight="1">
      <c r="B29" s="156"/>
      <c r="C29" s="157" t="s">
        <v>66</v>
      </c>
      <c r="D29" s="162">
        <f t="shared" si="7"/>
        <v>421</v>
      </c>
      <c r="E29" s="158">
        <v>7</v>
      </c>
      <c r="F29" s="159">
        <v>31</v>
      </c>
      <c r="G29" s="159">
        <v>60</v>
      </c>
      <c r="H29" s="159">
        <v>86</v>
      </c>
      <c r="I29" s="159">
        <v>95</v>
      </c>
      <c r="J29" s="159">
        <v>56</v>
      </c>
      <c r="K29" s="159">
        <v>23</v>
      </c>
      <c r="L29" s="159">
        <v>16</v>
      </c>
      <c r="M29" s="159">
        <v>18</v>
      </c>
      <c r="N29" s="159">
        <v>11</v>
      </c>
      <c r="O29" s="159">
        <v>14</v>
      </c>
      <c r="P29" s="160">
        <v>4</v>
      </c>
    </row>
    <row r="30" spans="2:16" ht="15" customHeight="1">
      <c r="B30" s="683" t="s">
        <v>113</v>
      </c>
      <c r="C30" s="684"/>
      <c r="D30" s="136">
        <f t="shared" si="7"/>
        <v>1454</v>
      </c>
      <c r="E30" s="137">
        <v>35</v>
      </c>
      <c r="F30" s="138">
        <v>132</v>
      </c>
      <c r="G30" s="138">
        <v>312</v>
      </c>
      <c r="H30" s="138">
        <v>284</v>
      </c>
      <c r="I30" s="138">
        <v>212</v>
      </c>
      <c r="J30" s="138">
        <v>178</v>
      </c>
      <c r="K30" s="138">
        <v>89</v>
      </c>
      <c r="L30" s="138">
        <v>82</v>
      </c>
      <c r="M30" s="138">
        <v>58</v>
      </c>
      <c r="N30" s="138">
        <v>33</v>
      </c>
      <c r="O30" s="138">
        <v>26</v>
      </c>
      <c r="P30" s="139">
        <v>13</v>
      </c>
    </row>
    <row r="31" spans="2:16" ht="15" customHeight="1">
      <c r="B31" s="140"/>
      <c r="C31" s="163" t="s">
        <v>112</v>
      </c>
      <c r="D31" s="142">
        <f>ROUNDUP(SUM(E31:P31),0)</f>
        <v>100</v>
      </c>
      <c r="E31" s="143">
        <f>ROUND(E30/$D30*100,1)</f>
        <v>2.4</v>
      </c>
      <c r="F31" s="144">
        <f>ROUND(F30/$D30*100,1)</f>
        <v>9.1</v>
      </c>
      <c r="G31" s="144">
        <f>ROUND(G30/$D30*100,1)</f>
        <v>21.5</v>
      </c>
      <c r="H31" s="144">
        <f>ROUND(H30/$D30*100,1)-0.1</f>
        <v>19.399999999999999</v>
      </c>
      <c r="I31" s="144">
        <f t="shared" ref="I31:P31" si="10">ROUND(I30/$D30*100,1)</f>
        <v>14.6</v>
      </c>
      <c r="J31" s="144">
        <f t="shared" si="10"/>
        <v>12.2</v>
      </c>
      <c r="K31" s="144">
        <f t="shared" si="10"/>
        <v>6.1</v>
      </c>
      <c r="L31" s="144">
        <f t="shared" si="10"/>
        <v>5.6</v>
      </c>
      <c r="M31" s="144">
        <f t="shared" si="10"/>
        <v>4</v>
      </c>
      <c r="N31" s="144">
        <f t="shared" si="10"/>
        <v>2.2999999999999998</v>
      </c>
      <c r="O31" s="144">
        <f t="shared" si="10"/>
        <v>1.8</v>
      </c>
      <c r="P31" s="145">
        <f t="shared" si="10"/>
        <v>0.9</v>
      </c>
    </row>
    <row r="32" spans="2:16" ht="15" customHeight="1">
      <c r="B32" s="168" t="s">
        <v>114</v>
      </c>
      <c r="C32" s="152" t="s">
        <v>63</v>
      </c>
      <c r="D32" s="148">
        <v>334</v>
      </c>
      <c r="E32" s="149">
        <v>18</v>
      </c>
      <c r="F32" s="150">
        <v>27</v>
      </c>
      <c r="G32" s="150">
        <v>78</v>
      </c>
      <c r="H32" s="150">
        <v>63</v>
      </c>
      <c r="I32" s="150">
        <v>47</v>
      </c>
      <c r="J32" s="150">
        <v>39</v>
      </c>
      <c r="K32" s="150">
        <v>17</v>
      </c>
      <c r="L32" s="150">
        <v>16</v>
      </c>
      <c r="M32" s="150">
        <v>10</v>
      </c>
      <c r="N32" s="150">
        <v>7</v>
      </c>
      <c r="O32" s="150">
        <v>4</v>
      </c>
      <c r="P32" s="151">
        <v>2</v>
      </c>
    </row>
    <row r="33" spans="2:16" ht="15" customHeight="1">
      <c r="B33" s="146" t="s">
        <v>114</v>
      </c>
      <c r="C33" s="152" t="s">
        <v>64</v>
      </c>
      <c r="D33" s="161">
        <v>495</v>
      </c>
      <c r="E33" s="153">
        <v>2</v>
      </c>
      <c r="F33" s="154">
        <v>64</v>
      </c>
      <c r="G33" s="154">
        <v>138</v>
      </c>
      <c r="H33" s="154">
        <v>96</v>
      </c>
      <c r="I33" s="154">
        <v>60</v>
      </c>
      <c r="J33" s="154">
        <v>45</v>
      </c>
      <c r="K33" s="154">
        <v>21</v>
      </c>
      <c r="L33" s="154">
        <v>31</v>
      </c>
      <c r="M33" s="154">
        <v>20</v>
      </c>
      <c r="N33" s="154">
        <v>7</v>
      </c>
      <c r="O33" s="154">
        <v>6</v>
      </c>
      <c r="P33" s="155">
        <v>4</v>
      </c>
    </row>
    <row r="34" spans="2:16" ht="15" customHeight="1">
      <c r="B34" s="146"/>
      <c r="C34" s="152" t="s">
        <v>65</v>
      </c>
      <c r="D34" s="161">
        <v>325</v>
      </c>
      <c r="E34" s="153">
        <v>7</v>
      </c>
      <c r="F34" s="154">
        <v>26</v>
      </c>
      <c r="G34" s="154">
        <v>57</v>
      </c>
      <c r="H34" s="154">
        <v>69</v>
      </c>
      <c r="I34" s="154">
        <v>50</v>
      </c>
      <c r="J34" s="154">
        <v>46</v>
      </c>
      <c r="K34" s="154">
        <v>30</v>
      </c>
      <c r="L34" s="154">
        <v>15</v>
      </c>
      <c r="M34" s="154">
        <v>12</v>
      </c>
      <c r="N34" s="154">
        <v>6</v>
      </c>
      <c r="O34" s="154">
        <v>5</v>
      </c>
      <c r="P34" s="155">
        <v>2</v>
      </c>
    </row>
    <row r="35" spans="2:16" ht="15" customHeight="1">
      <c r="B35" s="156"/>
      <c r="C35" s="157" t="s">
        <v>66</v>
      </c>
      <c r="D35" s="162">
        <f t="shared" ref="D35" si="11">SUM(E35:P35)</f>
        <v>300</v>
      </c>
      <c r="E35" s="158">
        <v>7</v>
      </c>
      <c r="F35" s="159">
        <v>12</v>
      </c>
      <c r="G35" s="159">
        <v>38</v>
      </c>
      <c r="H35" s="159">
        <v>56</v>
      </c>
      <c r="I35" s="159">
        <v>54</v>
      </c>
      <c r="J35" s="159">
        <v>47</v>
      </c>
      <c r="K35" s="159">
        <v>21</v>
      </c>
      <c r="L35" s="159">
        <v>20</v>
      </c>
      <c r="M35" s="159">
        <v>16</v>
      </c>
      <c r="N35" s="159">
        <v>13</v>
      </c>
      <c r="O35" s="159">
        <v>11</v>
      </c>
      <c r="P35" s="160">
        <v>5</v>
      </c>
    </row>
    <row r="36" spans="2:16" ht="15" customHeight="1">
      <c r="B36" s="95" t="s">
        <v>93</v>
      </c>
    </row>
    <row r="37" spans="2:16" ht="15" customHeight="1">
      <c r="B37" s="169" t="s">
        <v>72</v>
      </c>
      <c r="P37" s="170"/>
    </row>
    <row r="38" spans="2:16" ht="15" customHeight="1">
      <c r="P38" s="170"/>
    </row>
    <row r="39" spans="2:16" ht="15" customHeight="1">
      <c r="P39" s="170"/>
    </row>
    <row r="41" spans="2:16" ht="12.75" customHeight="1"/>
    <row r="42" spans="2:16" ht="12.75" customHeight="1"/>
    <row r="43" spans="2:16" ht="12.75" customHeight="1"/>
  </sheetData>
  <mergeCells count="7">
    <mergeCell ref="B30:C30"/>
    <mergeCell ref="B4:C5"/>
    <mergeCell ref="D4:P4"/>
    <mergeCell ref="B6:C6"/>
    <mergeCell ref="B12:C12"/>
    <mergeCell ref="B18:C18"/>
    <mergeCell ref="B24:C24"/>
  </mergeCells>
  <phoneticPr fontId="3"/>
  <pageMargins left="0.59055118110236227" right="0.59055118110236227" top="0.78740157480314965" bottom="0.78740157480314965" header="0.39370078740157483" footer="0.39370078740157483"/>
  <pageSetup paperSize="9" orientation="portrait" r:id="rId1"/>
  <headerFooter alignWithMargins="0">
    <oddHeader>&amp;R&amp;"ＭＳ Ｐゴシック,標準" 4.農      業</oddHeader>
    <oddFooter>&amp;C&amp;"ＭＳ Ｐゴシック,標準"-36-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073-C152-428C-9A95-DC298AAB1031}">
  <sheetPr>
    <pageSetUpPr fitToPage="1"/>
  </sheetPr>
  <dimension ref="A1:Z38"/>
  <sheetViews>
    <sheetView zoomScaleNormal="100" zoomScaleSheetLayoutView="100" workbookViewId="0"/>
  </sheetViews>
  <sheetFormatPr defaultColWidth="9.140625" defaultRowHeight="13.5"/>
  <cols>
    <col min="1" max="1" width="1.85546875" style="171" customWidth="1"/>
    <col min="2" max="2" width="12.140625" style="171" customWidth="1"/>
    <col min="3" max="3" width="6.85546875" style="171" bestFit="1" customWidth="1"/>
    <col min="4" max="4" width="6.42578125" style="171" customWidth="1"/>
    <col min="5" max="9" width="5.28515625" style="171" customWidth="1"/>
    <col min="10" max="10" width="5.28515625" style="172" customWidth="1"/>
    <col min="11" max="20" width="5.28515625" style="171" customWidth="1"/>
    <col min="21" max="26" width="6.42578125" style="171" customWidth="1"/>
    <col min="27" max="16384" width="9.140625" style="171"/>
  </cols>
  <sheetData>
    <row r="1" spans="1:20" ht="30" customHeight="1">
      <c r="A1" s="128" t="s">
        <v>115</v>
      </c>
    </row>
    <row r="2" spans="1:20" ht="7.5" customHeight="1">
      <c r="A2" s="128"/>
    </row>
    <row r="3" spans="1:20" ht="22.5" customHeight="1">
      <c r="B3" s="173" t="s">
        <v>116</v>
      </c>
      <c r="C3" s="173"/>
      <c r="D3" s="173"/>
      <c r="E3" s="173"/>
      <c r="F3" s="173"/>
      <c r="G3" s="173"/>
      <c r="H3" s="173"/>
      <c r="T3" s="131" t="s">
        <v>117</v>
      </c>
    </row>
    <row r="4" spans="1:20" ht="37.5" customHeight="1">
      <c r="B4" s="694" t="s">
        <v>41</v>
      </c>
      <c r="C4" s="694"/>
      <c r="D4" s="174" t="s">
        <v>44</v>
      </c>
      <c r="E4" s="175" t="s">
        <v>118</v>
      </c>
      <c r="F4" s="176" t="s">
        <v>119</v>
      </c>
      <c r="G4" s="175" t="s">
        <v>120</v>
      </c>
      <c r="H4" s="175" t="s">
        <v>121</v>
      </c>
      <c r="I4" s="175" t="s">
        <v>122</v>
      </c>
      <c r="J4" s="175" t="s">
        <v>123</v>
      </c>
      <c r="K4" s="175" t="s">
        <v>124</v>
      </c>
      <c r="L4" s="175" t="s">
        <v>125</v>
      </c>
      <c r="M4" s="175" t="s">
        <v>126</v>
      </c>
      <c r="N4" s="175" t="s">
        <v>127</v>
      </c>
      <c r="O4" s="175" t="s">
        <v>128</v>
      </c>
      <c r="P4" s="175" t="s">
        <v>129</v>
      </c>
      <c r="Q4" s="175" t="s">
        <v>130</v>
      </c>
      <c r="R4" s="175" t="s">
        <v>131</v>
      </c>
      <c r="S4" s="175" t="s">
        <v>132</v>
      </c>
      <c r="T4" s="177" t="s">
        <v>133</v>
      </c>
    </row>
    <row r="5" spans="1:20" ht="22.5" customHeight="1">
      <c r="B5" s="693" t="s">
        <v>134</v>
      </c>
      <c r="C5" s="178" t="s">
        <v>44</v>
      </c>
      <c r="D5" s="136">
        <f>+D7+D8+D9+D10</f>
        <v>4659</v>
      </c>
      <c r="E5" s="179">
        <f t="shared" ref="E5:T5" si="0">SUM(E7:E10)</f>
        <v>34</v>
      </c>
      <c r="F5" s="179">
        <f t="shared" si="0"/>
        <v>42</v>
      </c>
      <c r="G5" s="179">
        <f t="shared" si="0"/>
        <v>414</v>
      </c>
      <c r="H5" s="179">
        <f t="shared" si="0"/>
        <v>431</v>
      </c>
      <c r="I5" s="179">
        <f t="shared" si="0"/>
        <v>1064</v>
      </c>
      <c r="J5" s="179">
        <f t="shared" si="0"/>
        <v>1193</v>
      </c>
      <c r="K5" s="179">
        <f t="shared" si="0"/>
        <v>846</v>
      </c>
      <c r="L5" s="179">
        <f t="shared" si="0"/>
        <v>424</v>
      </c>
      <c r="M5" s="179">
        <f t="shared" si="0"/>
        <v>150</v>
      </c>
      <c r="N5" s="179">
        <f t="shared" si="0"/>
        <v>49</v>
      </c>
      <c r="O5" s="179">
        <f t="shared" si="0"/>
        <v>6</v>
      </c>
      <c r="P5" s="179">
        <f t="shared" si="0"/>
        <v>4</v>
      </c>
      <c r="Q5" s="179">
        <f t="shared" si="0"/>
        <v>1</v>
      </c>
      <c r="R5" s="179">
        <f t="shared" si="0"/>
        <v>1</v>
      </c>
      <c r="S5" s="179">
        <f t="shared" si="0"/>
        <v>0</v>
      </c>
      <c r="T5" s="180">
        <f t="shared" si="0"/>
        <v>0</v>
      </c>
    </row>
    <row r="6" spans="1:20" ht="22.5" customHeight="1">
      <c r="B6" s="693"/>
      <c r="C6" s="181" t="s">
        <v>135</v>
      </c>
      <c r="D6" s="182">
        <f>SUM(E6:T6)</f>
        <v>99.999999999999986</v>
      </c>
      <c r="E6" s="183">
        <f t="shared" ref="E6:T6" si="1">ROUND(E5/$D5*100,1)</f>
        <v>0.7</v>
      </c>
      <c r="F6" s="184">
        <f t="shared" si="1"/>
        <v>0.9</v>
      </c>
      <c r="G6" s="185">
        <f t="shared" si="1"/>
        <v>8.9</v>
      </c>
      <c r="H6" s="185">
        <f t="shared" si="1"/>
        <v>9.3000000000000007</v>
      </c>
      <c r="I6" s="185">
        <f t="shared" si="1"/>
        <v>22.8</v>
      </c>
      <c r="J6" s="185">
        <f t="shared" si="1"/>
        <v>25.6</v>
      </c>
      <c r="K6" s="185">
        <f t="shared" si="1"/>
        <v>18.2</v>
      </c>
      <c r="L6" s="185">
        <f t="shared" si="1"/>
        <v>9.1</v>
      </c>
      <c r="M6" s="185">
        <f t="shared" si="1"/>
        <v>3.2</v>
      </c>
      <c r="N6" s="185">
        <f t="shared" si="1"/>
        <v>1.1000000000000001</v>
      </c>
      <c r="O6" s="185">
        <f t="shared" si="1"/>
        <v>0.1</v>
      </c>
      <c r="P6" s="185">
        <f t="shared" si="1"/>
        <v>0.1</v>
      </c>
      <c r="Q6" s="185">
        <f t="shared" si="1"/>
        <v>0</v>
      </c>
      <c r="R6" s="185">
        <f t="shared" si="1"/>
        <v>0</v>
      </c>
      <c r="S6" s="185">
        <f t="shared" si="1"/>
        <v>0</v>
      </c>
      <c r="T6" s="186">
        <f t="shared" si="1"/>
        <v>0</v>
      </c>
    </row>
    <row r="7" spans="1:20" ht="22.5" customHeight="1">
      <c r="B7" s="693"/>
      <c r="C7" s="187" t="s">
        <v>63</v>
      </c>
      <c r="D7" s="188">
        <f>SUM(E7:T7)</f>
        <v>904</v>
      </c>
      <c r="E7" s="189">
        <v>9</v>
      </c>
      <c r="F7" s="190">
        <v>6</v>
      </c>
      <c r="G7" s="190">
        <v>55</v>
      </c>
      <c r="H7" s="190">
        <v>69</v>
      </c>
      <c r="I7" s="190">
        <v>190</v>
      </c>
      <c r="J7" s="190">
        <v>245</v>
      </c>
      <c r="K7" s="190">
        <v>155</v>
      </c>
      <c r="L7" s="190">
        <v>88</v>
      </c>
      <c r="M7" s="190">
        <v>48</v>
      </c>
      <c r="N7" s="190">
        <v>30</v>
      </c>
      <c r="O7" s="190">
        <v>4</v>
      </c>
      <c r="P7" s="190">
        <v>3</v>
      </c>
      <c r="Q7" s="190">
        <v>1</v>
      </c>
      <c r="R7" s="190">
        <v>1</v>
      </c>
      <c r="S7" s="190">
        <v>0</v>
      </c>
      <c r="T7" s="191">
        <v>0</v>
      </c>
    </row>
    <row r="8" spans="1:20" ht="22.5" customHeight="1">
      <c r="B8" s="693"/>
      <c r="C8" s="192" t="s">
        <v>64</v>
      </c>
      <c r="D8" s="193">
        <f>SUM(E8:T8)</f>
        <v>1614</v>
      </c>
      <c r="E8" s="194">
        <v>14</v>
      </c>
      <c r="F8" s="194">
        <v>17</v>
      </c>
      <c r="G8" s="190">
        <v>233</v>
      </c>
      <c r="H8" s="190">
        <v>211</v>
      </c>
      <c r="I8" s="190">
        <v>448</v>
      </c>
      <c r="J8" s="190">
        <v>361</v>
      </c>
      <c r="K8" s="190">
        <v>199</v>
      </c>
      <c r="L8" s="190">
        <v>95</v>
      </c>
      <c r="M8" s="190">
        <v>25</v>
      </c>
      <c r="N8" s="190">
        <v>9</v>
      </c>
      <c r="O8" s="190">
        <v>1</v>
      </c>
      <c r="P8" s="190">
        <v>1</v>
      </c>
      <c r="Q8" s="190">
        <v>0</v>
      </c>
      <c r="R8" s="190">
        <v>0</v>
      </c>
      <c r="S8" s="190">
        <v>0</v>
      </c>
      <c r="T8" s="195">
        <v>0</v>
      </c>
    </row>
    <row r="9" spans="1:20" ht="22.5" customHeight="1">
      <c r="B9" s="693"/>
      <c r="C9" s="192" t="s">
        <v>65</v>
      </c>
      <c r="D9" s="193">
        <f>SUM(E9:T9)</f>
        <v>984</v>
      </c>
      <c r="E9" s="194">
        <v>10</v>
      </c>
      <c r="F9" s="194">
        <v>14</v>
      </c>
      <c r="G9" s="194">
        <v>87</v>
      </c>
      <c r="H9" s="194">
        <v>110</v>
      </c>
      <c r="I9" s="194">
        <v>228</v>
      </c>
      <c r="J9" s="194">
        <v>225</v>
      </c>
      <c r="K9" s="194">
        <v>184</v>
      </c>
      <c r="L9" s="194">
        <v>84</v>
      </c>
      <c r="M9" s="194">
        <v>34</v>
      </c>
      <c r="N9" s="194">
        <v>7</v>
      </c>
      <c r="O9" s="194">
        <v>1</v>
      </c>
      <c r="P9" s="194">
        <v>0</v>
      </c>
      <c r="Q9" s="194">
        <v>0</v>
      </c>
      <c r="R9" s="194">
        <v>0</v>
      </c>
      <c r="S9" s="194">
        <v>0</v>
      </c>
      <c r="T9" s="196">
        <v>0</v>
      </c>
    </row>
    <row r="10" spans="1:20" ht="22.5" customHeight="1">
      <c r="B10" s="693"/>
      <c r="C10" s="197" t="s">
        <v>66</v>
      </c>
      <c r="D10" s="198">
        <f>SUM(E10:T10)</f>
        <v>1157</v>
      </c>
      <c r="E10" s="199">
        <v>1</v>
      </c>
      <c r="F10" s="200">
        <v>5</v>
      </c>
      <c r="G10" s="200">
        <v>39</v>
      </c>
      <c r="H10" s="200">
        <v>41</v>
      </c>
      <c r="I10" s="200">
        <v>198</v>
      </c>
      <c r="J10" s="200">
        <v>362</v>
      </c>
      <c r="K10" s="200">
        <v>308</v>
      </c>
      <c r="L10" s="200">
        <v>157</v>
      </c>
      <c r="M10" s="200">
        <v>43</v>
      </c>
      <c r="N10" s="200">
        <v>3</v>
      </c>
      <c r="O10" s="200">
        <v>0</v>
      </c>
      <c r="P10" s="200">
        <v>0</v>
      </c>
      <c r="Q10" s="200">
        <v>0</v>
      </c>
      <c r="R10" s="200">
        <v>0</v>
      </c>
      <c r="S10" s="200">
        <v>0</v>
      </c>
      <c r="T10" s="201">
        <v>0</v>
      </c>
    </row>
    <row r="11" spans="1:20" ht="22.5" customHeight="1">
      <c r="B11" s="693" t="s">
        <v>136</v>
      </c>
      <c r="C11" s="202" t="s">
        <v>44</v>
      </c>
      <c r="D11" s="136">
        <f>+D13+D14+D15+D16</f>
        <v>3667</v>
      </c>
      <c r="E11" s="179">
        <f t="shared" ref="E11:T11" si="2">SUM(E13:E16)</f>
        <v>141</v>
      </c>
      <c r="F11" s="179">
        <f t="shared" si="2"/>
        <v>13</v>
      </c>
      <c r="G11" s="179">
        <f t="shared" si="2"/>
        <v>64</v>
      </c>
      <c r="H11" s="179">
        <f t="shared" si="2"/>
        <v>342</v>
      </c>
      <c r="I11" s="179">
        <f t="shared" si="2"/>
        <v>861</v>
      </c>
      <c r="J11" s="179">
        <f t="shared" si="2"/>
        <v>967</v>
      </c>
      <c r="K11" s="179">
        <f t="shared" si="2"/>
        <v>738</v>
      </c>
      <c r="L11" s="179">
        <f t="shared" si="2"/>
        <v>355</v>
      </c>
      <c r="M11" s="179">
        <f t="shared" si="2"/>
        <v>131</v>
      </c>
      <c r="N11" s="179">
        <f t="shared" si="2"/>
        <v>43</v>
      </c>
      <c r="O11" s="179">
        <f t="shared" si="2"/>
        <v>6</v>
      </c>
      <c r="P11" s="179">
        <f t="shared" si="2"/>
        <v>4</v>
      </c>
      <c r="Q11" s="179">
        <f t="shared" si="2"/>
        <v>1</v>
      </c>
      <c r="R11" s="179">
        <f t="shared" si="2"/>
        <v>1</v>
      </c>
      <c r="S11" s="179">
        <f t="shared" si="2"/>
        <v>0</v>
      </c>
      <c r="T11" s="203">
        <f t="shared" si="2"/>
        <v>0</v>
      </c>
    </row>
    <row r="12" spans="1:20" ht="22.5" customHeight="1">
      <c r="B12" s="693"/>
      <c r="C12" s="204" t="s">
        <v>135</v>
      </c>
      <c r="D12" s="182">
        <f t="shared" ref="D12:D28" si="3">SUM(E12:T12)</f>
        <v>99.999999999999986</v>
      </c>
      <c r="E12" s="183">
        <f t="shared" ref="E12:T12" si="4">ROUND(E11/$D11*100,1)</f>
        <v>3.8</v>
      </c>
      <c r="F12" s="184">
        <f t="shared" si="4"/>
        <v>0.4</v>
      </c>
      <c r="G12" s="185">
        <f t="shared" si="4"/>
        <v>1.7</v>
      </c>
      <c r="H12" s="185">
        <f t="shared" si="4"/>
        <v>9.3000000000000007</v>
      </c>
      <c r="I12" s="185">
        <f t="shared" si="4"/>
        <v>23.5</v>
      </c>
      <c r="J12" s="185">
        <f t="shared" si="4"/>
        <v>26.4</v>
      </c>
      <c r="K12" s="185">
        <f t="shared" si="4"/>
        <v>20.100000000000001</v>
      </c>
      <c r="L12" s="185">
        <f t="shared" si="4"/>
        <v>9.6999999999999993</v>
      </c>
      <c r="M12" s="185">
        <f t="shared" si="4"/>
        <v>3.6</v>
      </c>
      <c r="N12" s="185">
        <f t="shared" si="4"/>
        <v>1.2</v>
      </c>
      <c r="O12" s="185">
        <f t="shared" si="4"/>
        <v>0.2</v>
      </c>
      <c r="P12" s="185">
        <f t="shared" si="4"/>
        <v>0.1</v>
      </c>
      <c r="Q12" s="185">
        <f t="shared" si="4"/>
        <v>0</v>
      </c>
      <c r="R12" s="185">
        <f t="shared" si="4"/>
        <v>0</v>
      </c>
      <c r="S12" s="185">
        <f t="shared" si="4"/>
        <v>0</v>
      </c>
      <c r="T12" s="205">
        <f t="shared" si="4"/>
        <v>0</v>
      </c>
    </row>
    <row r="13" spans="1:20" ht="22.5" customHeight="1">
      <c r="B13" s="693"/>
      <c r="C13" s="206" t="s">
        <v>63</v>
      </c>
      <c r="D13" s="207">
        <f t="shared" si="3"/>
        <v>793</v>
      </c>
      <c r="E13" s="208">
        <v>50</v>
      </c>
      <c r="F13" s="190">
        <v>2</v>
      </c>
      <c r="G13" s="190">
        <v>10</v>
      </c>
      <c r="H13" s="190">
        <v>56</v>
      </c>
      <c r="I13" s="190">
        <v>169</v>
      </c>
      <c r="J13" s="190">
        <v>210</v>
      </c>
      <c r="K13" s="190">
        <v>148</v>
      </c>
      <c r="L13" s="190">
        <v>81</v>
      </c>
      <c r="M13" s="190">
        <v>37</v>
      </c>
      <c r="N13" s="190">
        <v>24</v>
      </c>
      <c r="O13" s="190">
        <v>2</v>
      </c>
      <c r="P13" s="190">
        <v>3</v>
      </c>
      <c r="Q13" s="190">
        <v>0</v>
      </c>
      <c r="R13" s="190">
        <v>1</v>
      </c>
      <c r="S13" s="190">
        <v>0</v>
      </c>
      <c r="T13" s="209">
        <v>0</v>
      </c>
    </row>
    <row r="14" spans="1:20" ht="22.5" customHeight="1">
      <c r="B14" s="693"/>
      <c r="C14" s="210" t="s">
        <v>64</v>
      </c>
      <c r="D14" s="161">
        <f t="shared" si="3"/>
        <v>1178</v>
      </c>
      <c r="E14" s="211">
        <v>20</v>
      </c>
      <c r="F14" s="194">
        <v>5</v>
      </c>
      <c r="G14" s="194">
        <v>26</v>
      </c>
      <c r="H14" s="194">
        <v>178</v>
      </c>
      <c r="I14" s="194">
        <v>358</v>
      </c>
      <c r="J14" s="194">
        <v>306</v>
      </c>
      <c r="K14" s="194">
        <v>174</v>
      </c>
      <c r="L14" s="194">
        <v>76</v>
      </c>
      <c r="M14" s="194">
        <v>24</v>
      </c>
      <c r="N14" s="194">
        <v>9</v>
      </c>
      <c r="O14" s="194">
        <v>0</v>
      </c>
      <c r="P14" s="194">
        <v>1</v>
      </c>
      <c r="Q14" s="194">
        <v>1</v>
      </c>
      <c r="R14" s="194">
        <v>0</v>
      </c>
      <c r="S14" s="194">
        <v>0</v>
      </c>
      <c r="T14" s="196">
        <v>0</v>
      </c>
    </row>
    <row r="15" spans="1:20" ht="22.5" customHeight="1">
      <c r="B15" s="693"/>
      <c r="C15" s="192" t="s">
        <v>65</v>
      </c>
      <c r="D15" s="161">
        <f t="shared" si="3"/>
        <v>797</v>
      </c>
      <c r="E15" s="194">
        <v>23</v>
      </c>
      <c r="F15" s="194">
        <v>2</v>
      </c>
      <c r="G15" s="194">
        <v>15</v>
      </c>
      <c r="H15" s="194">
        <v>78</v>
      </c>
      <c r="I15" s="194">
        <v>196</v>
      </c>
      <c r="J15" s="194">
        <v>193</v>
      </c>
      <c r="K15" s="194">
        <v>173</v>
      </c>
      <c r="L15" s="194">
        <v>75</v>
      </c>
      <c r="M15" s="194">
        <v>34</v>
      </c>
      <c r="N15" s="194">
        <v>7</v>
      </c>
      <c r="O15" s="194">
        <v>1</v>
      </c>
      <c r="P15" s="194">
        <v>0</v>
      </c>
      <c r="Q15" s="194">
        <v>0</v>
      </c>
      <c r="R15" s="194">
        <v>0</v>
      </c>
      <c r="S15" s="194">
        <v>0</v>
      </c>
      <c r="T15" s="212">
        <v>0</v>
      </c>
    </row>
    <row r="16" spans="1:20" ht="22.5" customHeight="1">
      <c r="B16" s="693"/>
      <c r="C16" s="213" t="s">
        <v>66</v>
      </c>
      <c r="D16" s="214">
        <f t="shared" si="3"/>
        <v>899</v>
      </c>
      <c r="E16" s="215">
        <v>48</v>
      </c>
      <c r="F16" s="216">
        <v>4</v>
      </c>
      <c r="G16" s="216">
        <v>13</v>
      </c>
      <c r="H16" s="216">
        <v>30</v>
      </c>
      <c r="I16" s="216">
        <v>138</v>
      </c>
      <c r="J16" s="216">
        <v>258</v>
      </c>
      <c r="K16" s="216">
        <v>243</v>
      </c>
      <c r="L16" s="216">
        <v>123</v>
      </c>
      <c r="M16" s="216">
        <v>36</v>
      </c>
      <c r="N16" s="216">
        <v>3</v>
      </c>
      <c r="O16" s="216">
        <v>3</v>
      </c>
      <c r="P16" s="216">
        <v>0</v>
      </c>
      <c r="Q16" s="216">
        <v>0</v>
      </c>
      <c r="R16" s="216">
        <v>0</v>
      </c>
      <c r="S16" s="216">
        <v>0</v>
      </c>
      <c r="T16" s="212">
        <v>0</v>
      </c>
    </row>
    <row r="17" spans="2:20" ht="22.5" customHeight="1">
      <c r="B17" s="693" t="s">
        <v>137</v>
      </c>
      <c r="C17" s="178" t="s">
        <v>44</v>
      </c>
      <c r="D17" s="217">
        <f t="shared" si="3"/>
        <v>2797</v>
      </c>
      <c r="E17" s="218">
        <f t="shared" ref="E17:T17" si="5">SUM(E19:E22)</f>
        <v>120</v>
      </c>
      <c r="F17" s="218">
        <f t="shared" si="5"/>
        <v>14</v>
      </c>
      <c r="G17" s="218">
        <f t="shared" si="5"/>
        <v>53</v>
      </c>
      <c r="H17" s="218">
        <f t="shared" si="5"/>
        <v>249</v>
      </c>
      <c r="I17" s="218">
        <f t="shared" si="5"/>
        <v>647</v>
      </c>
      <c r="J17" s="218">
        <f t="shared" si="5"/>
        <v>710</v>
      </c>
      <c r="K17" s="218">
        <f t="shared" si="5"/>
        <v>543</v>
      </c>
      <c r="L17" s="218">
        <f t="shared" si="5"/>
        <v>291</v>
      </c>
      <c r="M17" s="218">
        <f t="shared" si="5"/>
        <v>107</v>
      </c>
      <c r="N17" s="218">
        <f t="shared" si="5"/>
        <v>41</v>
      </c>
      <c r="O17" s="218">
        <f t="shared" si="5"/>
        <v>8</v>
      </c>
      <c r="P17" s="218">
        <f t="shared" si="5"/>
        <v>3</v>
      </c>
      <c r="Q17" s="218">
        <f t="shared" si="5"/>
        <v>2</v>
      </c>
      <c r="R17" s="218">
        <f t="shared" si="5"/>
        <v>5</v>
      </c>
      <c r="S17" s="218">
        <f t="shared" si="5"/>
        <v>1</v>
      </c>
      <c r="T17" s="139">
        <f t="shared" si="5"/>
        <v>3</v>
      </c>
    </row>
    <row r="18" spans="2:20" ht="22.5" customHeight="1">
      <c r="B18" s="693"/>
      <c r="C18" s="219" t="s">
        <v>135</v>
      </c>
      <c r="D18" s="220">
        <f t="shared" si="3"/>
        <v>99.999999999999986</v>
      </c>
      <c r="E18" s="221">
        <f t="shared" ref="E18:T18" si="6">ROUND(E17/$D17*100,1)</f>
        <v>4.3</v>
      </c>
      <c r="F18" s="221">
        <f t="shared" si="6"/>
        <v>0.5</v>
      </c>
      <c r="G18" s="221">
        <f t="shared" si="6"/>
        <v>1.9</v>
      </c>
      <c r="H18" s="185">
        <f t="shared" si="6"/>
        <v>8.9</v>
      </c>
      <c r="I18" s="185">
        <f t="shared" si="6"/>
        <v>23.1</v>
      </c>
      <c r="J18" s="185">
        <f t="shared" si="6"/>
        <v>25.4</v>
      </c>
      <c r="K18" s="185">
        <f t="shared" si="6"/>
        <v>19.399999999999999</v>
      </c>
      <c r="L18" s="185">
        <f t="shared" si="6"/>
        <v>10.4</v>
      </c>
      <c r="M18" s="185">
        <f t="shared" si="6"/>
        <v>3.8</v>
      </c>
      <c r="N18" s="185">
        <f t="shared" si="6"/>
        <v>1.5</v>
      </c>
      <c r="O18" s="185">
        <f t="shared" si="6"/>
        <v>0.3</v>
      </c>
      <c r="P18" s="185">
        <f t="shared" si="6"/>
        <v>0.1</v>
      </c>
      <c r="Q18" s="185">
        <f t="shared" si="6"/>
        <v>0.1</v>
      </c>
      <c r="R18" s="185">
        <f t="shared" si="6"/>
        <v>0.2</v>
      </c>
      <c r="S18" s="185">
        <f t="shared" si="6"/>
        <v>0</v>
      </c>
      <c r="T18" s="205">
        <f t="shared" si="6"/>
        <v>0.1</v>
      </c>
    </row>
    <row r="19" spans="2:20" ht="22.5" customHeight="1">
      <c r="B19" s="693"/>
      <c r="C19" s="222" t="s">
        <v>63</v>
      </c>
      <c r="D19" s="188">
        <f t="shared" si="3"/>
        <v>600</v>
      </c>
      <c r="E19" s="189">
        <v>39</v>
      </c>
      <c r="F19" s="190">
        <v>1</v>
      </c>
      <c r="G19" s="190">
        <v>10</v>
      </c>
      <c r="H19" s="190">
        <v>30</v>
      </c>
      <c r="I19" s="190">
        <v>112</v>
      </c>
      <c r="J19" s="190">
        <v>155</v>
      </c>
      <c r="K19" s="190">
        <v>113</v>
      </c>
      <c r="L19" s="190">
        <v>72</v>
      </c>
      <c r="M19" s="190">
        <v>38</v>
      </c>
      <c r="N19" s="190">
        <v>19</v>
      </c>
      <c r="O19" s="190">
        <v>5</v>
      </c>
      <c r="P19" s="190">
        <v>1</v>
      </c>
      <c r="Q19" s="190">
        <v>2</v>
      </c>
      <c r="R19" s="190">
        <v>3</v>
      </c>
      <c r="S19" s="190">
        <v>0</v>
      </c>
      <c r="T19" s="223">
        <v>0</v>
      </c>
    </row>
    <row r="20" spans="2:20" ht="22.5" customHeight="1">
      <c r="B20" s="693"/>
      <c r="C20" s="213" t="s">
        <v>64</v>
      </c>
      <c r="D20" s="161">
        <f t="shared" si="3"/>
        <v>986</v>
      </c>
      <c r="E20" s="194">
        <v>24</v>
      </c>
      <c r="F20" s="194">
        <v>4</v>
      </c>
      <c r="G20" s="194">
        <v>25</v>
      </c>
      <c r="H20" s="194">
        <v>152</v>
      </c>
      <c r="I20" s="194">
        <v>282</v>
      </c>
      <c r="J20" s="194">
        <v>251</v>
      </c>
      <c r="K20" s="194">
        <v>151</v>
      </c>
      <c r="L20" s="194">
        <v>67</v>
      </c>
      <c r="M20" s="194">
        <v>20</v>
      </c>
      <c r="N20" s="194">
        <v>8</v>
      </c>
      <c r="O20" s="194">
        <v>1</v>
      </c>
      <c r="P20" s="194">
        <v>1</v>
      </c>
      <c r="Q20" s="194">
        <v>0</v>
      </c>
      <c r="R20" s="194">
        <v>0</v>
      </c>
      <c r="S20" s="194">
        <v>0</v>
      </c>
      <c r="T20" s="212">
        <v>0</v>
      </c>
    </row>
    <row r="21" spans="2:20" ht="22.5" customHeight="1">
      <c r="B21" s="693"/>
      <c r="C21" s="192" t="s">
        <v>65</v>
      </c>
      <c r="D21" s="161">
        <f t="shared" si="3"/>
        <v>655</v>
      </c>
      <c r="E21" s="194">
        <v>26</v>
      </c>
      <c r="F21" s="194">
        <v>6</v>
      </c>
      <c r="G21" s="194">
        <v>14</v>
      </c>
      <c r="H21" s="194">
        <v>51</v>
      </c>
      <c r="I21" s="194">
        <v>162</v>
      </c>
      <c r="J21" s="194">
        <v>159</v>
      </c>
      <c r="K21" s="194">
        <v>128</v>
      </c>
      <c r="L21" s="194">
        <v>72</v>
      </c>
      <c r="M21" s="194">
        <v>25</v>
      </c>
      <c r="N21" s="194">
        <v>8</v>
      </c>
      <c r="O21" s="194">
        <v>1</v>
      </c>
      <c r="P21" s="194">
        <v>1</v>
      </c>
      <c r="Q21" s="194">
        <v>0</v>
      </c>
      <c r="R21" s="194">
        <v>1</v>
      </c>
      <c r="S21" s="194">
        <v>0</v>
      </c>
      <c r="T21" s="224">
        <v>1</v>
      </c>
    </row>
    <row r="22" spans="2:20" ht="22.5" customHeight="1">
      <c r="B22" s="693"/>
      <c r="C22" s="213" t="s">
        <v>66</v>
      </c>
      <c r="D22" s="214">
        <f t="shared" si="3"/>
        <v>556</v>
      </c>
      <c r="E22" s="215">
        <v>31</v>
      </c>
      <c r="F22" s="216">
        <v>3</v>
      </c>
      <c r="G22" s="216">
        <v>4</v>
      </c>
      <c r="H22" s="216">
        <v>16</v>
      </c>
      <c r="I22" s="216">
        <v>91</v>
      </c>
      <c r="J22" s="216">
        <v>145</v>
      </c>
      <c r="K22" s="216">
        <v>151</v>
      </c>
      <c r="L22" s="216">
        <v>80</v>
      </c>
      <c r="M22" s="216">
        <v>24</v>
      </c>
      <c r="N22" s="216">
        <v>6</v>
      </c>
      <c r="O22" s="216">
        <v>1</v>
      </c>
      <c r="P22" s="216">
        <v>0</v>
      </c>
      <c r="Q22" s="216">
        <v>0</v>
      </c>
      <c r="R22" s="216">
        <v>1</v>
      </c>
      <c r="S22" s="216">
        <v>1</v>
      </c>
      <c r="T22" s="212">
        <v>2</v>
      </c>
    </row>
    <row r="23" spans="2:20" ht="22.5" customHeight="1">
      <c r="B23" s="692" t="s">
        <v>138</v>
      </c>
      <c r="C23" s="225" t="s">
        <v>44</v>
      </c>
      <c r="D23" s="217">
        <f t="shared" si="3"/>
        <v>2165</v>
      </c>
      <c r="E23" s="218">
        <f t="shared" ref="E23:T23" si="7">SUM(E25:E28)</f>
        <v>109</v>
      </c>
      <c r="F23" s="218">
        <f t="shared" si="7"/>
        <v>7</v>
      </c>
      <c r="G23" s="218">
        <f t="shared" si="7"/>
        <v>36</v>
      </c>
      <c r="H23" s="218">
        <f t="shared" si="7"/>
        <v>152</v>
      </c>
      <c r="I23" s="218">
        <f t="shared" si="7"/>
        <v>483</v>
      </c>
      <c r="J23" s="218">
        <f t="shared" si="7"/>
        <v>534</v>
      </c>
      <c r="K23" s="218">
        <f t="shared" si="7"/>
        <v>435</v>
      </c>
      <c r="L23" s="218">
        <f t="shared" si="7"/>
        <v>235</v>
      </c>
      <c r="M23" s="218">
        <f t="shared" si="7"/>
        <v>96</v>
      </c>
      <c r="N23" s="218">
        <f t="shared" si="7"/>
        <v>37</v>
      </c>
      <c r="O23" s="218">
        <f t="shared" si="7"/>
        <v>11</v>
      </c>
      <c r="P23" s="218">
        <f t="shared" si="7"/>
        <v>12</v>
      </c>
      <c r="Q23" s="218">
        <f t="shared" si="7"/>
        <v>3</v>
      </c>
      <c r="R23" s="218">
        <f t="shared" si="7"/>
        <v>4</v>
      </c>
      <c r="S23" s="218">
        <f t="shared" si="7"/>
        <v>3</v>
      </c>
      <c r="T23" s="226">
        <f t="shared" si="7"/>
        <v>8</v>
      </c>
    </row>
    <row r="24" spans="2:20" ht="22.5" customHeight="1">
      <c r="B24" s="692"/>
      <c r="C24" s="204" t="s">
        <v>135</v>
      </c>
      <c r="D24" s="220">
        <f t="shared" si="3"/>
        <v>100</v>
      </c>
      <c r="E24" s="221">
        <f t="shared" ref="E24:T24" si="8">ROUND(E23/$D23*100,1)</f>
        <v>5</v>
      </c>
      <c r="F24" s="221">
        <f t="shared" si="8"/>
        <v>0.3</v>
      </c>
      <c r="G24" s="221">
        <f t="shared" si="8"/>
        <v>1.7</v>
      </c>
      <c r="H24" s="185">
        <f t="shared" si="8"/>
        <v>7</v>
      </c>
      <c r="I24" s="185">
        <f t="shared" si="8"/>
        <v>22.3</v>
      </c>
      <c r="J24" s="185">
        <f t="shared" si="8"/>
        <v>24.7</v>
      </c>
      <c r="K24" s="185">
        <f t="shared" si="8"/>
        <v>20.100000000000001</v>
      </c>
      <c r="L24" s="185">
        <f t="shared" si="8"/>
        <v>10.9</v>
      </c>
      <c r="M24" s="185">
        <f t="shared" si="8"/>
        <v>4.4000000000000004</v>
      </c>
      <c r="N24" s="185">
        <f t="shared" si="8"/>
        <v>1.7</v>
      </c>
      <c r="O24" s="185">
        <f t="shared" si="8"/>
        <v>0.5</v>
      </c>
      <c r="P24" s="185">
        <f t="shared" si="8"/>
        <v>0.6</v>
      </c>
      <c r="Q24" s="185">
        <f t="shared" si="8"/>
        <v>0.1</v>
      </c>
      <c r="R24" s="185">
        <f t="shared" si="8"/>
        <v>0.2</v>
      </c>
      <c r="S24" s="185">
        <f t="shared" si="8"/>
        <v>0.1</v>
      </c>
      <c r="T24" s="205">
        <f t="shared" si="8"/>
        <v>0.4</v>
      </c>
    </row>
    <row r="25" spans="2:20" ht="22.5" customHeight="1">
      <c r="B25" s="692"/>
      <c r="C25" s="227" t="s">
        <v>63</v>
      </c>
      <c r="D25" s="228">
        <f t="shared" si="3"/>
        <v>469</v>
      </c>
      <c r="E25" s="190">
        <v>30</v>
      </c>
      <c r="F25" s="190">
        <v>2</v>
      </c>
      <c r="G25" s="190">
        <v>13</v>
      </c>
      <c r="H25" s="190">
        <v>19</v>
      </c>
      <c r="I25" s="190">
        <v>82</v>
      </c>
      <c r="J25" s="190">
        <v>121</v>
      </c>
      <c r="K25" s="190">
        <v>82</v>
      </c>
      <c r="L25" s="190">
        <v>61</v>
      </c>
      <c r="M25" s="190">
        <v>33</v>
      </c>
      <c r="N25" s="190">
        <v>16</v>
      </c>
      <c r="O25" s="190">
        <v>4</v>
      </c>
      <c r="P25" s="190">
        <v>2</v>
      </c>
      <c r="Q25" s="190">
        <v>2</v>
      </c>
      <c r="R25" s="190">
        <v>1</v>
      </c>
      <c r="S25" s="190">
        <v>0</v>
      </c>
      <c r="T25" s="196">
        <v>1</v>
      </c>
    </row>
    <row r="26" spans="2:20" ht="22.5" customHeight="1">
      <c r="B26" s="692"/>
      <c r="C26" s="192" t="s">
        <v>64</v>
      </c>
      <c r="D26" s="193">
        <f t="shared" si="3"/>
        <v>772</v>
      </c>
      <c r="E26" s="194">
        <v>23</v>
      </c>
      <c r="F26" s="194">
        <v>1</v>
      </c>
      <c r="G26" s="194">
        <v>12</v>
      </c>
      <c r="H26" s="194">
        <v>84</v>
      </c>
      <c r="I26" s="194">
        <v>227</v>
      </c>
      <c r="J26" s="194">
        <v>195</v>
      </c>
      <c r="K26" s="194">
        <v>137</v>
      </c>
      <c r="L26" s="194">
        <v>58</v>
      </c>
      <c r="M26" s="194">
        <v>21</v>
      </c>
      <c r="N26" s="194">
        <v>8</v>
      </c>
      <c r="O26" s="194">
        <v>2</v>
      </c>
      <c r="P26" s="194">
        <v>4</v>
      </c>
      <c r="Q26" s="194">
        <v>0</v>
      </c>
      <c r="R26" s="194">
        <v>0</v>
      </c>
      <c r="S26" s="194">
        <v>0</v>
      </c>
      <c r="T26" s="212">
        <v>0</v>
      </c>
    </row>
    <row r="27" spans="2:20" ht="22.5" customHeight="1">
      <c r="B27" s="692"/>
      <c r="C27" s="227" t="s">
        <v>65</v>
      </c>
      <c r="D27" s="228">
        <f t="shared" si="3"/>
        <v>503</v>
      </c>
      <c r="E27" s="215">
        <v>24</v>
      </c>
      <c r="F27" s="194">
        <v>3</v>
      </c>
      <c r="G27" s="194">
        <v>7</v>
      </c>
      <c r="H27" s="194">
        <v>42</v>
      </c>
      <c r="I27" s="194">
        <v>110</v>
      </c>
      <c r="J27" s="194">
        <v>115</v>
      </c>
      <c r="K27" s="194">
        <v>105</v>
      </c>
      <c r="L27" s="194">
        <v>57</v>
      </c>
      <c r="M27" s="194">
        <v>22</v>
      </c>
      <c r="N27" s="194">
        <v>8</v>
      </c>
      <c r="O27" s="194">
        <v>2</v>
      </c>
      <c r="P27" s="194">
        <v>2</v>
      </c>
      <c r="Q27" s="194">
        <v>0</v>
      </c>
      <c r="R27" s="194">
        <v>1</v>
      </c>
      <c r="S27" s="194">
        <v>1</v>
      </c>
      <c r="T27" s="224">
        <v>4</v>
      </c>
    </row>
    <row r="28" spans="2:20" ht="22.5" customHeight="1">
      <c r="B28" s="693"/>
      <c r="C28" s="229" t="s">
        <v>66</v>
      </c>
      <c r="D28" s="230">
        <f t="shared" si="3"/>
        <v>421</v>
      </c>
      <c r="E28" s="200">
        <v>32</v>
      </c>
      <c r="F28" s="200">
        <v>1</v>
      </c>
      <c r="G28" s="200">
        <v>4</v>
      </c>
      <c r="H28" s="200">
        <v>7</v>
      </c>
      <c r="I28" s="200">
        <v>64</v>
      </c>
      <c r="J28" s="200">
        <v>103</v>
      </c>
      <c r="K28" s="200">
        <v>111</v>
      </c>
      <c r="L28" s="200">
        <v>59</v>
      </c>
      <c r="M28" s="200">
        <v>20</v>
      </c>
      <c r="N28" s="200">
        <v>5</v>
      </c>
      <c r="O28" s="200">
        <v>3</v>
      </c>
      <c r="P28" s="200">
        <v>4</v>
      </c>
      <c r="Q28" s="200">
        <v>1</v>
      </c>
      <c r="R28" s="200">
        <v>2</v>
      </c>
      <c r="S28" s="200">
        <v>2</v>
      </c>
      <c r="T28" s="231">
        <v>3</v>
      </c>
    </row>
    <row r="29" spans="2:20" ht="15" customHeight="1">
      <c r="B29" s="232"/>
      <c r="C29" s="233"/>
      <c r="D29" s="234"/>
      <c r="E29" s="235"/>
      <c r="F29" s="235"/>
      <c r="G29" s="235"/>
      <c r="H29" s="235"/>
      <c r="I29" s="235"/>
      <c r="J29" s="235"/>
      <c r="K29" s="235"/>
      <c r="L29" s="235"/>
      <c r="M29" s="235"/>
      <c r="N29" s="235"/>
      <c r="O29" s="235"/>
      <c r="P29" s="235"/>
      <c r="Q29" s="235"/>
      <c r="R29" s="235"/>
      <c r="S29" s="131" t="s">
        <v>117</v>
      </c>
    </row>
    <row r="30" spans="2:20" ht="38.25" customHeight="1">
      <c r="B30" s="694" t="s">
        <v>41</v>
      </c>
      <c r="C30" s="694"/>
      <c r="D30" s="174" t="s">
        <v>44</v>
      </c>
      <c r="E30" s="588" t="s">
        <v>118</v>
      </c>
      <c r="F30" s="176" t="s">
        <v>139</v>
      </c>
      <c r="G30" s="175" t="s">
        <v>140</v>
      </c>
      <c r="H30" s="175" t="s">
        <v>141</v>
      </c>
      <c r="I30" s="175" t="s">
        <v>142</v>
      </c>
      <c r="J30" s="175" t="s">
        <v>143</v>
      </c>
      <c r="K30" s="175" t="s">
        <v>144</v>
      </c>
      <c r="L30" s="175" t="s">
        <v>145</v>
      </c>
      <c r="M30" s="175" t="s">
        <v>146</v>
      </c>
      <c r="N30" s="175" t="s">
        <v>147</v>
      </c>
      <c r="O30" s="175" t="s">
        <v>148</v>
      </c>
      <c r="P30" s="175" t="s">
        <v>149</v>
      </c>
      <c r="Q30" s="175" t="s">
        <v>150</v>
      </c>
      <c r="R30" s="175" t="s">
        <v>151</v>
      </c>
      <c r="S30" s="177" t="s">
        <v>152</v>
      </c>
      <c r="T30" s="236"/>
    </row>
    <row r="31" spans="2:20" ht="22.5" customHeight="1">
      <c r="B31" s="692" t="s">
        <v>153</v>
      </c>
      <c r="C31" s="225" t="s">
        <v>44</v>
      </c>
      <c r="D31" s="217">
        <f t="shared" ref="D31:D36" si="9">SUM(E31:T31)</f>
        <v>1454</v>
      </c>
      <c r="E31" s="589">
        <f t="shared" ref="E31:S31" si="10">SUM(E33:E36)</f>
        <v>109</v>
      </c>
      <c r="F31" s="218">
        <f t="shared" si="10"/>
        <v>40</v>
      </c>
      <c r="G31" s="218">
        <f t="shared" si="10"/>
        <v>92</v>
      </c>
      <c r="H31" s="218">
        <f t="shared" si="10"/>
        <v>283</v>
      </c>
      <c r="I31" s="218">
        <f t="shared" si="10"/>
        <v>338</v>
      </c>
      <c r="J31" s="218">
        <f t="shared" si="10"/>
        <v>267</v>
      </c>
      <c r="K31" s="218">
        <f t="shared" si="10"/>
        <v>228</v>
      </c>
      <c r="L31" s="218">
        <f t="shared" si="10"/>
        <v>59</v>
      </c>
      <c r="M31" s="218">
        <f t="shared" si="10"/>
        <v>16</v>
      </c>
      <c r="N31" s="218">
        <f t="shared" si="10"/>
        <v>12</v>
      </c>
      <c r="O31" s="218">
        <f t="shared" si="10"/>
        <v>5</v>
      </c>
      <c r="P31" s="218">
        <f t="shared" si="10"/>
        <v>4</v>
      </c>
      <c r="Q31" s="218">
        <f t="shared" si="10"/>
        <v>1</v>
      </c>
      <c r="R31" s="218">
        <f t="shared" si="10"/>
        <v>0</v>
      </c>
      <c r="S31" s="590">
        <f t="shared" si="10"/>
        <v>0</v>
      </c>
      <c r="T31" s="237"/>
    </row>
    <row r="32" spans="2:20" ht="22.5" customHeight="1">
      <c r="B32" s="692"/>
      <c r="C32" s="204" t="s">
        <v>135</v>
      </c>
      <c r="D32" s="591">
        <f>SUM(E32:S32)</f>
        <v>100.01</v>
      </c>
      <c r="E32" s="221">
        <f>ROUND(E31/$D31*100,2)</f>
        <v>7.5</v>
      </c>
      <c r="F32" s="221">
        <f t="shared" ref="F32:S32" si="11">ROUND(F31/$D31*100,2)</f>
        <v>2.75</v>
      </c>
      <c r="G32" s="221">
        <f t="shared" si="11"/>
        <v>6.33</v>
      </c>
      <c r="H32" s="185">
        <f t="shared" si="11"/>
        <v>19.46</v>
      </c>
      <c r="I32" s="185">
        <f t="shared" si="11"/>
        <v>23.25</v>
      </c>
      <c r="J32" s="185">
        <f t="shared" si="11"/>
        <v>18.36</v>
      </c>
      <c r="K32" s="185">
        <f t="shared" si="11"/>
        <v>15.68</v>
      </c>
      <c r="L32" s="185">
        <f t="shared" si="11"/>
        <v>4.0599999999999996</v>
      </c>
      <c r="M32" s="185">
        <f t="shared" si="11"/>
        <v>1.1000000000000001</v>
      </c>
      <c r="N32" s="185">
        <f t="shared" si="11"/>
        <v>0.83</v>
      </c>
      <c r="O32" s="185">
        <f t="shared" si="11"/>
        <v>0.34</v>
      </c>
      <c r="P32" s="185">
        <f t="shared" si="11"/>
        <v>0.28000000000000003</v>
      </c>
      <c r="Q32" s="185">
        <f t="shared" si="11"/>
        <v>7.0000000000000007E-2</v>
      </c>
      <c r="R32" s="185">
        <f t="shared" si="11"/>
        <v>0</v>
      </c>
      <c r="S32" s="186">
        <f t="shared" si="11"/>
        <v>0</v>
      </c>
      <c r="T32" s="238"/>
    </row>
    <row r="33" spans="2:26" ht="22.5" customHeight="1">
      <c r="B33" s="692"/>
      <c r="C33" s="227" t="s">
        <v>63</v>
      </c>
      <c r="D33" s="148">
        <f t="shared" si="9"/>
        <v>334</v>
      </c>
      <c r="E33" s="592">
        <v>36</v>
      </c>
      <c r="F33" s="190">
        <v>7</v>
      </c>
      <c r="G33" s="190">
        <v>14</v>
      </c>
      <c r="H33" s="190">
        <v>55</v>
      </c>
      <c r="I33" s="190">
        <v>85</v>
      </c>
      <c r="J33" s="190">
        <v>60</v>
      </c>
      <c r="K33" s="190">
        <v>48</v>
      </c>
      <c r="L33" s="190">
        <v>19</v>
      </c>
      <c r="M33" s="190">
        <v>5</v>
      </c>
      <c r="N33" s="190">
        <v>2</v>
      </c>
      <c r="O33" s="190">
        <v>2</v>
      </c>
      <c r="P33" s="190">
        <v>0</v>
      </c>
      <c r="Q33" s="190">
        <v>1</v>
      </c>
      <c r="R33" s="190">
        <v>0</v>
      </c>
      <c r="S33" s="191">
        <v>0</v>
      </c>
      <c r="T33" s="239"/>
    </row>
    <row r="34" spans="2:26" ht="22.5" customHeight="1">
      <c r="B34" s="692"/>
      <c r="C34" s="192" t="s">
        <v>64</v>
      </c>
      <c r="D34" s="161">
        <f t="shared" si="9"/>
        <v>495</v>
      </c>
      <c r="E34" s="211">
        <v>24</v>
      </c>
      <c r="F34" s="194">
        <v>17</v>
      </c>
      <c r="G34" s="194">
        <v>55</v>
      </c>
      <c r="H34" s="194">
        <v>139</v>
      </c>
      <c r="I34" s="194">
        <v>114</v>
      </c>
      <c r="J34" s="194">
        <v>72</v>
      </c>
      <c r="K34" s="194">
        <v>52</v>
      </c>
      <c r="L34" s="194">
        <v>13</v>
      </c>
      <c r="M34" s="194">
        <v>4</v>
      </c>
      <c r="N34" s="194">
        <v>4</v>
      </c>
      <c r="O34" s="194">
        <v>0</v>
      </c>
      <c r="P34" s="194">
        <v>1</v>
      </c>
      <c r="Q34" s="194">
        <v>0</v>
      </c>
      <c r="R34" s="194">
        <v>0</v>
      </c>
      <c r="S34" s="195">
        <v>0</v>
      </c>
      <c r="T34" s="239"/>
    </row>
    <row r="35" spans="2:26" ht="22.5" customHeight="1">
      <c r="B35" s="692"/>
      <c r="C35" s="227" t="s">
        <v>65</v>
      </c>
      <c r="D35" s="148">
        <f t="shared" si="9"/>
        <v>325</v>
      </c>
      <c r="E35" s="593">
        <v>22</v>
      </c>
      <c r="F35" s="194">
        <v>11</v>
      </c>
      <c r="G35" s="194">
        <v>15</v>
      </c>
      <c r="H35" s="194">
        <v>56</v>
      </c>
      <c r="I35" s="194">
        <v>78</v>
      </c>
      <c r="J35" s="194">
        <v>57</v>
      </c>
      <c r="K35" s="194">
        <v>63</v>
      </c>
      <c r="L35" s="194">
        <v>16</v>
      </c>
      <c r="M35" s="194">
        <v>4</v>
      </c>
      <c r="N35" s="194">
        <v>2</v>
      </c>
      <c r="O35" s="194">
        <v>0</v>
      </c>
      <c r="P35" s="194">
        <v>1</v>
      </c>
      <c r="Q35" s="194">
        <v>0</v>
      </c>
      <c r="R35" s="194">
        <v>0</v>
      </c>
      <c r="S35" s="195">
        <v>0</v>
      </c>
      <c r="T35" s="239"/>
    </row>
    <row r="36" spans="2:26" ht="22.5" customHeight="1">
      <c r="B36" s="693"/>
      <c r="C36" s="229" t="s">
        <v>66</v>
      </c>
      <c r="D36" s="594">
        <f t="shared" si="9"/>
        <v>300</v>
      </c>
      <c r="E36" s="199">
        <v>27</v>
      </c>
      <c r="F36" s="200">
        <v>5</v>
      </c>
      <c r="G36" s="200">
        <v>8</v>
      </c>
      <c r="H36" s="200">
        <v>33</v>
      </c>
      <c r="I36" s="200">
        <v>61</v>
      </c>
      <c r="J36" s="200">
        <v>78</v>
      </c>
      <c r="K36" s="200">
        <v>65</v>
      </c>
      <c r="L36" s="200">
        <v>11</v>
      </c>
      <c r="M36" s="200">
        <v>3</v>
      </c>
      <c r="N36" s="200">
        <v>4</v>
      </c>
      <c r="O36" s="200">
        <v>3</v>
      </c>
      <c r="P36" s="200">
        <v>2</v>
      </c>
      <c r="Q36" s="200">
        <v>0</v>
      </c>
      <c r="R36" s="200">
        <v>0</v>
      </c>
      <c r="S36" s="201">
        <v>0</v>
      </c>
      <c r="T36" s="239"/>
    </row>
    <row r="37" spans="2:26" ht="18" customHeight="1">
      <c r="B37" s="169" t="s">
        <v>154</v>
      </c>
      <c r="C37" s="240"/>
      <c r="D37" s="241"/>
      <c r="E37" s="239"/>
      <c r="F37" s="239"/>
      <c r="G37" s="239"/>
      <c r="H37" s="239"/>
      <c r="I37" s="239"/>
      <c r="J37" s="239"/>
      <c r="K37" s="239"/>
      <c r="L37" s="239"/>
      <c r="M37" s="239"/>
      <c r="N37" s="239"/>
      <c r="O37" s="239"/>
      <c r="P37" s="239"/>
      <c r="Q37" s="239"/>
      <c r="R37" s="239"/>
      <c r="S37" s="239"/>
      <c r="T37" s="239"/>
    </row>
    <row r="38" spans="2:26" ht="15" customHeight="1">
      <c r="B38" s="129" t="s">
        <v>155</v>
      </c>
      <c r="C38" s="130"/>
      <c r="D38" s="130"/>
      <c r="E38" s="130"/>
      <c r="F38" s="130"/>
      <c r="G38" s="130"/>
      <c r="H38" s="130"/>
      <c r="Z38" s="170"/>
    </row>
  </sheetData>
  <mergeCells count="7">
    <mergeCell ref="B31:B36"/>
    <mergeCell ref="B4:C4"/>
    <mergeCell ref="B5:B10"/>
    <mergeCell ref="B11:B16"/>
    <mergeCell ref="B17:B22"/>
    <mergeCell ref="B23:B28"/>
    <mergeCell ref="B30:C30"/>
  </mergeCells>
  <phoneticPr fontId="3"/>
  <pageMargins left="0.59055118110236227" right="0.59055118110236227" top="0.78740157480314965" bottom="0.78740157480314965" header="0.39370078740157483" footer="0.39370078740157483"/>
  <pageSetup paperSize="9" scale="90" orientation="portrait" r:id="rId1"/>
  <headerFooter alignWithMargins="0">
    <oddHeader>&amp;R&amp;"ＭＳ Ｐゴシック,標準"&amp;11 4.農      業</oddHeader>
    <oddFooter>&amp;C&amp;"ＭＳ Ｐゴシック,標準"-37-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89AD-4FF1-43C2-8DBA-F4DF222EC77C}">
  <sheetPr>
    <pageSetUpPr fitToPage="1"/>
  </sheetPr>
  <dimension ref="A1:M61"/>
  <sheetViews>
    <sheetView showGridLines="0" view="pageBreakPreview" zoomScaleNormal="100" zoomScaleSheetLayoutView="100" workbookViewId="0">
      <selection activeCell="J23" sqref="J23"/>
    </sheetView>
  </sheetViews>
  <sheetFormatPr defaultColWidth="9.140625" defaultRowHeight="13.5"/>
  <cols>
    <col min="1" max="1" width="1.85546875" style="171" customWidth="1"/>
    <col min="2" max="2" width="3" style="171" customWidth="1"/>
    <col min="3" max="3" width="7.140625" style="242" customWidth="1"/>
    <col min="4" max="4" width="7.140625" style="171" customWidth="1"/>
    <col min="5" max="5" width="9.28515625" style="242" customWidth="1"/>
    <col min="6" max="13" width="9.28515625" style="171" customWidth="1"/>
    <col min="14" max="16384" width="9.140625" style="171"/>
  </cols>
  <sheetData>
    <row r="1" spans="1:13" ht="30" customHeight="1">
      <c r="A1" s="128" t="s">
        <v>156</v>
      </c>
    </row>
    <row r="2" spans="1:13" ht="7.15" customHeight="1">
      <c r="A2" s="128"/>
    </row>
    <row r="3" spans="1:13" ht="22.15" customHeight="1">
      <c r="B3" s="173" t="s">
        <v>157</v>
      </c>
      <c r="M3" s="131" t="s">
        <v>158</v>
      </c>
    </row>
    <row r="4" spans="1:13" s="243" customFormat="1" ht="22.15" customHeight="1">
      <c r="B4" s="715" t="s">
        <v>98</v>
      </c>
      <c r="C4" s="715"/>
      <c r="D4" s="694" t="s">
        <v>42</v>
      </c>
      <c r="E4" s="690" t="s">
        <v>159</v>
      </c>
      <c r="F4" s="716"/>
      <c r="G4" s="716"/>
      <c r="H4" s="716"/>
      <c r="I4" s="717" t="s">
        <v>160</v>
      </c>
      <c r="J4" s="719" t="s">
        <v>161</v>
      </c>
      <c r="K4" s="721" t="s">
        <v>162</v>
      </c>
      <c r="L4" s="711" t="s">
        <v>163</v>
      </c>
      <c r="M4" s="711" t="s">
        <v>164</v>
      </c>
    </row>
    <row r="5" spans="1:13" s="243" customFormat="1" ht="22.15" customHeight="1">
      <c r="B5" s="715"/>
      <c r="C5" s="715"/>
      <c r="D5" s="694"/>
      <c r="E5" s="244" t="s">
        <v>165</v>
      </c>
      <c r="F5" s="133" t="s">
        <v>166</v>
      </c>
      <c r="G5" s="134" t="s">
        <v>167</v>
      </c>
      <c r="H5" s="135" t="s">
        <v>168</v>
      </c>
      <c r="I5" s="718"/>
      <c r="J5" s="720"/>
      <c r="K5" s="712"/>
      <c r="L5" s="712"/>
      <c r="M5" s="712"/>
    </row>
    <row r="6" spans="1:13" s="243" customFormat="1" ht="18.75" customHeight="1">
      <c r="B6" s="701" t="s">
        <v>59</v>
      </c>
      <c r="C6" s="702"/>
      <c r="D6" s="245" t="s">
        <v>169</v>
      </c>
      <c r="E6" s="246">
        <f>+E8+E10+E12+E14</f>
        <v>2938</v>
      </c>
      <c r="F6" s="247">
        <f t="shared" ref="F6:M6" si="0">+F8+F10+F12+F14</f>
        <v>333</v>
      </c>
      <c r="G6" s="248">
        <f t="shared" si="0"/>
        <v>2121</v>
      </c>
      <c r="H6" s="249">
        <f t="shared" si="0"/>
        <v>484</v>
      </c>
      <c r="I6" s="250">
        <f t="shared" si="0"/>
        <v>2111</v>
      </c>
      <c r="J6" s="250">
        <f t="shared" si="0"/>
        <v>13</v>
      </c>
      <c r="K6" s="250">
        <f t="shared" si="0"/>
        <v>2443</v>
      </c>
      <c r="L6" s="250">
        <f t="shared" si="0"/>
        <v>2028</v>
      </c>
      <c r="M6" s="250">
        <f t="shared" si="0"/>
        <v>91</v>
      </c>
    </row>
    <row r="7" spans="1:13" s="243" customFormat="1" ht="18.75" customHeight="1">
      <c r="B7" s="251"/>
      <c r="C7" s="252"/>
      <c r="D7" s="253" t="s">
        <v>170</v>
      </c>
      <c r="E7" s="254">
        <f t="shared" ref="E7:M7" si="1">+E9+E11+E13+E15</f>
        <v>3061</v>
      </c>
      <c r="F7" s="255">
        <f t="shared" si="1"/>
        <v>337</v>
      </c>
      <c r="G7" s="256">
        <f t="shared" si="1"/>
        <v>2179</v>
      </c>
      <c r="H7" s="257">
        <f t="shared" si="1"/>
        <v>545</v>
      </c>
      <c r="I7" s="258">
        <f t="shared" si="1"/>
        <v>2246</v>
      </c>
      <c r="J7" s="258">
        <f t="shared" si="1"/>
        <v>13</v>
      </c>
      <c r="K7" s="258">
        <f t="shared" si="1"/>
        <v>2463</v>
      </c>
      <c r="L7" s="258">
        <f t="shared" si="1"/>
        <v>2060</v>
      </c>
      <c r="M7" s="258">
        <f t="shared" si="1"/>
        <v>91</v>
      </c>
    </row>
    <row r="8" spans="1:13" s="243" customFormat="1" ht="19.5" hidden="1" customHeight="1">
      <c r="B8" s="251"/>
      <c r="C8" s="259" t="s">
        <v>13</v>
      </c>
      <c r="D8" s="245" t="s">
        <v>169</v>
      </c>
      <c r="E8" s="260">
        <f>SUM(F8:H8)</f>
        <v>648</v>
      </c>
      <c r="F8" s="261">
        <v>99</v>
      </c>
      <c r="G8" s="262">
        <v>431</v>
      </c>
      <c r="H8" s="263">
        <v>118</v>
      </c>
      <c r="I8" s="264">
        <v>422</v>
      </c>
      <c r="J8" s="264">
        <v>2</v>
      </c>
      <c r="K8" s="264">
        <v>381</v>
      </c>
      <c r="L8" s="264">
        <v>287</v>
      </c>
      <c r="M8" s="264">
        <v>26</v>
      </c>
    </row>
    <row r="9" spans="1:13" s="243" customFormat="1" ht="19.5" hidden="1" customHeight="1">
      <c r="B9" s="251"/>
      <c r="C9" s="265"/>
      <c r="D9" s="253" t="s">
        <v>170</v>
      </c>
      <c r="E9" s="266">
        <f t="shared" ref="E9:E15" si="2">SUM(F9:H9)</f>
        <v>690</v>
      </c>
      <c r="F9" s="267">
        <v>100</v>
      </c>
      <c r="G9" s="268">
        <v>454</v>
      </c>
      <c r="H9" s="269">
        <v>136</v>
      </c>
      <c r="I9" s="270">
        <v>483</v>
      </c>
      <c r="J9" s="270">
        <v>2</v>
      </c>
      <c r="K9" s="270">
        <v>383</v>
      </c>
      <c r="L9" s="270">
        <v>290</v>
      </c>
      <c r="M9" s="270">
        <v>26</v>
      </c>
    </row>
    <row r="10" spans="1:13" s="243" customFormat="1" ht="19.5" hidden="1" customHeight="1">
      <c r="B10" s="251"/>
      <c r="C10" s="271" t="s">
        <v>171</v>
      </c>
      <c r="D10" s="245" t="s">
        <v>169</v>
      </c>
      <c r="E10" s="260">
        <f t="shared" si="2"/>
        <v>938</v>
      </c>
      <c r="F10" s="261">
        <v>104</v>
      </c>
      <c r="G10" s="262">
        <v>674</v>
      </c>
      <c r="H10" s="263">
        <v>160</v>
      </c>
      <c r="I10" s="264">
        <v>742</v>
      </c>
      <c r="J10" s="264">
        <v>5</v>
      </c>
      <c r="K10" s="264">
        <v>816</v>
      </c>
      <c r="L10" s="264">
        <v>703</v>
      </c>
      <c r="M10" s="264">
        <v>34</v>
      </c>
    </row>
    <row r="11" spans="1:13" s="243" customFormat="1" ht="19.5" hidden="1" customHeight="1">
      <c r="B11" s="251"/>
      <c r="C11" s="271"/>
      <c r="D11" s="253" t="s">
        <v>170</v>
      </c>
      <c r="E11" s="266">
        <f t="shared" si="2"/>
        <v>962</v>
      </c>
      <c r="F11" s="267">
        <v>107</v>
      </c>
      <c r="G11" s="268">
        <v>691</v>
      </c>
      <c r="H11" s="269">
        <v>164</v>
      </c>
      <c r="I11" s="270">
        <v>779</v>
      </c>
      <c r="J11" s="270">
        <v>5</v>
      </c>
      <c r="K11" s="270">
        <v>821</v>
      </c>
      <c r="L11" s="270">
        <v>715</v>
      </c>
      <c r="M11" s="270">
        <v>34</v>
      </c>
    </row>
    <row r="12" spans="1:13" s="243" customFormat="1" ht="19.5" hidden="1" customHeight="1">
      <c r="B12" s="251"/>
      <c r="C12" s="259" t="s">
        <v>172</v>
      </c>
      <c r="D12" s="245" t="s">
        <v>169</v>
      </c>
      <c r="E12" s="260">
        <f t="shared" si="2"/>
        <v>682</v>
      </c>
      <c r="F12" s="261">
        <v>71</v>
      </c>
      <c r="G12" s="262">
        <v>509</v>
      </c>
      <c r="H12" s="263">
        <v>102</v>
      </c>
      <c r="I12" s="264">
        <v>450</v>
      </c>
      <c r="J12" s="264">
        <v>0</v>
      </c>
      <c r="K12" s="264">
        <v>619</v>
      </c>
      <c r="L12" s="264">
        <v>539</v>
      </c>
      <c r="M12" s="264">
        <v>14</v>
      </c>
    </row>
    <row r="13" spans="1:13" s="243" customFormat="1" ht="19.5" hidden="1" customHeight="1">
      <c r="B13" s="251"/>
      <c r="C13" s="265"/>
      <c r="D13" s="253" t="s">
        <v>170</v>
      </c>
      <c r="E13" s="266">
        <f t="shared" si="2"/>
        <v>698</v>
      </c>
      <c r="F13" s="267">
        <v>71</v>
      </c>
      <c r="G13" s="268">
        <v>513</v>
      </c>
      <c r="H13" s="269">
        <v>114</v>
      </c>
      <c r="I13" s="270">
        <v>471</v>
      </c>
      <c r="J13" s="270">
        <v>0</v>
      </c>
      <c r="K13" s="270">
        <v>625</v>
      </c>
      <c r="L13" s="270">
        <v>545</v>
      </c>
      <c r="M13" s="270">
        <v>14</v>
      </c>
    </row>
    <row r="14" spans="1:13" s="243" customFormat="1" ht="19.5" hidden="1" customHeight="1">
      <c r="B14" s="251"/>
      <c r="C14" s="259" t="s">
        <v>173</v>
      </c>
      <c r="D14" s="245" t="s">
        <v>169</v>
      </c>
      <c r="E14" s="260">
        <f t="shared" si="2"/>
        <v>670</v>
      </c>
      <c r="F14" s="261">
        <v>59</v>
      </c>
      <c r="G14" s="262">
        <v>507</v>
      </c>
      <c r="H14" s="263">
        <v>104</v>
      </c>
      <c r="I14" s="264">
        <v>497</v>
      </c>
      <c r="J14" s="264">
        <v>6</v>
      </c>
      <c r="K14" s="264">
        <v>627</v>
      </c>
      <c r="L14" s="264">
        <v>499</v>
      </c>
      <c r="M14" s="264">
        <v>17</v>
      </c>
    </row>
    <row r="15" spans="1:13" s="243" customFormat="1" ht="19.5" hidden="1" customHeight="1">
      <c r="B15" s="272"/>
      <c r="C15" s="265"/>
      <c r="D15" s="253" t="s">
        <v>170</v>
      </c>
      <c r="E15" s="266">
        <f t="shared" si="2"/>
        <v>711</v>
      </c>
      <c r="F15" s="267">
        <v>59</v>
      </c>
      <c r="G15" s="268">
        <v>521</v>
      </c>
      <c r="H15" s="269">
        <v>131</v>
      </c>
      <c r="I15" s="270">
        <v>513</v>
      </c>
      <c r="J15" s="270">
        <v>6</v>
      </c>
      <c r="K15" s="270">
        <v>634</v>
      </c>
      <c r="L15" s="270">
        <v>510</v>
      </c>
      <c r="M15" s="270">
        <v>17</v>
      </c>
    </row>
    <row r="16" spans="1:13" s="243" customFormat="1" ht="18.75" customHeight="1">
      <c r="B16" s="701" t="s">
        <v>67</v>
      </c>
      <c r="C16" s="702"/>
      <c r="D16" s="245" t="s">
        <v>174</v>
      </c>
      <c r="E16" s="246">
        <f>+E18+E20+E22+E24</f>
        <v>2539</v>
      </c>
      <c r="F16" s="247">
        <f t="shared" ref="F16:M16" si="3">+F18+F20+F22+F24</f>
        <v>271</v>
      </c>
      <c r="G16" s="248">
        <f t="shared" si="3"/>
        <v>1851</v>
      </c>
      <c r="H16" s="249">
        <f t="shared" si="3"/>
        <v>598</v>
      </c>
      <c r="I16" s="250">
        <f t="shared" si="3"/>
        <v>2374</v>
      </c>
      <c r="J16" s="250">
        <f t="shared" si="3"/>
        <v>17</v>
      </c>
      <c r="K16" s="250">
        <f t="shared" si="3"/>
        <v>2067</v>
      </c>
      <c r="L16" s="250">
        <f t="shared" si="3"/>
        <v>1480</v>
      </c>
      <c r="M16" s="250">
        <f t="shared" si="3"/>
        <v>294</v>
      </c>
    </row>
    <row r="17" spans="2:13" s="243" customFormat="1" ht="18.75" customHeight="1">
      <c r="B17" s="251"/>
      <c r="C17" s="252"/>
      <c r="D17" s="253" t="s">
        <v>170</v>
      </c>
      <c r="E17" s="254">
        <f t="shared" ref="E17:M17" si="4">+E19+E21+E23+E25</f>
        <v>2905</v>
      </c>
      <c r="F17" s="255">
        <f t="shared" si="4"/>
        <v>276</v>
      </c>
      <c r="G17" s="256">
        <f t="shared" si="4"/>
        <v>1900</v>
      </c>
      <c r="H17" s="257">
        <f t="shared" si="4"/>
        <v>729</v>
      </c>
      <c r="I17" s="258">
        <f t="shared" si="4"/>
        <v>2528</v>
      </c>
      <c r="J17" s="258">
        <f t="shared" si="4"/>
        <v>17</v>
      </c>
      <c r="K17" s="258">
        <f t="shared" si="4"/>
        <v>2133</v>
      </c>
      <c r="L17" s="258">
        <f t="shared" si="4"/>
        <v>1555</v>
      </c>
      <c r="M17" s="258">
        <f t="shared" si="4"/>
        <v>311</v>
      </c>
    </row>
    <row r="18" spans="2:13" s="243" customFormat="1" ht="18.75" customHeight="1">
      <c r="B18" s="251"/>
      <c r="C18" s="259" t="s">
        <v>13</v>
      </c>
      <c r="D18" s="245" t="s">
        <v>174</v>
      </c>
      <c r="E18" s="260">
        <v>583</v>
      </c>
      <c r="F18" s="261">
        <v>91</v>
      </c>
      <c r="G18" s="262">
        <v>427</v>
      </c>
      <c r="H18" s="263">
        <v>134</v>
      </c>
      <c r="I18" s="264">
        <v>409</v>
      </c>
      <c r="J18" s="264">
        <v>6</v>
      </c>
      <c r="K18" s="264">
        <v>375</v>
      </c>
      <c r="L18" s="264">
        <v>239</v>
      </c>
      <c r="M18" s="264">
        <v>29</v>
      </c>
    </row>
    <row r="19" spans="2:13" s="243" customFormat="1" ht="18.75" customHeight="1">
      <c r="B19" s="251"/>
      <c r="C19" s="265"/>
      <c r="D19" s="253" t="s">
        <v>170</v>
      </c>
      <c r="E19" s="266">
        <v>704</v>
      </c>
      <c r="F19" s="267">
        <v>93</v>
      </c>
      <c r="G19" s="268">
        <v>449</v>
      </c>
      <c r="H19" s="269">
        <v>162</v>
      </c>
      <c r="I19" s="270">
        <v>443</v>
      </c>
      <c r="J19" s="270">
        <v>6</v>
      </c>
      <c r="K19" s="270">
        <v>386</v>
      </c>
      <c r="L19" s="270">
        <v>246</v>
      </c>
      <c r="M19" s="270">
        <v>30</v>
      </c>
    </row>
    <row r="20" spans="2:13" s="243" customFormat="1" ht="18.75" customHeight="1">
      <c r="B20" s="251"/>
      <c r="C20" s="271" t="s">
        <v>171</v>
      </c>
      <c r="D20" s="245" t="s">
        <v>174</v>
      </c>
      <c r="E20" s="260">
        <v>868</v>
      </c>
      <c r="F20" s="261">
        <v>83</v>
      </c>
      <c r="G20" s="262">
        <v>631</v>
      </c>
      <c r="H20" s="263">
        <v>196</v>
      </c>
      <c r="I20" s="264">
        <v>850</v>
      </c>
      <c r="J20" s="264">
        <v>1</v>
      </c>
      <c r="K20" s="264">
        <v>704</v>
      </c>
      <c r="L20" s="264">
        <v>483</v>
      </c>
      <c r="M20" s="264">
        <v>156</v>
      </c>
    </row>
    <row r="21" spans="2:13" s="243" customFormat="1" ht="18.75" customHeight="1">
      <c r="B21" s="251"/>
      <c r="C21" s="271"/>
      <c r="D21" s="253" t="s">
        <v>170</v>
      </c>
      <c r="E21" s="266">
        <v>938</v>
      </c>
      <c r="F21" s="267">
        <v>83</v>
      </c>
      <c r="G21" s="268">
        <v>638</v>
      </c>
      <c r="H21" s="269">
        <v>217</v>
      </c>
      <c r="I21" s="270">
        <v>903</v>
      </c>
      <c r="J21" s="270">
        <v>1</v>
      </c>
      <c r="K21" s="270">
        <v>715</v>
      </c>
      <c r="L21" s="270">
        <v>496</v>
      </c>
      <c r="M21" s="270">
        <v>157</v>
      </c>
    </row>
    <row r="22" spans="2:13" s="243" customFormat="1" ht="18.75" customHeight="1">
      <c r="B22" s="251"/>
      <c r="C22" s="259" t="s">
        <v>172</v>
      </c>
      <c r="D22" s="245" t="s">
        <v>174</v>
      </c>
      <c r="E22" s="260">
        <v>580</v>
      </c>
      <c r="F22" s="261">
        <v>52</v>
      </c>
      <c r="G22" s="262">
        <v>417</v>
      </c>
      <c r="H22" s="263">
        <v>132</v>
      </c>
      <c r="I22" s="264">
        <v>505</v>
      </c>
      <c r="J22" s="264">
        <v>4</v>
      </c>
      <c r="K22" s="264">
        <v>514</v>
      </c>
      <c r="L22" s="264">
        <v>438</v>
      </c>
      <c r="M22" s="264">
        <v>30</v>
      </c>
    </row>
    <row r="23" spans="2:13" s="243" customFormat="1" ht="18.75" customHeight="1">
      <c r="B23" s="251"/>
      <c r="C23" s="265"/>
      <c r="D23" s="253" t="s">
        <v>170</v>
      </c>
      <c r="E23" s="266">
        <v>627</v>
      </c>
      <c r="F23" s="267">
        <v>52</v>
      </c>
      <c r="G23" s="268">
        <v>422</v>
      </c>
      <c r="H23" s="269">
        <v>153</v>
      </c>
      <c r="I23" s="270">
        <v>536</v>
      </c>
      <c r="J23" s="270">
        <v>4</v>
      </c>
      <c r="K23" s="270">
        <v>527</v>
      </c>
      <c r="L23" s="270">
        <v>457</v>
      </c>
      <c r="M23" s="270">
        <v>30</v>
      </c>
    </row>
    <row r="24" spans="2:13" s="243" customFormat="1" ht="18.75" customHeight="1">
      <c r="B24" s="251"/>
      <c r="C24" s="259" t="s">
        <v>173</v>
      </c>
      <c r="D24" s="245" t="s">
        <v>174</v>
      </c>
      <c r="E24" s="260">
        <v>508</v>
      </c>
      <c r="F24" s="261">
        <v>45</v>
      </c>
      <c r="G24" s="262">
        <v>376</v>
      </c>
      <c r="H24" s="263">
        <v>136</v>
      </c>
      <c r="I24" s="264">
        <v>610</v>
      </c>
      <c r="J24" s="264">
        <v>6</v>
      </c>
      <c r="K24" s="264">
        <v>474</v>
      </c>
      <c r="L24" s="264">
        <v>320</v>
      </c>
      <c r="M24" s="264">
        <v>79</v>
      </c>
    </row>
    <row r="25" spans="2:13" s="243" customFormat="1" ht="18.75" customHeight="1">
      <c r="B25" s="272"/>
      <c r="C25" s="265"/>
      <c r="D25" s="253" t="s">
        <v>170</v>
      </c>
      <c r="E25" s="266">
        <v>636</v>
      </c>
      <c r="F25" s="267">
        <v>48</v>
      </c>
      <c r="G25" s="268">
        <v>391</v>
      </c>
      <c r="H25" s="269">
        <v>197</v>
      </c>
      <c r="I25" s="270">
        <v>646</v>
      </c>
      <c r="J25" s="270">
        <v>6</v>
      </c>
      <c r="K25" s="270">
        <v>505</v>
      </c>
      <c r="L25" s="270">
        <v>356</v>
      </c>
      <c r="M25" s="270">
        <v>94</v>
      </c>
    </row>
    <row r="26" spans="2:13" s="243" customFormat="1" ht="19.149999999999999" customHeight="1">
      <c r="B26" s="613"/>
      <c r="C26" s="614"/>
      <c r="D26" s="615"/>
      <c r="E26" s="616"/>
      <c r="F26" s="617"/>
      <c r="G26" s="618" t="s">
        <v>158</v>
      </c>
      <c r="H26" s="619"/>
      <c r="I26" s="619"/>
      <c r="J26" s="619"/>
      <c r="K26" s="619"/>
      <c r="L26" s="619"/>
      <c r="M26" s="619"/>
    </row>
    <row r="27" spans="2:13" s="243" customFormat="1" ht="24" customHeight="1">
      <c r="B27" s="713" t="s">
        <v>98</v>
      </c>
      <c r="C27" s="714"/>
      <c r="D27" s="612" t="s">
        <v>42</v>
      </c>
      <c r="E27" s="274" t="s">
        <v>175</v>
      </c>
      <c r="F27" s="620" t="s">
        <v>176</v>
      </c>
      <c r="G27" s="621" t="s">
        <v>177</v>
      </c>
      <c r="H27" s="622"/>
    </row>
    <row r="28" spans="2:13" s="243" customFormat="1" ht="18.75" customHeight="1">
      <c r="B28" s="701" t="s">
        <v>68</v>
      </c>
      <c r="C28" s="702"/>
      <c r="D28" s="245" t="s">
        <v>174</v>
      </c>
      <c r="E28" s="246">
        <f t="shared" ref="E28:G29" si="5">E30+E32+E34+E36</f>
        <v>2042</v>
      </c>
      <c r="F28" s="250">
        <f t="shared" si="5"/>
        <v>1628</v>
      </c>
      <c r="G28" s="623">
        <f t="shared" si="5"/>
        <v>1369</v>
      </c>
      <c r="H28" s="624"/>
    </row>
    <row r="29" spans="2:13" s="243" customFormat="1" ht="18.75" customHeight="1">
      <c r="B29" s="625"/>
      <c r="C29" s="626"/>
      <c r="D29" s="253" t="s">
        <v>170</v>
      </c>
      <c r="E29" s="254">
        <f t="shared" si="5"/>
        <v>2525</v>
      </c>
      <c r="F29" s="258">
        <f t="shared" si="5"/>
        <v>1739</v>
      </c>
      <c r="G29" s="627">
        <f t="shared" si="5"/>
        <v>1558</v>
      </c>
      <c r="H29" s="624"/>
    </row>
    <row r="30" spans="2:13" s="243" customFormat="1" ht="18.75" customHeight="1">
      <c r="B30" s="276"/>
      <c r="C30" s="259" t="s">
        <v>13</v>
      </c>
      <c r="D30" s="245" t="s">
        <v>174</v>
      </c>
      <c r="E30" s="260">
        <v>465</v>
      </c>
      <c r="F30" s="264">
        <v>273</v>
      </c>
      <c r="G30" s="628">
        <v>217</v>
      </c>
      <c r="H30" s="622"/>
    </row>
    <row r="31" spans="2:13" s="243" customFormat="1" ht="18.75" customHeight="1">
      <c r="B31" s="251"/>
      <c r="C31" s="265"/>
      <c r="D31" s="253" t="s">
        <v>170</v>
      </c>
      <c r="E31" s="266">
        <v>599</v>
      </c>
      <c r="F31" s="270">
        <v>278</v>
      </c>
      <c r="G31" s="629">
        <v>238</v>
      </c>
      <c r="H31" s="622"/>
    </row>
    <row r="32" spans="2:13" s="243" customFormat="1" ht="18.75" customHeight="1">
      <c r="B32" s="251"/>
      <c r="C32" s="271" t="s">
        <v>171</v>
      </c>
      <c r="D32" s="245" t="s">
        <v>174</v>
      </c>
      <c r="E32" s="260">
        <v>705</v>
      </c>
      <c r="F32" s="264">
        <v>559</v>
      </c>
      <c r="G32" s="628">
        <v>487</v>
      </c>
      <c r="H32" s="622"/>
    </row>
    <row r="33" spans="2:13" s="243" customFormat="1" ht="18.75" customHeight="1">
      <c r="B33" s="251"/>
      <c r="C33" s="271"/>
      <c r="D33" s="253" t="s">
        <v>170</v>
      </c>
      <c r="E33" s="266">
        <v>801</v>
      </c>
      <c r="F33" s="270">
        <v>573</v>
      </c>
      <c r="G33" s="629">
        <v>527</v>
      </c>
      <c r="H33" s="622"/>
    </row>
    <row r="34" spans="2:13" s="243" customFormat="1" ht="18.75" customHeight="1">
      <c r="B34" s="251"/>
      <c r="C34" s="259" t="s">
        <v>172</v>
      </c>
      <c r="D34" s="245" t="s">
        <v>174</v>
      </c>
      <c r="E34" s="260">
        <v>488</v>
      </c>
      <c r="F34" s="264">
        <v>440</v>
      </c>
      <c r="G34" s="628">
        <v>382</v>
      </c>
      <c r="H34" s="622"/>
    </row>
    <row r="35" spans="2:13" s="243" customFormat="1" ht="18.75" customHeight="1">
      <c r="B35" s="251"/>
      <c r="C35" s="265"/>
      <c r="D35" s="253" t="s">
        <v>170</v>
      </c>
      <c r="E35" s="266">
        <v>560</v>
      </c>
      <c r="F35" s="270">
        <v>460</v>
      </c>
      <c r="G35" s="629">
        <v>418</v>
      </c>
      <c r="H35" s="622"/>
    </row>
    <row r="36" spans="2:13" s="243" customFormat="1" ht="18.75" customHeight="1">
      <c r="B36" s="251"/>
      <c r="C36" s="259" t="s">
        <v>173</v>
      </c>
      <c r="D36" s="245" t="s">
        <v>174</v>
      </c>
      <c r="E36" s="260">
        <v>384</v>
      </c>
      <c r="F36" s="264">
        <v>356</v>
      </c>
      <c r="G36" s="628">
        <v>283</v>
      </c>
      <c r="H36" s="622"/>
    </row>
    <row r="37" spans="2:13" s="243" customFormat="1" ht="18.75" customHeight="1">
      <c r="B37" s="272"/>
      <c r="C37" s="265"/>
      <c r="D37" s="253" t="s">
        <v>170</v>
      </c>
      <c r="E37" s="266">
        <v>565</v>
      </c>
      <c r="F37" s="270">
        <v>428</v>
      </c>
      <c r="G37" s="629">
        <v>375</v>
      </c>
      <c r="H37" s="622"/>
    </row>
    <row r="38" spans="2:13" s="243" customFormat="1" ht="18.75" customHeight="1">
      <c r="B38" s="699" t="s">
        <v>314</v>
      </c>
      <c r="C38" s="700"/>
      <c r="D38" s="245" t="s">
        <v>174</v>
      </c>
      <c r="E38" s="246">
        <v>1455</v>
      </c>
      <c r="F38" s="250">
        <v>1141</v>
      </c>
      <c r="G38" s="623">
        <v>984</v>
      </c>
      <c r="H38" s="624"/>
    </row>
    <row r="39" spans="2:13" s="243" customFormat="1" ht="18.75" customHeight="1">
      <c r="B39" s="699"/>
      <c r="C39" s="700"/>
      <c r="D39" s="253" t="s">
        <v>170</v>
      </c>
      <c r="E39" s="254">
        <v>1897</v>
      </c>
      <c r="F39" s="258">
        <v>1226</v>
      </c>
      <c r="G39" s="627">
        <v>1128</v>
      </c>
      <c r="H39" s="624"/>
    </row>
    <row r="40" spans="2:13" s="243" customFormat="1" ht="18.75" customHeight="1">
      <c r="B40" s="276"/>
      <c r="C40" s="259" t="s">
        <v>13</v>
      </c>
      <c r="D40" s="245" t="s">
        <v>174</v>
      </c>
      <c r="E40" s="260">
        <v>353</v>
      </c>
      <c r="F40" s="264">
        <v>191</v>
      </c>
      <c r="G40" s="628">
        <v>143</v>
      </c>
      <c r="H40" s="622"/>
    </row>
    <row r="41" spans="2:13" s="243" customFormat="1" ht="18.75" customHeight="1">
      <c r="B41" s="251"/>
      <c r="C41" s="596" t="s">
        <v>178</v>
      </c>
      <c r="D41" s="253" t="s">
        <v>170</v>
      </c>
      <c r="E41" s="266">
        <v>463</v>
      </c>
      <c r="F41" s="270">
        <v>202</v>
      </c>
      <c r="G41" s="629">
        <v>156</v>
      </c>
      <c r="H41" s="622"/>
    </row>
    <row r="42" spans="2:13" s="243" customFormat="1" ht="18.75" customHeight="1">
      <c r="B42" s="251"/>
      <c r="C42" s="271" t="s">
        <v>171</v>
      </c>
      <c r="D42" s="245" t="s">
        <v>174</v>
      </c>
      <c r="E42" s="260">
        <v>507</v>
      </c>
      <c r="F42" s="264">
        <v>413</v>
      </c>
      <c r="G42" s="628">
        <v>368</v>
      </c>
      <c r="H42" s="622"/>
    </row>
    <row r="43" spans="2:13" s="243" customFormat="1" ht="18.75" customHeight="1">
      <c r="B43" s="251"/>
      <c r="C43" s="596" t="s">
        <v>178</v>
      </c>
      <c r="D43" s="253" t="s">
        <v>170</v>
      </c>
      <c r="E43" s="266">
        <v>621</v>
      </c>
      <c r="F43" s="270">
        <v>426</v>
      </c>
      <c r="G43" s="629">
        <v>409</v>
      </c>
      <c r="H43" s="622"/>
    </row>
    <row r="44" spans="2:13" s="243" customFormat="1" ht="18.75" customHeight="1">
      <c r="B44" s="251"/>
      <c r="C44" s="259" t="s">
        <v>172</v>
      </c>
      <c r="D44" s="245" t="s">
        <v>174</v>
      </c>
      <c r="E44" s="260">
        <v>336</v>
      </c>
      <c r="F44" s="264">
        <v>297</v>
      </c>
      <c r="G44" s="628">
        <v>269</v>
      </c>
      <c r="H44" s="622"/>
    </row>
    <row r="45" spans="2:13" s="243" customFormat="1" ht="18.75" customHeight="1">
      <c r="B45" s="251"/>
      <c r="C45" s="265"/>
      <c r="D45" s="253" t="s">
        <v>170</v>
      </c>
      <c r="E45" s="266">
        <v>409</v>
      </c>
      <c r="F45" s="270">
        <v>310</v>
      </c>
      <c r="G45" s="629">
        <v>296</v>
      </c>
      <c r="H45" s="622"/>
    </row>
    <row r="46" spans="2:13" s="243" customFormat="1" ht="18.75" customHeight="1">
      <c r="B46" s="251"/>
      <c r="C46" s="259" t="s">
        <v>173</v>
      </c>
      <c r="D46" s="245" t="s">
        <v>174</v>
      </c>
      <c r="E46" s="260">
        <v>255</v>
      </c>
      <c r="F46" s="264">
        <v>237</v>
      </c>
      <c r="G46" s="628">
        <v>203</v>
      </c>
      <c r="H46" s="622"/>
    </row>
    <row r="47" spans="2:13" s="243" customFormat="1" ht="18.75" customHeight="1">
      <c r="B47" s="272"/>
      <c r="C47" s="265"/>
      <c r="D47" s="253" t="s">
        <v>170</v>
      </c>
      <c r="E47" s="266">
        <v>400</v>
      </c>
      <c r="F47" s="270">
        <v>285</v>
      </c>
      <c r="G47" s="629">
        <v>266</v>
      </c>
      <c r="H47" s="622"/>
    </row>
    <row r="48" spans="2:13" s="243" customFormat="1" ht="18.75" hidden="1" customHeight="1">
      <c r="B48" s="701" t="s">
        <v>70</v>
      </c>
      <c r="C48" s="702"/>
      <c r="D48" s="273"/>
      <c r="E48" s="274" t="s">
        <v>175</v>
      </c>
      <c r="F48" s="277"/>
      <c r="G48" s="278"/>
      <c r="H48" s="630"/>
      <c r="I48" s="631"/>
      <c r="J48" s="631"/>
      <c r="K48" s="275" t="s">
        <v>176</v>
      </c>
      <c r="L48" s="705" t="s">
        <v>177</v>
      </c>
      <c r="M48" s="706"/>
    </row>
    <row r="49" spans="2:13" s="243" customFormat="1" ht="18.75" hidden="1" customHeight="1">
      <c r="B49" s="703"/>
      <c r="C49" s="704"/>
      <c r="D49" s="245" t="s">
        <v>174</v>
      </c>
      <c r="E49" s="246">
        <f>E51+E53+E55+E57</f>
        <v>0</v>
      </c>
      <c r="F49" s="279"/>
      <c r="G49" s="280"/>
      <c r="H49" s="281"/>
      <c r="I49" s="282"/>
      <c r="J49" s="282"/>
      <c r="K49" s="250">
        <f>K51+K53+K55+K57</f>
        <v>0</v>
      </c>
      <c r="L49" s="707">
        <f>L51+L53+L55+L57</f>
        <v>0</v>
      </c>
      <c r="M49" s="708"/>
    </row>
    <row r="50" spans="2:13" s="243" customFormat="1" ht="18.75" hidden="1" customHeight="1">
      <c r="B50" s="703"/>
      <c r="C50" s="704"/>
      <c r="D50" s="253" t="s">
        <v>170</v>
      </c>
      <c r="E50" s="254">
        <f>E52+E54+E56+E58</f>
        <v>0</v>
      </c>
      <c r="F50" s="283"/>
      <c r="G50" s="284"/>
      <c r="H50" s="285"/>
      <c r="I50" s="286"/>
      <c r="J50" s="286"/>
      <c r="K50" s="258">
        <f>K52+K54+K56+K58</f>
        <v>0</v>
      </c>
      <c r="L50" s="709">
        <f>L52+L54+L56+L58</f>
        <v>0</v>
      </c>
      <c r="M50" s="710"/>
    </row>
    <row r="51" spans="2:13" s="243" customFormat="1" ht="18.75" hidden="1" customHeight="1">
      <c r="B51" s="276"/>
      <c r="C51" s="259" t="s">
        <v>13</v>
      </c>
      <c r="D51" s="245" t="s">
        <v>174</v>
      </c>
      <c r="E51" s="260"/>
      <c r="F51" s="287"/>
      <c r="G51" s="288"/>
      <c r="H51" s="289"/>
      <c r="I51" s="290"/>
      <c r="J51" s="290"/>
      <c r="K51" s="264"/>
      <c r="L51" s="697"/>
      <c r="M51" s="698"/>
    </row>
    <row r="52" spans="2:13" s="243" customFormat="1" ht="18.75" hidden="1" customHeight="1">
      <c r="B52" s="251"/>
      <c r="C52" s="265"/>
      <c r="D52" s="253" t="s">
        <v>170</v>
      </c>
      <c r="E52" s="266"/>
      <c r="F52" s="291"/>
      <c r="G52" s="292"/>
      <c r="H52" s="293"/>
      <c r="I52" s="294"/>
      <c r="J52" s="294"/>
      <c r="K52" s="270"/>
      <c r="L52" s="695"/>
      <c r="M52" s="696"/>
    </row>
    <row r="53" spans="2:13" s="243" customFormat="1" ht="18.75" hidden="1" customHeight="1">
      <c r="B53" s="251"/>
      <c r="C53" s="271" t="s">
        <v>171</v>
      </c>
      <c r="D53" s="245" t="s">
        <v>174</v>
      </c>
      <c r="E53" s="260"/>
      <c r="F53" s="287"/>
      <c r="G53" s="288"/>
      <c r="H53" s="289"/>
      <c r="I53" s="290"/>
      <c r="J53" s="290"/>
      <c r="K53" s="264"/>
      <c r="L53" s="697"/>
      <c r="M53" s="698"/>
    </row>
    <row r="54" spans="2:13" s="243" customFormat="1" ht="18.75" hidden="1" customHeight="1">
      <c r="B54" s="251"/>
      <c r="C54" s="271"/>
      <c r="D54" s="253" t="s">
        <v>170</v>
      </c>
      <c r="E54" s="266"/>
      <c r="F54" s="291"/>
      <c r="G54" s="292"/>
      <c r="H54" s="293"/>
      <c r="I54" s="294"/>
      <c r="J54" s="294"/>
      <c r="K54" s="270"/>
      <c r="L54" s="695"/>
      <c r="M54" s="696"/>
    </row>
    <row r="55" spans="2:13" s="243" customFormat="1" ht="18.75" hidden="1" customHeight="1">
      <c r="B55" s="251"/>
      <c r="C55" s="259" t="s">
        <v>172</v>
      </c>
      <c r="D55" s="245" t="s">
        <v>174</v>
      </c>
      <c r="E55" s="260"/>
      <c r="F55" s="287"/>
      <c r="G55" s="288"/>
      <c r="H55" s="289"/>
      <c r="I55" s="290"/>
      <c r="J55" s="290"/>
      <c r="K55" s="264"/>
      <c r="L55" s="697"/>
      <c r="M55" s="698"/>
    </row>
    <row r="56" spans="2:13" s="243" customFormat="1" ht="18.75" hidden="1" customHeight="1">
      <c r="B56" s="251"/>
      <c r="C56" s="265"/>
      <c r="D56" s="253" t="s">
        <v>170</v>
      </c>
      <c r="E56" s="266"/>
      <c r="F56" s="291"/>
      <c r="G56" s="292"/>
      <c r="H56" s="293"/>
      <c r="I56" s="294"/>
      <c r="J56" s="294"/>
      <c r="K56" s="270"/>
      <c r="L56" s="695"/>
      <c r="M56" s="696"/>
    </row>
    <row r="57" spans="2:13" s="243" customFormat="1" ht="18.75" hidden="1" customHeight="1">
      <c r="B57" s="251"/>
      <c r="C57" s="259" t="s">
        <v>173</v>
      </c>
      <c r="D57" s="245" t="s">
        <v>174</v>
      </c>
      <c r="E57" s="260"/>
      <c r="F57" s="287"/>
      <c r="G57" s="288"/>
      <c r="H57" s="289"/>
      <c r="I57" s="290"/>
      <c r="J57" s="290"/>
      <c r="K57" s="264"/>
      <c r="L57" s="697"/>
      <c r="M57" s="698"/>
    </row>
    <row r="58" spans="2:13" s="243" customFormat="1" ht="18.75" hidden="1" customHeight="1">
      <c r="B58" s="272"/>
      <c r="C58" s="265"/>
      <c r="D58" s="253" t="s">
        <v>170</v>
      </c>
      <c r="E58" s="266"/>
      <c r="F58" s="291"/>
      <c r="G58" s="292"/>
      <c r="H58" s="293"/>
      <c r="I58" s="294"/>
      <c r="J58" s="294"/>
      <c r="K58" s="270"/>
      <c r="L58" s="695"/>
      <c r="M58" s="696"/>
    </row>
    <row r="59" spans="2:13" ht="15" customHeight="1">
      <c r="B59" s="129" t="s">
        <v>179</v>
      </c>
      <c r="M59" s="170"/>
    </row>
    <row r="60" spans="2:13" ht="15" customHeight="1">
      <c r="B60" s="129" t="s">
        <v>180</v>
      </c>
      <c r="M60" s="170"/>
    </row>
    <row r="61" spans="2:13" ht="15" customHeight="1">
      <c r="B61" s="169" t="s">
        <v>181</v>
      </c>
    </row>
  </sheetData>
  <mergeCells count="25">
    <mergeCell ref="L58:M58"/>
    <mergeCell ref="L52:M52"/>
    <mergeCell ref="L53:M53"/>
    <mergeCell ref="L54:M54"/>
    <mergeCell ref="L55:M55"/>
    <mergeCell ref="L56:M56"/>
    <mergeCell ref="L57:M57"/>
    <mergeCell ref="B38:C39"/>
    <mergeCell ref="B48:C50"/>
    <mergeCell ref="L48:M48"/>
    <mergeCell ref="L49:M49"/>
    <mergeCell ref="L50:M50"/>
    <mergeCell ref="L51:M51"/>
    <mergeCell ref="L4:L5"/>
    <mergeCell ref="M4:M5"/>
    <mergeCell ref="B6:C6"/>
    <mergeCell ref="B16:C16"/>
    <mergeCell ref="B27:C27"/>
    <mergeCell ref="B28:C28"/>
    <mergeCell ref="B4:C5"/>
    <mergeCell ref="D4:D5"/>
    <mergeCell ref="E4:H4"/>
    <mergeCell ref="I4:I5"/>
    <mergeCell ref="J4:J5"/>
    <mergeCell ref="K4:K5"/>
  </mergeCells>
  <phoneticPr fontId="3"/>
  <pageMargins left="0.59055118110236227" right="0.59055118110236227" top="0.78740157480314965" bottom="0.78740157480314965" header="0.39370078740157483" footer="0.39370078740157483"/>
  <pageSetup paperSize="9" scale="98" orientation="portrait" r:id="rId1"/>
  <headerFooter alignWithMargins="0">
    <oddHeader>&amp;R&amp;"ＭＳ Ｐゴシック,標準"&amp;11 4.農      業</oddHeader>
    <oddFooter>&amp;C&amp;"ＭＳ Ｐゴシック,標準"-38-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目次</vt:lpstr>
      <vt:lpstr>D-1</vt:lpstr>
      <vt:lpstr>D-1  (参考) </vt:lpstr>
      <vt:lpstr>D-2</vt:lpstr>
      <vt:lpstr>D-3</vt:lpstr>
      <vt:lpstr>D-3 (参考)</vt:lpstr>
      <vt:lpstr>D-4</vt:lpstr>
      <vt:lpstr>D-5</vt:lpstr>
      <vt:lpstr>D-6</vt:lpstr>
      <vt:lpstr>D-7</vt:lpstr>
      <vt:lpstr>D-8</vt:lpstr>
      <vt:lpstr>D-9</vt:lpstr>
      <vt:lpstr>D-10</vt:lpstr>
      <vt:lpstr>'D-1'!Print_Area</vt:lpstr>
      <vt:lpstr>'D-1  (参考) '!Print_Area</vt:lpstr>
      <vt:lpstr>'D-10'!Print_Area</vt:lpstr>
      <vt:lpstr>'D-2'!Print_Area</vt:lpstr>
      <vt:lpstr>'D-3'!Print_Area</vt:lpstr>
      <vt:lpstr>'D-3 (参考)'!Print_Area</vt:lpstr>
      <vt:lpstr>'D-4'!Print_Area</vt:lpstr>
      <vt:lpstr>'D-5'!Print_Area</vt:lpstr>
    </vt:vector>
  </TitlesOfParts>
  <Company>(財)統計情報研究開発センター（Sinfonica）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第23表 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産業(大分類),開設時期(13区分)別民営事業所数及び男女別従業者数-都道府県,市区町村-都道府県,市区町村(続き)-都道府県,市区町村(続き)-都道府県,市区町村(続き)-都道府県,市区町村(続き)-都道府県,市区町村(続き)</dc:title>
  <dc:creator>Sinfonica</dc:creator>
  <cp:lastModifiedBy>吉本 竜也</cp:lastModifiedBy>
  <cp:revision>0</cp:revision>
  <cp:lastPrinted>2025-06-11T08:16:46Z</cp:lastPrinted>
  <dcterms:created xsi:type="dcterms:W3CDTF">2003-02-28T02:55:39Z</dcterms:created>
  <dcterms:modified xsi:type="dcterms:W3CDTF">2025-06-11T08:17:00Z</dcterms:modified>
</cp:coreProperties>
</file>