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T-1" sheetId="1" r:id="rId1"/>
    <sheet name="T-2" sheetId="2" r:id="rId2"/>
    <sheet name="T-3" sheetId="3" r:id="rId3"/>
    <sheet name="T-4" sheetId="4" r:id="rId4"/>
    <sheet name="T-5" sheetId="5" r:id="rId5"/>
    <sheet name="T-6" sheetId="6" r:id="rId6"/>
    <sheet name="T-7.8" sheetId="7" r:id="rId7"/>
    <sheet name="T-9" sheetId="8" r:id="rId8"/>
    <sheet name="T-10" sheetId="9" r:id="rId9"/>
    <sheet name="T-11" sheetId="10" r:id="rId10"/>
    <sheet name="T-12" sheetId="11" r:id="rId11"/>
    <sheet name="T-13" sheetId="12" r:id="rId12"/>
    <sheet name="T-14" sheetId="13" r:id="rId13"/>
    <sheet name="T-15" sheetId="14" r:id="rId14"/>
    <sheet name="T-16" sheetId="15" r:id="rId15"/>
    <sheet name="T-17" sheetId="16" r:id="rId16"/>
    <sheet name="T-18" sheetId="17" r:id="rId17"/>
  </sheets>
  <definedNames>
    <definedName name="_xlnm.Print_Area" localSheetId="7">'T-9'!$A$1:$N$56</definedName>
  </definedNames>
  <calcPr calcId="145621"/>
</workbook>
</file>

<file path=xl/calcChain.xml><?xml version="1.0" encoding="utf-8"?>
<calcChain xmlns="http://schemas.openxmlformats.org/spreadsheetml/2006/main">
  <c r="I74" i="17" l="1"/>
  <c r="H74" i="17"/>
  <c r="G74" i="17"/>
  <c r="F74" i="17"/>
  <c r="I68" i="17"/>
  <c r="H68" i="17"/>
  <c r="G68" i="17"/>
  <c r="F68" i="17"/>
  <c r="I62" i="17"/>
  <c r="H62" i="17"/>
  <c r="G62" i="17"/>
  <c r="F62" i="17"/>
  <c r="I56" i="17"/>
  <c r="H56" i="17"/>
  <c r="G56" i="17"/>
  <c r="F56" i="17"/>
  <c r="I50" i="17"/>
  <c r="H50" i="17"/>
  <c r="G50" i="17"/>
  <c r="F50" i="17"/>
  <c r="I44" i="17"/>
  <c r="H44" i="17"/>
  <c r="G44" i="17"/>
  <c r="F44" i="17"/>
  <c r="F42" i="17"/>
  <c r="F41" i="17"/>
  <c r="F38" i="17" s="1"/>
  <c r="I40" i="17"/>
  <c r="F40" i="17"/>
  <c r="I38" i="17"/>
  <c r="H38" i="17"/>
  <c r="G38" i="17"/>
  <c r="I33" i="17"/>
  <c r="I32" i="17" s="1"/>
  <c r="H32" i="17"/>
  <c r="G32" i="17"/>
  <c r="F32" i="17"/>
  <c r="I26" i="17"/>
  <c r="H26" i="17"/>
  <c r="G26" i="17"/>
  <c r="F26" i="17"/>
  <c r="I20" i="17"/>
  <c r="I19" i="17" s="1"/>
  <c r="H19" i="17"/>
  <c r="G19" i="17"/>
  <c r="F19" i="17"/>
  <c r="F14" i="17"/>
  <c r="F12" i="17" s="1"/>
  <c r="I13" i="17"/>
  <c r="I12" i="17"/>
  <c r="H12" i="17"/>
  <c r="G12" i="17"/>
  <c r="I5" i="17"/>
  <c r="F35" i="16"/>
  <c r="D35" i="16"/>
  <c r="C35" i="16"/>
  <c r="F30" i="16"/>
  <c r="D30" i="16"/>
  <c r="C30" i="16"/>
  <c r="F25" i="16"/>
  <c r="D25" i="16"/>
  <c r="C25" i="16"/>
  <c r="F20" i="16"/>
  <c r="D20" i="16"/>
  <c r="C20" i="16"/>
  <c r="F15" i="16"/>
  <c r="D15" i="16"/>
  <c r="C15" i="16"/>
  <c r="F10" i="16"/>
  <c r="D10" i="16"/>
  <c r="C10" i="16"/>
  <c r="F5" i="16"/>
  <c r="D5" i="16"/>
  <c r="C5" i="16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L41" i="15"/>
  <c r="K41" i="15"/>
  <c r="J41" i="15"/>
  <c r="I41" i="15"/>
  <c r="H41" i="15"/>
  <c r="G41" i="15"/>
  <c r="F41" i="15"/>
  <c r="E41" i="15"/>
  <c r="D41" i="15"/>
  <c r="C41" i="15"/>
  <c r="C40" i="15"/>
  <c r="C39" i="15"/>
  <c r="C38" i="15"/>
  <c r="C37" i="15"/>
  <c r="C36" i="15" s="1"/>
  <c r="L36" i="15"/>
  <c r="K36" i="15"/>
  <c r="J36" i="15"/>
  <c r="I36" i="15"/>
  <c r="H36" i="15"/>
  <c r="G36" i="15"/>
  <c r="F36" i="15"/>
  <c r="E36" i="15"/>
  <c r="D36" i="15"/>
  <c r="C35" i="15"/>
  <c r="C34" i="15"/>
  <c r="C33" i="15"/>
  <c r="C32" i="15"/>
  <c r="L31" i="15"/>
  <c r="K31" i="15"/>
  <c r="J31" i="15"/>
  <c r="I31" i="15"/>
  <c r="H31" i="15"/>
  <c r="G31" i="15"/>
  <c r="F31" i="15"/>
  <c r="E31" i="15"/>
  <c r="D31" i="15"/>
  <c r="C31" i="15"/>
  <c r="C30" i="15"/>
  <c r="C29" i="15"/>
  <c r="C28" i="15"/>
  <c r="C27" i="15"/>
  <c r="C26" i="15" s="1"/>
  <c r="L26" i="15"/>
  <c r="K26" i="15"/>
  <c r="J26" i="15"/>
  <c r="I26" i="15"/>
  <c r="H26" i="15"/>
  <c r="G26" i="15"/>
  <c r="F26" i="15"/>
  <c r="E26" i="15"/>
  <c r="D26" i="15"/>
  <c r="C25" i="15"/>
  <c r="C24" i="15"/>
  <c r="C23" i="15"/>
  <c r="C22" i="15"/>
  <c r="L21" i="15"/>
  <c r="K21" i="15"/>
  <c r="J21" i="15"/>
  <c r="I21" i="15"/>
  <c r="H21" i="15"/>
  <c r="G21" i="15"/>
  <c r="F21" i="15"/>
  <c r="E21" i="15"/>
  <c r="D21" i="15"/>
  <c r="C21" i="15"/>
  <c r="C20" i="15"/>
  <c r="C19" i="15"/>
  <c r="C18" i="15"/>
  <c r="C17" i="15"/>
  <c r="C16" i="15" s="1"/>
  <c r="L16" i="15"/>
  <c r="K16" i="15"/>
  <c r="J16" i="15"/>
  <c r="I16" i="15"/>
  <c r="H16" i="15"/>
  <c r="G16" i="15"/>
  <c r="F16" i="15"/>
  <c r="E16" i="15"/>
  <c r="D16" i="15"/>
  <c r="C15" i="15"/>
  <c r="C14" i="15"/>
  <c r="C13" i="15"/>
  <c r="C12" i="15"/>
  <c r="L11" i="15"/>
  <c r="K11" i="15"/>
  <c r="J11" i="15"/>
  <c r="I11" i="15"/>
  <c r="H11" i="15"/>
  <c r="G11" i="15"/>
  <c r="F11" i="15"/>
  <c r="E11" i="15"/>
  <c r="D11" i="15"/>
  <c r="C11" i="15"/>
  <c r="C10" i="15"/>
  <c r="C9" i="15"/>
  <c r="C8" i="15"/>
  <c r="C7" i="15"/>
  <c r="C6" i="15" s="1"/>
  <c r="L6" i="15"/>
  <c r="K6" i="15"/>
  <c r="J6" i="15"/>
  <c r="I6" i="15"/>
  <c r="H6" i="15"/>
  <c r="G6" i="15"/>
  <c r="F6" i="15"/>
  <c r="E6" i="15"/>
  <c r="D6" i="15"/>
  <c r="J20" i="14"/>
  <c r="V13" i="14"/>
  <c r="I8" i="14"/>
  <c r="AD7" i="14"/>
  <c r="AB7" i="14"/>
  <c r="AB5" i="14" s="1"/>
  <c r="Z7" i="14"/>
  <c r="X7" i="14"/>
  <c r="X5" i="14" s="1"/>
  <c r="U7" i="14"/>
  <c r="T7" i="14"/>
  <c r="T5" i="14" s="1"/>
  <c r="S7" i="14"/>
  <c r="R7" i="14"/>
  <c r="Q7" i="14"/>
  <c r="P7" i="14"/>
  <c r="P5" i="14" s="1"/>
  <c r="O7" i="14"/>
  <c r="N7" i="14"/>
  <c r="M7" i="14"/>
  <c r="L7" i="14"/>
  <c r="L5" i="14" s="1"/>
  <c r="K7" i="14"/>
  <c r="J7" i="14"/>
  <c r="H7" i="14"/>
  <c r="I7" i="14" s="1"/>
  <c r="AD6" i="14"/>
  <c r="AB6" i="14"/>
  <c r="Z6" i="14"/>
  <c r="X6" i="14"/>
  <c r="V6" i="14"/>
  <c r="T6" i="14"/>
  <c r="R6" i="14"/>
  <c r="P6" i="14"/>
  <c r="N6" i="14"/>
  <c r="L6" i="14"/>
  <c r="J6" i="14"/>
  <c r="I6" i="14"/>
  <c r="H6" i="14"/>
  <c r="AD5" i="14"/>
  <c r="AE25" i="14" s="1"/>
  <c r="Z5" i="14"/>
  <c r="AA24" i="14" s="1"/>
  <c r="U5" i="14"/>
  <c r="S5" i="14"/>
  <c r="R5" i="14"/>
  <c r="Q5" i="14"/>
  <c r="O5" i="14"/>
  <c r="N5" i="14"/>
  <c r="M5" i="14"/>
  <c r="K5" i="14"/>
  <c r="J5" i="14"/>
  <c r="I5" i="14"/>
  <c r="H5" i="14"/>
  <c r="I20" i="14" s="1"/>
  <c r="D62" i="13"/>
  <c r="P63" i="13" s="1"/>
  <c r="H61" i="13"/>
  <c r="D60" i="13"/>
  <c r="L61" i="13" s="1"/>
  <c r="M59" i="13"/>
  <c r="I59" i="13"/>
  <c r="E59" i="13"/>
  <c r="D58" i="13"/>
  <c r="L59" i="13" s="1"/>
  <c r="N57" i="13"/>
  <c r="M57" i="13"/>
  <c r="L57" i="13"/>
  <c r="J57" i="13"/>
  <c r="I57" i="13"/>
  <c r="H57" i="13"/>
  <c r="F57" i="13"/>
  <c r="E57" i="13"/>
  <c r="D56" i="13"/>
  <c r="P57" i="13" s="1"/>
  <c r="D54" i="13"/>
  <c r="P55" i="13" s="1"/>
  <c r="D53" i="13"/>
  <c r="D52" i="13"/>
  <c r="D51" i="13"/>
  <c r="D50" i="13"/>
  <c r="L49" i="13"/>
  <c r="H49" i="13"/>
  <c r="D48" i="13"/>
  <c r="P49" i="13" s="1"/>
  <c r="D47" i="13"/>
  <c r="D46" i="13"/>
  <c r="D45" i="13"/>
  <c r="D44" i="13"/>
  <c r="D43" i="13"/>
  <c r="D42" i="13"/>
  <c r="P41" i="13"/>
  <c r="L41" i="13"/>
  <c r="H41" i="13"/>
  <c r="D40" i="13"/>
  <c r="O41" i="13" s="1"/>
  <c r="P35" i="13"/>
  <c r="N35" i="13"/>
  <c r="L35" i="13"/>
  <c r="J35" i="13"/>
  <c r="H35" i="13"/>
  <c r="F35" i="13"/>
  <c r="P34" i="13"/>
  <c r="O34" i="13"/>
  <c r="O35" i="13" s="1"/>
  <c r="N34" i="13"/>
  <c r="M34" i="13"/>
  <c r="M35" i="13" s="1"/>
  <c r="L34" i="13"/>
  <c r="K34" i="13"/>
  <c r="K35" i="13" s="1"/>
  <c r="J34" i="13"/>
  <c r="I34" i="13"/>
  <c r="I35" i="13" s="1"/>
  <c r="H34" i="13"/>
  <c r="G34" i="13"/>
  <c r="G35" i="13" s="1"/>
  <c r="F34" i="13"/>
  <c r="E34" i="13"/>
  <c r="E35" i="13" s="1"/>
  <c r="D34" i="13"/>
  <c r="P29" i="13"/>
  <c r="L29" i="13"/>
  <c r="H29" i="13"/>
  <c r="P28" i="13"/>
  <c r="O28" i="13"/>
  <c r="O29" i="13" s="1"/>
  <c r="N28" i="13"/>
  <c r="M28" i="13"/>
  <c r="M29" i="13" s="1"/>
  <c r="L28" i="13"/>
  <c r="K28" i="13"/>
  <c r="K29" i="13" s="1"/>
  <c r="J28" i="13"/>
  <c r="I28" i="13"/>
  <c r="I29" i="13" s="1"/>
  <c r="H28" i="13"/>
  <c r="G28" i="13"/>
  <c r="G29" i="13" s="1"/>
  <c r="F28" i="13"/>
  <c r="E28" i="13"/>
  <c r="E29" i="13" s="1"/>
  <c r="D28" i="13"/>
  <c r="N29" i="13" s="1"/>
  <c r="D27" i="13"/>
  <c r="D26" i="13"/>
  <c r="D25" i="13"/>
  <c r="D24" i="13"/>
  <c r="D22" i="13" s="1"/>
  <c r="P22" i="13"/>
  <c r="O22" i="13"/>
  <c r="N22" i="13"/>
  <c r="M22" i="13"/>
  <c r="L22" i="13"/>
  <c r="K22" i="13"/>
  <c r="J22" i="13"/>
  <c r="I22" i="13"/>
  <c r="I23" i="13" s="1"/>
  <c r="H22" i="13"/>
  <c r="G22" i="13"/>
  <c r="G23" i="13" s="1"/>
  <c r="F22" i="13"/>
  <c r="E22" i="13"/>
  <c r="E23" i="13" s="1"/>
  <c r="D21" i="13"/>
  <c r="D20" i="13"/>
  <c r="D19" i="13"/>
  <c r="D16" i="13" s="1"/>
  <c r="D18" i="13"/>
  <c r="P16" i="13"/>
  <c r="P17" i="13" s="1"/>
  <c r="N16" i="13"/>
  <c r="N17" i="13" s="1"/>
  <c r="M16" i="13"/>
  <c r="M17" i="13" s="1"/>
  <c r="L16" i="13"/>
  <c r="L17" i="13" s="1"/>
  <c r="K16" i="13"/>
  <c r="K17" i="13" s="1"/>
  <c r="J16" i="13"/>
  <c r="J17" i="13" s="1"/>
  <c r="I16" i="13"/>
  <c r="I17" i="13" s="1"/>
  <c r="H16" i="13"/>
  <c r="H17" i="13" s="1"/>
  <c r="G16" i="13"/>
  <c r="G17" i="13" s="1"/>
  <c r="F16" i="13"/>
  <c r="F17" i="13" s="1"/>
  <c r="E16" i="13"/>
  <c r="E17" i="13" s="1"/>
  <c r="D15" i="13"/>
  <c r="D10" i="13" s="1"/>
  <c r="D14" i="13"/>
  <c r="D13" i="13"/>
  <c r="D12" i="13"/>
  <c r="P10" i="13"/>
  <c r="O10" i="13"/>
  <c r="O11" i="13" s="1"/>
  <c r="N10" i="13"/>
  <c r="M10" i="13"/>
  <c r="L10" i="13"/>
  <c r="K10" i="13"/>
  <c r="K11" i="13" s="1"/>
  <c r="J10" i="13"/>
  <c r="I10" i="13"/>
  <c r="H10" i="13"/>
  <c r="G10" i="13"/>
  <c r="G11" i="13" s="1"/>
  <c r="F10" i="13"/>
  <c r="E10" i="13"/>
  <c r="D9" i="13"/>
  <c r="D8" i="13"/>
  <c r="D7" i="13"/>
  <c r="D6" i="13"/>
  <c r="D4" i="13" s="1"/>
  <c r="P4" i="13"/>
  <c r="O4" i="13"/>
  <c r="O5" i="13" s="1"/>
  <c r="N4" i="13"/>
  <c r="M4" i="13"/>
  <c r="M5" i="13" s="1"/>
  <c r="L4" i="13"/>
  <c r="K4" i="13"/>
  <c r="K5" i="13" s="1"/>
  <c r="J4" i="13"/>
  <c r="I4" i="13"/>
  <c r="I5" i="13" s="1"/>
  <c r="H4" i="13"/>
  <c r="G4" i="13"/>
  <c r="G5" i="13" s="1"/>
  <c r="F4" i="13"/>
  <c r="E4" i="13"/>
  <c r="E5" i="13" s="1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W7" i="12"/>
  <c r="V7" i="12"/>
  <c r="U7" i="12"/>
  <c r="T7" i="12"/>
  <c r="S7" i="12"/>
  <c r="R7" i="12"/>
  <c r="Q7" i="12"/>
  <c r="P7" i="12"/>
  <c r="O7" i="12"/>
  <c r="N7" i="12"/>
  <c r="M7" i="12"/>
  <c r="L7" i="12"/>
  <c r="AF6" i="12"/>
  <c r="AD6" i="12"/>
  <c r="AB6" i="12"/>
  <c r="Z6" i="12"/>
  <c r="X6" i="12"/>
  <c r="O6" i="12"/>
  <c r="D6" i="12"/>
  <c r="AF5" i="12"/>
  <c r="AF7" i="12" s="1"/>
  <c r="AD5" i="12"/>
  <c r="AD7" i="12" s="1"/>
  <c r="AB5" i="12"/>
  <c r="AB7" i="12" s="1"/>
  <c r="Z5" i="12"/>
  <c r="Z7" i="12" s="1"/>
  <c r="X5" i="12"/>
  <c r="X7" i="12" s="1"/>
  <c r="V5" i="12"/>
  <c r="V6" i="12" s="1"/>
  <c r="W6" i="12" s="1"/>
  <c r="T5" i="12"/>
  <c r="T6" i="12" s="1"/>
  <c r="U6" i="12" s="1"/>
  <c r="R5" i="12"/>
  <c r="R6" i="12" s="1"/>
  <c r="S6" i="12" s="1"/>
  <c r="P5" i="12"/>
  <c r="P6" i="12" s="1"/>
  <c r="Q6" i="12" s="1"/>
  <c r="N5" i="12"/>
  <c r="O5" i="12" s="1"/>
  <c r="J5" i="12"/>
  <c r="J7" i="12" s="1"/>
  <c r="I5" i="12"/>
  <c r="I7" i="12" s="1"/>
  <c r="H5" i="12"/>
  <c r="G5" i="12"/>
  <c r="F5" i="12"/>
  <c r="D5" i="12"/>
  <c r="D7" i="12" s="1"/>
  <c r="D113" i="11"/>
  <c r="C113" i="11"/>
  <c r="D112" i="11"/>
  <c r="C112" i="11"/>
  <c r="D111" i="11"/>
  <c r="C111" i="11"/>
  <c r="D110" i="11"/>
  <c r="C110" i="11"/>
  <c r="D109" i="11"/>
  <c r="C109" i="11"/>
  <c r="D102" i="11"/>
  <c r="C102" i="11"/>
  <c r="D101" i="11"/>
  <c r="C101" i="11"/>
  <c r="H100" i="11"/>
  <c r="G100" i="11"/>
  <c r="F100" i="11"/>
  <c r="D100" i="11" s="1"/>
  <c r="E100" i="11"/>
  <c r="C100" i="11"/>
  <c r="D95" i="11"/>
  <c r="C95" i="11"/>
  <c r="D94" i="11"/>
  <c r="C94" i="11"/>
  <c r="D93" i="11"/>
  <c r="C93" i="11"/>
  <c r="D92" i="11"/>
  <c r="C92" i="11"/>
  <c r="D91" i="11"/>
  <c r="C91" i="11"/>
  <c r="D90" i="11"/>
  <c r="C90" i="11"/>
  <c r="D89" i="11"/>
  <c r="C89" i="11"/>
  <c r="D88" i="11"/>
  <c r="C88" i="11"/>
  <c r="D87" i="11"/>
  <c r="C87" i="11"/>
  <c r="D85" i="11"/>
  <c r="C85" i="11"/>
  <c r="D83" i="11"/>
  <c r="C83" i="11"/>
  <c r="J81" i="11"/>
  <c r="I81" i="11"/>
  <c r="H81" i="11"/>
  <c r="G81" i="11"/>
  <c r="F81" i="11"/>
  <c r="E81" i="11"/>
  <c r="C81" i="11" s="1"/>
  <c r="D81" i="11"/>
  <c r="D76" i="11"/>
  <c r="C76" i="11"/>
  <c r="D75" i="11"/>
  <c r="C75" i="11"/>
  <c r="D74" i="11"/>
  <c r="C74" i="11"/>
  <c r="D73" i="11"/>
  <c r="C73" i="11"/>
  <c r="D72" i="11"/>
  <c r="C72" i="11"/>
  <c r="D71" i="11"/>
  <c r="C71" i="11"/>
  <c r="D70" i="11"/>
  <c r="C70" i="11"/>
  <c r="D69" i="11"/>
  <c r="C69" i="11"/>
  <c r="D68" i="11"/>
  <c r="C68" i="11"/>
  <c r="D66" i="11"/>
  <c r="C66" i="11"/>
  <c r="D65" i="11"/>
  <c r="C65" i="11"/>
  <c r="D64" i="11"/>
  <c r="C64" i="11"/>
  <c r="J63" i="11"/>
  <c r="I63" i="11"/>
  <c r="H63" i="11"/>
  <c r="G63" i="11"/>
  <c r="F63" i="11"/>
  <c r="E63" i="11"/>
  <c r="C63" i="11" s="1"/>
  <c r="D63" i="11"/>
  <c r="D58" i="11"/>
  <c r="C58" i="11"/>
  <c r="D57" i="11"/>
  <c r="C57" i="11"/>
  <c r="D56" i="11"/>
  <c r="C56" i="11"/>
  <c r="D55" i="11"/>
  <c r="C55" i="11"/>
  <c r="D54" i="11"/>
  <c r="C54" i="11"/>
  <c r="D53" i="11"/>
  <c r="C53" i="11"/>
  <c r="D52" i="11"/>
  <c r="C52" i="11"/>
  <c r="D51" i="11"/>
  <c r="C51" i="11"/>
  <c r="D50" i="11"/>
  <c r="C50" i="11"/>
  <c r="D48" i="11"/>
  <c r="C48" i="11"/>
  <c r="D47" i="11"/>
  <c r="C47" i="11"/>
  <c r="D46" i="11"/>
  <c r="C46" i="11"/>
  <c r="D45" i="11"/>
  <c r="C45" i="11"/>
  <c r="D44" i="11"/>
  <c r="C44" i="11"/>
  <c r="D43" i="11"/>
  <c r="C43" i="11"/>
  <c r="J42" i="11"/>
  <c r="I42" i="11"/>
  <c r="H42" i="11"/>
  <c r="G42" i="11"/>
  <c r="F42" i="11"/>
  <c r="D42" i="11" s="1"/>
  <c r="E42" i="11"/>
  <c r="C42" i="11"/>
  <c r="J5" i="11"/>
  <c r="I5" i="11"/>
  <c r="H5" i="11"/>
  <c r="G5" i="11"/>
  <c r="F5" i="11"/>
  <c r="E5" i="11"/>
  <c r="D5" i="11"/>
  <c r="C5" i="11"/>
  <c r="H5" i="10"/>
  <c r="G5" i="10"/>
  <c r="F5" i="10"/>
  <c r="E5" i="10"/>
  <c r="D5" i="10"/>
  <c r="C5" i="10"/>
  <c r="C46" i="9"/>
  <c r="C45" i="9"/>
  <c r="C44" i="9"/>
  <c r="C43" i="9"/>
  <c r="C42" i="9"/>
  <c r="C41" i="9"/>
  <c r="C40" i="9"/>
  <c r="C39" i="9"/>
  <c r="C38" i="9"/>
  <c r="C37" i="9"/>
  <c r="M30" i="9"/>
  <c r="L30" i="9"/>
  <c r="K30" i="9"/>
  <c r="J30" i="9"/>
  <c r="I30" i="9"/>
  <c r="H30" i="9"/>
  <c r="G30" i="9"/>
  <c r="F30" i="9"/>
  <c r="E30" i="9"/>
  <c r="D30" i="9"/>
  <c r="C30" i="9"/>
  <c r="M25" i="9"/>
  <c r="L25" i="9"/>
  <c r="K25" i="9"/>
  <c r="J25" i="9"/>
  <c r="I25" i="9"/>
  <c r="H25" i="9"/>
  <c r="G25" i="9"/>
  <c r="F25" i="9"/>
  <c r="E25" i="9"/>
  <c r="D25" i="9"/>
  <c r="C25" i="9"/>
  <c r="M20" i="9"/>
  <c r="L20" i="9"/>
  <c r="K20" i="9"/>
  <c r="J20" i="9"/>
  <c r="I20" i="9"/>
  <c r="H20" i="9"/>
  <c r="G20" i="9"/>
  <c r="F20" i="9"/>
  <c r="E20" i="9"/>
  <c r="D20" i="9"/>
  <c r="C20" i="9"/>
  <c r="C19" i="9"/>
  <c r="C18" i="9"/>
  <c r="C17" i="9"/>
  <c r="C16" i="9"/>
  <c r="M15" i="9"/>
  <c r="L15" i="9"/>
  <c r="K15" i="9"/>
  <c r="J15" i="9"/>
  <c r="I15" i="9"/>
  <c r="H15" i="9"/>
  <c r="G15" i="9"/>
  <c r="F15" i="9"/>
  <c r="E15" i="9"/>
  <c r="D15" i="9"/>
  <c r="C15" i="9"/>
  <c r="C14" i="9"/>
  <c r="C13" i="9"/>
  <c r="C12" i="9"/>
  <c r="C11" i="9"/>
  <c r="C10" i="9" s="1"/>
  <c r="M10" i="9"/>
  <c r="L10" i="9"/>
  <c r="K10" i="9"/>
  <c r="J10" i="9"/>
  <c r="I10" i="9"/>
  <c r="H10" i="9"/>
  <c r="G10" i="9"/>
  <c r="F10" i="9"/>
  <c r="E10" i="9"/>
  <c r="D10" i="9"/>
  <c r="C9" i="9"/>
  <c r="C8" i="9"/>
  <c r="C7" i="9"/>
  <c r="C6" i="9"/>
  <c r="C5" i="9" s="1"/>
  <c r="M5" i="9"/>
  <c r="L5" i="9"/>
  <c r="K5" i="9"/>
  <c r="J5" i="9"/>
  <c r="I5" i="9"/>
  <c r="H5" i="9"/>
  <c r="G5" i="9"/>
  <c r="F5" i="9"/>
  <c r="E5" i="9"/>
  <c r="D5" i="9"/>
  <c r="F44" i="8"/>
  <c r="F43" i="8"/>
  <c r="F42" i="8"/>
  <c r="F40" i="8" s="1"/>
  <c r="F41" i="8"/>
  <c r="N40" i="8"/>
  <c r="M40" i="8"/>
  <c r="L40" i="8"/>
  <c r="K40" i="8"/>
  <c r="J40" i="8"/>
  <c r="I40" i="8"/>
  <c r="H40" i="8"/>
  <c r="G40" i="8"/>
  <c r="F39" i="8"/>
  <c r="F38" i="8"/>
  <c r="F37" i="8"/>
  <c r="F36" i="8"/>
  <c r="N35" i="8"/>
  <c r="M35" i="8"/>
  <c r="L35" i="8"/>
  <c r="K35" i="8"/>
  <c r="J35" i="8"/>
  <c r="I35" i="8"/>
  <c r="H35" i="8"/>
  <c r="G35" i="8"/>
  <c r="F35" i="8"/>
  <c r="F34" i="8"/>
  <c r="F33" i="8"/>
  <c r="F32" i="8"/>
  <c r="F31" i="8"/>
  <c r="N30" i="8"/>
  <c r="M30" i="8"/>
  <c r="L30" i="8"/>
  <c r="K30" i="8"/>
  <c r="J30" i="8"/>
  <c r="I30" i="8"/>
  <c r="H30" i="8"/>
  <c r="G30" i="8"/>
  <c r="F30" i="8"/>
  <c r="F29" i="8"/>
  <c r="F28" i="8"/>
  <c r="F27" i="8"/>
  <c r="F26" i="8"/>
  <c r="F25" i="8" s="1"/>
  <c r="N25" i="8"/>
  <c r="M25" i="8"/>
  <c r="L25" i="8"/>
  <c r="K25" i="8"/>
  <c r="J25" i="8"/>
  <c r="I25" i="8"/>
  <c r="H25" i="8"/>
  <c r="G25" i="8"/>
  <c r="F24" i="8"/>
  <c r="F23" i="8"/>
  <c r="F22" i="8"/>
  <c r="F20" i="8" s="1"/>
  <c r="F21" i="8"/>
  <c r="N20" i="8"/>
  <c r="M20" i="8"/>
  <c r="L20" i="8"/>
  <c r="K20" i="8"/>
  <c r="J20" i="8"/>
  <c r="I20" i="8"/>
  <c r="H20" i="8"/>
  <c r="G20" i="8"/>
  <c r="F19" i="8"/>
  <c r="F15" i="8" s="1"/>
  <c r="F18" i="8"/>
  <c r="F17" i="8"/>
  <c r="F16" i="8"/>
  <c r="N15" i="8"/>
  <c r="M15" i="8"/>
  <c r="L15" i="8"/>
  <c r="K15" i="8"/>
  <c r="J15" i="8"/>
  <c r="I15" i="8"/>
  <c r="H15" i="8"/>
  <c r="G15" i="8"/>
  <c r="F14" i="8"/>
  <c r="F13" i="8"/>
  <c r="F12" i="8"/>
  <c r="F11" i="8"/>
  <c r="N10" i="8"/>
  <c r="M10" i="8"/>
  <c r="L10" i="8"/>
  <c r="K10" i="8"/>
  <c r="J10" i="8"/>
  <c r="I10" i="8"/>
  <c r="H10" i="8"/>
  <c r="G10" i="8"/>
  <c r="F10" i="8"/>
  <c r="F9" i="8"/>
  <c r="F8" i="8"/>
  <c r="F7" i="8"/>
  <c r="F6" i="8"/>
  <c r="F5" i="8" s="1"/>
  <c r="N5" i="8"/>
  <c r="M5" i="8"/>
  <c r="L5" i="8"/>
  <c r="K5" i="8"/>
  <c r="J5" i="8"/>
  <c r="I5" i="8"/>
  <c r="H5" i="8"/>
  <c r="G5" i="8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F99" i="4"/>
  <c r="E99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69" i="4" s="1"/>
  <c r="F69" i="4"/>
  <c r="E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30" i="4"/>
  <c r="F25" i="4"/>
  <c r="E25" i="4"/>
  <c r="D25" i="4"/>
  <c r="D21" i="4"/>
  <c r="D20" i="4" s="1"/>
  <c r="F20" i="4"/>
  <c r="E20" i="4"/>
  <c r="D19" i="4"/>
  <c r="D18" i="4"/>
  <c r="D17" i="4"/>
  <c r="D16" i="4"/>
  <c r="D15" i="4" s="1"/>
  <c r="F15" i="4"/>
  <c r="E15" i="4"/>
  <c r="D14" i="4"/>
  <c r="D13" i="4"/>
  <c r="D12" i="4"/>
  <c r="D11" i="4"/>
  <c r="D10" i="4" s="1"/>
  <c r="F10" i="4"/>
  <c r="E10" i="4"/>
  <c r="D9" i="4"/>
  <c r="D8" i="4"/>
  <c r="D7" i="4"/>
  <c r="D6" i="4"/>
  <c r="F5" i="4"/>
  <c r="E5" i="4"/>
  <c r="D5" i="4"/>
  <c r="K20" i="3"/>
  <c r="J20" i="3"/>
  <c r="I20" i="3"/>
  <c r="F20" i="3"/>
  <c r="C20" i="3"/>
  <c r="K19" i="3"/>
  <c r="J19" i="3"/>
  <c r="F19" i="3"/>
  <c r="I19" i="3" s="1"/>
  <c r="C19" i="3"/>
  <c r="K6" i="3"/>
  <c r="J6" i="3"/>
  <c r="F6" i="3"/>
  <c r="I6" i="3" s="1"/>
  <c r="C6" i="3"/>
  <c r="F23" i="2"/>
  <c r="C23" i="2"/>
  <c r="F10" i="2"/>
  <c r="C10" i="2"/>
  <c r="F9" i="2"/>
  <c r="C9" i="2"/>
  <c r="H33" i="1"/>
  <c r="E33" i="1"/>
  <c r="H32" i="1"/>
  <c r="E32" i="1"/>
  <c r="H31" i="1"/>
  <c r="E31" i="1"/>
  <c r="H30" i="1"/>
  <c r="E30" i="1"/>
  <c r="H29" i="1"/>
  <c r="E29" i="1"/>
  <c r="H28" i="1"/>
  <c r="E28" i="1"/>
  <c r="H15" i="1"/>
  <c r="E15" i="1"/>
  <c r="H14" i="1"/>
  <c r="E14" i="1"/>
  <c r="Y6" i="14" l="1"/>
  <c r="Y19" i="14"/>
  <c r="Y17" i="14"/>
  <c r="Y15" i="14"/>
  <c r="Y13" i="14"/>
  <c r="Y24" i="14"/>
  <c r="Y22" i="14"/>
  <c r="Y20" i="14"/>
  <c r="Y11" i="14"/>
  <c r="Y9" i="14"/>
  <c r="Y18" i="14"/>
  <c r="Y16" i="14"/>
  <c r="Y14" i="14"/>
  <c r="Y25" i="14"/>
  <c r="Y23" i="14"/>
  <c r="Y21" i="14"/>
  <c r="Y12" i="14"/>
  <c r="Y10" i="14"/>
  <c r="Y8" i="14"/>
  <c r="AC6" i="14"/>
  <c r="W13" i="14"/>
  <c r="AC18" i="14"/>
  <c r="AC16" i="14"/>
  <c r="AC14" i="14"/>
  <c r="AC25" i="14"/>
  <c r="AC23" i="14"/>
  <c r="AC21" i="14"/>
  <c r="AC12" i="14"/>
  <c r="AC10" i="14"/>
  <c r="AC8" i="14"/>
  <c r="AC19" i="14"/>
  <c r="AC17" i="14"/>
  <c r="AC15" i="14"/>
  <c r="AC13" i="14"/>
  <c r="AC24" i="14"/>
  <c r="AC22" i="14"/>
  <c r="AC20" i="14"/>
  <c r="AC11" i="14"/>
  <c r="AC9" i="14"/>
  <c r="V7" i="14"/>
  <c r="V5" i="14" s="1"/>
  <c r="I9" i="14"/>
  <c r="I11" i="14"/>
  <c r="I13" i="14"/>
  <c r="AA13" i="14"/>
  <c r="AE14" i="14"/>
  <c r="AA15" i="14"/>
  <c r="AE16" i="14"/>
  <c r="AA17" i="14"/>
  <c r="AE18" i="14"/>
  <c r="AA19" i="14"/>
  <c r="I22" i="14"/>
  <c r="I24" i="14"/>
  <c r="AA6" i="14"/>
  <c r="AE6" i="14"/>
  <c r="AA8" i="14"/>
  <c r="AE9" i="14"/>
  <c r="AA10" i="14"/>
  <c r="AE11" i="14"/>
  <c r="AA12" i="14"/>
  <c r="I15" i="14"/>
  <c r="I17" i="14"/>
  <c r="I19" i="14"/>
  <c r="AE20" i="14"/>
  <c r="AA21" i="14"/>
  <c r="AE22" i="14"/>
  <c r="AA23" i="14"/>
  <c r="AE24" i="14"/>
  <c r="AA25" i="14"/>
  <c r="I10" i="14"/>
  <c r="I12" i="14"/>
  <c r="AE13" i="14"/>
  <c r="AA14" i="14"/>
  <c r="AE15" i="14"/>
  <c r="AA16" i="14"/>
  <c r="AE17" i="14"/>
  <c r="AA18" i="14"/>
  <c r="AE19" i="14"/>
  <c r="I21" i="14"/>
  <c r="I23" i="14"/>
  <c r="I25" i="14"/>
  <c r="AE8" i="14"/>
  <c r="AA9" i="14"/>
  <c r="AE10" i="14"/>
  <c r="AA11" i="14"/>
  <c r="AE12" i="14"/>
  <c r="I14" i="14"/>
  <c r="I16" i="14"/>
  <c r="I18" i="14"/>
  <c r="AA20" i="14"/>
  <c r="AE21" i="14"/>
  <c r="AA22" i="14"/>
  <c r="AE23" i="14"/>
  <c r="P11" i="13"/>
  <c r="L11" i="13"/>
  <c r="H11" i="13"/>
  <c r="N11" i="13"/>
  <c r="J11" i="13"/>
  <c r="F11" i="13"/>
  <c r="N23" i="13"/>
  <c r="J23" i="13"/>
  <c r="F23" i="13"/>
  <c r="P23" i="13"/>
  <c r="L23" i="13"/>
  <c r="D23" i="13" s="1"/>
  <c r="H23" i="13"/>
  <c r="N5" i="13"/>
  <c r="F5" i="13"/>
  <c r="D5" i="13" s="1"/>
  <c r="P5" i="13"/>
  <c r="L5" i="13"/>
  <c r="H5" i="13"/>
  <c r="J5" i="13"/>
  <c r="E11" i="13"/>
  <c r="I11" i="13"/>
  <c r="M11" i="13"/>
  <c r="D17" i="13"/>
  <c r="D35" i="13"/>
  <c r="K23" i="13"/>
  <c r="O23" i="13"/>
  <c r="M23" i="13"/>
  <c r="E41" i="13"/>
  <c r="I41" i="13"/>
  <c r="M41" i="13"/>
  <c r="E49" i="13"/>
  <c r="I49" i="13"/>
  <c r="M49" i="13"/>
  <c r="H55" i="13"/>
  <c r="L55" i="13"/>
  <c r="G57" i="13"/>
  <c r="D57" i="13" s="1"/>
  <c r="K57" i="13"/>
  <c r="F59" i="13"/>
  <c r="D59" i="13" s="1"/>
  <c r="J59" i="13"/>
  <c r="N59" i="13"/>
  <c r="E61" i="13"/>
  <c r="I61" i="13"/>
  <c r="M61" i="13"/>
  <c r="H63" i="13"/>
  <c r="L63" i="13"/>
  <c r="F29" i="13"/>
  <c r="D29" i="13" s="1"/>
  <c r="J29" i="13"/>
  <c r="F41" i="13"/>
  <c r="J41" i="13"/>
  <c r="N41" i="13"/>
  <c r="F49" i="13"/>
  <c r="J49" i="13"/>
  <c r="N49" i="13"/>
  <c r="E55" i="13"/>
  <c r="I55" i="13"/>
  <c r="M55" i="13"/>
  <c r="G59" i="13"/>
  <c r="K59" i="13"/>
  <c r="P59" i="13"/>
  <c r="F61" i="13"/>
  <c r="J61" i="13"/>
  <c r="N61" i="13"/>
  <c r="E63" i="13"/>
  <c r="I63" i="13"/>
  <c r="M63" i="13"/>
  <c r="G41" i="13"/>
  <c r="K41" i="13"/>
  <c r="G49" i="13"/>
  <c r="K49" i="13"/>
  <c r="F55" i="13"/>
  <c r="J55" i="13"/>
  <c r="N55" i="13"/>
  <c r="H59" i="13"/>
  <c r="G61" i="13"/>
  <c r="K61" i="13"/>
  <c r="P61" i="13"/>
  <c r="F63" i="13"/>
  <c r="J63" i="13"/>
  <c r="N63" i="13"/>
  <c r="G55" i="13"/>
  <c r="K55" i="13"/>
  <c r="G63" i="13"/>
  <c r="K63" i="13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 s="1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8" i="12"/>
  <c r="AA5" i="12" s="1"/>
  <c r="K6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 s="1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C8" i="12"/>
  <c r="AC5" i="12" s="1"/>
  <c r="AE29" i="12"/>
  <c r="AE28" i="12"/>
  <c r="AE27" i="12"/>
  <c r="AE26" i="12"/>
  <c r="AE25" i="12"/>
  <c r="AE24" i="12"/>
  <c r="AE23" i="12"/>
  <c r="AE22" i="12"/>
  <c r="AE21" i="12"/>
  <c r="AE20" i="12"/>
  <c r="AE19" i="12"/>
  <c r="AE18" i="12"/>
  <c r="AE17" i="12"/>
  <c r="AE16" i="12"/>
  <c r="AE15" i="12"/>
  <c r="AE14" i="12"/>
  <c r="AE13" i="12"/>
  <c r="AE12" i="12"/>
  <c r="AE11" i="12"/>
  <c r="AE10" i="12"/>
  <c r="AE9" i="12"/>
  <c r="AE8" i="12"/>
  <c r="AE5" i="12" s="1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5" i="12" s="1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8" i="12"/>
  <c r="AG5" i="12" s="1"/>
  <c r="K5" i="12"/>
  <c r="Q5" i="12"/>
  <c r="U5" i="12"/>
  <c r="E5" i="12"/>
  <c r="E6" i="12" s="1"/>
  <c r="S5" i="12"/>
  <c r="W5" i="12"/>
  <c r="AE7" i="14" l="1"/>
  <c r="AE5" i="14" s="1"/>
  <c r="W25" i="14"/>
  <c r="W23" i="14"/>
  <c r="W21" i="14"/>
  <c r="W12" i="14"/>
  <c r="W10" i="14"/>
  <c r="W8" i="14"/>
  <c r="W19" i="14"/>
  <c r="W17" i="14"/>
  <c r="W15" i="14"/>
  <c r="W24" i="14"/>
  <c r="W22" i="14"/>
  <c r="W20" i="14"/>
  <c r="W11" i="14"/>
  <c r="W9" i="14"/>
  <c r="W6" i="14"/>
  <c r="W18" i="14"/>
  <c r="W16" i="14"/>
  <c r="W14" i="14"/>
  <c r="AC7" i="14"/>
  <c r="AC5" i="14" s="1"/>
  <c r="AA7" i="14"/>
  <c r="AA5" i="14" s="1"/>
  <c r="Y7" i="14"/>
  <c r="Y5" i="14" s="1"/>
  <c r="D49" i="13"/>
  <c r="D41" i="13"/>
  <c r="D11" i="13"/>
  <c r="D55" i="13"/>
  <c r="D63" i="13"/>
  <c r="D61" i="13"/>
  <c r="AG6" i="12"/>
  <c r="AG7" i="12" s="1"/>
  <c r="AE6" i="12"/>
  <c r="Y7" i="12"/>
  <c r="AA7" i="12"/>
  <c r="Y6" i="12"/>
  <c r="AC6" i="12"/>
  <c r="AC7" i="12" s="1"/>
  <c r="AA6" i="12"/>
  <c r="AE7" i="12"/>
  <c r="W7" i="14" l="1"/>
  <c r="W5" i="14" s="1"/>
</calcChain>
</file>

<file path=xl/sharedStrings.xml><?xml version="1.0" encoding="utf-8"?>
<sst xmlns="http://schemas.openxmlformats.org/spreadsheetml/2006/main" count="1633" uniqueCount="830">
  <si>
    <t>T-1．衆議院議員・参議院議員選挙の状況</t>
    <rPh sb="15" eb="17">
      <t>センキョ</t>
    </rPh>
    <rPh sb="18" eb="20">
      <t>ジョウキョウ</t>
    </rPh>
    <phoneticPr fontId="4"/>
  </si>
  <si>
    <t>衆議院議員</t>
  </si>
  <si>
    <t>執行年月日</t>
  </si>
  <si>
    <t>選挙の
種類</t>
    <phoneticPr fontId="4"/>
  </si>
  <si>
    <t>当日有権者数</t>
  </si>
  <si>
    <t>投票者数</t>
    <rPh sb="0" eb="2">
      <t>トウヒョウ</t>
    </rPh>
    <phoneticPr fontId="7"/>
  </si>
  <si>
    <t>投票率</t>
  </si>
  <si>
    <t>総数</t>
  </si>
  <si>
    <t>男</t>
  </si>
  <si>
    <t>女</t>
  </si>
  <si>
    <t>(人）</t>
    <rPh sb="1" eb="2">
      <t>ヒト</t>
    </rPh>
    <phoneticPr fontId="4"/>
  </si>
  <si>
    <t>（％）</t>
  </si>
  <si>
    <t>平成17年 9月11日</t>
    <rPh sb="4" eb="5">
      <t>ネン</t>
    </rPh>
    <rPh sb="7" eb="8">
      <t>ガツ</t>
    </rPh>
    <rPh sb="10" eb="11">
      <t>ニチ</t>
    </rPh>
    <phoneticPr fontId="9"/>
  </si>
  <si>
    <t>小選挙区</t>
    <rPh sb="0" eb="1">
      <t>ショウ</t>
    </rPh>
    <phoneticPr fontId="7"/>
  </si>
  <si>
    <t>比例代表</t>
  </si>
  <si>
    <t>平成21年 8月30日</t>
    <rPh sb="4" eb="5">
      <t>ネン</t>
    </rPh>
    <rPh sb="7" eb="8">
      <t>ツキ</t>
    </rPh>
    <rPh sb="10" eb="11">
      <t>ニチ</t>
    </rPh>
    <phoneticPr fontId="4"/>
  </si>
  <si>
    <t>平成24年12月16日</t>
    <rPh sb="4" eb="5">
      <t>ネン</t>
    </rPh>
    <rPh sb="7" eb="8">
      <t>ツキ</t>
    </rPh>
    <rPh sb="10" eb="11">
      <t>ニチ</t>
    </rPh>
    <phoneticPr fontId="4"/>
  </si>
  <si>
    <t>平成26年12月14日</t>
    <rPh sb="4" eb="5">
      <t>ネン</t>
    </rPh>
    <rPh sb="7" eb="8">
      <t>ツキ</t>
    </rPh>
    <rPh sb="10" eb="11">
      <t>ニチ</t>
    </rPh>
    <phoneticPr fontId="4"/>
  </si>
  <si>
    <t>平成29年10月22日</t>
    <rPh sb="4" eb="5">
      <t>ネン</t>
    </rPh>
    <rPh sb="7" eb="8">
      <t>ツキ</t>
    </rPh>
    <rPh sb="10" eb="11">
      <t>ニチ</t>
    </rPh>
    <phoneticPr fontId="4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</si>
  <si>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4"/>
  </si>
  <si>
    <t>参議院議員</t>
    <rPh sb="0" eb="1">
      <t>サン</t>
    </rPh>
    <phoneticPr fontId="4"/>
  </si>
  <si>
    <t>選挙の
種類</t>
    <phoneticPr fontId="4"/>
  </si>
  <si>
    <t>平成16年 7月11日</t>
    <rPh sb="4" eb="5">
      <t>ネン</t>
    </rPh>
    <rPh sb="7" eb="8">
      <t>ツキ</t>
    </rPh>
    <rPh sb="10" eb="11">
      <t>ニチ</t>
    </rPh>
    <phoneticPr fontId="4"/>
  </si>
  <si>
    <t>選挙区
選出</t>
    <rPh sb="4" eb="6">
      <t>センシュツ</t>
    </rPh>
    <phoneticPr fontId="7"/>
  </si>
  <si>
    <t>比例代表
選出</t>
    <rPh sb="5" eb="7">
      <t>センシュツ</t>
    </rPh>
    <phoneticPr fontId="7"/>
  </si>
  <si>
    <t>平成19年 7月29日</t>
    <rPh sb="4" eb="5">
      <t>ネン</t>
    </rPh>
    <rPh sb="7" eb="8">
      <t>ツキ</t>
    </rPh>
    <rPh sb="10" eb="11">
      <t>ニチ</t>
    </rPh>
    <phoneticPr fontId="4"/>
  </si>
  <si>
    <t>平成22年 7月11日</t>
    <rPh sb="4" eb="5">
      <t>ネン</t>
    </rPh>
    <rPh sb="7" eb="8">
      <t>ツキ</t>
    </rPh>
    <rPh sb="10" eb="11">
      <t>ニチ</t>
    </rPh>
    <phoneticPr fontId="4"/>
  </si>
  <si>
    <t>平成25年 7月21日</t>
    <rPh sb="4" eb="5">
      <t>ネン</t>
    </rPh>
    <rPh sb="7" eb="8">
      <t>ツキ</t>
    </rPh>
    <rPh sb="10" eb="11">
      <t>ニチ</t>
    </rPh>
    <phoneticPr fontId="4"/>
  </si>
  <si>
    <t>平成28年 7月10日</t>
    <rPh sb="4" eb="5">
      <t>ネン</t>
    </rPh>
    <rPh sb="7" eb="8">
      <t>ツキ</t>
    </rPh>
    <rPh sb="10" eb="11">
      <t>ニチ</t>
    </rPh>
    <phoneticPr fontId="4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</si>
  <si>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4"/>
  </si>
  <si>
    <t>知事</t>
    <rPh sb="0" eb="2">
      <t>チジ</t>
    </rPh>
    <phoneticPr fontId="4"/>
  </si>
  <si>
    <t>当日有権者数</t>
    <rPh sb="0" eb="2">
      <t>トウジツ</t>
    </rPh>
    <rPh sb="2" eb="5">
      <t>ユウケンシャ</t>
    </rPh>
    <rPh sb="5" eb="6">
      <t>スウ</t>
    </rPh>
    <phoneticPr fontId="10"/>
  </si>
  <si>
    <t>投票者数</t>
    <rPh sb="0" eb="2">
      <t>トウヒョウ</t>
    </rPh>
    <rPh sb="2" eb="4">
      <t>シャスウ</t>
    </rPh>
    <phoneticPr fontId="10"/>
  </si>
  <si>
    <t>投票率</t>
    <rPh sb="0" eb="3">
      <t>トウヒョウリツ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</si>
  <si>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</si>
  <si>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</si>
  <si>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</si>
  <si>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（人）</t>
    <rPh sb="1" eb="2">
      <t>ヒト</t>
    </rPh>
    <phoneticPr fontId="4"/>
  </si>
  <si>
    <t>（%)</t>
    <phoneticPr fontId="4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</si>
  <si>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</si>
  <si>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</si>
  <si>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</si>
  <si>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</si>
  <si>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</si>
  <si>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4"/>
  </si>
  <si>
    <t>県会議員</t>
    <rPh sb="0" eb="2">
      <t>ケンカイ</t>
    </rPh>
    <rPh sb="2" eb="4">
      <t>ギイン</t>
    </rPh>
    <phoneticPr fontId="4"/>
  </si>
  <si>
    <t>（%)</t>
    <phoneticPr fontId="4"/>
  </si>
  <si>
    <t>無投票</t>
    <rPh sb="0" eb="3">
      <t>ムトウヒョウ</t>
    </rPh>
    <phoneticPr fontId="4"/>
  </si>
  <si>
    <t>-</t>
    <phoneticPr fontId="4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</si>
  <si>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4"/>
  </si>
  <si>
    <t>市長</t>
    <rPh sb="0" eb="2">
      <t>シチョウ</t>
    </rPh>
    <phoneticPr fontId="4"/>
  </si>
  <si>
    <t>（％）</t>
    <phoneticPr fontId="4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</si>
  <si>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</si>
  <si>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-</t>
    <phoneticPr fontId="4"/>
  </si>
  <si>
    <t xml:space="preserve">市議会議員 </t>
    <rPh sb="0" eb="1">
      <t>シ</t>
    </rPh>
    <rPh sb="1" eb="3">
      <t>ギカイ</t>
    </rPh>
    <phoneticPr fontId="4"/>
  </si>
  <si>
    <t>（％）</t>
    <phoneticPr fontId="4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</si>
  <si>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</si>
  <si>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単位：人</t>
    <rPh sb="0" eb="2">
      <t>タンイ</t>
    </rPh>
    <rPh sb="3" eb="4">
      <t>ヒト</t>
    </rPh>
    <phoneticPr fontId="4"/>
  </si>
  <si>
    <t>基準日</t>
    <rPh sb="0" eb="3">
      <t>キジュンビ</t>
    </rPh>
    <phoneticPr fontId="4"/>
  </si>
  <si>
    <t>登録者数</t>
    <rPh sb="0" eb="2">
      <t>トウロク</t>
    </rPh>
    <rPh sb="2" eb="3">
      <t>シャ</t>
    </rPh>
    <rPh sb="3" eb="4">
      <t>スウ</t>
    </rPh>
    <phoneticPr fontId="4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</si>
  <si>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</si>
  <si>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</si>
  <si>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</si>
  <si>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</si>
  <si>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三国町</t>
    <rPh sb="0" eb="2">
      <t>ミクニ</t>
    </rPh>
    <rPh sb="2" eb="3">
      <t>チョウ</t>
    </rPh>
    <phoneticPr fontId="11"/>
  </si>
  <si>
    <t>丸岡町</t>
    <rPh sb="0" eb="2">
      <t>マルオカ</t>
    </rPh>
    <rPh sb="2" eb="3">
      <t>チョウ</t>
    </rPh>
    <phoneticPr fontId="11"/>
  </si>
  <si>
    <t>春江町</t>
    <rPh sb="0" eb="3">
      <t>ハルエチョウ</t>
    </rPh>
    <phoneticPr fontId="11"/>
  </si>
  <si>
    <t>坂井町</t>
    <rPh sb="0" eb="3">
      <t>サカイチョウ</t>
    </rPh>
    <phoneticPr fontId="11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</si>
  <si>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</si>
  <si>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</si>
  <si>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</si>
  <si>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</si>
  <si>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</si>
  <si>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</si>
  <si>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</si>
  <si>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</si>
  <si>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</si>
  <si>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</si>
  <si>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</si>
  <si>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</si>
  <si>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</si>
  <si>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</si>
  <si>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投票区</t>
    <rPh sb="0" eb="2">
      <t>トウヒョウ</t>
    </rPh>
    <rPh sb="2" eb="3">
      <t>ク</t>
    </rPh>
    <phoneticPr fontId="4"/>
  </si>
  <si>
    <t>施設等名称</t>
    <rPh sb="0" eb="3">
      <t>シセツトウ</t>
    </rPh>
    <rPh sb="3" eb="5">
      <t>メイショウ</t>
    </rPh>
    <phoneticPr fontId="4"/>
  </si>
  <si>
    <t>三国南小学校</t>
    <rPh sb="0" eb="2">
      <t>ミクニ</t>
    </rPh>
    <rPh sb="2" eb="3">
      <t>ミナミ</t>
    </rPh>
    <rPh sb="3" eb="6">
      <t>ショウガッコウ</t>
    </rPh>
    <phoneticPr fontId="5"/>
  </si>
  <si>
    <t>三国コミュニティセンター</t>
    <rPh sb="0" eb="2">
      <t>ミクニ</t>
    </rPh>
    <phoneticPr fontId="5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</si>
  <si>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5"/>
  </si>
  <si>
    <t>海浜自然公園センター</t>
    <rPh sb="0" eb="2">
      <t>カイヒン</t>
    </rPh>
    <rPh sb="2" eb="4">
      <t>シゼン</t>
    </rPh>
    <rPh sb="4" eb="6">
      <t>コウエン</t>
    </rPh>
    <phoneticPr fontId="5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</si>
  <si>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5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</si>
  <si>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5"/>
  </si>
  <si>
    <t>新保コミュニティセンター</t>
    <rPh sb="0" eb="2">
      <t>シンボ</t>
    </rPh>
    <phoneticPr fontId="5"/>
  </si>
  <si>
    <t>浜四郷コミュニティセンター</t>
    <rPh sb="0" eb="1">
      <t>ハマ</t>
    </rPh>
    <rPh sb="1" eb="2">
      <t>ヨン</t>
    </rPh>
    <rPh sb="2" eb="3">
      <t>ゴウ</t>
    </rPh>
    <phoneticPr fontId="5"/>
  </si>
  <si>
    <t>三国木部コミュニティセンター</t>
    <rPh sb="0" eb="2">
      <t>ミクニ</t>
    </rPh>
    <rPh sb="2" eb="4">
      <t>キベ</t>
    </rPh>
    <phoneticPr fontId="5"/>
  </si>
  <si>
    <t>鳴鹿コミュニティセンター</t>
    <rPh sb="0" eb="2">
      <t>ナルカ</t>
    </rPh>
    <phoneticPr fontId="5"/>
  </si>
  <si>
    <t>磯部コミュニティセンター</t>
    <rPh sb="0" eb="2">
      <t>イソベ</t>
    </rPh>
    <phoneticPr fontId="5"/>
  </si>
  <si>
    <t>磯部東幼保園</t>
    <rPh sb="0" eb="2">
      <t>イソベ</t>
    </rPh>
    <rPh sb="2" eb="3">
      <t>ヒガシ</t>
    </rPh>
    <rPh sb="3" eb="6">
      <t>ヨウホエン</t>
    </rPh>
    <phoneticPr fontId="5"/>
  </si>
  <si>
    <t>高椋東部コミュニティセンター</t>
    <rPh sb="0" eb="1">
      <t>タカ</t>
    </rPh>
    <rPh sb="1" eb="2">
      <t>リョウ</t>
    </rPh>
    <rPh sb="2" eb="4">
      <t>トウブ</t>
    </rPh>
    <phoneticPr fontId="5"/>
  </si>
  <si>
    <t>丸岡今福体育館</t>
    <rPh sb="0" eb="2">
      <t>マルオカ</t>
    </rPh>
    <rPh sb="2" eb="4">
      <t>イマフク</t>
    </rPh>
    <rPh sb="4" eb="7">
      <t>タイイクカン</t>
    </rPh>
    <phoneticPr fontId="5"/>
  </si>
  <si>
    <t>高椋西部コミュニティセンター</t>
    <rPh sb="0" eb="1">
      <t>タカ</t>
    </rPh>
    <rPh sb="1" eb="2">
      <t>リョウ</t>
    </rPh>
    <rPh sb="2" eb="4">
      <t>セイブ</t>
    </rPh>
    <phoneticPr fontId="5"/>
  </si>
  <si>
    <t>丸岡城のまちコミュニティセンター</t>
    <rPh sb="0" eb="2">
      <t>マルオカ</t>
    </rPh>
    <rPh sb="2" eb="3">
      <t>シロ</t>
    </rPh>
    <phoneticPr fontId="5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</si>
  <si>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5"/>
  </si>
  <si>
    <t>竹田コミュニティセンター</t>
    <rPh sb="0" eb="2">
      <t>タケダ</t>
    </rPh>
    <phoneticPr fontId="5"/>
  </si>
  <si>
    <t>春江児童館</t>
    <rPh sb="0" eb="2">
      <t>ハルエ</t>
    </rPh>
    <rPh sb="2" eb="5">
      <t>ジドウカン</t>
    </rPh>
    <phoneticPr fontId="5"/>
  </si>
  <si>
    <t>春江中コミュニティセンター</t>
    <rPh sb="0" eb="2">
      <t>ハルエ</t>
    </rPh>
    <rPh sb="2" eb="3">
      <t>ナカ</t>
    </rPh>
    <phoneticPr fontId="5"/>
  </si>
  <si>
    <t>春江西コミュニティセンター</t>
    <rPh sb="0" eb="2">
      <t>ハルエ</t>
    </rPh>
    <rPh sb="2" eb="3">
      <t>ニシ</t>
    </rPh>
    <phoneticPr fontId="5"/>
  </si>
  <si>
    <t>ゆりの里公園（ユリーム春江）</t>
    <rPh sb="3" eb="4">
      <t>サト</t>
    </rPh>
    <rPh sb="4" eb="6">
      <t>コウエン</t>
    </rPh>
    <rPh sb="11" eb="13">
      <t>ハルエ</t>
    </rPh>
    <phoneticPr fontId="5"/>
  </si>
  <si>
    <t>春江東小学校</t>
    <rPh sb="0" eb="2">
      <t>ハルエ</t>
    </rPh>
    <rPh sb="2" eb="3">
      <t>ヒガシ</t>
    </rPh>
    <rPh sb="3" eb="6">
      <t>ショウガッコウ</t>
    </rPh>
    <phoneticPr fontId="5"/>
  </si>
  <si>
    <t>東十郷コミュニティセンター</t>
    <rPh sb="0" eb="1">
      <t>ヒガシ</t>
    </rPh>
    <rPh sb="1" eb="2">
      <t>ジュウ</t>
    </rPh>
    <rPh sb="2" eb="3">
      <t>ゴウ</t>
    </rPh>
    <phoneticPr fontId="5"/>
  </si>
  <si>
    <t>坂井老人福祉センター</t>
    <rPh sb="0" eb="2">
      <t>サカイ</t>
    </rPh>
    <rPh sb="2" eb="4">
      <t>ロウジン</t>
    </rPh>
    <rPh sb="4" eb="6">
      <t>フクシ</t>
    </rPh>
    <phoneticPr fontId="5"/>
  </si>
  <si>
    <t>大関コミュニティセンター</t>
    <rPh sb="0" eb="2">
      <t>オオゼキ</t>
    </rPh>
    <phoneticPr fontId="5"/>
  </si>
  <si>
    <t>兵庫小学校</t>
    <rPh sb="0" eb="2">
      <t>ヒョウゴ</t>
    </rPh>
    <rPh sb="2" eb="5">
      <t>ショウガッコウ</t>
    </rPh>
    <phoneticPr fontId="5"/>
  </si>
  <si>
    <t>木部小学校</t>
    <rPh sb="0" eb="2">
      <t>キベ</t>
    </rPh>
    <rPh sb="2" eb="5">
      <t>ショウガッコウ</t>
    </rPh>
    <phoneticPr fontId="5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</si>
  <si>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</si>
  <si>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5"/>
  </si>
  <si>
    <t>磯部東保育園</t>
    <rPh sb="0" eb="2">
      <t>イソベ</t>
    </rPh>
    <rPh sb="2" eb="3">
      <t>ヒガシ</t>
    </rPh>
    <rPh sb="3" eb="6">
      <t>ホイクエン</t>
    </rPh>
    <phoneticPr fontId="5"/>
  </si>
  <si>
    <t>坂井市役所丸岡支所</t>
    <rPh sb="0" eb="5">
      <t>サカイシヤクショ</t>
    </rPh>
    <rPh sb="5" eb="7">
      <t>マルオカ</t>
    </rPh>
    <rPh sb="7" eb="9">
      <t>シショ</t>
    </rPh>
    <phoneticPr fontId="5"/>
  </si>
  <si>
    <t>坂井市役所春江支所</t>
    <rPh sb="0" eb="5">
      <t>サカイシヤクショ</t>
    </rPh>
    <rPh sb="5" eb="7">
      <t>ハルエ</t>
    </rPh>
    <rPh sb="7" eb="9">
      <t>シショ</t>
    </rPh>
    <phoneticPr fontId="5"/>
  </si>
  <si>
    <t>坂井木部児童館</t>
    <rPh sb="0" eb="2">
      <t>サカイ</t>
    </rPh>
    <rPh sb="2" eb="4">
      <t>キベ</t>
    </rPh>
    <rPh sb="4" eb="7">
      <t>ジドウカン</t>
    </rPh>
    <phoneticPr fontId="5"/>
  </si>
  <si>
    <t>平成29年 9月 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</si>
  <si>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よつば保育園</t>
    <rPh sb="3" eb="6">
      <t>ホイクエン</t>
    </rPh>
    <phoneticPr fontId="5"/>
  </si>
  <si>
    <t>T-5．歴代町長</t>
    <rPh sb="4" eb="6">
      <t>レキダイ</t>
    </rPh>
    <rPh sb="6" eb="8">
      <t>チョウチョウ</t>
    </rPh>
    <phoneticPr fontId="4"/>
  </si>
  <si>
    <t>年次</t>
    <rPh sb="0" eb="1">
      <t>ネン</t>
    </rPh>
    <rPh sb="1" eb="2">
      <t>ジ</t>
    </rPh>
    <phoneticPr fontId="4"/>
  </si>
  <si>
    <t>三国町</t>
    <rPh sb="0" eb="3">
      <t>ミクニチョウ</t>
    </rPh>
    <phoneticPr fontId="4"/>
  </si>
  <si>
    <t>丸岡町</t>
    <rPh sb="0" eb="3">
      <t>マルカチョウ</t>
    </rPh>
    <phoneticPr fontId="4"/>
  </si>
  <si>
    <t>春江町</t>
    <rPh sb="0" eb="3">
      <t>ハルエチョウ</t>
    </rPh>
    <phoneticPr fontId="4"/>
  </si>
  <si>
    <t>坂井町</t>
    <rPh sb="0" eb="3">
      <t>サカイチョウ</t>
    </rPh>
    <phoneticPr fontId="4"/>
  </si>
  <si>
    <t>任期</t>
    <phoneticPr fontId="4"/>
  </si>
  <si>
    <t>氏名</t>
    <rPh sb="0" eb="2">
      <t>シメイ</t>
    </rPh>
    <phoneticPr fontId="4"/>
  </si>
  <si>
    <t>任期</t>
    <phoneticPr fontId="4"/>
  </si>
  <si>
    <t>明治21</t>
    <phoneticPr fontId="4"/>
  </si>
  <si>
    <t>M21～</t>
    <phoneticPr fontId="4"/>
  </si>
  <si>
    <t>山田　愿</t>
    <rPh sb="0" eb="2">
      <t>ヤマダ</t>
    </rPh>
    <rPh sb="3" eb="4">
      <t>ハラ</t>
    </rPh>
    <phoneticPr fontId="4"/>
  </si>
  <si>
    <t>M23</t>
    <phoneticPr fontId="4"/>
  </si>
  <si>
    <t>M23～</t>
    <phoneticPr fontId="4"/>
  </si>
  <si>
    <t>近藤　藤五郎</t>
    <rPh sb="0" eb="2">
      <t>コンドウ</t>
    </rPh>
    <rPh sb="3" eb="4">
      <t>フジ</t>
    </rPh>
    <rPh sb="4" eb="6">
      <t>ゴロウ</t>
    </rPh>
    <phoneticPr fontId="4"/>
  </si>
  <si>
    <t>M26～</t>
    <phoneticPr fontId="4"/>
  </si>
  <si>
    <t>逸見　光次</t>
    <rPh sb="0" eb="2">
      <t>イツミ</t>
    </rPh>
    <rPh sb="3" eb="5">
      <t>コウジ</t>
    </rPh>
    <phoneticPr fontId="4"/>
  </si>
  <si>
    <t>M29～30</t>
    <phoneticPr fontId="4"/>
  </si>
  <si>
    <t>内田　衡</t>
    <rPh sb="0" eb="2">
      <t>ウチダ</t>
    </rPh>
    <rPh sb="3" eb="4">
      <t>タイラ</t>
    </rPh>
    <phoneticPr fontId="4"/>
  </si>
  <si>
    <t>M30～</t>
    <phoneticPr fontId="4"/>
  </si>
  <si>
    <t>名村　忠治</t>
    <rPh sb="0" eb="2">
      <t>ナムラ</t>
    </rPh>
    <rPh sb="3" eb="5">
      <t>チュウジ</t>
    </rPh>
    <phoneticPr fontId="4"/>
  </si>
  <si>
    <t>M37～</t>
    <phoneticPr fontId="4"/>
  </si>
  <si>
    <t>牧野　</t>
    <rPh sb="0" eb="2">
      <t>マキノ</t>
    </rPh>
    <phoneticPr fontId="4"/>
  </si>
  <si>
    <t>大正元</t>
    <rPh sb="0" eb="2">
      <t>タイショウ</t>
    </rPh>
    <rPh sb="2" eb="3">
      <t>モト</t>
    </rPh>
    <phoneticPr fontId="4"/>
  </si>
  <si>
    <t>T1</t>
    <phoneticPr fontId="4"/>
  </si>
  <si>
    <t>T1～2</t>
    <phoneticPr fontId="4"/>
  </si>
  <si>
    <t>T2～</t>
    <phoneticPr fontId="4"/>
  </si>
  <si>
    <t>岡崎　悌二郎</t>
    <rPh sb="0" eb="2">
      <t>オカザキ</t>
    </rPh>
    <rPh sb="3" eb="4">
      <t>テイ</t>
    </rPh>
    <rPh sb="4" eb="6">
      <t>ジロウ</t>
    </rPh>
    <phoneticPr fontId="4"/>
  </si>
  <si>
    <t>T15</t>
    <phoneticPr fontId="4"/>
  </si>
  <si>
    <t>昭和2</t>
    <rPh sb="0" eb="2">
      <t>ショウワ</t>
    </rPh>
    <phoneticPr fontId="4"/>
  </si>
  <si>
    <t>T15～</t>
    <phoneticPr fontId="4"/>
  </si>
  <si>
    <t>田中　喜三郎</t>
    <rPh sb="0" eb="2">
      <t>タナカ</t>
    </rPh>
    <rPh sb="3" eb="6">
      <t>キサブロウ</t>
    </rPh>
    <phoneticPr fontId="4"/>
  </si>
  <si>
    <t>S17</t>
    <phoneticPr fontId="4"/>
  </si>
  <si>
    <t>S17～18</t>
    <phoneticPr fontId="4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</si>
  <si>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4"/>
  </si>
  <si>
    <t>S18～</t>
    <phoneticPr fontId="4"/>
  </si>
  <si>
    <t>名村　寅雄</t>
    <rPh sb="0" eb="2">
      <t>ナムラ</t>
    </rPh>
    <rPh sb="3" eb="4">
      <t>トラ</t>
    </rPh>
    <rPh sb="4" eb="5">
      <t>オ</t>
    </rPh>
    <phoneticPr fontId="4"/>
  </si>
  <si>
    <t>S22</t>
    <phoneticPr fontId="4"/>
  </si>
  <si>
    <t>S22～</t>
    <phoneticPr fontId="4"/>
  </si>
  <si>
    <t>宮川　秀雄</t>
    <rPh sb="0" eb="2">
      <t>ミヤガワ</t>
    </rPh>
    <rPh sb="3" eb="5">
      <t>ヒデオ</t>
    </rPh>
    <phoneticPr fontId="4"/>
  </si>
  <si>
    <t>S26</t>
    <phoneticPr fontId="4"/>
  </si>
  <si>
    <t>S26～27</t>
    <phoneticPr fontId="4"/>
  </si>
  <si>
    <t>井上　太蔵</t>
    <rPh sb="0" eb="2">
      <t>イノウエ</t>
    </rPh>
    <rPh sb="3" eb="4">
      <t>タ</t>
    </rPh>
    <rPh sb="4" eb="5">
      <t>ゾウ</t>
    </rPh>
    <phoneticPr fontId="4"/>
  </si>
  <si>
    <t>S27～</t>
    <phoneticPr fontId="4"/>
  </si>
  <si>
    <t>昭和29</t>
    <rPh sb="0" eb="2">
      <t>ショウワ</t>
    </rPh>
    <phoneticPr fontId="4"/>
  </si>
  <si>
    <t>S29.4.1～</t>
    <phoneticPr fontId="4"/>
  </si>
  <si>
    <t>S30.4.30～</t>
    <phoneticPr fontId="4"/>
  </si>
  <si>
    <t>Ｓ30.3.30～4.19</t>
    <phoneticPr fontId="4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</si>
  <si>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4"/>
  </si>
  <si>
    <t>S30.5.1～</t>
    <phoneticPr fontId="4"/>
  </si>
  <si>
    <t>久保　三郎</t>
    <rPh sb="0" eb="2">
      <t>クボ</t>
    </rPh>
    <rPh sb="3" eb="5">
      <t>サブロウ</t>
    </rPh>
    <phoneticPr fontId="4"/>
  </si>
  <si>
    <t>中野　秀孝</t>
    <rPh sb="0" eb="2">
      <t>ナカノ</t>
    </rPh>
    <rPh sb="3" eb="5">
      <t>ヒデタカ</t>
    </rPh>
    <phoneticPr fontId="4"/>
  </si>
  <si>
    <t>竹本  嘉二</t>
    <phoneticPr fontId="4"/>
  </si>
  <si>
    <t>S34.5.1～</t>
    <phoneticPr fontId="4"/>
  </si>
  <si>
    <t>光成　滋</t>
    <rPh sb="0" eb="2">
      <t>ミツナリ</t>
    </rPh>
    <rPh sb="3" eb="4">
      <t>シゲル</t>
    </rPh>
    <phoneticPr fontId="4"/>
  </si>
  <si>
    <t>S38.4.29</t>
    <phoneticPr fontId="4"/>
  </si>
  <si>
    <t>S38.4.30</t>
    <phoneticPr fontId="4"/>
  </si>
  <si>
    <t>S38.4.30～</t>
    <phoneticPr fontId="4"/>
  </si>
  <si>
    <t>S38.5.1～</t>
    <phoneticPr fontId="4"/>
  </si>
  <si>
    <t>戸田　末太郎</t>
    <rPh sb="0" eb="2">
      <t>トダ</t>
    </rPh>
    <rPh sb="3" eb="6">
      <t>マツタロウ</t>
    </rPh>
    <phoneticPr fontId="4"/>
  </si>
  <si>
    <t>文殊  立性</t>
    <phoneticPr fontId="4"/>
  </si>
  <si>
    <t>S45.4.9</t>
    <phoneticPr fontId="4"/>
  </si>
  <si>
    <t>S45.4.10～</t>
    <phoneticPr fontId="4"/>
  </si>
  <si>
    <t>S46.4.29</t>
    <phoneticPr fontId="4"/>
  </si>
  <si>
    <t>S46.4.30～</t>
    <phoneticPr fontId="4"/>
  </si>
  <si>
    <t>小杉　正一郎</t>
    <rPh sb="0" eb="2">
      <t>コスギ</t>
    </rPh>
    <rPh sb="3" eb="5">
      <t>ショウイチ</t>
    </rPh>
    <rPh sb="5" eb="6">
      <t>ロウ</t>
    </rPh>
    <phoneticPr fontId="4"/>
  </si>
  <si>
    <t>S50.4.29</t>
    <phoneticPr fontId="4"/>
  </si>
  <si>
    <t>S50.4.30～</t>
    <phoneticPr fontId="4"/>
  </si>
  <si>
    <t>S50.5.1～</t>
    <phoneticPr fontId="4"/>
  </si>
  <si>
    <t>朝日　岳乗</t>
    <rPh sb="0" eb="2">
      <t>アサヒ</t>
    </rPh>
    <rPh sb="3" eb="4">
      <t>ガク</t>
    </rPh>
    <rPh sb="4" eb="5">
      <t>ジョウ</t>
    </rPh>
    <phoneticPr fontId="4"/>
  </si>
  <si>
    <t>S57.9.5</t>
    <phoneticPr fontId="4"/>
  </si>
  <si>
    <t>S57.10.24～</t>
    <phoneticPr fontId="4"/>
  </si>
  <si>
    <t>齊藤  袈裟太</t>
    <phoneticPr fontId="4"/>
  </si>
  <si>
    <t>半澤　政二</t>
    <rPh sb="0" eb="2">
      <t>ハンザワ</t>
    </rPh>
    <rPh sb="3" eb="5">
      <t>マサジ</t>
    </rPh>
    <phoneticPr fontId="4"/>
  </si>
  <si>
    <t>S62.4.29</t>
    <phoneticPr fontId="4"/>
  </si>
  <si>
    <t>S62.4.30～</t>
    <phoneticPr fontId="4"/>
  </si>
  <si>
    <t>平成元</t>
    <rPh sb="0" eb="2">
      <t>ヘイセイ</t>
    </rPh>
    <rPh sb="2" eb="3">
      <t>モト</t>
    </rPh>
    <phoneticPr fontId="4"/>
  </si>
  <si>
    <t>坪田　儉治</t>
    <rPh sb="0" eb="2">
      <t>ツボタ</t>
    </rPh>
    <rPh sb="3" eb="4">
      <t>ケン</t>
    </rPh>
    <rPh sb="4" eb="5">
      <t>ジ</t>
    </rPh>
    <phoneticPr fontId="4"/>
  </si>
  <si>
    <t>H3.5.1～</t>
    <phoneticPr fontId="4"/>
  </si>
  <si>
    <t>髙倉　忠</t>
    <rPh sb="1" eb="2">
      <t>クラ</t>
    </rPh>
    <rPh sb="3" eb="4">
      <t>タダシ</t>
    </rPh>
    <phoneticPr fontId="4"/>
  </si>
  <si>
    <t>髙橋  耕二</t>
    <phoneticPr fontId="4"/>
  </si>
  <si>
    <t>H10.4.9</t>
    <phoneticPr fontId="4"/>
  </si>
  <si>
    <t>H10.10.23</t>
    <phoneticPr fontId="4"/>
  </si>
  <si>
    <t>H10.4.10～</t>
    <phoneticPr fontId="4"/>
  </si>
  <si>
    <t>H11.4.29</t>
    <phoneticPr fontId="4"/>
  </si>
  <si>
    <t>H10.10.24～</t>
    <phoneticPr fontId="4"/>
  </si>
  <si>
    <t>H11.4.30～</t>
    <phoneticPr fontId="4"/>
  </si>
  <si>
    <t>坂本　憲男</t>
    <rPh sb="0" eb="2">
      <t>サカモト</t>
    </rPh>
    <rPh sb="3" eb="5">
      <t>ノリオ</t>
    </rPh>
    <phoneticPr fontId="4"/>
  </si>
  <si>
    <t>松浦　豊</t>
    <rPh sb="0" eb="2">
      <t>マツウラ</t>
    </rPh>
    <rPh sb="3" eb="4">
      <t>ユタカ</t>
    </rPh>
    <phoneticPr fontId="4"/>
  </si>
  <si>
    <t>林田　恒正</t>
    <rPh sb="0" eb="2">
      <t>ハヤシダ</t>
    </rPh>
    <rPh sb="3" eb="4">
      <t>ツネ</t>
    </rPh>
    <rPh sb="4" eb="5">
      <t>マサ</t>
    </rPh>
    <phoneticPr fontId="4"/>
  </si>
  <si>
    <t>H15.5.1～</t>
    <phoneticPr fontId="4"/>
  </si>
  <si>
    <t>H17.4.17</t>
    <phoneticPr fontId="4"/>
  </si>
  <si>
    <t>伊藤　平一郎</t>
    <phoneticPr fontId="4"/>
  </si>
  <si>
    <t>H17.5.22～</t>
    <phoneticPr fontId="4"/>
  </si>
  <si>
    <t>渡邉 一成</t>
    <rPh sb="1" eb="2">
      <t>ホトリ</t>
    </rPh>
    <phoneticPr fontId="4"/>
  </si>
  <si>
    <t>H18.3.19</t>
    <phoneticPr fontId="4"/>
  </si>
  <si>
    <t>資料：総務課</t>
    <rPh sb="0" eb="2">
      <t>シリョウ</t>
    </rPh>
    <rPh sb="3" eb="6">
      <t>ソウムカ</t>
    </rPh>
    <phoneticPr fontId="4"/>
  </si>
  <si>
    <t>T-6．歴代町議会議長</t>
    <rPh sb="4" eb="6">
      <t>レキダイ</t>
    </rPh>
    <rPh sb="6" eb="9">
      <t>チョウギカイ</t>
    </rPh>
    <rPh sb="9" eb="11">
      <t>ギチョウ</t>
    </rPh>
    <phoneticPr fontId="4"/>
  </si>
  <si>
    <t>歴代</t>
    <rPh sb="0" eb="2">
      <t>レキダイ</t>
    </rPh>
    <phoneticPr fontId="4"/>
  </si>
  <si>
    <t>任期</t>
    <phoneticPr fontId="4"/>
  </si>
  <si>
    <t>S29.4.1～</t>
    <phoneticPr fontId="4"/>
  </si>
  <si>
    <t>光成　平三郎</t>
    <rPh sb="0" eb="2">
      <t>ミツナリ</t>
    </rPh>
    <rPh sb="3" eb="4">
      <t>ヘイ</t>
    </rPh>
    <rPh sb="4" eb="6">
      <t>サブロウ</t>
    </rPh>
    <phoneticPr fontId="4"/>
  </si>
  <si>
    <t>S30.4.3～S31.3.30</t>
    <phoneticPr fontId="4"/>
  </si>
  <si>
    <t>吉本　末吉</t>
    <rPh sb="0" eb="2">
      <t>ヨシモト</t>
    </rPh>
    <rPh sb="3" eb="4">
      <t>スエ</t>
    </rPh>
    <rPh sb="4" eb="5">
      <t>キチ</t>
    </rPh>
    <phoneticPr fontId="4"/>
  </si>
  <si>
    <t>S30.4.5～S30.9.5</t>
    <phoneticPr fontId="4"/>
  </si>
  <si>
    <t>西田　清</t>
    <rPh sb="0" eb="2">
      <t>ニシダ</t>
    </rPh>
    <rPh sb="3" eb="4">
      <t>キヨシ</t>
    </rPh>
    <phoneticPr fontId="4"/>
  </si>
  <si>
    <t>S30.7.21～</t>
    <phoneticPr fontId="4"/>
  </si>
  <si>
    <t>S30.9.8～S31.7.19</t>
    <phoneticPr fontId="4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</si>
  <si>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4"/>
  </si>
  <si>
    <t>齊藤　袈裟太</t>
    <rPh sb="0" eb="2">
      <t>サイトウ</t>
    </rPh>
    <rPh sb="3" eb="5">
      <t>ケサ</t>
    </rPh>
    <rPh sb="5" eb="6">
      <t>タ</t>
    </rPh>
    <phoneticPr fontId="4"/>
  </si>
  <si>
    <t>S31.4.6～</t>
    <phoneticPr fontId="4"/>
  </si>
  <si>
    <t>S32.8.4</t>
    <phoneticPr fontId="4"/>
  </si>
  <si>
    <t>S31.8.3～</t>
    <phoneticPr fontId="4"/>
  </si>
  <si>
    <t>S33.4.18</t>
    <phoneticPr fontId="4"/>
  </si>
  <si>
    <t>S32.8.5～</t>
    <phoneticPr fontId="4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</si>
  <si>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4"/>
  </si>
  <si>
    <t>S34.3.30</t>
    <phoneticPr fontId="4"/>
  </si>
  <si>
    <t>S34.9.5</t>
    <phoneticPr fontId="4"/>
  </si>
  <si>
    <t>藤山　隆二</t>
    <rPh sb="0" eb="2">
      <t>フジヤマ</t>
    </rPh>
    <rPh sb="3" eb="4">
      <t>リュウ</t>
    </rPh>
    <rPh sb="4" eb="5">
      <t>ニ</t>
    </rPh>
    <phoneticPr fontId="4"/>
  </si>
  <si>
    <t>S33.4.18～S34.5.23</t>
    <phoneticPr fontId="4"/>
  </si>
  <si>
    <t>S34.4.29～</t>
    <phoneticPr fontId="4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</si>
  <si>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4"/>
  </si>
  <si>
    <t>S34.9.7～</t>
    <phoneticPr fontId="4"/>
  </si>
  <si>
    <t>S34.5.23～S35.3.30</t>
    <phoneticPr fontId="4"/>
  </si>
  <si>
    <t>坪井　金作</t>
    <rPh sb="0" eb="2">
      <t>ツボイ</t>
    </rPh>
    <rPh sb="3" eb="4">
      <t>キン</t>
    </rPh>
    <rPh sb="4" eb="5">
      <t>サク</t>
    </rPh>
    <phoneticPr fontId="4"/>
  </si>
  <si>
    <t>S34.7.21～S35.7.3</t>
    <phoneticPr fontId="4"/>
  </si>
  <si>
    <t>S38.4.23</t>
    <phoneticPr fontId="4"/>
  </si>
  <si>
    <t>S35.4.1～</t>
    <phoneticPr fontId="4"/>
  </si>
  <si>
    <t>S35.7.4～S36.6.26</t>
    <phoneticPr fontId="4"/>
  </si>
  <si>
    <t>藤田　治</t>
    <rPh sb="0" eb="2">
      <t>フジタ</t>
    </rPh>
    <rPh sb="3" eb="4">
      <t>オサム</t>
    </rPh>
    <phoneticPr fontId="4"/>
  </si>
  <si>
    <t>S38.5.23～S38.9.5</t>
    <phoneticPr fontId="4"/>
  </si>
  <si>
    <t>小杉　正一郎</t>
    <rPh sb="0" eb="2">
      <t>コスギ</t>
    </rPh>
    <rPh sb="3" eb="6">
      <t>ショウイチロウ</t>
    </rPh>
    <phoneticPr fontId="4"/>
  </si>
  <si>
    <t>S36.6.27～S37.5.12</t>
    <phoneticPr fontId="4"/>
  </si>
  <si>
    <t>友田　信七</t>
    <rPh sb="0" eb="2">
      <t>トモダ</t>
    </rPh>
    <rPh sb="3" eb="4">
      <t>シン</t>
    </rPh>
    <rPh sb="4" eb="5">
      <t>シチ</t>
    </rPh>
    <phoneticPr fontId="4"/>
  </si>
  <si>
    <t>S38.3.30</t>
    <phoneticPr fontId="4"/>
  </si>
  <si>
    <t>S38.9.6～</t>
    <phoneticPr fontId="4"/>
  </si>
  <si>
    <t>S37.6.7～S38.7.20</t>
    <phoneticPr fontId="4"/>
  </si>
  <si>
    <t>竹内　篤三</t>
    <rPh sb="0" eb="2">
      <t>タケウチ</t>
    </rPh>
    <rPh sb="3" eb="4">
      <t>トク</t>
    </rPh>
    <rPh sb="4" eb="5">
      <t>サン</t>
    </rPh>
    <phoneticPr fontId="4"/>
  </si>
  <si>
    <t>S38.4.1～</t>
    <phoneticPr fontId="4"/>
  </si>
  <si>
    <t>S38.7.29～S39.7.20</t>
    <phoneticPr fontId="4"/>
  </si>
  <si>
    <t>近藤　善男</t>
    <rPh sb="0" eb="2">
      <t>コンドウ</t>
    </rPh>
    <rPh sb="3" eb="4">
      <t>ゼン</t>
    </rPh>
    <rPh sb="4" eb="5">
      <t>オトコ</t>
    </rPh>
    <phoneticPr fontId="4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</si>
  <si>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4"/>
  </si>
  <si>
    <t>S39.4.6～</t>
    <phoneticPr fontId="4"/>
  </si>
  <si>
    <t>S39.7.20～</t>
    <phoneticPr fontId="4"/>
  </si>
  <si>
    <t>竹内　一</t>
    <rPh sb="0" eb="2">
      <t>タケウチ</t>
    </rPh>
    <rPh sb="3" eb="4">
      <t>イチ</t>
    </rPh>
    <phoneticPr fontId="4"/>
  </si>
  <si>
    <t>五十嵐　等</t>
    <rPh sb="0" eb="3">
      <t>イガラシ</t>
    </rPh>
    <rPh sb="4" eb="5">
      <t>ヒトシ</t>
    </rPh>
    <phoneticPr fontId="4"/>
  </si>
  <si>
    <t>S41.8.8</t>
    <phoneticPr fontId="4"/>
  </si>
  <si>
    <t>S41.7.19</t>
    <phoneticPr fontId="4"/>
  </si>
  <si>
    <t>S41.8.8～</t>
    <phoneticPr fontId="4"/>
  </si>
  <si>
    <t>堀田　清栄</t>
    <rPh sb="0" eb="2">
      <t>ホリタ</t>
    </rPh>
    <rPh sb="3" eb="4">
      <t>キヨ</t>
    </rPh>
    <rPh sb="4" eb="5">
      <t>エイ</t>
    </rPh>
    <phoneticPr fontId="4"/>
  </si>
  <si>
    <t>S41.2.22～</t>
    <phoneticPr fontId="4"/>
  </si>
  <si>
    <t>S41.7.20～S42.7.23</t>
    <phoneticPr fontId="4"/>
  </si>
  <si>
    <t>岡崎　利雄</t>
    <rPh sb="0" eb="2">
      <t>オカザキ</t>
    </rPh>
    <rPh sb="3" eb="5">
      <t>トシオ</t>
    </rPh>
    <phoneticPr fontId="4"/>
  </si>
  <si>
    <t>S43.12.18</t>
    <phoneticPr fontId="4"/>
  </si>
  <si>
    <t>S42.7.24～</t>
    <phoneticPr fontId="4"/>
  </si>
  <si>
    <t>S43.12.18～</t>
    <phoneticPr fontId="4"/>
  </si>
  <si>
    <t>S44.9.26</t>
    <phoneticPr fontId="4"/>
  </si>
  <si>
    <t>S43.4.3～S44.3.31</t>
    <phoneticPr fontId="4"/>
  </si>
  <si>
    <t>西川　実慧</t>
    <rPh sb="0" eb="2">
      <t>ニシカワ</t>
    </rPh>
    <rPh sb="3" eb="4">
      <t>ジツ</t>
    </rPh>
    <rPh sb="4" eb="5">
      <t>エ</t>
    </rPh>
    <phoneticPr fontId="4"/>
  </si>
  <si>
    <t>五十嵐　等</t>
    <phoneticPr fontId="4"/>
  </si>
  <si>
    <t>S45.3.25</t>
    <phoneticPr fontId="4"/>
  </si>
  <si>
    <t>S44.9.27～</t>
    <phoneticPr fontId="4"/>
  </si>
  <si>
    <t>S44.3.31～S45.3.31</t>
    <phoneticPr fontId="4"/>
  </si>
  <si>
    <t>伊藤　徳男</t>
    <rPh sb="0" eb="2">
      <t>イトウ</t>
    </rPh>
    <rPh sb="3" eb="4">
      <t>トク</t>
    </rPh>
    <rPh sb="4" eb="5">
      <t>オトコ</t>
    </rPh>
    <phoneticPr fontId="4"/>
  </si>
  <si>
    <t>板谷　静</t>
    <rPh sb="0" eb="1">
      <t>イタ</t>
    </rPh>
    <rPh sb="1" eb="2">
      <t>タニ</t>
    </rPh>
    <rPh sb="3" eb="4">
      <t>シズ</t>
    </rPh>
    <phoneticPr fontId="4"/>
  </si>
  <si>
    <t>S45.4.27～</t>
    <phoneticPr fontId="4"/>
  </si>
  <si>
    <t>坂本　巌男</t>
    <rPh sb="0" eb="2">
      <t>サカモト</t>
    </rPh>
    <rPh sb="3" eb="4">
      <t>イワオ</t>
    </rPh>
    <rPh sb="4" eb="5">
      <t>オトコ</t>
    </rPh>
    <phoneticPr fontId="4"/>
  </si>
  <si>
    <t>S46.9.5</t>
    <phoneticPr fontId="4"/>
  </si>
  <si>
    <t>S45.3.31～S46.3.30</t>
    <phoneticPr fontId="4"/>
  </si>
  <si>
    <t>渡辺　金五郎</t>
    <rPh sb="0" eb="2">
      <t>ワタナベ</t>
    </rPh>
    <rPh sb="3" eb="4">
      <t>キン</t>
    </rPh>
    <rPh sb="4" eb="6">
      <t>ゴロウ</t>
    </rPh>
    <phoneticPr fontId="4"/>
  </si>
  <si>
    <t>S46.7.20</t>
    <phoneticPr fontId="4"/>
  </si>
  <si>
    <t>S46.9.7～</t>
    <phoneticPr fontId="4"/>
  </si>
  <si>
    <t>S46.3.30～S47.3.30</t>
    <phoneticPr fontId="4"/>
  </si>
  <si>
    <t>西島　甚造</t>
    <rPh sb="0" eb="2">
      <t>ニシジマ</t>
    </rPh>
    <rPh sb="3" eb="4">
      <t>ジン</t>
    </rPh>
    <rPh sb="4" eb="5">
      <t>ゾウ</t>
    </rPh>
    <phoneticPr fontId="4"/>
  </si>
  <si>
    <t>S46.7.26～</t>
    <phoneticPr fontId="4"/>
  </si>
  <si>
    <t>S.47.4.6～</t>
    <phoneticPr fontId="4"/>
  </si>
  <si>
    <t>S48.7.23</t>
    <phoneticPr fontId="4"/>
  </si>
  <si>
    <t>S49.4.12</t>
    <phoneticPr fontId="4"/>
  </si>
  <si>
    <t>S48.7.24～</t>
    <phoneticPr fontId="4"/>
  </si>
  <si>
    <t>S49.4.12～S50.3.30</t>
    <phoneticPr fontId="4"/>
  </si>
  <si>
    <t>篠崎　惣七</t>
    <rPh sb="0" eb="2">
      <t>シノザキ</t>
    </rPh>
    <rPh sb="3" eb="5">
      <t>ソウシチ</t>
    </rPh>
    <phoneticPr fontId="4"/>
  </si>
  <si>
    <t>S50.9.5</t>
    <phoneticPr fontId="4"/>
  </si>
  <si>
    <t>S50.7.20</t>
    <phoneticPr fontId="4"/>
  </si>
  <si>
    <t>橋本　敏</t>
    <rPh sb="0" eb="2">
      <t>ハシモト</t>
    </rPh>
    <rPh sb="3" eb="4">
      <t>トシ</t>
    </rPh>
    <phoneticPr fontId="4"/>
  </si>
  <si>
    <t>斉藤　徳</t>
    <rPh sb="0" eb="2">
      <t>サイトウ</t>
    </rPh>
    <rPh sb="3" eb="4">
      <t>トク</t>
    </rPh>
    <phoneticPr fontId="4"/>
  </si>
  <si>
    <t>S50.4.4～</t>
    <phoneticPr fontId="4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</si>
  <si>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4"/>
  </si>
  <si>
    <t>S50.9.8～</t>
    <phoneticPr fontId="4"/>
  </si>
  <si>
    <t>S50.7.22～</t>
    <phoneticPr fontId="4"/>
  </si>
  <si>
    <t>伊藤　長</t>
    <rPh sb="0" eb="2">
      <t>イトウ</t>
    </rPh>
    <rPh sb="3" eb="4">
      <t>ナガ</t>
    </rPh>
    <phoneticPr fontId="4"/>
  </si>
  <si>
    <t>S51.4.8～</t>
    <phoneticPr fontId="4"/>
  </si>
  <si>
    <t>S53.4.4</t>
    <phoneticPr fontId="4"/>
  </si>
  <si>
    <t>S53.4.4～S54.3.30</t>
    <phoneticPr fontId="4"/>
  </si>
  <si>
    <t>河合　人志</t>
    <rPh sb="0" eb="2">
      <t>カワイ</t>
    </rPh>
    <rPh sb="3" eb="4">
      <t>ヒト</t>
    </rPh>
    <rPh sb="4" eb="5">
      <t>シ</t>
    </rPh>
    <phoneticPr fontId="4"/>
  </si>
  <si>
    <t>S54.9.5</t>
    <phoneticPr fontId="4"/>
  </si>
  <si>
    <t>S53.7.5～</t>
    <phoneticPr fontId="4"/>
  </si>
  <si>
    <t>S54.7.20</t>
    <phoneticPr fontId="4"/>
  </si>
  <si>
    <t>西端　登</t>
    <rPh sb="0" eb="2">
      <t>ニシバタ</t>
    </rPh>
    <rPh sb="3" eb="4">
      <t>ノボ</t>
    </rPh>
    <phoneticPr fontId="4"/>
  </si>
  <si>
    <t>S54.4.6～</t>
    <phoneticPr fontId="4"/>
  </si>
  <si>
    <t>村上　弘之</t>
    <rPh sb="0" eb="2">
      <t>ムラカミ</t>
    </rPh>
    <rPh sb="3" eb="5">
      <t>ヒロユキ</t>
    </rPh>
    <phoneticPr fontId="4"/>
  </si>
  <si>
    <t>S54.9.7～</t>
    <phoneticPr fontId="4"/>
  </si>
  <si>
    <t>S54.7.21～</t>
    <phoneticPr fontId="4"/>
  </si>
  <si>
    <t>林下　友太郎</t>
    <rPh sb="0" eb="2">
      <t>ハヤシシタ</t>
    </rPh>
    <rPh sb="3" eb="4">
      <t>トモ</t>
    </rPh>
    <rPh sb="4" eb="6">
      <t>タロウ</t>
    </rPh>
    <phoneticPr fontId="4"/>
  </si>
  <si>
    <t>小林　勲</t>
    <rPh sb="0" eb="2">
      <t>コバヤシ</t>
    </rPh>
    <rPh sb="3" eb="4">
      <t>イサオ</t>
    </rPh>
    <phoneticPr fontId="4"/>
  </si>
  <si>
    <t>S56.4.17</t>
    <phoneticPr fontId="4"/>
  </si>
  <si>
    <t>S56.9.10</t>
    <phoneticPr fontId="4"/>
  </si>
  <si>
    <t>S55.4.8～</t>
    <phoneticPr fontId="4"/>
  </si>
  <si>
    <t>S.56.7.21</t>
    <phoneticPr fontId="4"/>
  </si>
  <si>
    <t>髙山　諭</t>
    <rPh sb="0" eb="1">
      <t>コウ</t>
    </rPh>
    <rPh sb="1" eb="2">
      <t>ヤマ</t>
    </rPh>
    <rPh sb="3" eb="4">
      <t>サト</t>
    </rPh>
    <phoneticPr fontId="4"/>
  </si>
  <si>
    <t>S56.4.17～</t>
    <phoneticPr fontId="4"/>
  </si>
  <si>
    <t>西　直之</t>
    <rPh sb="0" eb="1">
      <t>ニシ</t>
    </rPh>
    <rPh sb="2" eb="4">
      <t>ナオユキ</t>
    </rPh>
    <phoneticPr fontId="4"/>
  </si>
  <si>
    <t>S56.9.10～</t>
    <phoneticPr fontId="4"/>
  </si>
  <si>
    <t>S.56.7.22～S57.7.21</t>
    <phoneticPr fontId="4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</si>
  <si>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4"/>
  </si>
  <si>
    <t>S58.3.30</t>
    <phoneticPr fontId="4"/>
  </si>
  <si>
    <t>S57.10.4～</t>
    <phoneticPr fontId="4"/>
  </si>
  <si>
    <t>S.57.7.22～S58.7.20</t>
    <phoneticPr fontId="4"/>
  </si>
  <si>
    <t>坪川　孝太郎</t>
    <rPh sb="0" eb="2">
      <t>ツボカワ</t>
    </rPh>
    <rPh sb="3" eb="6">
      <t>コウタロウ</t>
    </rPh>
    <phoneticPr fontId="4"/>
  </si>
  <si>
    <t>山本　文雄</t>
    <rPh sb="0" eb="2">
      <t>ヤマモト</t>
    </rPh>
    <rPh sb="3" eb="5">
      <t>フミオ</t>
    </rPh>
    <phoneticPr fontId="4"/>
  </si>
  <si>
    <t>S58.4.1～</t>
    <phoneticPr fontId="4"/>
  </si>
  <si>
    <t>髙倉　忠</t>
    <rPh sb="0" eb="1">
      <t>コウ</t>
    </rPh>
    <rPh sb="1" eb="2">
      <t>クラ</t>
    </rPh>
    <rPh sb="3" eb="4">
      <t>チュウ</t>
    </rPh>
    <phoneticPr fontId="4"/>
  </si>
  <si>
    <t>S.58.7.25～</t>
    <phoneticPr fontId="4"/>
  </si>
  <si>
    <t>久田　利雄</t>
    <phoneticPr fontId="4"/>
  </si>
  <si>
    <t>手嶋　市右エ門</t>
    <phoneticPr fontId="4"/>
  </si>
  <si>
    <t>S60.4.17</t>
    <phoneticPr fontId="4"/>
  </si>
  <si>
    <t>S59.4.6～</t>
    <phoneticPr fontId="4"/>
  </si>
  <si>
    <t>S60.7.15</t>
    <phoneticPr fontId="4"/>
  </si>
  <si>
    <t>久保　一郎</t>
    <rPh sb="0" eb="2">
      <t>クボ</t>
    </rPh>
    <rPh sb="3" eb="5">
      <t>イチロウ</t>
    </rPh>
    <phoneticPr fontId="4"/>
  </si>
  <si>
    <t>S60.4.17～</t>
    <phoneticPr fontId="4"/>
  </si>
  <si>
    <t>光成　致彦</t>
    <rPh sb="0" eb="2">
      <t>ミツナリ</t>
    </rPh>
    <rPh sb="3" eb="4">
      <t>チ</t>
    </rPh>
    <rPh sb="4" eb="5">
      <t>ヒコ</t>
    </rPh>
    <phoneticPr fontId="4"/>
  </si>
  <si>
    <t>S61.12.22</t>
    <phoneticPr fontId="4"/>
  </si>
  <si>
    <t>S.60.7.16～S61.7.18</t>
    <phoneticPr fontId="4"/>
  </si>
  <si>
    <t>飛田　正意</t>
    <rPh sb="0" eb="2">
      <t>ヒダ</t>
    </rPh>
    <rPh sb="3" eb="4">
      <t>マサ</t>
    </rPh>
    <rPh sb="4" eb="5">
      <t>イ</t>
    </rPh>
    <phoneticPr fontId="4"/>
  </si>
  <si>
    <t>S62.3.30</t>
    <phoneticPr fontId="4"/>
  </si>
  <si>
    <t>S61.12.22～S62.9.5</t>
    <phoneticPr fontId="4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</si>
  <si>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4"/>
  </si>
  <si>
    <t>S61.12.1～S62.3.30</t>
    <phoneticPr fontId="4"/>
  </si>
  <si>
    <t>S.61.7.19～S62.7.20</t>
    <phoneticPr fontId="4"/>
  </si>
  <si>
    <t>一柳　敏夫</t>
    <rPh sb="0" eb="1">
      <t>イチ</t>
    </rPh>
    <rPh sb="1" eb="2">
      <t>ヤナギ</t>
    </rPh>
    <rPh sb="3" eb="5">
      <t>トシオ</t>
    </rPh>
    <phoneticPr fontId="4"/>
  </si>
  <si>
    <t>S62.4.1～</t>
    <phoneticPr fontId="4"/>
  </si>
  <si>
    <t>S62.9.7～S63.11.2</t>
    <phoneticPr fontId="4"/>
  </si>
  <si>
    <t>岡崎　重成</t>
    <rPh sb="0" eb="2">
      <t>オカザキ</t>
    </rPh>
    <rPh sb="3" eb="4">
      <t>シゲ</t>
    </rPh>
    <rPh sb="4" eb="5">
      <t>ナ</t>
    </rPh>
    <phoneticPr fontId="4"/>
  </si>
  <si>
    <t>S62.3.30～S63.3.30</t>
    <phoneticPr fontId="4"/>
  </si>
  <si>
    <t>杉村　一見</t>
    <rPh sb="0" eb="2">
      <t>スギムラ</t>
    </rPh>
    <rPh sb="3" eb="4">
      <t>イチ</t>
    </rPh>
    <rPh sb="4" eb="5">
      <t>ミ</t>
    </rPh>
    <phoneticPr fontId="4"/>
  </si>
  <si>
    <t>S.62.7.22～</t>
    <phoneticPr fontId="4"/>
  </si>
  <si>
    <t>木下　昌司</t>
    <phoneticPr fontId="4"/>
  </si>
  <si>
    <t>H元.5.23</t>
    <rPh sb="1" eb="2">
      <t>モト</t>
    </rPh>
    <phoneticPr fontId="4"/>
  </si>
  <si>
    <t>S63.12.2～H元.8.18</t>
    <rPh sb="10" eb="11">
      <t>モト</t>
    </rPh>
    <phoneticPr fontId="4"/>
  </si>
  <si>
    <t>本谷　清</t>
    <rPh sb="0" eb="2">
      <t>モトタニ</t>
    </rPh>
    <rPh sb="3" eb="4">
      <t>キヨシ</t>
    </rPh>
    <phoneticPr fontId="4"/>
  </si>
  <si>
    <t>S.63.4.6～</t>
    <phoneticPr fontId="4"/>
  </si>
  <si>
    <t>H元.5.23～</t>
    <rPh sb="1" eb="2">
      <t>モト</t>
    </rPh>
    <phoneticPr fontId="4"/>
  </si>
  <si>
    <t>西端　陞</t>
    <rPh sb="0" eb="2">
      <t>ニシバタ</t>
    </rPh>
    <rPh sb="3" eb="4">
      <t>ノボル</t>
    </rPh>
    <phoneticPr fontId="4"/>
  </si>
  <si>
    <t>H元.9.7～</t>
    <rPh sb="1" eb="2">
      <t>モト</t>
    </rPh>
    <phoneticPr fontId="4"/>
  </si>
  <si>
    <t>斉藤　徳</t>
  </si>
  <si>
    <t>H2.12.21</t>
    <phoneticPr fontId="4"/>
  </si>
  <si>
    <t>南嶋　菊次</t>
    <rPh sb="0" eb="2">
      <t>ミナミシマ</t>
    </rPh>
    <rPh sb="3" eb="5">
      <t>キクジ</t>
    </rPh>
    <phoneticPr fontId="4"/>
  </si>
  <si>
    <t>H3.3.30</t>
    <phoneticPr fontId="4"/>
  </si>
  <si>
    <t>H3.9.5</t>
    <phoneticPr fontId="4"/>
  </si>
  <si>
    <t>H.2.12.22～</t>
    <phoneticPr fontId="4"/>
  </si>
  <si>
    <t>H3.3.30～</t>
    <phoneticPr fontId="4"/>
  </si>
  <si>
    <t>H3.9.5～</t>
    <phoneticPr fontId="4"/>
  </si>
  <si>
    <t>H3.3.280～H4.3.30</t>
    <phoneticPr fontId="4"/>
  </si>
  <si>
    <t>松原　秀雄</t>
    <rPh sb="0" eb="2">
      <t>マツバラ</t>
    </rPh>
    <rPh sb="3" eb="5">
      <t>ヒデオ</t>
    </rPh>
    <phoneticPr fontId="4"/>
  </si>
  <si>
    <t>海道　和忠</t>
    <rPh sb="0" eb="2">
      <t>カイドウ</t>
    </rPh>
    <rPh sb="3" eb="4">
      <t>カズ</t>
    </rPh>
    <rPh sb="4" eb="5">
      <t>チュウ</t>
    </rPh>
    <phoneticPr fontId="4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</si>
  <si>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4"/>
  </si>
  <si>
    <t>H5.4.8</t>
    <phoneticPr fontId="4"/>
  </si>
  <si>
    <t>H5.10.19</t>
    <phoneticPr fontId="4"/>
  </si>
  <si>
    <t>H4.4.1～</t>
    <phoneticPr fontId="4"/>
  </si>
  <si>
    <t>H5.7.20</t>
    <phoneticPr fontId="4"/>
  </si>
  <si>
    <t>H5.6.25～</t>
    <phoneticPr fontId="4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</si>
  <si>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4"/>
  </si>
  <si>
    <t>H5.10.19～H6.9.5</t>
    <phoneticPr fontId="4"/>
  </si>
  <si>
    <t>上坂　豊</t>
    <rPh sb="0" eb="2">
      <t>ウエサカ</t>
    </rPh>
    <rPh sb="3" eb="4">
      <t>ユタカ</t>
    </rPh>
    <phoneticPr fontId="4"/>
  </si>
  <si>
    <t>加藤　巖</t>
    <rPh sb="0" eb="2">
      <t>カトウ</t>
    </rPh>
    <rPh sb="3" eb="4">
      <t>イワオ</t>
    </rPh>
    <phoneticPr fontId="4"/>
  </si>
  <si>
    <t>H5.7.21～</t>
    <phoneticPr fontId="4"/>
  </si>
  <si>
    <t>伊藤　平一郎</t>
    <rPh sb="0" eb="2">
      <t>イトウ</t>
    </rPh>
    <rPh sb="3" eb="6">
      <t>ヘイイチロウ</t>
    </rPh>
    <phoneticPr fontId="4"/>
  </si>
  <si>
    <t>H7.3.30</t>
    <phoneticPr fontId="4"/>
  </si>
  <si>
    <t>H6.9.5～H7.9.5</t>
    <phoneticPr fontId="4"/>
  </si>
  <si>
    <t>前田　重一</t>
    <rPh sb="0" eb="2">
      <t>マエダ</t>
    </rPh>
    <rPh sb="3" eb="5">
      <t>シゲカズ</t>
    </rPh>
    <phoneticPr fontId="4"/>
  </si>
  <si>
    <t>H7.6.15</t>
    <phoneticPr fontId="4"/>
  </si>
  <si>
    <t>H7.7.20</t>
    <phoneticPr fontId="4"/>
  </si>
  <si>
    <t>H7.4.3～</t>
    <phoneticPr fontId="4"/>
  </si>
  <si>
    <t>石森　則夫</t>
    <rPh sb="0" eb="2">
      <t>イシモリ</t>
    </rPh>
    <rPh sb="3" eb="5">
      <t>ノリオ</t>
    </rPh>
    <phoneticPr fontId="4"/>
  </si>
  <si>
    <t>H7.9.6～</t>
    <phoneticPr fontId="4"/>
  </si>
  <si>
    <t>H7.6.15～H8.3.30</t>
    <phoneticPr fontId="4"/>
  </si>
  <si>
    <t>唐崎　勘一</t>
    <rPh sb="0" eb="2">
      <t>カラサキ</t>
    </rPh>
    <rPh sb="3" eb="5">
      <t>カンイチ</t>
    </rPh>
    <phoneticPr fontId="4"/>
  </si>
  <si>
    <t>H7.7.21～</t>
    <phoneticPr fontId="4"/>
  </si>
  <si>
    <t>柴田　正男</t>
    <rPh sb="0" eb="2">
      <t>シバタ</t>
    </rPh>
    <rPh sb="3" eb="5">
      <t>マサオ</t>
    </rPh>
    <phoneticPr fontId="4"/>
  </si>
  <si>
    <t>中舎　良一</t>
    <rPh sb="0" eb="2">
      <t>ナカシャ</t>
    </rPh>
    <rPh sb="3" eb="5">
      <t>リョウイチ</t>
    </rPh>
    <phoneticPr fontId="4"/>
  </si>
  <si>
    <t>H9.4.3</t>
    <phoneticPr fontId="4"/>
  </si>
  <si>
    <t>H9.9.5</t>
    <phoneticPr fontId="4"/>
  </si>
  <si>
    <t>H8.4.3～</t>
    <phoneticPr fontId="4"/>
  </si>
  <si>
    <t>H9.7.17</t>
    <phoneticPr fontId="4"/>
  </si>
  <si>
    <t>後藤　閑</t>
    <rPh sb="0" eb="2">
      <t>ゴトウ</t>
    </rPh>
    <rPh sb="3" eb="4">
      <t>カン</t>
    </rPh>
    <phoneticPr fontId="4"/>
  </si>
  <si>
    <t>H9.4.3～</t>
    <phoneticPr fontId="4"/>
  </si>
  <si>
    <t>H9.9.5～</t>
    <phoneticPr fontId="4"/>
  </si>
  <si>
    <t>H10.3.31</t>
    <phoneticPr fontId="4"/>
  </si>
  <si>
    <t>H9.7.17～</t>
    <phoneticPr fontId="4"/>
  </si>
  <si>
    <t>中野　忠行</t>
    <phoneticPr fontId="4"/>
  </si>
  <si>
    <t>西浦　武夫</t>
    <rPh sb="0" eb="2">
      <t>ニシウラ</t>
    </rPh>
    <rPh sb="3" eb="5">
      <t>タケオ</t>
    </rPh>
    <phoneticPr fontId="4"/>
  </si>
  <si>
    <t>友吉　光夫</t>
    <rPh sb="0" eb="1">
      <t>トモ</t>
    </rPh>
    <rPh sb="1" eb="2">
      <t>ヨシ</t>
    </rPh>
    <rPh sb="3" eb="5">
      <t>ミツオ</t>
    </rPh>
    <phoneticPr fontId="4"/>
  </si>
  <si>
    <t>H11.3.30</t>
    <phoneticPr fontId="4"/>
  </si>
  <si>
    <t>H11.9.5</t>
    <phoneticPr fontId="4"/>
  </si>
  <si>
    <t>H10.3.31～</t>
    <phoneticPr fontId="4"/>
  </si>
  <si>
    <t>H11.7.20</t>
    <phoneticPr fontId="4"/>
  </si>
  <si>
    <t>西畠　千春</t>
    <rPh sb="0" eb="2">
      <t>ニシハタ</t>
    </rPh>
    <rPh sb="3" eb="5">
      <t>チハル</t>
    </rPh>
    <phoneticPr fontId="4"/>
  </si>
  <si>
    <t>H11.4.1～</t>
    <phoneticPr fontId="4"/>
  </si>
  <si>
    <t>濱中　邦男</t>
    <rPh sb="0" eb="2">
      <t>ハマナカ</t>
    </rPh>
    <rPh sb="3" eb="5">
      <t>クニオ</t>
    </rPh>
    <phoneticPr fontId="4"/>
  </si>
  <si>
    <t>H11.9.6～</t>
    <phoneticPr fontId="4"/>
  </si>
  <si>
    <t>H12.3.30</t>
    <phoneticPr fontId="4"/>
  </si>
  <si>
    <t>H11.7.21～</t>
    <phoneticPr fontId="4"/>
  </si>
  <si>
    <t>橋本　幸一郎</t>
    <rPh sb="0" eb="2">
      <t>ハシモト</t>
    </rPh>
    <rPh sb="3" eb="6">
      <t>コウイチロウ</t>
    </rPh>
    <phoneticPr fontId="4"/>
  </si>
  <si>
    <t>藤岡　秀敏</t>
    <rPh sb="0" eb="2">
      <t>フジオカ</t>
    </rPh>
    <rPh sb="3" eb="5">
      <t>ヒデトシ</t>
    </rPh>
    <phoneticPr fontId="4"/>
  </si>
  <si>
    <t>H13.4.19</t>
    <phoneticPr fontId="4"/>
  </si>
  <si>
    <t>H13.9.5</t>
    <phoneticPr fontId="4"/>
  </si>
  <si>
    <t>H12.4.4～</t>
    <phoneticPr fontId="4"/>
  </si>
  <si>
    <t>H13.7.12</t>
    <phoneticPr fontId="4"/>
  </si>
  <si>
    <t>橋本　充雄</t>
    <rPh sb="0" eb="2">
      <t>ハシモト</t>
    </rPh>
    <rPh sb="3" eb="5">
      <t>ミツオ</t>
    </rPh>
    <phoneticPr fontId="4"/>
  </si>
  <si>
    <t>H13.4.19～</t>
    <phoneticPr fontId="4"/>
  </si>
  <si>
    <t>中田　靜一</t>
    <rPh sb="0" eb="2">
      <t>ナカタ</t>
    </rPh>
    <rPh sb="3" eb="4">
      <t>シズカ</t>
    </rPh>
    <rPh sb="4" eb="5">
      <t>イチ</t>
    </rPh>
    <phoneticPr fontId="4"/>
  </si>
  <si>
    <t>H13.9.5～</t>
    <phoneticPr fontId="4"/>
  </si>
  <si>
    <t>H14.12.20</t>
    <phoneticPr fontId="4"/>
  </si>
  <si>
    <t>H13.7.12～</t>
    <phoneticPr fontId="4"/>
  </si>
  <si>
    <t>南　勇</t>
    <rPh sb="0" eb="1">
      <t>ミナミ</t>
    </rPh>
    <rPh sb="2" eb="3">
      <t>イサム</t>
    </rPh>
    <phoneticPr fontId="4"/>
  </si>
  <si>
    <t>東　健一</t>
    <rPh sb="0" eb="1">
      <t>ヒガシ</t>
    </rPh>
    <rPh sb="2" eb="4">
      <t>ケンイチ</t>
    </rPh>
    <phoneticPr fontId="4"/>
  </si>
  <si>
    <t>H15.4.1</t>
    <phoneticPr fontId="4"/>
  </si>
  <si>
    <t>H15.9.5</t>
    <phoneticPr fontId="4"/>
  </si>
  <si>
    <t>H14.12.20～</t>
    <phoneticPr fontId="4"/>
  </si>
  <si>
    <t>H15.7.20</t>
    <phoneticPr fontId="4"/>
  </si>
  <si>
    <t>西端　勲</t>
    <rPh sb="0" eb="2">
      <t>セイタン</t>
    </rPh>
    <rPh sb="3" eb="4">
      <t>イサオ</t>
    </rPh>
    <phoneticPr fontId="4"/>
  </si>
  <si>
    <t>H15.4.14～</t>
    <phoneticPr fontId="4"/>
  </si>
  <si>
    <t>木下　恒則</t>
    <rPh sb="0" eb="2">
      <t>キノシタ</t>
    </rPh>
    <rPh sb="3" eb="4">
      <t>ツネ</t>
    </rPh>
    <rPh sb="4" eb="5">
      <t>ノリ</t>
    </rPh>
    <phoneticPr fontId="4"/>
  </si>
  <si>
    <t>H15.9.8～</t>
    <phoneticPr fontId="4"/>
  </si>
  <si>
    <t>H16.3.30</t>
    <phoneticPr fontId="4"/>
  </si>
  <si>
    <t>H15.7.22～</t>
    <phoneticPr fontId="4"/>
  </si>
  <si>
    <t>釣部　勝義</t>
    <rPh sb="0" eb="2">
      <t>ツリベ</t>
    </rPh>
    <rPh sb="3" eb="5">
      <t>カツヨシ</t>
    </rPh>
    <phoneticPr fontId="4"/>
  </si>
  <si>
    <t>H17.4.14</t>
    <phoneticPr fontId="4"/>
  </si>
  <si>
    <t>H17.9.5</t>
    <phoneticPr fontId="4"/>
  </si>
  <si>
    <t>H16.4.5～H17.7.1</t>
    <phoneticPr fontId="4"/>
  </si>
  <si>
    <t>東野　栄治</t>
    <rPh sb="0" eb="2">
      <t>ヒガシノ</t>
    </rPh>
    <rPh sb="3" eb="5">
      <t>エイジ</t>
    </rPh>
    <phoneticPr fontId="4"/>
  </si>
  <si>
    <t>岡本　正義</t>
    <rPh sb="0" eb="2">
      <t>オカモト</t>
    </rPh>
    <rPh sb="3" eb="5">
      <t>マサヨシ</t>
    </rPh>
    <phoneticPr fontId="4"/>
  </si>
  <si>
    <t>H17.4.14～H18.3.19</t>
    <phoneticPr fontId="4"/>
  </si>
  <si>
    <t>中島　広</t>
    <rPh sb="0" eb="2">
      <t>ナカジマ</t>
    </rPh>
    <rPh sb="3" eb="4">
      <t>ヒロ</t>
    </rPh>
    <phoneticPr fontId="4"/>
  </si>
  <si>
    <t>H17.9.5～H18.3.19</t>
    <phoneticPr fontId="4"/>
  </si>
  <si>
    <t>酒井　英夫</t>
    <rPh sb="0" eb="2">
      <t>サカイ</t>
    </rPh>
    <rPh sb="3" eb="5">
      <t>ヒデオ</t>
    </rPh>
    <phoneticPr fontId="4"/>
  </si>
  <si>
    <t>H17.7.1～H18.3.19</t>
    <phoneticPr fontId="4"/>
  </si>
  <si>
    <t>富田　康彦</t>
    <rPh sb="0" eb="2">
      <t>トミタ</t>
    </rPh>
    <rPh sb="3" eb="5">
      <t>ヤスヒコ</t>
    </rPh>
    <phoneticPr fontId="4"/>
  </si>
  <si>
    <t>T-7．歴代市長</t>
    <rPh sb="4" eb="6">
      <t>レキダイ</t>
    </rPh>
    <rPh sb="6" eb="8">
      <t>シチョウ</t>
    </rPh>
    <phoneticPr fontId="4"/>
  </si>
  <si>
    <t>氏　　　名</t>
    <phoneticPr fontId="4"/>
  </si>
  <si>
    <t>出　　身　　地</t>
  </si>
  <si>
    <t>就任年月日</t>
  </si>
  <si>
    <t>退任年月日</t>
  </si>
  <si>
    <t>下野</t>
    <rPh sb="0" eb="2">
      <t>シモノ</t>
    </rPh>
    <phoneticPr fontId="4"/>
  </si>
  <si>
    <t>平成18年 4月23日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</si>
  <si>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4"/>
  </si>
  <si>
    <t>氏　　　名</t>
    <phoneticPr fontId="4"/>
  </si>
  <si>
    <t>酒井　英夫</t>
    <phoneticPr fontId="4"/>
  </si>
  <si>
    <t>丸岡町</t>
  </si>
  <si>
    <t>下安田</t>
    <rPh sb="0" eb="3">
      <t>シモヤスタ</t>
    </rPh>
    <phoneticPr fontId="4"/>
  </si>
  <si>
    <t>平成18年 5月10日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</si>
  <si>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5月10日</t>
    <phoneticPr fontId="7"/>
  </si>
  <si>
    <t>岡本　正義</t>
    <phoneticPr fontId="4"/>
  </si>
  <si>
    <t>坂井町</t>
  </si>
  <si>
    <t>清永</t>
    <phoneticPr fontId="4"/>
  </si>
  <si>
    <t>平成20年 5月9日</t>
    <phoneticPr fontId="7"/>
  </si>
  <si>
    <t>西端　勲</t>
    <rPh sb="0" eb="2">
      <t>ニシバタ</t>
    </rPh>
    <phoneticPr fontId="4"/>
  </si>
  <si>
    <t>春江町</t>
    <phoneticPr fontId="4"/>
  </si>
  <si>
    <t>中庄</t>
    <phoneticPr fontId="4"/>
  </si>
  <si>
    <t>平成21年 5月8日</t>
    <phoneticPr fontId="7"/>
  </si>
  <si>
    <t>大和　久米登</t>
    <rPh sb="0" eb="1">
      <t>ダイ</t>
    </rPh>
    <rPh sb="1" eb="2">
      <t>ワ</t>
    </rPh>
    <rPh sb="3" eb="6">
      <t>クメノボル</t>
    </rPh>
    <phoneticPr fontId="4"/>
  </si>
  <si>
    <t>三国町</t>
    <rPh sb="0" eb="2">
      <t>ミクニ</t>
    </rPh>
    <phoneticPr fontId="4"/>
  </si>
  <si>
    <t>北本町四丁目</t>
    <rPh sb="0" eb="3">
      <t>キタホンマチ</t>
    </rPh>
    <rPh sb="3" eb="6">
      <t>４チョウメ</t>
    </rPh>
    <phoneticPr fontId="4"/>
  </si>
  <si>
    <t>平成2１年 5月8日</t>
    <phoneticPr fontId="7"/>
  </si>
  <si>
    <t>平成22年 4月22日</t>
    <phoneticPr fontId="7"/>
  </si>
  <si>
    <t>山田　栄</t>
    <rPh sb="0" eb="2">
      <t>ヤマダ</t>
    </rPh>
    <rPh sb="3" eb="4">
      <t>サカエ</t>
    </rPh>
    <phoneticPr fontId="4"/>
  </si>
  <si>
    <t>丸岡町</t>
    <phoneticPr fontId="4"/>
  </si>
  <si>
    <t>舟寄</t>
    <rPh sb="0" eb="1">
      <t>フネ</t>
    </rPh>
    <rPh sb="1" eb="2">
      <t>ヤドリキ</t>
    </rPh>
    <phoneticPr fontId="4"/>
  </si>
  <si>
    <t>広 瀬　潤 一</t>
    <rPh sb="0" eb="7">
      <t>ヒロセ</t>
    </rPh>
    <phoneticPr fontId="4"/>
  </si>
  <si>
    <t>黒目</t>
    <rPh sb="0" eb="2">
      <t>クロメ</t>
    </rPh>
    <phoneticPr fontId="4"/>
  </si>
  <si>
    <t>釣 部　勝 義</t>
    <rPh sb="0" eb="1">
      <t>ツリ</t>
    </rPh>
    <rPh sb="2" eb="3">
      <t>ブ</t>
    </rPh>
    <rPh sb="4" eb="5">
      <t>マサル</t>
    </rPh>
    <rPh sb="6" eb="7">
      <t>ギ</t>
    </rPh>
    <phoneticPr fontId="4"/>
  </si>
  <si>
    <t>丸岡町</t>
    <phoneticPr fontId="4"/>
  </si>
  <si>
    <t>朝陽</t>
    <rPh sb="0" eb="2">
      <t>アサヒ</t>
    </rPh>
    <phoneticPr fontId="4"/>
  </si>
  <si>
    <t>丸岡町</t>
    <phoneticPr fontId="4"/>
  </si>
  <si>
    <t>橋 本　充 雄</t>
    <rPh sb="0" eb="1">
      <t>ハシ</t>
    </rPh>
    <rPh sb="2" eb="3">
      <t>ホン</t>
    </rPh>
    <rPh sb="4" eb="5">
      <t>ミツル</t>
    </rPh>
    <rPh sb="6" eb="7">
      <t>オス</t>
    </rPh>
    <phoneticPr fontId="4"/>
  </si>
  <si>
    <t>春江町</t>
    <phoneticPr fontId="4"/>
  </si>
  <si>
    <t>沖布目</t>
    <rPh sb="0" eb="1">
      <t>オキ</t>
    </rPh>
    <rPh sb="1" eb="3">
      <t>ヌノメ</t>
    </rPh>
    <phoneticPr fontId="4"/>
  </si>
  <si>
    <t>伊 藤　聖 一</t>
    <rPh sb="0" eb="1">
      <t>イ</t>
    </rPh>
    <rPh sb="2" eb="3">
      <t>フジ</t>
    </rPh>
    <rPh sb="4" eb="5">
      <t>セイ</t>
    </rPh>
    <rPh sb="6" eb="7">
      <t>イチ</t>
    </rPh>
    <phoneticPr fontId="4"/>
  </si>
  <si>
    <t>坂井町</t>
    <phoneticPr fontId="4"/>
  </si>
  <si>
    <t>下関</t>
    <rPh sb="0" eb="1">
      <t>シモ</t>
    </rPh>
    <rPh sb="1" eb="2">
      <t>セキ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</si>
  <si>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</si>
  <si>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T-9．議会議案等審議状況</t>
    <phoneticPr fontId="4"/>
  </si>
  <si>
    <t>年度</t>
    <phoneticPr fontId="4"/>
  </si>
  <si>
    <t>招集
回数</t>
    <phoneticPr fontId="4"/>
  </si>
  <si>
    <t>会期
日数</t>
    <phoneticPr fontId="4"/>
  </si>
  <si>
    <t>本会議
日数</t>
    <phoneticPr fontId="4"/>
  </si>
  <si>
    <t>議会議決内容</t>
    <rPh sb="0" eb="2">
      <t>ギカイ</t>
    </rPh>
    <rPh sb="2" eb="4">
      <t>ギケツ</t>
    </rPh>
    <rPh sb="4" eb="6">
      <t>ナイヨウ</t>
    </rPh>
    <phoneticPr fontId="4"/>
  </si>
  <si>
    <t>請願</t>
  </si>
  <si>
    <t>陳情</t>
  </si>
  <si>
    <t>計</t>
  </si>
  <si>
    <t>原案
可決</t>
    <phoneticPr fontId="4"/>
  </si>
  <si>
    <t>否決</t>
  </si>
  <si>
    <t>修正
可決</t>
    <phoneticPr fontId="4"/>
  </si>
  <si>
    <t>原案
撤回</t>
    <rPh sb="0" eb="2">
      <t>ゲンアン</t>
    </rPh>
    <rPh sb="3" eb="5">
      <t>テッカイ</t>
    </rPh>
    <phoneticPr fontId="10"/>
  </si>
  <si>
    <t>審議
未了</t>
    <rPh sb="0" eb="2">
      <t>シンギ</t>
    </rPh>
    <rPh sb="3" eb="5">
      <t>ミリョウ</t>
    </rPh>
    <phoneticPr fontId="10"/>
  </si>
  <si>
    <t>翌年へ
継続</t>
    <rPh sb="0" eb="2">
      <t>ヨクネン</t>
    </rPh>
    <rPh sb="4" eb="6">
      <t>ケイゾク</t>
    </rPh>
    <phoneticPr fontId="10"/>
  </si>
  <si>
    <t>平成10年度</t>
  </si>
  <si>
    <t>丸岡町</t>
    <rPh sb="0" eb="3">
      <t>マルオカチョウ</t>
    </rPh>
    <phoneticPr fontId="4"/>
  </si>
  <si>
    <t>坂井町</t>
    <rPh sb="0" eb="2">
      <t>サカイ</t>
    </rPh>
    <rPh sb="2" eb="3">
      <t>チョウ</t>
    </rPh>
    <phoneticPr fontId="4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</si>
  <si>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</si>
  <si>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</si>
  <si>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</si>
  <si>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</si>
  <si>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</si>
  <si>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</si>
  <si>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</si>
  <si>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</si>
  <si>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</si>
  <si>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</si>
  <si>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</si>
  <si>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</si>
  <si>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</si>
  <si>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</si>
  <si>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</si>
  <si>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</si>
  <si>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</si>
  <si>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</si>
  <si>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T-10．市（町）職員数</t>
    <rPh sb="5" eb="6">
      <t>シ</t>
    </rPh>
    <rPh sb="7" eb="8">
      <t>マチ</t>
    </rPh>
    <rPh sb="9" eb="12">
      <t>ショクインスウ</t>
    </rPh>
    <phoneticPr fontId="4"/>
  </si>
  <si>
    <r>
      <t>各年4月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</si>
  <si>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単位：人</t>
    <rPh sb="0" eb="2">
      <t>タンイ</t>
    </rPh>
    <rPh sb="3" eb="4">
      <t>ニン</t>
    </rPh>
    <phoneticPr fontId="11"/>
  </si>
  <si>
    <t>年次</t>
    <rPh sb="0" eb="2">
      <t>ネンジ</t>
    </rPh>
    <phoneticPr fontId="4"/>
  </si>
  <si>
    <t>一般</t>
    <rPh sb="0" eb="2">
      <t>イッパン</t>
    </rPh>
    <phoneticPr fontId="11"/>
  </si>
  <si>
    <t>税務職</t>
    <rPh sb="0" eb="2">
      <t>ゼイム</t>
    </rPh>
    <rPh sb="2" eb="3">
      <t>ショク</t>
    </rPh>
    <phoneticPr fontId="11"/>
  </si>
  <si>
    <t>医師</t>
    <rPh sb="0" eb="2">
      <t>イシ</t>
    </rPh>
    <phoneticPr fontId="11"/>
  </si>
  <si>
    <t>薬剤師</t>
    <rPh sb="0" eb="3">
      <t>ヤクザイシ</t>
    </rPh>
    <phoneticPr fontId="11"/>
  </si>
  <si>
    <t>看護</t>
    <rPh sb="0" eb="2">
      <t>カンゴ</t>
    </rPh>
    <phoneticPr fontId="11"/>
  </si>
  <si>
    <t>消防職</t>
    <rPh sb="0" eb="2">
      <t>ショウボウ</t>
    </rPh>
    <rPh sb="2" eb="3">
      <t>ショク</t>
    </rPh>
    <phoneticPr fontId="11"/>
  </si>
  <si>
    <t>企業職</t>
    <rPh sb="0" eb="2">
      <t>キギョウ</t>
    </rPh>
    <rPh sb="2" eb="3">
      <t>ショク</t>
    </rPh>
    <phoneticPr fontId="11"/>
  </si>
  <si>
    <t>技能</t>
    <rPh sb="0" eb="2">
      <t>ギノウ</t>
    </rPh>
    <phoneticPr fontId="11"/>
  </si>
  <si>
    <t>教育職</t>
    <rPh sb="0" eb="2">
      <t>キョウイク</t>
    </rPh>
    <rPh sb="2" eb="3">
      <t>ショク</t>
    </rPh>
    <phoneticPr fontId="11"/>
  </si>
  <si>
    <t>福祉職</t>
    <rPh sb="0" eb="2">
      <t>フクシ</t>
    </rPh>
    <rPh sb="2" eb="3">
      <t>ショク</t>
    </rPh>
    <phoneticPr fontId="11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</si>
  <si>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</si>
  <si>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</si>
  <si>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</si>
  <si>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</si>
  <si>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</si>
  <si>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</si>
  <si>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</si>
  <si>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</si>
  <si>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</si>
  <si>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</si>
  <si>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</si>
  <si>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</si>
  <si>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</si>
  <si>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</si>
  <si>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</si>
  <si>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</si>
  <si>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</si>
  <si>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</si>
  <si>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</si>
  <si>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</si>
  <si>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</si>
  <si>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</si>
  <si>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</si>
  <si>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1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</si>
  <si>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4"/>
  </si>
  <si>
    <t>　　単位：千円</t>
  </si>
  <si>
    <t>年度</t>
    <rPh sb="0" eb="2">
      <t>ネンド</t>
    </rPh>
    <phoneticPr fontId="4"/>
  </si>
  <si>
    <t>一般会計</t>
    <rPh sb="0" eb="2">
      <t>イッパン</t>
    </rPh>
    <rPh sb="2" eb="4">
      <t>カイケイ</t>
    </rPh>
    <phoneticPr fontId="7"/>
  </si>
  <si>
    <t>特別会計</t>
    <rPh sb="0" eb="2">
      <t>トクベツ</t>
    </rPh>
    <rPh sb="2" eb="4">
      <t>カイケイ</t>
    </rPh>
    <phoneticPr fontId="7"/>
  </si>
  <si>
    <t>公営企業会計</t>
    <rPh sb="0" eb="2">
      <t>コウエイ</t>
    </rPh>
    <rPh sb="2" eb="4">
      <t>キギョウ</t>
    </rPh>
    <rPh sb="4" eb="6">
      <t>カイケイ</t>
    </rPh>
    <phoneticPr fontId="7"/>
  </si>
  <si>
    <t>歳入</t>
    <rPh sb="0" eb="2">
      <t>サイニュウ</t>
    </rPh>
    <phoneticPr fontId="7"/>
  </si>
  <si>
    <t>歳出</t>
    <rPh sb="0" eb="2">
      <t>サイシュツ</t>
    </rPh>
    <phoneticPr fontId="7"/>
  </si>
  <si>
    <t>平成17年度</t>
    <rPh sb="0" eb="2">
      <t>ヘイセイ</t>
    </rPh>
    <rPh sb="4" eb="5">
      <t>ネン</t>
    </rPh>
    <rPh sb="5" eb="6">
      <t>ド</t>
    </rPh>
    <phoneticPr fontId="4"/>
  </si>
  <si>
    <t>坂井市</t>
    <rPh sb="0" eb="2">
      <t>サカイ</t>
    </rPh>
    <rPh sb="2" eb="3">
      <t>シ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</si>
  <si>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</si>
  <si>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</si>
  <si>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</si>
  <si>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</si>
  <si>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</si>
  <si>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</si>
  <si>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</si>
  <si>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</si>
  <si>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</si>
  <si>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</si>
  <si>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</si>
  <si>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※特別会計、公営企業会計は「Ｔ-12」の集計値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20" eb="22">
      <t>シュウケイ</t>
    </rPh>
    <rPh sb="22" eb="23">
      <t>アタイ</t>
    </rPh>
    <phoneticPr fontId="4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</si>
  <si>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4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</si>
  <si>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4"/>
  </si>
  <si>
    <t>特別会計</t>
    <rPh sb="0" eb="2">
      <t>トクベツ</t>
    </rPh>
    <rPh sb="2" eb="4">
      <t>カイケイ</t>
    </rPh>
    <phoneticPr fontId="4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</si>
  <si>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7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</si>
  <si>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7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</si>
  <si>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7"/>
  </si>
  <si>
    <t>その他特別会計</t>
    <rPh sb="2" eb="3">
      <t>タ</t>
    </rPh>
    <rPh sb="3" eb="5">
      <t>トクベツ</t>
    </rPh>
    <rPh sb="5" eb="7">
      <t>カイケイ</t>
    </rPh>
    <phoneticPr fontId="7"/>
  </si>
  <si>
    <t>平成20年度</t>
  </si>
  <si>
    <t>平成21年度</t>
  </si>
  <si>
    <t>平成22年度</t>
    <phoneticPr fontId="4"/>
  </si>
  <si>
    <t>平成23年度</t>
    <phoneticPr fontId="4"/>
  </si>
  <si>
    <t>-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</si>
  <si>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</si>
  <si>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</si>
  <si>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</si>
  <si>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</si>
  <si>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</si>
  <si>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7"/>
  </si>
  <si>
    <t>資料：健康長寿課</t>
    <rPh sb="3" eb="5">
      <t>ケンコウ</t>
    </rPh>
    <rPh sb="5" eb="7">
      <t>チョウジュ</t>
    </rPh>
    <rPh sb="7" eb="8">
      <t>カ</t>
    </rPh>
    <phoneticPr fontId="4"/>
  </si>
  <si>
    <t>公営企業</t>
    <rPh sb="0" eb="2">
      <t>コウエイ</t>
    </rPh>
    <rPh sb="2" eb="4">
      <t>キギョウ</t>
    </rPh>
    <phoneticPr fontId="4"/>
  </si>
  <si>
    <t>水道事業</t>
    <rPh sb="0" eb="2">
      <t>スイドウ</t>
    </rPh>
    <rPh sb="2" eb="4">
      <t>ジギョウ</t>
    </rPh>
    <phoneticPr fontId="4"/>
  </si>
  <si>
    <t>計</t>
    <rPh sb="0" eb="1">
      <t>ケイ</t>
    </rPh>
    <phoneticPr fontId="7"/>
  </si>
  <si>
    <t>収益的事業</t>
    <rPh sb="0" eb="3">
      <t>シュウエキテキ</t>
    </rPh>
    <rPh sb="3" eb="5">
      <t>ジギョウ</t>
    </rPh>
    <phoneticPr fontId="7"/>
  </si>
  <si>
    <t>資本的事業</t>
    <rPh sb="0" eb="3">
      <t>シホンテキ</t>
    </rPh>
    <rPh sb="3" eb="5">
      <t>ジギョウ</t>
    </rPh>
    <phoneticPr fontId="7"/>
  </si>
  <si>
    <t>特例的</t>
    <rPh sb="0" eb="3">
      <t>トクレイテキ</t>
    </rPh>
    <phoneticPr fontId="7"/>
  </si>
  <si>
    <t>収入</t>
    <rPh sb="0" eb="2">
      <t>シュウニュウ</t>
    </rPh>
    <phoneticPr fontId="7"/>
  </si>
  <si>
    <t>支出</t>
    <rPh sb="0" eb="2">
      <t>シシュツ</t>
    </rPh>
    <phoneticPr fontId="7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</si>
  <si>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</si>
  <si>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</si>
  <si>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</si>
  <si>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-</t>
    <phoneticPr fontId="4"/>
  </si>
  <si>
    <t>病院事業</t>
    <rPh sb="0" eb="2">
      <t>ビョウイン</t>
    </rPh>
    <rPh sb="2" eb="4">
      <t>ジギョウ</t>
    </rPh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</si>
  <si>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</si>
  <si>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</si>
  <si>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</si>
  <si>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</si>
  <si>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</si>
  <si>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</si>
  <si>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</si>
  <si>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資料：三国病院</t>
    <rPh sb="0" eb="2">
      <t>シリョウ</t>
    </rPh>
    <rPh sb="3" eb="5">
      <t>ミクニ</t>
    </rPh>
    <rPh sb="5" eb="7">
      <t>ビョウイン</t>
    </rPh>
    <phoneticPr fontId="4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</si>
  <si>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4"/>
  </si>
  <si>
    <t>単位：千円</t>
    <phoneticPr fontId="4"/>
  </si>
  <si>
    <t>区分</t>
    <rPh sb="0" eb="2">
      <t>クブン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</si>
  <si>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</si>
  <si>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</si>
  <si>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</si>
  <si>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</si>
  <si>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</si>
  <si>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</si>
  <si>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</si>
  <si>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</si>
  <si>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</si>
  <si>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</si>
  <si>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</si>
  <si>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</si>
  <si>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</si>
  <si>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</si>
  <si>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</si>
  <si>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三国町</t>
  </si>
  <si>
    <t>春江町</t>
  </si>
  <si>
    <t>決算額</t>
    <rPh sb="0" eb="2">
      <t>ケッサン</t>
    </rPh>
    <rPh sb="2" eb="3">
      <t>ガク</t>
    </rPh>
    <phoneticPr fontId="4"/>
  </si>
  <si>
    <t>○</t>
    <phoneticPr fontId="4"/>
  </si>
  <si>
    <t>自主財源</t>
    <rPh sb="0" eb="2">
      <t>ジシュ</t>
    </rPh>
    <rPh sb="2" eb="4">
      <t>ザイゲン</t>
    </rPh>
    <phoneticPr fontId="4"/>
  </si>
  <si>
    <t>依存財源</t>
    <rPh sb="0" eb="2">
      <t>イゾン</t>
    </rPh>
    <rPh sb="2" eb="4">
      <t>ザイゲン</t>
    </rPh>
    <phoneticPr fontId="4"/>
  </si>
  <si>
    <t>総額</t>
    <rPh sb="0" eb="2">
      <t>ソウガク</t>
    </rPh>
    <phoneticPr fontId="4"/>
  </si>
  <si>
    <t>○</t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</si>
  <si>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</si>
  <si>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ゾウヨゼイ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</si>
  <si>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</si>
  <si>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
交付金</t>
    <rPh sb="0" eb="2">
      <t>ハイトウ</t>
    </rPh>
    <rPh sb="2" eb="3">
      <t>ワリ</t>
    </rPh>
    <rPh sb="4" eb="7">
      <t>コウフキン</t>
    </rPh>
    <phoneticPr fontId="4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</si>
  <si>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4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</si>
  <si>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</si>
  <si>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</si>
  <si>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</si>
  <si>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</si>
  <si>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</si>
  <si>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4"/>
  </si>
  <si>
    <t>分担金および
負担金</t>
    <rPh sb="0" eb="3">
      <t>ブンタンキン</t>
    </rPh>
    <rPh sb="7" eb="10">
      <t>フタンキン</t>
    </rPh>
    <phoneticPr fontId="4"/>
  </si>
  <si>
    <t>使用料</t>
    <rPh sb="0" eb="3">
      <t>シヨウリョウ</t>
    </rPh>
    <phoneticPr fontId="4"/>
  </si>
  <si>
    <t>手数料</t>
    <rPh sb="0" eb="3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</si>
  <si>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</si>
  <si>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</si>
  <si>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</si>
  <si>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</si>
  <si>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</si>
  <si>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</si>
  <si>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</si>
  <si>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地方債</t>
    <rPh sb="0" eb="3">
      <t>チホウサイ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</si>
  <si>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</si>
  <si>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</si>
  <si>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</si>
  <si>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</si>
  <si>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</si>
  <si>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</si>
  <si>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</si>
  <si>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</si>
  <si>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</si>
  <si>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</si>
  <si>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</si>
  <si>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</si>
  <si>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
復旧費</t>
    <rPh sb="0" eb="2">
      <t>サイガイ</t>
    </rPh>
    <rPh sb="3" eb="5">
      <t>フッキュウ</t>
    </rPh>
    <rPh sb="5" eb="6">
      <t>ヒ</t>
    </rPh>
    <phoneticPr fontId="4"/>
  </si>
  <si>
    <t>公債費</t>
    <rPh sb="0" eb="3">
      <t>コウサイヒ</t>
    </rPh>
    <phoneticPr fontId="4"/>
  </si>
  <si>
    <t>11年度</t>
    <rPh sb="2" eb="4">
      <t>ネンド</t>
    </rPh>
    <phoneticPr fontId="4"/>
  </si>
  <si>
    <t>-</t>
    <phoneticPr fontId="4"/>
  </si>
  <si>
    <t>12年度</t>
    <rPh sb="2" eb="4">
      <t>ネンド</t>
    </rPh>
    <phoneticPr fontId="4"/>
  </si>
  <si>
    <t>13年度</t>
    <rPh sb="2" eb="4">
      <t>ネンド</t>
    </rPh>
    <phoneticPr fontId="4"/>
  </si>
  <si>
    <t>-</t>
    <phoneticPr fontId="4"/>
  </si>
  <si>
    <t>14年度</t>
    <rPh sb="2" eb="4">
      <t>ネンド</t>
    </rPh>
    <phoneticPr fontId="4"/>
  </si>
  <si>
    <t>15年度</t>
    <rPh sb="2" eb="4">
      <t>ネンド</t>
    </rPh>
    <phoneticPr fontId="4"/>
  </si>
  <si>
    <t>－</t>
  </si>
  <si>
    <t>16年度</t>
    <rPh sb="2" eb="4">
      <t>ネンド</t>
    </rPh>
    <phoneticPr fontId="4"/>
  </si>
  <si>
    <t>－</t>
    <phoneticPr fontId="4"/>
  </si>
  <si>
    <t>－</t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</si>
  <si>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</si>
  <si>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</si>
  <si>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</si>
  <si>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</si>
  <si>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</si>
  <si>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</si>
  <si>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</si>
  <si>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</si>
  <si>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</si>
  <si>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</si>
  <si>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</si>
  <si>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</si>
  <si>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4"/>
  </si>
  <si>
    <t>単位：千円</t>
    <phoneticPr fontId="4"/>
  </si>
  <si>
    <t>うち人件費</t>
    <rPh sb="2" eb="5">
      <t>ジンケンヒ</t>
    </rPh>
    <phoneticPr fontId="4"/>
  </si>
  <si>
    <t xml:space="preserve">     小         計     （ 1 ～ 10 ）</t>
    <rPh sb="5" eb="6">
      <t>ショウ</t>
    </rPh>
    <rPh sb="15" eb="16">
      <t>ケイ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</si>
  <si>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</si>
  <si>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</si>
  <si>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</si>
  <si>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3">
      <t>フジョヒ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</si>
  <si>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</si>
  <si>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公債費</t>
    <rPh sb="0" eb="2">
      <t>コウサイ</t>
    </rPh>
    <rPh sb="2" eb="3">
      <t>ヒ</t>
    </rPh>
    <phoneticPr fontId="4"/>
  </si>
  <si>
    <t>(1)</t>
    <phoneticPr fontId="4"/>
  </si>
  <si>
    <t>元利償還金</t>
    <rPh sb="0" eb="2">
      <t>ガンリ</t>
    </rPh>
    <rPh sb="2" eb="5">
      <t>ショウカンキン</t>
    </rPh>
    <phoneticPr fontId="4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</si>
  <si>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</si>
  <si>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"/>
  </si>
  <si>
    <t>積立金</t>
    <rPh sb="0" eb="2">
      <t>ツミタテ</t>
    </rPh>
    <rPh sb="2" eb="3">
      <t>キン</t>
    </rPh>
    <phoneticPr fontId="4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</si>
  <si>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4"/>
  </si>
  <si>
    <t>繰出金</t>
    <rPh sb="0" eb="2">
      <t>クリダ</t>
    </rPh>
    <rPh sb="2" eb="3">
      <t>キン</t>
    </rPh>
    <phoneticPr fontId="4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</si>
  <si>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4"/>
  </si>
  <si>
    <t>投資的経費</t>
    <rPh sb="0" eb="3">
      <t>トウシテキ</t>
    </rPh>
    <rPh sb="3" eb="5">
      <t>ケイヒ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</si>
  <si>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</si>
  <si>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うち単独事業費</t>
    <rPh sb="2" eb="4">
      <t>タンドク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</si>
  <si>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</si>
  <si>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</si>
  <si>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</si>
  <si>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4"/>
  </si>
  <si>
    <t>　　単位：千円</t>
    <rPh sb="2" eb="4">
      <t>タンイ</t>
    </rPh>
    <rPh sb="5" eb="7">
      <t>センエン</t>
    </rPh>
    <phoneticPr fontId="7"/>
  </si>
  <si>
    <t>合 計</t>
    <phoneticPr fontId="4"/>
  </si>
  <si>
    <t>税目別</t>
    <rPh sb="0" eb="2">
      <t>ゼイモク</t>
    </rPh>
    <rPh sb="2" eb="3">
      <t>ベツ</t>
    </rPh>
    <phoneticPr fontId="4"/>
  </si>
  <si>
    <t>国民健康
保険税</t>
    <rPh sb="5" eb="7">
      <t>ホケン</t>
    </rPh>
    <rPh sb="7" eb="8">
      <t>ゼイ</t>
    </rPh>
    <phoneticPr fontId="4"/>
  </si>
  <si>
    <t>住民税</t>
    <rPh sb="0" eb="2">
      <t>ジュウミン</t>
    </rPh>
    <phoneticPr fontId="4"/>
  </si>
  <si>
    <t>固定資産税</t>
  </si>
  <si>
    <t>軽自動車税</t>
    <phoneticPr fontId="4"/>
  </si>
  <si>
    <t>たばこ税</t>
    <phoneticPr fontId="4"/>
  </si>
  <si>
    <t>入湯税</t>
    <rPh sb="0" eb="2">
      <t>ニュウトウ</t>
    </rPh>
    <rPh sb="2" eb="3">
      <t>ゼイ</t>
    </rPh>
    <phoneticPr fontId="4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</si>
  <si>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</si>
  <si>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</si>
  <si>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</si>
  <si>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</si>
  <si>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</si>
  <si>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</si>
  <si>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</si>
  <si>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</si>
  <si>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</si>
  <si>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</si>
  <si>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</si>
  <si>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</si>
  <si>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資料：納税課</t>
    <rPh sb="0" eb="2">
      <t>シリョウ</t>
    </rPh>
    <rPh sb="3" eb="5">
      <t>ノウゼイ</t>
    </rPh>
    <rPh sb="5" eb="6">
      <t>カ</t>
    </rPh>
    <phoneticPr fontId="4"/>
  </si>
  <si>
    <t>T-17．財政力指数の推移</t>
    <rPh sb="11" eb="13">
      <t>スイイ</t>
    </rPh>
    <phoneticPr fontId="7"/>
  </si>
  <si>
    <t>単位：千円</t>
  </si>
  <si>
    <t>基準財政需要額</t>
    <phoneticPr fontId="4"/>
  </si>
  <si>
    <t>基準財政収入額</t>
    <phoneticPr fontId="4"/>
  </si>
  <si>
    <t>財政力指数</t>
  </si>
  <si>
    <t>普通交付税</t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</si>
  <si>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</si>
  <si>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（Ａ）</t>
    <phoneticPr fontId="7"/>
  </si>
  <si>
    <t>（Ｂ）</t>
    <phoneticPr fontId="7"/>
  </si>
  <si>
    <t>（Ｂ／Ａ）</t>
    <phoneticPr fontId="4"/>
  </si>
  <si>
    <t>（％）</t>
    <phoneticPr fontId="4"/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</si>
  <si>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</si>
  <si>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</si>
  <si>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</si>
  <si>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</si>
  <si>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</si>
  <si>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</si>
  <si>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</si>
  <si>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</si>
  <si>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</si>
  <si>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</si>
  <si>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</si>
  <si>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</si>
  <si>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</si>
  <si>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</si>
  <si>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</si>
  <si>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</si>
  <si>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</si>
  <si>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</si>
  <si>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</si>
  <si>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 xml:space="preserve">※財政力指数は3か年平均 </t>
    <phoneticPr fontId="7"/>
  </si>
  <si>
    <t>資料：財政課</t>
    <rPh sb="3" eb="5">
      <t>ザイセイ</t>
    </rPh>
    <rPh sb="5" eb="6">
      <t>カ</t>
    </rPh>
    <phoneticPr fontId="7"/>
  </si>
  <si>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7"/>
  </si>
  <si>
    <t>単位：千円</t>
    <rPh sb="0" eb="2">
      <t>タンイ</t>
    </rPh>
    <rPh sb="3" eb="5">
      <t>センエン</t>
    </rPh>
    <phoneticPr fontId="4"/>
  </si>
  <si>
    <t>前年度末</t>
    <phoneticPr fontId="4"/>
  </si>
  <si>
    <t>年度</t>
    <phoneticPr fontId="4"/>
  </si>
  <si>
    <t>元金</t>
    <rPh sb="1" eb="2">
      <t>キン</t>
    </rPh>
    <phoneticPr fontId="10"/>
  </si>
  <si>
    <t>年度末</t>
    <phoneticPr fontId="4"/>
  </si>
  <si>
    <t>現在</t>
  </si>
  <si>
    <t>発行額</t>
  </si>
  <si>
    <t>償還額</t>
  </si>
  <si>
    <t>一般会計</t>
    <rPh sb="0" eb="2">
      <t>イッパン</t>
    </rPh>
    <rPh sb="2" eb="4">
      <t>カイケイ</t>
    </rPh>
    <phoneticPr fontId="4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</si>
  <si>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</si>
  <si>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</si>
  <si>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</si>
  <si>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</si>
  <si>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</si>
  <si>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水道事業会計</t>
  </si>
  <si>
    <t>公共下水道会計</t>
  </si>
  <si>
    <t>農業集落排水事業会計</t>
  </si>
  <si>
    <t>病院事業会計</t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</si>
  <si>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rPh sb="11" eb="12">
      <t>カ</t>
    </rPh>
    <rPh sb="13" eb="15">
      <t>ミクニ</t>
    </rPh>
    <rPh sb="15" eb="17">
      <t>ビョウイン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</si>
</sst>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;&quot;△ &quot;0.00"/>
    <numFmt numFmtId="177" formatCode="#,##0&quot;  &quot;;&quot;△&quot;#,##0&quot;  &quot;"/>
    <numFmt numFmtId="178" formatCode="#,##0;&quot;△ &quot;#,##0"/>
    <numFmt numFmtId="179" formatCode="#,##0.00;&quot;△ &quot;#,##0.00"/>
    <numFmt numFmtId="180" formatCode="&quot;（&quot;###0&quot;）　&quot;;&quot;（△&quot;###0&quot;）　&quot;"/>
    <numFmt numFmtId="181" formatCode="0.0_ "/>
    <numFmt numFmtId="182" formatCode="0.0;&quot;△ &quot;0.0"/>
    <numFmt numFmtId="183" formatCode="#,##0.0;&quot;△ &quot;#,##0.0"/>
    <numFmt numFmtId="184" formatCode="&quot;（&quot;#,##0.0&quot;)&quot;;[Red]\-#,##0.0"/>
  </numFmts>
  <fonts count="24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64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2" borderId="0"/>
    <xf numFmtId="0" fontId="1" fillId="3" borderId="0"/>
    <xf numFmtId="0" fontId="1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959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6" fillId="0" borderId="0" xfId="0" applyFo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/>
    <xf numFmtId="176" fontId="6" fillId="0" borderId="0" xfId="2" applyNumberFormat="1" applyFont="1"/>
    <xf numFmtId="0" fontId="5" fillId="0" borderId="0" xfId="0" applyFont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4" xfId="2" applyFont="1" applyBorder="1" applyAlignment="1">
      <alignment horizontal="distributed" vertical="center" justifyLastLine="1"/>
    </xf>
    <xf numFmtId="176" fontId="6" fillId="0" borderId="11" xfId="2" applyNumberFormat="1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right" vertical="center"/>
    </xf>
    <xf numFmtId="176" fontId="6" fillId="0" borderId="14" xfId="2" applyNumberFormat="1" applyFont="1" applyBorder="1" applyAlignment="1">
      <alignment horizontal="right" vertical="center"/>
    </xf>
    <xf numFmtId="0" fontId="6" fillId="0" borderId="15" xfId="2" applyFont="1" applyBorder="1" applyAlignment="1">
      <alignment horizontal="center" vertical="center" shrinkToFit="1"/>
    </xf>
    <xf numFmtId="38" fontId="8" fillId="0" borderId="15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0" fontId="6" fillId="0" borderId="16" xfId="2" applyFont="1" applyBorder="1" applyAlignment="1">
      <alignment horizontal="center" vertical="center" shrinkToFit="1"/>
    </xf>
    <xf numFmtId="38" fontId="8" fillId="0" borderId="16" xfId="0" applyNumberFormat="1" applyFont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8" fontId="8" fillId="0" borderId="15" xfId="0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178" fontId="8" fillId="0" borderId="16" xfId="0" applyNumberFormat="1" applyFont="1" applyBorder="1" applyAlignment="1">
      <alignment vertical="center"/>
    </xf>
    <xf numFmtId="176" fontId="8" fillId="0" borderId="16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178" fontId="5" fillId="0" borderId="0" xfId="2" applyNumberFormat="1" applyFont="1" applyBorder="1" applyAlignment="1">
      <alignment vertical="center"/>
    </xf>
    <xf numFmtId="178" fontId="5" fillId="0" borderId="0" xfId="2" applyNumberFormat="1" applyFont="1" applyAlignment="1">
      <alignment vertical="center"/>
    </xf>
    <xf numFmtId="178" fontId="6" fillId="0" borderId="4" xfId="2" applyNumberFormat="1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2" applyFont="1" applyBorder="1" applyAlignment="1">
      <alignment horizontal="center" vertical="center" wrapText="1" justifyLastLine="1" shrinkToFit="1"/>
    </xf>
    <xf numFmtId="178" fontId="6" fillId="0" borderId="0" xfId="2" applyNumberFormat="1" applyFont="1" applyAlignment="1">
      <alignment vertical="center"/>
    </xf>
    <xf numFmtId="179" fontId="6" fillId="0" borderId="0" xfId="2" applyNumberFormat="1" applyFont="1" applyAlignment="1">
      <alignment vertical="center"/>
    </xf>
    <xf numFmtId="178" fontId="6" fillId="0" borderId="0" xfId="2" applyNumberFormat="1" applyFont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center" justifyLastLine="1"/>
    </xf>
    <xf numFmtId="178" fontId="6" fillId="0" borderId="2" xfId="2" applyNumberFormat="1" applyFont="1" applyBorder="1" applyAlignment="1">
      <alignment horizontal="distributed" vertical="center" justifyLastLine="1"/>
    </xf>
    <xf numFmtId="178" fontId="6" fillId="0" borderId="17" xfId="2" applyNumberFormat="1" applyFont="1" applyBorder="1" applyAlignment="1">
      <alignment horizontal="distributed" vertical="center" justifyLastLine="1"/>
    </xf>
    <xf numFmtId="178" fontId="6" fillId="0" borderId="18" xfId="2" applyNumberFormat="1" applyFont="1" applyBorder="1" applyAlignment="1">
      <alignment horizontal="distributed" vertical="center" justifyLastLine="1"/>
    </xf>
    <xf numFmtId="178" fontId="6" fillId="0" borderId="3" xfId="2" applyNumberFormat="1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right" vertical="center"/>
    </xf>
    <xf numFmtId="178" fontId="6" fillId="0" borderId="19" xfId="2" applyNumberFormat="1" applyFont="1" applyBorder="1" applyAlignment="1">
      <alignment horizontal="right" vertical="center"/>
    </xf>
    <xf numFmtId="178" fontId="6" fillId="0" borderId="20" xfId="2" applyNumberFormat="1" applyFont="1" applyBorder="1" applyAlignment="1">
      <alignment horizontal="right" vertical="center"/>
    </xf>
    <xf numFmtId="178" fontId="6" fillId="0" borderId="13" xfId="2" applyNumberFormat="1" applyFont="1" applyBorder="1" applyAlignment="1">
      <alignment horizontal="right" vertical="center"/>
    </xf>
    <xf numFmtId="0" fontId="8" fillId="0" borderId="4" xfId="0" quotePrefix="1" applyFont="1" applyBorder="1" applyAlignment="1">
      <alignment horizontal="center" vertical="center"/>
    </xf>
    <xf numFmtId="178" fontId="8" fillId="0" borderId="4" xfId="0" applyNumberFormat="1" applyFont="1" applyBorder="1" applyAlignment="1">
      <alignment vertical="center"/>
    </xf>
    <xf numFmtId="178" fontId="8" fillId="0" borderId="2" xfId="0" applyNumberFormat="1" applyFont="1" applyBorder="1" applyAlignment="1">
      <alignment vertical="center"/>
    </xf>
    <xf numFmtId="178" fontId="8" fillId="0" borderId="17" xfId="0" applyNumberFormat="1" applyFont="1" applyBorder="1" applyAlignment="1">
      <alignment vertical="center"/>
    </xf>
    <xf numFmtId="178" fontId="8" fillId="0" borderId="18" xfId="0" applyNumberFormat="1" applyFont="1" applyBorder="1" applyAlignment="1">
      <alignment vertical="center"/>
    </xf>
    <xf numFmtId="178" fontId="8" fillId="0" borderId="3" xfId="0" applyNumberFormat="1" applyFont="1" applyBorder="1" applyAlignment="1">
      <alignment vertical="center"/>
    </xf>
    <xf numFmtId="179" fontId="8" fillId="0" borderId="4" xfId="1" applyNumberFormat="1" applyFont="1" applyBorder="1" applyAlignment="1">
      <alignment vertical="center"/>
    </xf>
    <xf numFmtId="179" fontId="8" fillId="0" borderId="2" xfId="1" applyNumberFormat="1" applyFont="1" applyBorder="1" applyAlignment="1">
      <alignment vertical="center"/>
    </xf>
    <xf numFmtId="179" fontId="8" fillId="0" borderId="17" xfId="1" applyNumberFormat="1" applyFont="1" applyBorder="1" applyAlignment="1">
      <alignment vertical="center"/>
    </xf>
    <xf numFmtId="0" fontId="8" fillId="0" borderId="5" xfId="0" quotePrefix="1" applyFont="1" applyBorder="1" applyAlignment="1">
      <alignment horizontal="center" vertical="center"/>
    </xf>
    <xf numFmtId="178" fontId="8" fillId="0" borderId="5" xfId="1" applyNumberFormat="1" applyFont="1" applyBorder="1" applyAlignment="1">
      <alignment vertical="center"/>
    </xf>
    <xf numFmtId="178" fontId="8" fillId="0" borderId="6" xfId="1" applyNumberFormat="1" applyFont="1" applyBorder="1" applyAlignment="1">
      <alignment vertical="center"/>
    </xf>
    <xf numFmtId="178" fontId="8" fillId="0" borderId="21" xfId="1" applyNumberFormat="1" applyFont="1" applyBorder="1" applyAlignment="1">
      <alignment vertical="center"/>
    </xf>
    <xf numFmtId="178" fontId="8" fillId="0" borderId="22" xfId="1" applyNumberFormat="1" applyFont="1" applyBorder="1" applyAlignment="1">
      <alignment vertical="center"/>
    </xf>
    <xf numFmtId="178" fontId="8" fillId="0" borderId="8" xfId="1" applyNumberFormat="1" applyFont="1" applyBorder="1" applyAlignment="1">
      <alignment vertical="center"/>
    </xf>
    <xf numFmtId="179" fontId="8" fillId="0" borderId="5" xfId="1" applyNumberFormat="1" applyFont="1" applyBorder="1" applyAlignment="1">
      <alignment vertical="center"/>
    </xf>
    <xf numFmtId="179" fontId="8" fillId="0" borderId="6" xfId="1" applyNumberFormat="1" applyFont="1" applyBorder="1" applyAlignment="1">
      <alignment vertical="center"/>
    </xf>
    <xf numFmtId="179" fontId="8" fillId="0" borderId="21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17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8" fontId="6" fillId="0" borderId="5" xfId="1" applyNumberFormat="1" applyFont="1" applyBorder="1" applyAlignment="1">
      <alignment horizontal="center" vertical="center"/>
    </xf>
    <xf numFmtId="178" fontId="6" fillId="0" borderId="6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horizontal="center" vertical="center"/>
    </xf>
    <xf numFmtId="178" fontId="6" fillId="0" borderId="22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9" fontId="6" fillId="0" borderId="5" xfId="1" applyNumberFormat="1" applyFont="1" applyBorder="1" applyAlignment="1">
      <alignment horizontal="center" vertical="center"/>
    </xf>
    <xf numFmtId="179" fontId="6" fillId="0" borderId="6" xfId="1" applyNumberFormat="1" applyFont="1" applyBorder="1" applyAlignment="1">
      <alignment horizontal="center" vertical="center"/>
    </xf>
    <xf numFmtId="179" fontId="6" fillId="0" borderId="21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 justifyLastLine="1"/>
    </xf>
    <xf numFmtId="0" fontId="6" fillId="0" borderId="17" xfId="2" applyFont="1" applyBorder="1" applyAlignment="1">
      <alignment horizontal="distributed" vertical="center" justifyLastLine="1"/>
    </xf>
    <xf numFmtId="0" fontId="6" fillId="0" borderId="12" xfId="2" applyFont="1" applyBorder="1" applyAlignment="1">
      <alignment horizontal="right" vertical="center"/>
    </xf>
    <xf numFmtId="0" fontId="6" fillId="0" borderId="19" xfId="2" applyFont="1" applyBorder="1" applyAlignment="1">
      <alignment horizontal="right" vertical="center"/>
    </xf>
    <xf numFmtId="176" fontId="6" fillId="0" borderId="12" xfId="2" applyNumberFormat="1" applyFont="1" applyBorder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58" fontId="6" fillId="0" borderId="5" xfId="2" quotePrefix="1" applyNumberFormat="1" applyFont="1" applyBorder="1" applyAlignment="1">
      <alignment horizontal="center" vertical="center"/>
    </xf>
    <xf numFmtId="38" fontId="6" fillId="0" borderId="5" xfId="0" applyNumberFormat="1" applyFont="1" applyBorder="1" applyAlignment="1">
      <alignment vertical="center"/>
    </xf>
    <xf numFmtId="38" fontId="6" fillId="0" borderId="6" xfId="0" applyNumberFormat="1" applyFont="1" applyBorder="1" applyAlignment="1">
      <alignment vertical="center"/>
    </xf>
    <xf numFmtId="38" fontId="6" fillId="0" borderId="21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38" fontId="6" fillId="0" borderId="5" xfId="0" applyNumberFormat="1" applyFont="1" applyBorder="1" applyAlignment="1">
      <alignment horizontal="center" vertic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21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58" fontId="6" fillId="0" borderId="0" xfId="2" quotePrefix="1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0" xfId="2" applyFont="1" applyBorder="1" applyAlignment="1">
      <alignment horizontal="right"/>
    </xf>
    <xf numFmtId="0" fontId="6" fillId="0" borderId="14" xfId="2" applyFont="1" applyBorder="1" applyAlignment="1">
      <alignment horizontal="distributed" vertical="center"/>
    </xf>
    <xf numFmtId="0" fontId="6" fillId="0" borderId="22" xfId="2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8" fontId="8" fillId="0" borderId="4" xfId="2" applyNumberFormat="1" applyFont="1" applyBorder="1" applyAlignment="1">
      <alignment vertical="center"/>
    </xf>
    <xf numFmtId="178" fontId="8" fillId="0" borderId="18" xfId="2" applyNumberFormat="1" applyFont="1" applyBorder="1" applyAlignment="1">
      <alignment vertical="center"/>
    </xf>
    <xf numFmtId="178" fontId="8" fillId="0" borderId="3" xfId="2" applyNumberFormat="1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2" applyFont="1" applyBorder="1" applyAlignment="1">
      <alignment horizontal="right" vertical="center"/>
    </xf>
    <xf numFmtId="178" fontId="6" fillId="0" borderId="11" xfId="2" applyNumberFormat="1" applyFont="1" applyBorder="1" applyAlignment="1">
      <alignment vertical="center"/>
    </xf>
    <xf numFmtId="178" fontId="6" fillId="0" borderId="24" xfId="2" applyNumberFormat="1" applyFont="1" applyBorder="1" applyAlignment="1">
      <alignment vertical="center"/>
    </xf>
    <xf numFmtId="178" fontId="6" fillId="0" borderId="10" xfId="2" applyNumberFormat="1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13" xfId="2" applyFont="1" applyBorder="1" applyAlignment="1">
      <alignment horizontal="right" vertical="center"/>
    </xf>
    <xf numFmtId="0" fontId="6" fillId="0" borderId="10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178" fontId="6" fillId="0" borderId="14" xfId="2" applyNumberFormat="1" applyFont="1" applyBorder="1" applyAlignment="1">
      <alignment vertical="center"/>
    </xf>
    <xf numFmtId="178" fontId="6" fillId="0" borderId="20" xfId="2" applyNumberFormat="1" applyFont="1" applyBorder="1" applyAlignment="1">
      <alignment vertical="center"/>
    </xf>
    <xf numFmtId="178" fontId="6" fillId="0" borderId="13" xfId="2" applyNumberFormat="1" applyFont="1" applyBorder="1" applyAlignment="1">
      <alignment vertical="center"/>
    </xf>
    <xf numFmtId="178" fontId="8" fillId="0" borderId="5" xfId="2" applyNumberFormat="1" applyFont="1" applyBorder="1" applyAlignment="1">
      <alignment vertical="center"/>
    </xf>
    <xf numFmtId="178" fontId="8" fillId="0" borderId="22" xfId="2" applyNumberFormat="1" applyFont="1" applyBorder="1" applyAlignment="1">
      <alignment vertical="center"/>
    </xf>
    <xf numFmtId="178" fontId="8" fillId="0" borderId="8" xfId="2" applyNumberFormat="1" applyFont="1" applyBorder="1" applyAlignment="1">
      <alignment vertical="center"/>
    </xf>
    <xf numFmtId="178" fontId="8" fillId="0" borderId="27" xfId="2" applyNumberFormat="1" applyFont="1" applyBorder="1" applyAlignment="1">
      <alignment vertical="center"/>
    </xf>
    <xf numFmtId="178" fontId="8" fillId="0" borderId="21" xfId="2" applyNumberFormat="1" applyFont="1" applyBorder="1" applyAlignment="1">
      <alignment vertical="center"/>
    </xf>
    <xf numFmtId="3" fontId="8" fillId="0" borderId="29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Fill="1" applyBorder="1" applyAlignment="1">
      <alignment horizontal="right" vertical="center" wrapText="1"/>
    </xf>
    <xf numFmtId="3" fontId="8" fillId="0" borderId="32" xfId="0" applyNumberFormat="1" applyFont="1" applyFill="1" applyBorder="1" applyAlignment="1">
      <alignment horizontal="right" vertical="center" wrapText="1"/>
    </xf>
    <xf numFmtId="3" fontId="8" fillId="0" borderId="33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Fill="1" applyBorder="1" applyAlignment="1">
      <alignment horizontal="right" vertical="center" wrapText="1"/>
    </xf>
    <xf numFmtId="3" fontId="8" fillId="0" borderId="21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2" applyFont="1" applyBorder="1" applyAlignment="1">
      <alignment horizontal="distributed" vertical="center" justifyLastLine="1"/>
    </xf>
    <xf numFmtId="0" fontId="6" fillId="0" borderId="5" xfId="2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vertical="center" shrinkToFit="1"/>
    </xf>
    <xf numFmtId="38" fontId="6" fillId="0" borderId="39" xfId="1" applyFont="1" applyBorder="1" applyAlignment="1">
      <alignment horizontal="right" vertical="center" wrapText="1"/>
    </xf>
    <xf numFmtId="38" fontId="6" fillId="0" borderId="40" xfId="1" applyFont="1" applyBorder="1" applyAlignment="1">
      <alignment horizontal="right" vertical="center" wrapText="1"/>
    </xf>
    <xf numFmtId="38" fontId="6" fillId="0" borderId="41" xfId="1" applyFont="1" applyBorder="1" applyAlignment="1">
      <alignment horizontal="right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vertical="center" shrinkToFit="1"/>
    </xf>
    <xf numFmtId="38" fontId="6" fillId="0" borderId="44" xfId="1" applyFont="1" applyBorder="1" applyAlignment="1">
      <alignment horizontal="right" vertical="center" wrapText="1"/>
    </xf>
    <xf numFmtId="38" fontId="6" fillId="0" borderId="45" xfId="1" applyFont="1" applyBorder="1" applyAlignment="1">
      <alignment horizontal="right" vertical="center" wrapText="1"/>
    </xf>
    <xf numFmtId="38" fontId="6" fillId="0" borderId="46" xfId="1" applyFont="1" applyBorder="1" applyAlignment="1">
      <alignment horizontal="right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center" shrinkToFit="1"/>
    </xf>
    <xf numFmtId="38" fontId="6" fillId="0" borderId="51" xfId="1" applyFont="1" applyBorder="1" applyAlignment="1">
      <alignment horizontal="right" vertical="center" wrapText="1"/>
    </xf>
    <xf numFmtId="38" fontId="6" fillId="0" borderId="52" xfId="1" applyFont="1" applyBorder="1" applyAlignment="1">
      <alignment horizontal="right" vertical="center" wrapText="1"/>
    </xf>
    <xf numFmtId="38" fontId="6" fillId="0" borderId="53" xfId="1" applyFont="1" applyBorder="1" applyAlignment="1">
      <alignment horizontal="right" vertical="center" wrapText="1"/>
    </xf>
    <xf numFmtId="0" fontId="12" fillId="0" borderId="43" xfId="0" applyFont="1" applyBorder="1" applyAlignment="1">
      <alignment vertical="center" shrinkToFit="1"/>
    </xf>
    <xf numFmtId="0" fontId="12" fillId="0" borderId="50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wrapText="1" justifyLastLine="1" shrinkToFit="1"/>
    </xf>
    <xf numFmtId="0" fontId="6" fillId="0" borderId="27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right" vertical="center" shrinkToFi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wrapText="1"/>
    </xf>
    <xf numFmtId="0" fontId="6" fillId="0" borderId="54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right" vertical="center" shrinkToFi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/>
    </xf>
    <xf numFmtId="3" fontId="6" fillId="0" borderId="11" xfId="2" applyNumberFormat="1" applyFont="1" applyFill="1" applyBorder="1" applyAlignment="1">
      <alignment horizontal="right" vertical="center" shrinkToFit="1"/>
    </xf>
    <xf numFmtId="0" fontId="6" fillId="0" borderId="58" xfId="0" applyFont="1" applyBorder="1" applyAlignment="1">
      <alignment horizontal="right" vertical="center" wrapText="1"/>
    </xf>
    <xf numFmtId="0" fontId="6" fillId="0" borderId="59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 shrinkToFit="1"/>
    </xf>
    <xf numFmtId="3" fontId="6" fillId="0" borderId="55" xfId="2" applyNumberFormat="1" applyFont="1" applyFill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54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right"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quotePrefix="1" applyFont="1" applyBorder="1" applyAlignment="1">
      <alignment vertical="center"/>
    </xf>
    <xf numFmtId="49" fontId="13" fillId="0" borderId="22" xfId="0" applyNumberFormat="1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6" fillId="0" borderId="54" xfId="0" applyFont="1" applyBorder="1" applyAlignment="1">
      <alignment vertical="center" wrapText="1" shrinkToFit="1"/>
    </xf>
    <xf numFmtId="57" fontId="6" fillId="0" borderId="20" xfId="0" applyNumberFormat="1" applyFont="1" applyBorder="1" applyAlignment="1">
      <alignment vertical="center"/>
    </xf>
    <xf numFmtId="57" fontId="6" fillId="0" borderId="24" xfId="0" applyNumberFormat="1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19" xfId="0" applyFont="1" applyBorder="1" applyAlignment="1">
      <alignment vertical="center" wrapText="1" shrinkToFit="1"/>
    </xf>
    <xf numFmtId="0" fontId="0" fillId="0" borderId="54" xfId="0" applyBorder="1" applyAlignment="1">
      <alignment vertical="center"/>
    </xf>
    <xf numFmtId="0" fontId="6" fillId="0" borderId="20" xfId="0" quotePrefix="1" applyFont="1" applyBorder="1" applyAlignment="1">
      <alignment horizontal="right" vertical="center"/>
    </xf>
    <xf numFmtId="57" fontId="6" fillId="0" borderId="20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vertical="center"/>
    </xf>
    <xf numFmtId="0" fontId="6" fillId="0" borderId="24" xfId="0" quotePrefix="1" applyFont="1" applyBorder="1" applyAlignment="1">
      <alignment horizontal="right" vertical="center"/>
    </xf>
    <xf numFmtId="0" fontId="6" fillId="0" borderId="24" xfId="0" quotePrefix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57" fontId="6" fillId="0" borderId="24" xfId="0" quotePrefix="1" applyNumberFormat="1" applyFont="1" applyBorder="1" applyAlignment="1">
      <alignment vertical="center"/>
    </xf>
    <xf numFmtId="57" fontId="6" fillId="0" borderId="24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shrinkToFit="1"/>
    </xf>
    <xf numFmtId="178" fontId="6" fillId="0" borderId="54" xfId="0" applyNumberFormat="1" applyFont="1" applyBorder="1" applyAlignment="1">
      <alignment horizontal="center" vertical="center"/>
    </xf>
    <xf numFmtId="178" fontId="6" fillId="0" borderId="54" xfId="0" applyNumberFormat="1" applyFont="1" applyBorder="1" applyAlignment="1">
      <alignment vertical="center"/>
    </xf>
    <xf numFmtId="3" fontId="6" fillId="0" borderId="14" xfId="2" applyNumberFormat="1" applyFont="1" applyFill="1" applyBorder="1" applyAlignment="1">
      <alignment horizontal="right" vertical="center" shrinkToFit="1"/>
    </xf>
    <xf numFmtId="0" fontId="6" fillId="0" borderId="60" xfId="0" quotePrefix="1" applyFont="1" applyBorder="1" applyAlignment="1">
      <alignment horizontal="right" vertical="center"/>
    </xf>
    <xf numFmtId="0" fontId="6" fillId="0" borderId="19" xfId="0" quotePrefix="1" applyFont="1" applyBorder="1" applyAlignment="1">
      <alignment vertical="center"/>
    </xf>
    <xf numFmtId="0" fontId="6" fillId="0" borderId="20" xfId="0" quotePrefix="1" applyFont="1" applyBorder="1" applyAlignment="1">
      <alignment horizontal="right" vertical="center" shrinkToFit="1"/>
    </xf>
    <xf numFmtId="57" fontId="6" fillId="0" borderId="20" xfId="0" applyNumberFormat="1" applyFont="1" applyBorder="1" applyAlignment="1">
      <alignment horizontal="right" vertical="center" shrinkToFit="1"/>
    </xf>
    <xf numFmtId="178" fontId="6" fillId="0" borderId="19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 shrinkToFi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49" fontId="6" fillId="0" borderId="61" xfId="0" applyNumberFormat="1" applyFont="1" applyBorder="1" applyAlignment="1">
      <alignment horizontal="distributed" vertical="center" wrapText="1" justifyLastLine="1"/>
    </xf>
    <xf numFmtId="0" fontId="6" fillId="0" borderId="17" xfId="0" applyFont="1" applyBorder="1" applyAlignment="1">
      <alignment horizontal="distributed" vertical="center" justifyLastLine="1" shrinkToFit="1"/>
    </xf>
    <xf numFmtId="0" fontId="6" fillId="0" borderId="21" xfId="0" applyFont="1" applyBorder="1" applyAlignment="1">
      <alignment horizontal="distributed" vertical="center" justifyLastLine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3" xfId="0" applyFont="1" applyBorder="1" applyAlignment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49" fontId="6" fillId="0" borderId="62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6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49" fontId="6" fillId="0" borderId="64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64" xfId="0" quotePrefix="1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0" fillId="0" borderId="24" xfId="0" applyBorder="1" applyAlignment="1">
      <alignment vertical="center"/>
    </xf>
    <xf numFmtId="49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3" fontId="6" fillId="0" borderId="18" xfId="2" applyNumberFormat="1" applyFont="1" applyFill="1" applyBorder="1" applyAlignment="1">
      <alignment vertical="center" shrinkToFit="1"/>
    </xf>
    <xf numFmtId="3" fontId="6" fillId="0" borderId="20" xfId="2" applyNumberFormat="1" applyFont="1" applyFill="1" applyBorder="1" applyAlignment="1">
      <alignment vertical="center" shrinkToFit="1"/>
    </xf>
    <xf numFmtId="57" fontId="6" fillId="0" borderId="62" xfId="0" applyNumberFormat="1" applyFont="1" applyBorder="1" applyAlignment="1">
      <alignment vertical="center"/>
    </xf>
    <xf numFmtId="0" fontId="6" fillId="0" borderId="62" xfId="0" applyFont="1" applyBorder="1" applyAlignment="1">
      <alignment vertical="center" shrinkToFit="1"/>
    </xf>
    <xf numFmtId="49" fontId="6" fillId="0" borderId="0" xfId="0" applyNumberFormat="1" applyFont="1">
      <alignment vertical="center"/>
    </xf>
    <xf numFmtId="0" fontId="6" fillId="0" borderId="10" xfId="4" applyNumberFormat="1" applyFont="1" applyFill="1" applyBorder="1" applyAlignment="1" applyProtection="1">
      <alignment horizontal="center" vertical="center"/>
    </xf>
    <xf numFmtId="0" fontId="6" fillId="0" borderId="7" xfId="4" applyNumberFormat="1" applyFont="1" applyFill="1" applyBorder="1" applyAlignment="1" applyProtection="1">
      <alignment horizontal="center" vertical="center"/>
    </xf>
    <xf numFmtId="0" fontId="6" fillId="0" borderId="6" xfId="4" applyNumberFormat="1" applyFont="1" applyFill="1" applyBorder="1" applyAlignment="1" applyProtection="1">
      <alignment horizontal="centerContinuous" vertical="center"/>
    </xf>
    <xf numFmtId="0" fontId="6" fillId="0" borderId="8" xfId="4" applyNumberFormat="1" applyFont="1" applyFill="1" applyBorder="1" applyAlignment="1" applyProtection="1">
      <alignment horizontal="centerContinuous" vertical="center"/>
    </xf>
    <xf numFmtId="0" fontId="6" fillId="0" borderId="6" xfId="4" applyNumberFormat="1" applyFont="1" applyFill="1" applyBorder="1" applyAlignment="1" applyProtection="1">
      <alignment horizontal="center" vertical="center"/>
    </xf>
    <xf numFmtId="0" fontId="6" fillId="0" borderId="5" xfId="4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Alignment="1" applyProtection="1">
      <alignment vertical="center"/>
    </xf>
    <xf numFmtId="0" fontId="6" fillId="0" borderId="0" xfId="0" applyNumberFormat="1" applyFont="1" applyFill="1" applyProtection="1">
      <alignment vertical="center"/>
    </xf>
    <xf numFmtId="0" fontId="6" fillId="0" borderId="10" xfId="4" applyNumberFormat="1" applyFont="1" applyFill="1" applyBorder="1" applyAlignment="1" applyProtection="1">
      <alignment horizontal="center"/>
    </xf>
    <xf numFmtId="0" fontId="6" fillId="0" borderId="2" xfId="4" applyNumberFormat="1" applyFont="1" applyFill="1" applyBorder="1" applyAlignment="1" applyProtection="1">
      <alignment horizontal="right"/>
    </xf>
    <xf numFmtId="0" fontId="6" fillId="0" borderId="23" xfId="4" applyNumberFormat="1" applyFont="1" applyFill="1" applyBorder="1" applyAlignment="1" applyProtection="1"/>
    <xf numFmtId="0" fontId="6" fillId="0" borderId="2" xfId="4" quotePrefix="1" applyNumberFormat="1" applyFont="1" applyFill="1" applyBorder="1" applyAlignment="1" applyProtection="1">
      <alignment horizontal="center"/>
    </xf>
    <xf numFmtId="0" fontId="6" fillId="0" borderId="4" xfId="4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right" vertical="center" shrinkToFit="1"/>
    </xf>
    <xf numFmtId="0" fontId="6" fillId="0" borderId="1" xfId="4" applyNumberFormat="1" applyFont="1" applyFill="1" applyBorder="1" applyAlignment="1" applyProtection="1">
      <alignment horizontal="distributed"/>
    </xf>
    <xf numFmtId="0" fontId="6" fillId="0" borderId="12" xfId="4" applyNumberFormat="1" applyFont="1" applyFill="1" applyBorder="1" applyAlignment="1" applyProtection="1">
      <alignment horizontal="distributed"/>
    </xf>
    <xf numFmtId="0" fontId="6" fillId="0" borderId="1" xfId="4" applyNumberFormat="1" applyFont="1" applyFill="1" applyBorder="1" applyAlignment="1" applyProtection="1"/>
    <xf numFmtId="180" fontId="6" fillId="0" borderId="12" xfId="4" applyNumberFormat="1" applyFont="1" applyFill="1" applyBorder="1" applyAlignment="1" applyProtection="1">
      <alignment horizontal="right" vertical="top"/>
    </xf>
    <xf numFmtId="180" fontId="6" fillId="0" borderId="14" xfId="4" applyNumberFormat="1" applyFont="1" applyFill="1" applyBorder="1" applyAlignment="1" applyProtection="1">
      <alignment horizontal="right" vertical="top"/>
    </xf>
    <xf numFmtId="0" fontId="6" fillId="0" borderId="0" xfId="4" applyNumberFormat="1" applyFont="1" applyFill="1" applyBorder="1" applyAlignment="1" applyProtection="1">
      <alignment horizontal="center"/>
    </xf>
    <xf numFmtId="0" fontId="6" fillId="0" borderId="0" xfId="4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0" xfId="4" applyNumberFormat="1" applyFont="1" applyFill="1" applyBorder="1" applyAlignment="1" applyProtection="1">
      <alignment horizontal="distributed"/>
    </xf>
    <xf numFmtId="0" fontId="6" fillId="0" borderId="0" xfId="4" applyNumberFormat="1" applyFont="1" applyFill="1" applyBorder="1" applyAlignment="1" applyProtection="1"/>
    <xf numFmtId="180" fontId="6" fillId="0" borderId="0" xfId="4" applyNumberFormat="1" applyFont="1" applyFill="1" applyBorder="1" applyAlignment="1" applyProtection="1">
      <alignment horizontal="right" vertical="top"/>
    </xf>
    <xf numFmtId="180" fontId="6" fillId="0" borderId="0" xfId="4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right"/>
    </xf>
    <xf numFmtId="0" fontId="6" fillId="0" borderId="4" xfId="4" quotePrefix="1" applyNumberFormat="1" applyFont="1" applyFill="1" applyBorder="1" applyAlignment="1" applyProtection="1">
      <alignment horizontal="center"/>
    </xf>
    <xf numFmtId="0" fontId="5" fillId="0" borderId="0" xfId="0" applyFont="1">
      <alignment vertical="center"/>
    </xf>
    <xf numFmtId="58" fontId="6" fillId="0" borderId="2" xfId="4" applyNumberFormat="1" applyFont="1" applyFill="1" applyBorder="1" applyAlignment="1" applyProtection="1">
      <alignment horizontal="center"/>
    </xf>
    <xf numFmtId="58" fontId="6" fillId="0" borderId="4" xfId="4" applyNumberFormat="1" applyFont="1" applyFill="1" applyBorder="1" applyAlignment="1" applyProtection="1">
      <alignment horizontal="center"/>
    </xf>
    <xf numFmtId="58" fontId="6" fillId="0" borderId="4" xfId="4" quotePrefix="1" applyNumberFormat="1" applyFont="1" applyFill="1" applyBorder="1" applyAlignment="1" applyProtection="1">
      <alignment horizontal="center"/>
    </xf>
    <xf numFmtId="0" fontId="2" fillId="0" borderId="0" xfId="5" applyFont="1" applyBorder="1" applyAlignment="1">
      <alignment vertical="center"/>
    </xf>
    <xf numFmtId="0" fontId="6" fillId="0" borderId="14" xfId="5" applyFont="1" applyBorder="1" applyAlignment="1">
      <alignment horizontal="distributed" vertical="center" justifyLastLine="1"/>
    </xf>
    <xf numFmtId="0" fontId="6" fillId="0" borderId="18" xfId="5" applyFont="1" applyBorder="1" applyAlignment="1">
      <alignment horizontal="distributed" vertical="center" wrapText="1" justifyLastLine="1"/>
    </xf>
    <xf numFmtId="0" fontId="6" fillId="0" borderId="63" xfId="5" applyFont="1" applyBorder="1" applyAlignment="1">
      <alignment horizontal="distributed" vertical="center" justifyLastLine="1"/>
    </xf>
    <xf numFmtId="0" fontId="6" fillId="0" borderId="63" xfId="5" applyFont="1" applyBorder="1" applyAlignment="1">
      <alignment horizontal="distributed" vertical="center" wrapText="1" justifyLastLine="1"/>
    </xf>
    <xf numFmtId="0" fontId="6" fillId="0" borderId="17" xfId="5" applyFont="1" applyBorder="1" applyAlignment="1">
      <alignment horizontal="distributed" vertical="center" wrapText="1" justifyLastLine="1"/>
    </xf>
    <xf numFmtId="0" fontId="8" fillId="0" borderId="4" xfId="5" applyFont="1" applyBorder="1" applyAlignment="1">
      <alignment horizontal="center" vertical="center"/>
    </xf>
    <xf numFmtId="0" fontId="8" fillId="0" borderId="4" xfId="5" applyFont="1" applyBorder="1" applyAlignment="1">
      <alignment vertical="center"/>
    </xf>
    <xf numFmtId="0" fontId="8" fillId="0" borderId="18" xfId="5" applyFont="1" applyBorder="1" applyAlignment="1">
      <alignment vertical="center"/>
    </xf>
    <xf numFmtId="0" fontId="8" fillId="0" borderId="63" xfId="5" applyFont="1" applyBorder="1" applyAlignment="1">
      <alignment vertical="center"/>
    </xf>
    <xf numFmtId="0" fontId="8" fillId="0" borderId="17" xfId="5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5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24" xfId="5" applyFont="1" applyBorder="1" applyAlignment="1">
      <alignment vertical="center"/>
    </xf>
    <xf numFmtId="0" fontId="6" fillId="0" borderId="64" xfId="5" applyFont="1" applyBorder="1" applyAlignment="1">
      <alignment vertical="center"/>
    </xf>
    <xf numFmtId="0" fontId="6" fillId="0" borderId="54" xfId="5" applyFont="1" applyBorder="1" applyAlignment="1">
      <alignment vertical="center"/>
    </xf>
    <xf numFmtId="0" fontId="6" fillId="0" borderId="20" xfId="5" applyFont="1" applyBorder="1" applyAlignment="1">
      <alignment vertical="center"/>
    </xf>
    <xf numFmtId="0" fontId="6" fillId="0" borderId="65" xfId="5" applyFont="1" applyBorder="1" applyAlignment="1">
      <alignment vertical="center"/>
    </xf>
    <xf numFmtId="0" fontId="6" fillId="0" borderId="19" xfId="5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5" xfId="0" applyFont="1" applyBorder="1">
      <alignment vertical="center"/>
    </xf>
    <xf numFmtId="0" fontId="8" fillId="0" borderId="5" xfId="5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5" xfId="5" applyFont="1" applyBorder="1" applyAlignment="1">
      <alignment vertical="center"/>
    </xf>
    <xf numFmtId="0" fontId="8" fillId="0" borderId="22" xfId="0" applyFont="1" applyBorder="1">
      <alignment vertical="center"/>
    </xf>
    <xf numFmtId="0" fontId="8" fillId="0" borderId="66" xfId="0" applyFont="1" applyBorder="1">
      <alignment vertical="center"/>
    </xf>
    <xf numFmtId="0" fontId="8" fillId="0" borderId="21" xfId="0" applyFont="1" applyBorder="1">
      <alignment vertical="center"/>
    </xf>
    <xf numFmtId="0" fontId="2" fillId="0" borderId="0" xfId="0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6" fillId="0" borderId="1" xfId="6" applyFont="1" applyBorder="1" applyAlignment="1">
      <alignment horizontal="right"/>
    </xf>
    <xf numFmtId="0" fontId="6" fillId="0" borderId="18" xfId="6" applyFont="1" applyBorder="1" applyAlignment="1">
      <alignment horizontal="distributed" justifyLastLine="1"/>
    </xf>
    <xf numFmtId="0" fontId="6" fillId="0" borderId="63" xfId="6" applyFont="1" applyBorder="1" applyAlignment="1">
      <alignment horizontal="distributed" justifyLastLine="1"/>
    </xf>
    <xf numFmtId="0" fontId="6" fillId="0" borderId="20" xfId="6" applyFont="1" applyBorder="1" applyAlignment="1">
      <alignment horizontal="distributed" vertical="top" justifyLastLine="1"/>
    </xf>
    <xf numFmtId="0" fontId="6" fillId="0" borderId="65" xfId="6" applyFont="1" applyBorder="1" applyAlignment="1">
      <alignment horizontal="center" vertical="top" shrinkToFit="1"/>
    </xf>
    <xf numFmtId="0" fontId="6" fillId="0" borderId="65" xfId="6" applyFont="1" applyBorder="1" applyAlignment="1">
      <alignment horizontal="distributed" vertical="top"/>
    </xf>
    <xf numFmtId="0" fontId="6" fillId="0" borderId="65" xfId="6" applyFont="1" applyBorder="1" applyAlignment="1">
      <alignment horizontal="distributed" vertical="top" justifyLastLine="1"/>
    </xf>
    <xf numFmtId="0" fontId="8" fillId="0" borderId="4" xfId="6" applyFont="1" applyBorder="1" applyAlignment="1">
      <alignment horizontal="center" vertical="center"/>
    </xf>
    <xf numFmtId="178" fontId="8" fillId="0" borderId="4" xfId="6" applyNumberFormat="1" applyFont="1" applyBorder="1" applyAlignment="1">
      <alignment vertical="center"/>
    </xf>
    <xf numFmtId="178" fontId="8" fillId="0" borderId="18" xfId="6" applyNumberFormat="1" applyFont="1" applyBorder="1" applyAlignment="1">
      <alignment vertical="center"/>
    </xf>
    <xf numFmtId="178" fontId="8" fillId="0" borderId="63" xfId="6" applyNumberFormat="1" applyFont="1" applyBorder="1" applyAlignment="1">
      <alignment vertical="center"/>
    </xf>
    <xf numFmtId="178" fontId="8" fillId="0" borderId="17" xfId="6" applyNumberFormat="1" applyFont="1" applyBorder="1" applyAlignment="1">
      <alignment vertical="center"/>
    </xf>
    <xf numFmtId="178" fontId="8" fillId="0" borderId="11" xfId="0" applyNumberFormat="1" applyFont="1" applyBorder="1">
      <alignment vertical="center"/>
    </xf>
    <xf numFmtId="178" fontId="6" fillId="0" borderId="24" xfId="0" applyNumberFormat="1" applyFont="1" applyBorder="1">
      <alignment vertical="center"/>
    </xf>
    <xf numFmtId="178" fontId="6" fillId="0" borderId="64" xfId="0" applyNumberFormat="1" applyFont="1" applyBorder="1">
      <alignment vertical="center"/>
    </xf>
    <xf numFmtId="178" fontId="6" fillId="0" borderId="54" xfId="0" applyNumberFormat="1" applyFont="1" applyBorder="1">
      <alignment vertical="center"/>
    </xf>
    <xf numFmtId="178" fontId="6" fillId="0" borderId="20" xfId="0" applyNumberFormat="1" applyFont="1" applyBorder="1">
      <alignment vertical="center"/>
    </xf>
    <xf numFmtId="178" fontId="6" fillId="0" borderId="65" xfId="0" applyNumberFormat="1" applyFont="1" applyBorder="1">
      <alignment vertical="center"/>
    </xf>
    <xf numFmtId="178" fontId="6" fillId="0" borderId="19" xfId="0" applyNumberFormat="1" applyFont="1" applyBorder="1">
      <alignment vertical="center"/>
    </xf>
    <xf numFmtId="178" fontId="8" fillId="0" borderId="14" xfId="0" applyNumberFormat="1" applyFont="1" applyBorder="1">
      <alignment vertical="center"/>
    </xf>
    <xf numFmtId="0" fontId="6" fillId="0" borderId="11" xfId="6" applyFont="1" applyBorder="1" applyAlignment="1">
      <alignment horizontal="right" vertical="center"/>
    </xf>
    <xf numFmtId="178" fontId="8" fillId="0" borderId="11" xfId="6" applyNumberFormat="1" applyFont="1" applyBorder="1" applyAlignment="1">
      <alignment vertical="center"/>
    </xf>
    <xf numFmtId="178" fontId="6" fillId="0" borderId="24" xfId="6" applyNumberFormat="1" applyFont="1" applyBorder="1" applyAlignment="1">
      <alignment vertical="center"/>
    </xf>
    <xf numFmtId="178" fontId="6" fillId="0" borderId="64" xfId="6" applyNumberFormat="1" applyFont="1" applyBorder="1" applyAlignment="1">
      <alignment vertical="center"/>
    </xf>
    <xf numFmtId="178" fontId="6" fillId="0" borderId="54" xfId="6" applyNumberFormat="1" applyFont="1" applyBorder="1" applyAlignment="1">
      <alignment vertical="center"/>
    </xf>
    <xf numFmtId="0" fontId="6" fillId="0" borderId="14" xfId="6" applyFont="1" applyBorder="1" applyAlignment="1">
      <alignment horizontal="right" vertical="center"/>
    </xf>
    <xf numFmtId="178" fontId="8" fillId="0" borderId="14" xfId="6" applyNumberFormat="1" applyFont="1" applyBorder="1" applyAlignment="1">
      <alignment vertical="center"/>
    </xf>
    <xf numFmtId="178" fontId="6" fillId="0" borderId="20" xfId="6" applyNumberFormat="1" applyFont="1" applyBorder="1" applyAlignment="1">
      <alignment vertical="center"/>
    </xf>
    <xf numFmtId="178" fontId="6" fillId="0" borderId="65" xfId="6" applyNumberFormat="1" applyFont="1" applyBorder="1" applyAlignment="1">
      <alignment vertical="center"/>
    </xf>
    <xf numFmtId="178" fontId="6" fillId="0" borderId="19" xfId="6" applyNumberFormat="1" applyFont="1" applyBorder="1" applyAlignment="1">
      <alignment vertical="center"/>
    </xf>
    <xf numFmtId="0" fontId="8" fillId="0" borderId="5" xfId="6" applyFont="1" applyBorder="1" applyAlignment="1">
      <alignment horizontal="center" vertical="center"/>
    </xf>
    <xf numFmtId="178" fontId="8" fillId="0" borderId="5" xfId="6" applyNumberFormat="1" applyFont="1" applyBorder="1" applyAlignment="1">
      <alignment vertical="center"/>
    </xf>
    <xf numFmtId="178" fontId="8" fillId="0" borderId="22" xfId="6" applyNumberFormat="1" applyFont="1" applyBorder="1" applyAlignment="1">
      <alignment vertical="center"/>
    </xf>
    <xf numFmtId="178" fontId="8" fillId="0" borderId="66" xfId="6" applyNumberFormat="1" applyFont="1" applyBorder="1" applyAlignment="1">
      <alignment vertical="center"/>
    </xf>
    <xf numFmtId="178" fontId="8" fillId="0" borderId="21" xfId="6" applyNumberFormat="1" applyFont="1" applyBorder="1" applyAlignment="1">
      <alignment vertical="center"/>
    </xf>
    <xf numFmtId="0" fontId="6" fillId="0" borderId="0" xfId="6" applyFont="1" applyAlignment="1">
      <alignment horizontal="right"/>
    </xf>
    <xf numFmtId="0" fontId="6" fillId="0" borderId="22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178" fontId="8" fillId="0" borderId="22" xfId="6" applyNumberFormat="1" applyFont="1" applyFill="1" applyBorder="1" applyAlignment="1">
      <alignment vertical="center"/>
    </xf>
    <xf numFmtId="178" fontId="8" fillId="0" borderId="21" xfId="6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38" fontId="17" fillId="0" borderId="0" xfId="1" applyFont="1" applyAlignment="1">
      <alignment vertical="center"/>
    </xf>
    <xf numFmtId="38" fontId="17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38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8" fontId="18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6" applyFont="1" applyFill="1" applyAlignment="1">
      <alignment horizontal="right" vertical="center"/>
    </xf>
    <xf numFmtId="0" fontId="6" fillId="0" borderId="0" xfId="6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6" fillId="0" borderId="0" xfId="6" applyFont="1" applyFill="1" applyAlignment="1">
      <alignment horizontal="right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0" fontId="8" fillId="0" borderId="4" xfId="6" applyFont="1" applyFill="1" applyBorder="1" applyAlignment="1">
      <alignment horizontal="center" vertical="center"/>
    </xf>
    <xf numFmtId="178" fontId="8" fillId="0" borderId="18" xfId="6" applyNumberFormat="1" applyFont="1" applyFill="1" applyBorder="1" applyAlignment="1">
      <alignment vertical="center"/>
    </xf>
    <xf numFmtId="178" fontId="8" fillId="0" borderId="17" xfId="6" applyNumberFormat="1" applyFont="1" applyFill="1" applyBorder="1" applyAlignment="1">
      <alignment vertical="center"/>
    </xf>
    <xf numFmtId="0" fontId="6" fillId="0" borderId="11" xfId="6" applyFont="1" applyFill="1" applyBorder="1" applyAlignment="1">
      <alignment horizontal="right" vertical="center"/>
    </xf>
    <xf numFmtId="178" fontId="6" fillId="0" borderId="24" xfId="6" applyNumberFormat="1" applyFont="1" applyFill="1" applyBorder="1" applyAlignment="1">
      <alignment vertical="center"/>
    </xf>
    <xf numFmtId="178" fontId="6" fillId="0" borderId="54" xfId="6" applyNumberFormat="1" applyFont="1" applyFill="1" applyBorder="1" applyAlignment="1">
      <alignment vertical="center"/>
    </xf>
    <xf numFmtId="0" fontId="6" fillId="0" borderId="14" xfId="6" applyFont="1" applyFill="1" applyBorder="1" applyAlignment="1">
      <alignment horizontal="right" vertical="center"/>
    </xf>
    <xf numFmtId="178" fontId="6" fillId="0" borderId="20" xfId="6" applyNumberFormat="1" applyFont="1" applyFill="1" applyBorder="1" applyAlignment="1">
      <alignment vertical="center"/>
    </xf>
    <xf numFmtId="178" fontId="6" fillId="0" borderId="19" xfId="6" applyNumberFormat="1" applyFont="1" applyFill="1" applyBorder="1" applyAlignment="1">
      <alignment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178" fontId="8" fillId="0" borderId="22" xfId="6" applyNumberFormat="1" applyFont="1" applyFill="1" applyBorder="1" applyAlignment="1">
      <alignment horizontal="right" vertical="center"/>
    </xf>
    <xf numFmtId="178" fontId="8" fillId="0" borderId="21" xfId="6" applyNumberFormat="1" applyFont="1" applyFill="1" applyBorder="1" applyAlignment="1">
      <alignment horizontal="right" vertical="center"/>
    </xf>
    <xf numFmtId="0" fontId="6" fillId="0" borderId="0" xfId="6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distributed" vertical="center" justifyLastLine="1"/>
    </xf>
    <xf numFmtId="178" fontId="6" fillId="0" borderId="24" xfId="0" applyNumberFormat="1" applyFont="1" applyFill="1" applyBorder="1" applyAlignment="1">
      <alignment vertical="center"/>
    </xf>
    <xf numFmtId="178" fontId="6" fillId="0" borderId="54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horizontal="right" vertical="center"/>
    </xf>
    <xf numFmtId="178" fontId="6" fillId="0" borderId="19" xfId="0" applyNumberFormat="1" applyFont="1" applyFill="1" applyBorder="1" applyAlignment="1">
      <alignment horizontal="right" vertical="center"/>
    </xf>
    <xf numFmtId="178" fontId="6" fillId="0" borderId="20" xfId="0" applyNumberFormat="1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top"/>
    </xf>
    <xf numFmtId="0" fontId="6" fillId="0" borderId="0" xfId="6" applyFont="1" applyFill="1" applyAlignment="1">
      <alignment horizontal="right" vertical="top"/>
    </xf>
    <xf numFmtId="0" fontId="8" fillId="0" borderId="4" xfId="6" applyFont="1" applyFill="1" applyBorder="1" applyAlignment="1">
      <alignment horizontal="center" vertical="center" shrinkToFit="1"/>
    </xf>
    <xf numFmtId="0" fontId="6" fillId="0" borderId="11" xfId="6" applyFont="1" applyFill="1" applyBorder="1" applyAlignment="1">
      <alignment horizontal="right" vertical="center" shrinkToFit="1"/>
    </xf>
    <xf numFmtId="0" fontId="6" fillId="0" borderId="14" xfId="6" applyFont="1" applyFill="1" applyBorder="1" applyAlignment="1">
      <alignment horizontal="right" vertical="center" shrinkToFit="1"/>
    </xf>
    <xf numFmtId="0" fontId="8" fillId="0" borderId="5" xfId="6" applyFont="1" applyFill="1" applyBorder="1" applyAlignment="1">
      <alignment horizontal="center" vertical="center" shrinkToFit="1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54" xfId="0" applyNumberFormat="1" applyFont="1" applyFill="1" applyBorder="1" applyAlignment="1">
      <alignment horizontal="right" vertical="center"/>
    </xf>
    <xf numFmtId="0" fontId="6" fillId="0" borderId="9" xfId="7" applyFont="1" applyFill="1" applyBorder="1" applyAlignment="1">
      <alignment vertical="center" justifyLastLine="1"/>
    </xf>
    <xf numFmtId="0" fontId="6" fillId="0" borderId="0" xfId="7" applyFont="1" applyFill="1" applyBorder="1" applyAlignment="1">
      <alignment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178" fontId="8" fillId="0" borderId="9" xfId="6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6" applyNumberFormat="1" applyFont="1" applyFill="1" applyBorder="1" applyAlignment="1">
      <alignment horizontal="left" vertical="center"/>
    </xf>
    <xf numFmtId="0" fontId="2" fillId="0" borderId="0" xfId="8" applyFont="1" applyAlignment="1">
      <alignment vertical="center"/>
    </xf>
    <xf numFmtId="0" fontId="19" fillId="0" borderId="0" xfId="8" applyFont="1"/>
    <xf numFmtId="0" fontId="6" fillId="0" borderId="0" xfId="8" applyFont="1"/>
    <xf numFmtId="181" fontId="6" fillId="0" borderId="0" xfId="8" applyNumberFormat="1" applyFont="1"/>
    <xf numFmtId="3" fontId="6" fillId="0" borderId="0" xfId="8" applyNumberFormat="1" applyFont="1"/>
    <xf numFmtId="3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181" fontId="6" fillId="0" borderId="0" xfId="8" applyNumberFormat="1" applyFont="1" applyAlignment="1">
      <alignment horizontal="right"/>
    </xf>
    <xf numFmtId="0" fontId="6" fillId="0" borderId="18" xfId="9" applyFont="1" applyBorder="1" applyAlignment="1">
      <alignment horizontal="distributed" vertical="center" justifyLastLine="1"/>
    </xf>
    <xf numFmtId="181" fontId="6" fillId="0" borderId="17" xfId="9" applyNumberFormat="1" applyFont="1" applyBorder="1" applyAlignment="1">
      <alignment horizontal="center" vertical="center" shrinkToFit="1"/>
    </xf>
    <xf numFmtId="0" fontId="19" fillId="0" borderId="18" xfId="9" applyFont="1" applyBorder="1" applyAlignment="1">
      <alignment horizontal="distributed" vertical="center" justifyLastLine="1"/>
    </xf>
    <xf numFmtId="0" fontId="19" fillId="0" borderId="63" xfId="9" applyFont="1" applyBorder="1" applyAlignment="1">
      <alignment horizontal="distributed" vertical="center" justifyLastLine="1"/>
    </xf>
    <xf numFmtId="0" fontId="19" fillId="0" borderId="17" xfId="9" applyFont="1" applyBorder="1" applyAlignment="1">
      <alignment horizontal="distributed" vertical="center" justifyLastLine="1"/>
    </xf>
    <xf numFmtId="0" fontId="6" fillId="0" borderId="18" xfId="9" applyFont="1" applyFill="1" applyBorder="1" applyAlignment="1">
      <alignment horizontal="distributed" vertical="center" justifyLastLine="1"/>
    </xf>
    <xf numFmtId="181" fontId="6" fillId="0" borderId="17" xfId="9" applyNumberFormat="1" applyFont="1" applyFill="1" applyBorder="1" applyAlignment="1">
      <alignment horizontal="center" vertical="center" shrinkToFit="1"/>
    </xf>
    <xf numFmtId="0" fontId="19" fillId="0" borderId="67" xfId="8" applyFont="1" applyBorder="1" applyAlignment="1">
      <alignment horizontal="center" vertical="center"/>
    </xf>
    <xf numFmtId="0" fontId="6" fillId="0" borderId="68" xfId="9" applyFont="1" applyBorder="1" applyAlignment="1">
      <alignment horizontal="distributed" vertical="center"/>
    </xf>
    <xf numFmtId="178" fontId="6" fillId="0" borderId="69" xfId="9" applyNumberFormat="1" applyFont="1" applyBorder="1" applyAlignment="1">
      <alignment vertical="center"/>
    </xf>
    <xf numFmtId="182" fontId="6" fillId="0" borderId="70" xfId="9" applyNumberFormat="1" applyFont="1" applyBorder="1" applyAlignment="1">
      <alignment vertical="center" shrinkToFit="1"/>
    </xf>
    <xf numFmtId="178" fontId="19" fillId="0" borderId="69" xfId="9" applyNumberFormat="1" applyFont="1" applyBorder="1" applyAlignment="1">
      <alignment vertical="center"/>
    </xf>
    <xf numFmtId="178" fontId="19" fillId="0" borderId="71" xfId="9" applyNumberFormat="1" applyFont="1" applyBorder="1" applyAlignment="1">
      <alignment vertical="center"/>
    </xf>
    <xf numFmtId="178" fontId="19" fillId="0" borderId="70" xfId="9" applyNumberFormat="1" applyFont="1" applyBorder="1" applyAlignment="1">
      <alignment vertical="center"/>
    </xf>
    <xf numFmtId="178" fontId="6" fillId="0" borderId="69" xfId="9" applyNumberFormat="1" applyFont="1" applyFill="1" applyBorder="1" applyAlignment="1">
      <alignment vertical="center"/>
    </xf>
    <xf numFmtId="182" fontId="6" fillId="0" borderId="70" xfId="9" applyNumberFormat="1" applyFont="1" applyFill="1" applyBorder="1" applyAlignment="1">
      <alignment vertical="center" shrinkToFit="1"/>
    </xf>
    <xf numFmtId="0" fontId="19" fillId="0" borderId="72" xfId="8" applyFont="1" applyBorder="1"/>
    <xf numFmtId="0" fontId="6" fillId="0" borderId="73" xfId="9" applyFont="1" applyBorder="1" applyAlignment="1">
      <alignment horizontal="distributed" vertical="center"/>
    </xf>
    <xf numFmtId="178" fontId="6" fillId="0" borderId="74" xfId="9" applyNumberFormat="1" applyFont="1" applyBorder="1" applyAlignment="1">
      <alignment vertical="center"/>
    </xf>
    <xf numFmtId="182" fontId="6" fillId="0" borderId="75" xfId="9" applyNumberFormat="1" applyFont="1" applyBorder="1" applyAlignment="1">
      <alignment vertical="center" shrinkToFit="1"/>
    </xf>
    <xf numFmtId="178" fontId="19" fillId="0" borderId="58" xfId="9" applyNumberFormat="1" applyFont="1" applyBorder="1" applyAlignment="1">
      <alignment vertical="center"/>
    </xf>
    <xf numFmtId="178" fontId="19" fillId="0" borderId="76" xfId="9" applyNumberFormat="1" applyFont="1" applyBorder="1" applyAlignment="1">
      <alignment vertical="center"/>
    </xf>
    <xf numFmtId="178" fontId="19" fillId="0" borderId="59" xfId="9" applyNumberFormat="1" applyFont="1" applyBorder="1" applyAlignment="1">
      <alignment vertical="center"/>
    </xf>
    <xf numFmtId="178" fontId="6" fillId="0" borderId="74" xfId="9" applyNumberFormat="1" applyFont="1" applyFill="1" applyBorder="1" applyAlignment="1">
      <alignment vertical="center"/>
    </xf>
    <xf numFmtId="182" fontId="6" fillId="0" borderId="75" xfId="9" applyNumberFormat="1" applyFont="1" applyFill="1" applyBorder="1" applyAlignment="1">
      <alignment vertical="center" shrinkToFit="1"/>
    </xf>
    <xf numFmtId="178" fontId="6" fillId="0" borderId="22" xfId="9" applyNumberFormat="1" applyFont="1" applyBorder="1" applyAlignment="1">
      <alignment vertical="center"/>
    </xf>
    <xf numFmtId="182" fontId="6" fillId="0" borderId="21" xfId="9" applyNumberFormat="1" applyFont="1" applyBorder="1" applyAlignment="1">
      <alignment vertical="center"/>
    </xf>
    <xf numFmtId="178" fontId="20" fillId="0" borderId="22" xfId="10" applyNumberFormat="1" applyFont="1" applyBorder="1" applyAlignment="1">
      <alignment vertical="center"/>
    </xf>
    <xf numFmtId="178" fontId="20" fillId="0" borderId="66" xfId="10" applyNumberFormat="1" applyFont="1" applyBorder="1" applyAlignment="1">
      <alignment vertical="center"/>
    </xf>
    <xf numFmtId="178" fontId="20" fillId="0" borderId="21" xfId="10" applyNumberFormat="1" applyFont="1" applyBorder="1" applyAlignment="1">
      <alignment vertical="center"/>
    </xf>
    <xf numFmtId="178" fontId="6" fillId="0" borderId="22" xfId="9" applyNumberFormat="1" applyFont="1" applyFill="1" applyBorder="1" applyAlignment="1">
      <alignment vertical="center"/>
    </xf>
    <xf numFmtId="182" fontId="6" fillId="0" borderId="21" xfId="9" applyNumberFormat="1" applyFont="1" applyFill="1" applyBorder="1" applyAlignment="1">
      <alignment vertical="center"/>
    </xf>
    <xf numFmtId="0" fontId="4" fillId="0" borderId="0" xfId="8" applyFont="1" applyBorder="1" applyAlignment="1">
      <alignment vertical="center"/>
    </xf>
    <xf numFmtId="0" fontId="6" fillId="0" borderId="0" xfId="8" applyFont="1" applyBorder="1"/>
    <xf numFmtId="182" fontId="6" fillId="0" borderId="70" xfId="9" applyNumberFormat="1" applyFont="1" applyBorder="1" applyAlignment="1">
      <alignment vertical="center"/>
    </xf>
    <xf numFmtId="178" fontId="20" fillId="0" borderId="69" xfId="10" applyNumberFormat="1" applyFont="1" applyBorder="1" applyAlignment="1">
      <alignment vertical="center"/>
    </xf>
    <xf numFmtId="178" fontId="20" fillId="0" borderId="71" xfId="10" applyNumberFormat="1" applyFont="1" applyBorder="1" applyAlignment="1">
      <alignment vertical="center"/>
    </xf>
    <xf numFmtId="178" fontId="20" fillId="0" borderId="70" xfId="10" applyNumberFormat="1" applyFont="1" applyBorder="1" applyAlignment="1">
      <alignment vertical="center"/>
    </xf>
    <xf numFmtId="182" fontId="6" fillId="0" borderId="70" xfId="9" applyNumberFormat="1" applyFont="1" applyFill="1" applyBorder="1" applyAlignment="1">
      <alignment vertical="center"/>
    </xf>
    <xf numFmtId="176" fontId="6" fillId="0" borderId="0" xfId="9" applyNumberFormat="1" applyFont="1" applyFill="1" applyBorder="1" applyAlignment="1">
      <alignment vertical="center" shrinkToFit="1"/>
    </xf>
    <xf numFmtId="0" fontId="19" fillId="0" borderId="77" xfId="8" applyFont="1" applyBorder="1"/>
    <xf numFmtId="0" fontId="6" fillId="0" borderId="78" xfId="9" applyFont="1" applyBorder="1" applyAlignment="1">
      <alignment horizontal="distributed" vertical="center"/>
    </xf>
    <xf numFmtId="178" fontId="6" fillId="0" borderId="79" xfId="9" applyNumberFormat="1" applyFont="1" applyBorder="1" applyAlignment="1">
      <alignment vertical="center"/>
    </xf>
    <xf numFmtId="182" fontId="6" fillId="0" borderId="80" xfId="9" applyNumberFormat="1" applyFont="1" applyBorder="1" applyAlignment="1">
      <alignment vertical="center"/>
    </xf>
    <xf numFmtId="178" fontId="20" fillId="0" borderId="79" xfId="10" applyNumberFormat="1" applyFont="1" applyBorder="1" applyAlignment="1">
      <alignment vertical="center"/>
    </xf>
    <xf numFmtId="178" fontId="20" fillId="0" borderId="81" xfId="10" applyNumberFormat="1" applyFont="1" applyBorder="1" applyAlignment="1">
      <alignment vertical="center"/>
    </xf>
    <xf numFmtId="178" fontId="20" fillId="0" borderId="80" xfId="10" applyNumberFormat="1" applyFont="1" applyBorder="1" applyAlignment="1">
      <alignment vertical="center"/>
    </xf>
    <xf numFmtId="178" fontId="6" fillId="0" borderId="79" xfId="9" applyNumberFormat="1" applyFont="1" applyFill="1" applyBorder="1" applyAlignment="1">
      <alignment vertical="center"/>
    </xf>
    <xf numFmtId="182" fontId="6" fillId="0" borderId="80" xfId="9" applyNumberFormat="1" applyFont="1" applyFill="1" applyBorder="1" applyAlignment="1">
      <alignment vertical="center"/>
    </xf>
    <xf numFmtId="182" fontId="6" fillId="0" borderId="80" xfId="9" applyNumberFormat="1" applyFont="1" applyFill="1" applyBorder="1" applyAlignment="1">
      <alignment vertical="center" shrinkToFit="1"/>
    </xf>
    <xf numFmtId="0" fontId="19" fillId="0" borderId="78" xfId="9" applyFont="1" applyBorder="1" applyAlignment="1">
      <alignment horizontal="distributed" vertical="center" wrapText="1"/>
    </xf>
    <xf numFmtId="0" fontId="13" fillId="0" borderId="78" xfId="9" applyFont="1" applyBorder="1" applyAlignment="1">
      <alignment horizontal="distributed" vertical="center" wrapText="1"/>
    </xf>
    <xf numFmtId="178" fontId="20" fillId="0" borderId="79" xfId="10" applyNumberFormat="1" applyFont="1" applyBorder="1" applyAlignment="1">
      <alignment horizontal="right" vertical="center"/>
    </xf>
    <xf numFmtId="178" fontId="20" fillId="0" borderId="81" xfId="10" applyNumberFormat="1" applyFont="1" applyBorder="1" applyAlignment="1">
      <alignment horizontal="right" vertical="center"/>
    </xf>
    <xf numFmtId="178" fontId="20" fillId="0" borderId="80" xfId="10" applyNumberFormat="1" applyFont="1" applyBorder="1" applyAlignment="1">
      <alignment horizontal="right" vertical="center"/>
    </xf>
    <xf numFmtId="0" fontId="19" fillId="0" borderId="77" xfId="8" applyFont="1" applyBorder="1" applyAlignment="1">
      <alignment horizontal="center" vertical="center"/>
    </xf>
    <xf numFmtId="178" fontId="6" fillId="0" borderId="58" xfId="9" applyNumberFormat="1" applyFont="1" applyBorder="1" applyAlignment="1">
      <alignment vertical="center"/>
    </xf>
    <xf numFmtId="182" fontId="6" fillId="0" borderId="59" xfId="9" applyNumberFormat="1" applyFont="1" applyBorder="1" applyAlignment="1">
      <alignment vertical="center"/>
    </xf>
    <xf numFmtId="178" fontId="20" fillId="0" borderId="58" xfId="10" applyNumberFormat="1" applyFont="1" applyBorder="1" applyAlignment="1">
      <alignment vertical="center"/>
    </xf>
    <xf numFmtId="178" fontId="20" fillId="0" borderId="76" xfId="10" applyNumberFormat="1" applyFont="1" applyBorder="1" applyAlignment="1">
      <alignment vertical="center"/>
    </xf>
    <xf numFmtId="178" fontId="20" fillId="0" borderId="59" xfId="10" applyNumberFormat="1" applyFont="1" applyBorder="1" applyAlignment="1">
      <alignment vertical="center"/>
    </xf>
    <xf numFmtId="178" fontId="6" fillId="0" borderId="58" xfId="9" applyNumberFormat="1" applyFont="1" applyFill="1" applyBorder="1" applyAlignment="1">
      <alignment vertical="center"/>
    </xf>
    <xf numFmtId="182" fontId="6" fillId="0" borderId="59" xfId="9" applyNumberFormat="1" applyFont="1" applyFill="1" applyBorder="1" applyAlignment="1">
      <alignment vertical="center"/>
    </xf>
    <xf numFmtId="182" fontId="6" fillId="0" borderId="59" xfId="9" applyNumberFormat="1" applyFont="1" applyFill="1" applyBorder="1" applyAlignment="1">
      <alignment vertical="center" shrinkToFit="1"/>
    </xf>
    <xf numFmtId="181" fontId="6" fillId="0" borderId="0" xfId="8" applyNumberFormat="1" applyFont="1" applyAlignment="1">
      <alignment horizontal="right" vertical="center"/>
    </xf>
    <xf numFmtId="178" fontId="6" fillId="0" borderId="0" xfId="8" applyNumberFormat="1" applyFont="1"/>
    <xf numFmtId="183" fontId="6" fillId="0" borderId="0" xfId="8" applyNumberFormat="1" applyFont="1"/>
    <xf numFmtId="0" fontId="6" fillId="0" borderId="0" xfId="8" applyFont="1" applyAlignment="1"/>
    <xf numFmtId="0" fontId="6" fillId="0" borderId="0" xfId="8" applyFont="1" applyAlignment="1">
      <alignment shrinkToFit="1"/>
    </xf>
    <xf numFmtId="0" fontId="5" fillId="0" borderId="0" xfId="8"/>
    <xf numFmtId="0" fontId="6" fillId="0" borderId="0" xfId="8" applyFont="1" applyAlignment="1">
      <alignment horizontal="right"/>
    </xf>
    <xf numFmtId="0" fontId="6" fillId="0" borderId="5" xfId="11" applyFont="1" applyBorder="1" applyAlignment="1">
      <alignment horizontal="distributed" vertical="center" justifyLastLine="1"/>
    </xf>
    <xf numFmtId="0" fontId="6" fillId="0" borderId="5" xfId="11" applyFont="1" applyBorder="1" applyAlignment="1">
      <alignment horizontal="distributed" vertical="center" wrapText="1" justifyLastLine="1"/>
    </xf>
    <xf numFmtId="0" fontId="4" fillId="0" borderId="5" xfId="11" applyFont="1" applyBorder="1" applyAlignment="1">
      <alignment horizontal="center" vertical="center" shrinkToFit="1"/>
    </xf>
    <xf numFmtId="0" fontId="4" fillId="0" borderId="5" xfId="11" applyFont="1" applyBorder="1" applyAlignment="1">
      <alignment horizontal="center" vertical="center" wrapText="1" shrinkToFit="1"/>
    </xf>
    <xf numFmtId="0" fontId="13" fillId="0" borderId="0" xfId="8" applyFont="1"/>
    <xf numFmtId="178" fontId="6" fillId="0" borderId="15" xfId="8" applyNumberFormat="1" applyFont="1" applyBorder="1" applyAlignment="1">
      <alignment vertical="center" shrinkToFit="1"/>
    </xf>
    <xf numFmtId="0" fontId="13" fillId="0" borderId="9" xfId="8" applyFont="1" applyBorder="1" applyAlignment="1">
      <alignment vertical="center"/>
    </xf>
    <xf numFmtId="181" fontId="13" fillId="0" borderId="59" xfId="9" applyNumberFormat="1" applyFont="1" applyBorder="1" applyAlignment="1">
      <alignment horizontal="center" vertical="center" shrinkToFit="1"/>
    </xf>
    <xf numFmtId="184" fontId="6" fillId="0" borderId="16" xfId="8" applyNumberFormat="1" applyFont="1" applyBorder="1" applyAlignment="1">
      <alignment vertical="center" shrinkToFit="1"/>
    </xf>
    <xf numFmtId="0" fontId="13" fillId="0" borderId="11" xfId="8" applyFont="1" applyBorder="1" applyAlignment="1">
      <alignment vertical="center"/>
    </xf>
    <xf numFmtId="0" fontId="13" fillId="0" borderId="55" xfId="9" applyFont="1" applyBorder="1" applyAlignment="1">
      <alignment horizontal="right" vertical="center" shrinkToFit="1"/>
    </xf>
    <xf numFmtId="178" fontId="13" fillId="0" borderId="55" xfId="10" applyNumberFormat="1" applyFont="1" applyBorder="1" applyAlignment="1">
      <alignment vertical="center" shrinkToFit="1"/>
    </xf>
    <xf numFmtId="178" fontId="13" fillId="0" borderId="55" xfId="10" applyNumberFormat="1" applyFont="1" applyBorder="1" applyAlignment="1">
      <alignment horizontal="right" vertical="center" shrinkToFit="1"/>
    </xf>
    <xf numFmtId="0" fontId="13" fillId="0" borderId="82" xfId="9" applyFont="1" applyBorder="1" applyAlignment="1">
      <alignment horizontal="right" vertical="center" shrinkToFit="1"/>
    </xf>
    <xf numFmtId="178" fontId="13" fillId="0" borderId="82" xfId="10" applyNumberFormat="1" applyFont="1" applyBorder="1" applyAlignment="1">
      <alignment vertical="center" shrinkToFit="1"/>
    </xf>
    <xf numFmtId="178" fontId="13" fillId="0" borderId="82" xfId="10" applyNumberFormat="1" applyFont="1" applyBorder="1" applyAlignment="1">
      <alignment horizontal="right" vertical="center" shrinkToFit="1"/>
    </xf>
    <xf numFmtId="0" fontId="13" fillId="0" borderId="14" xfId="8" applyFont="1" applyBorder="1" applyAlignment="1">
      <alignment vertical="center"/>
    </xf>
    <xf numFmtId="178" fontId="8" fillId="0" borderId="15" xfId="8" applyNumberFormat="1" applyFont="1" applyBorder="1" applyAlignment="1">
      <alignment horizontal="right" vertical="center" shrinkToFit="1"/>
    </xf>
    <xf numFmtId="0" fontId="13" fillId="0" borderId="83" xfId="9" applyFont="1" applyBorder="1" applyAlignment="1">
      <alignment horizontal="right" vertical="center" shrinkToFit="1"/>
    </xf>
    <xf numFmtId="178" fontId="13" fillId="0" borderId="83" xfId="10" applyNumberFormat="1" applyFont="1" applyBorder="1" applyAlignment="1">
      <alignment vertical="center" shrinkToFit="1"/>
    </xf>
    <xf numFmtId="178" fontId="13" fillId="0" borderId="83" xfId="10" applyNumberFormat="1" applyFont="1" applyBorder="1" applyAlignment="1">
      <alignment horizontal="right" vertical="center" shrinkToFit="1"/>
    </xf>
    <xf numFmtId="181" fontId="13" fillId="0" borderId="0" xfId="8" applyNumberFormat="1" applyFont="1"/>
    <xf numFmtId="0" fontId="13" fillId="0" borderId="12" xfId="8" applyFont="1" applyBorder="1" applyAlignment="1">
      <alignment vertical="center"/>
    </xf>
    <xf numFmtId="178" fontId="6" fillId="0" borderId="15" xfId="8" applyNumberFormat="1" applyFont="1" applyFill="1" applyBorder="1" applyAlignment="1">
      <alignment vertical="center" shrinkToFit="1"/>
    </xf>
    <xf numFmtId="178" fontId="8" fillId="0" borderId="15" xfId="8" applyNumberFormat="1" applyFont="1" applyFill="1" applyBorder="1" applyAlignment="1">
      <alignment horizontal="right" vertical="center" shrinkToFit="1"/>
    </xf>
    <xf numFmtId="0" fontId="13" fillId="0" borderId="12" xfId="8" applyFont="1" applyFill="1" applyBorder="1" applyAlignment="1">
      <alignment vertical="center"/>
    </xf>
    <xf numFmtId="181" fontId="13" fillId="0" borderId="59" xfId="9" applyNumberFormat="1" applyFont="1" applyFill="1" applyBorder="1" applyAlignment="1">
      <alignment horizontal="center" vertical="center" shrinkToFit="1"/>
    </xf>
    <xf numFmtId="184" fontId="6" fillId="0" borderId="16" xfId="8" applyNumberFormat="1" applyFont="1" applyFill="1" applyBorder="1" applyAlignment="1">
      <alignment vertical="center" shrinkToFit="1"/>
    </xf>
    <xf numFmtId="178" fontId="6" fillId="0" borderId="15" xfId="8" applyNumberFormat="1" applyFont="1" applyFill="1" applyBorder="1" applyAlignment="1">
      <alignment horizontal="right" vertical="center" shrinkToFit="1"/>
    </xf>
    <xf numFmtId="38" fontId="13" fillId="0" borderId="0" xfId="10" applyFont="1"/>
    <xf numFmtId="0" fontId="5" fillId="0" borderId="0" xfId="8" applyAlignment="1"/>
    <xf numFmtId="0" fontId="5" fillId="0" borderId="0" xfId="8" applyAlignment="1">
      <alignment shrinkToFit="1"/>
    </xf>
    <xf numFmtId="184" fontId="5" fillId="0" borderId="0" xfId="8" applyNumberFormat="1"/>
    <xf numFmtId="0" fontId="6" fillId="0" borderId="0" xfId="8" applyFont="1" applyAlignment="1">
      <alignment horizontal="right" vertical="center"/>
    </xf>
    <xf numFmtId="0" fontId="2" fillId="0" borderId="0" xfId="8" applyFont="1" applyAlignment="1">
      <alignment horizontal="center" vertical="center"/>
    </xf>
    <xf numFmtId="49" fontId="2" fillId="0" borderId="0" xfId="8" applyNumberFormat="1" applyFont="1" applyAlignment="1">
      <alignment vertical="center"/>
    </xf>
    <xf numFmtId="0" fontId="6" fillId="0" borderId="0" xfId="8" applyFont="1" applyFill="1"/>
    <xf numFmtId="0" fontId="6" fillId="0" borderId="0" xfId="8" applyFont="1" applyAlignment="1">
      <alignment horizontal="center" vertical="center"/>
    </xf>
    <xf numFmtId="49" fontId="6" fillId="0" borderId="0" xfId="8" applyNumberFormat="1" applyFont="1"/>
    <xf numFmtId="181" fontId="6" fillId="0" borderId="0" xfId="8" applyNumberFormat="1" applyFont="1" applyFill="1" applyAlignment="1">
      <alignment horizontal="right"/>
    </xf>
    <xf numFmtId="0" fontId="6" fillId="0" borderId="3" xfId="8" applyFont="1" applyBorder="1" applyAlignment="1">
      <alignment horizontal="distributed" vertical="center" justifyLastLine="1"/>
    </xf>
    <xf numFmtId="0" fontId="6" fillId="0" borderId="10" xfId="8" applyFont="1" applyBorder="1" applyAlignment="1">
      <alignment horizontal="distributed" vertical="center" justifyLastLine="1"/>
    </xf>
    <xf numFmtId="0" fontId="6" fillId="0" borderId="3" xfId="11" applyFont="1" applyBorder="1" applyAlignment="1">
      <alignment horizontal="distributed" vertical="center" justifyLastLine="1"/>
    </xf>
    <xf numFmtId="178" fontId="6" fillId="0" borderId="18" xfId="8" applyNumberFormat="1" applyFont="1" applyBorder="1" applyAlignment="1">
      <alignment vertical="center"/>
    </xf>
    <xf numFmtId="183" fontId="6" fillId="0" borderId="17" xfId="8" applyNumberFormat="1" applyFont="1" applyBorder="1" applyAlignment="1">
      <alignment vertical="center"/>
    </xf>
    <xf numFmtId="178" fontId="6" fillId="0" borderId="18" xfId="8" applyNumberFormat="1" applyFont="1" applyFill="1" applyBorder="1" applyAlignment="1">
      <alignment vertical="center"/>
    </xf>
    <xf numFmtId="183" fontId="6" fillId="0" borderId="17" xfId="8" applyNumberFormat="1" applyFont="1" applyFill="1" applyBorder="1" applyAlignment="1">
      <alignment vertical="center"/>
    </xf>
    <xf numFmtId="0" fontId="6" fillId="0" borderId="12" xfId="11" applyFont="1" applyBorder="1" applyAlignment="1">
      <alignment vertical="center" justifyLastLine="1"/>
    </xf>
    <xf numFmtId="0" fontId="6" fillId="0" borderId="84" xfId="11" applyFont="1" applyBorder="1" applyAlignment="1">
      <alignment vertical="center" justifyLastLine="1"/>
    </xf>
    <xf numFmtId="0" fontId="6" fillId="0" borderId="85" xfId="11" applyFont="1" applyBorder="1" applyAlignment="1">
      <alignment vertical="center" justifyLastLine="1"/>
    </xf>
    <xf numFmtId="0" fontId="6" fillId="0" borderId="73" xfId="11" applyFont="1" applyBorder="1" applyAlignment="1">
      <alignment horizontal="distributed" vertical="center" justifyLastLine="1"/>
    </xf>
    <xf numFmtId="178" fontId="6" fillId="0" borderId="58" xfId="8" applyNumberFormat="1" applyFont="1" applyBorder="1" applyAlignment="1">
      <alignment vertical="center"/>
    </xf>
    <xf numFmtId="183" fontId="6" fillId="0" borderId="59" xfId="8" applyNumberFormat="1" applyFont="1" applyBorder="1" applyAlignment="1">
      <alignment vertical="center"/>
    </xf>
    <xf numFmtId="178" fontId="6" fillId="0" borderId="58" xfId="8" applyNumberFormat="1" applyFont="1" applyFill="1" applyBorder="1" applyAlignment="1">
      <alignment vertical="center"/>
    </xf>
    <xf numFmtId="183" fontId="6" fillId="0" borderId="59" xfId="8" applyNumberFormat="1" applyFont="1" applyFill="1" applyBorder="1" applyAlignment="1">
      <alignment vertical="center"/>
    </xf>
    <xf numFmtId="0" fontId="6" fillId="0" borderId="2" xfId="11" applyFont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178" fontId="6" fillId="0" borderId="22" xfId="8" applyNumberFormat="1" applyFont="1" applyBorder="1" applyAlignment="1">
      <alignment vertical="center"/>
    </xf>
    <xf numFmtId="183" fontId="6" fillId="0" borderId="70" xfId="8" applyNumberFormat="1" applyFont="1" applyBorder="1" applyAlignment="1">
      <alignment vertical="center"/>
    </xf>
    <xf numFmtId="178" fontId="6" fillId="0" borderId="22" xfId="8" applyNumberFormat="1" applyFont="1" applyFill="1" applyBorder="1" applyAlignment="1">
      <alignment vertical="center"/>
    </xf>
    <xf numFmtId="183" fontId="6" fillId="0" borderId="70" xfId="8" applyNumberFormat="1" applyFont="1" applyFill="1" applyBorder="1" applyAlignment="1">
      <alignment vertical="center"/>
    </xf>
    <xf numFmtId="0" fontId="6" fillId="0" borderId="9" xfId="8" applyFont="1" applyBorder="1" applyAlignment="1">
      <alignment horizontal="center" vertical="center"/>
    </xf>
    <xf numFmtId="0" fontId="6" fillId="0" borderId="67" xfId="8" applyFont="1" applyBorder="1" applyAlignment="1">
      <alignment horizontal="center" vertical="center"/>
    </xf>
    <xf numFmtId="0" fontId="6" fillId="0" borderId="86" xfId="8" applyFont="1" applyBorder="1" applyAlignment="1">
      <alignment horizontal="center" vertical="center"/>
    </xf>
    <xf numFmtId="0" fontId="6" fillId="0" borderId="68" xfId="11" applyFont="1" applyBorder="1" applyAlignment="1">
      <alignment horizontal="distributed" vertical="center"/>
    </xf>
    <xf numFmtId="178" fontId="6" fillId="0" borderId="69" xfId="8" applyNumberFormat="1" applyFont="1" applyBorder="1" applyAlignment="1">
      <alignment vertical="center"/>
    </xf>
    <xf numFmtId="178" fontId="6" fillId="0" borderId="69" xfId="8" applyNumberFormat="1" applyFont="1" applyFill="1" applyBorder="1" applyAlignment="1">
      <alignment vertical="center"/>
    </xf>
    <xf numFmtId="0" fontId="6" fillId="0" borderId="77" xfId="8" applyFont="1" applyBorder="1" applyAlignment="1">
      <alignment horizontal="center" vertical="center"/>
    </xf>
    <xf numFmtId="0" fontId="6" fillId="0" borderId="87" xfId="8" applyFont="1" applyBorder="1" applyAlignment="1">
      <alignment horizontal="center" vertical="center"/>
    </xf>
    <xf numFmtId="0" fontId="6" fillId="0" borderId="78" xfId="11" applyFont="1" applyBorder="1" applyAlignment="1">
      <alignment horizontal="distributed" vertical="center"/>
    </xf>
    <xf numFmtId="178" fontId="6" fillId="0" borderId="79" xfId="8" applyNumberFormat="1" applyFont="1" applyBorder="1" applyAlignment="1">
      <alignment vertical="center"/>
    </xf>
    <xf numFmtId="183" fontId="6" fillId="0" borderId="80" xfId="8" applyNumberFormat="1" applyFont="1" applyBorder="1" applyAlignment="1">
      <alignment vertical="center"/>
    </xf>
    <xf numFmtId="178" fontId="6" fillId="0" borderId="79" xfId="8" applyNumberFormat="1" applyFont="1" applyFill="1" applyBorder="1" applyAlignment="1">
      <alignment vertical="center"/>
    </xf>
    <xf numFmtId="183" fontId="6" fillId="0" borderId="80" xfId="8" applyNumberFormat="1" applyFont="1" applyFill="1" applyBorder="1" applyAlignment="1">
      <alignment vertical="center"/>
    </xf>
    <xf numFmtId="0" fontId="6" fillId="0" borderId="88" xfId="8" applyFont="1" applyBorder="1" applyAlignment="1">
      <alignment horizontal="center" vertical="center"/>
    </xf>
    <xf numFmtId="0" fontId="6" fillId="0" borderId="89" xfId="8" applyFont="1" applyBorder="1" applyAlignment="1">
      <alignment horizontal="center" vertical="center"/>
    </xf>
    <xf numFmtId="0" fontId="6" fillId="0" borderId="62" xfId="8" applyFont="1" applyBorder="1" applyAlignment="1">
      <alignment horizontal="center" vertical="center"/>
    </xf>
    <xf numFmtId="49" fontId="6" fillId="0" borderId="87" xfId="8" applyNumberFormat="1" applyFont="1" applyBorder="1" applyAlignment="1">
      <alignment horizontal="center" vertical="center"/>
    </xf>
    <xf numFmtId="0" fontId="6" fillId="0" borderId="87" xfId="11" applyFont="1" applyBorder="1" applyAlignment="1">
      <alignment horizontal="distributed" vertical="center" wrapText="1"/>
    </xf>
    <xf numFmtId="0" fontId="6" fillId="0" borderId="78" xfId="11" applyFont="1" applyBorder="1" applyAlignment="1">
      <alignment horizontal="distributed" vertical="center" wrapText="1"/>
    </xf>
    <xf numFmtId="0" fontId="6" fillId="0" borderId="90" xfId="8" applyFont="1" applyBorder="1" applyAlignment="1">
      <alignment horizontal="center" vertical="center"/>
    </xf>
    <xf numFmtId="0" fontId="6" fillId="0" borderId="91" xfId="8" applyFont="1" applyBorder="1" applyAlignment="1">
      <alignment horizontal="center" vertical="center"/>
    </xf>
    <xf numFmtId="0" fontId="5" fillId="0" borderId="78" xfId="8" applyBorder="1" applyAlignment="1">
      <alignment horizontal="distributed"/>
    </xf>
    <xf numFmtId="0" fontId="5" fillId="0" borderId="78" xfId="8" applyBorder="1" applyAlignment="1">
      <alignment horizontal="distributed" wrapText="1"/>
    </xf>
    <xf numFmtId="0" fontId="6" fillId="0" borderId="72" xfId="8" applyFont="1" applyBorder="1" applyAlignment="1">
      <alignment horizontal="center" vertical="center"/>
    </xf>
    <xf numFmtId="0" fontId="5" fillId="0" borderId="92" xfId="8" applyBorder="1" applyAlignment="1">
      <alignment horizontal="distributed" wrapText="1"/>
    </xf>
    <xf numFmtId="178" fontId="6" fillId="0" borderId="74" xfId="8" applyNumberFormat="1" applyFont="1" applyBorder="1" applyAlignment="1">
      <alignment vertical="center"/>
    </xf>
    <xf numFmtId="178" fontId="6" fillId="0" borderId="74" xfId="8" applyNumberFormat="1" applyFont="1" applyFill="1" applyBorder="1" applyAlignment="1">
      <alignment vertical="center"/>
    </xf>
    <xf numFmtId="0" fontId="6" fillId="0" borderId="2" xfId="8" applyFont="1" applyBorder="1" applyAlignment="1">
      <alignment horizontal="center" vertical="center"/>
    </xf>
    <xf numFmtId="0" fontId="6" fillId="0" borderId="23" xfId="8" applyFont="1" applyBorder="1" applyAlignment="1">
      <alignment horizontal="center" vertical="center"/>
    </xf>
    <xf numFmtId="0" fontId="6" fillId="0" borderId="3" xfId="8" applyFont="1" applyBorder="1" applyAlignment="1">
      <alignment horizontal="distributed" vertical="center"/>
    </xf>
    <xf numFmtId="0" fontId="6" fillId="0" borderId="11" xfId="8" applyFont="1" applyBorder="1" applyAlignment="1">
      <alignment horizontal="center" vertical="center"/>
    </xf>
    <xf numFmtId="0" fontId="6" fillId="0" borderId="68" xfId="8" applyFont="1" applyBorder="1" applyAlignment="1">
      <alignment horizontal="distributed" vertical="center"/>
    </xf>
    <xf numFmtId="49" fontId="6" fillId="0" borderId="89" xfId="8" applyNumberFormat="1" applyFont="1" applyBorder="1" applyAlignment="1">
      <alignment horizontal="center" vertical="center"/>
    </xf>
    <xf numFmtId="0" fontId="6" fillId="0" borderId="87" xfId="8" applyFont="1" applyBorder="1" applyAlignment="1">
      <alignment horizontal="distributed" vertical="center"/>
    </xf>
    <xf numFmtId="0" fontId="6" fillId="0" borderId="78" xfId="8" applyFont="1" applyBorder="1" applyAlignment="1">
      <alignment horizontal="distributed" vertical="center"/>
    </xf>
    <xf numFmtId="0" fontId="6" fillId="0" borderId="93" xfId="8" applyFont="1" applyBorder="1" applyAlignment="1">
      <alignment horizontal="center" vertical="center"/>
    </xf>
    <xf numFmtId="49" fontId="6" fillId="0" borderId="91" xfId="8" applyNumberFormat="1" applyFont="1" applyBorder="1"/>
    <xf numFmtId="0" fontId="6" fillId="0" borderId="14" xfId="8" applyFont="1" applyBorder="1" applyAlignment="1">
      <alignment horizontal="center" vertical="center"/>
    </xf>
    <xf numFmtId="0" fontId="6" fillId="0" borderId="85" xfId="8" applyFont="1" applyBorder="1" applyAlignment="1">
      <alignment horizontal="center" vertical="center"/>
    </xf>
    <xf numFmtId="49" fontId="6" fillId="0" borderId="85" xfId="8" applyNumberFormat="1" applyFont="1" applyBorder="1" applyAlignment="1">
      <alignment horizontal="center" vertical="center"/>
    </xf>
    <xf numFmtId="0" fontId="6" fillId="0" borderId="85" xfId="8" applyFont="1" applyBorder="1" applyAlignment="1">
      <alignment horizontal="distributed" vertical="center"/>
    </xf>
    <xf numFmtId="0" fontId="6" fillId="0" borderId="73" xfId="8" applyFont="1" applyBorder="1" applyAlignment="1">
      <alignment horizontal="distributed" vertical="center"/>
    </xf>
    <xf numFmtId="0" fontId="21" fillId="0" borderId="0" xfId="2" applyFont="1" applyAlignment="1">
      <alignment vertical="center"/>
    </xf>
    <xf numFmtId="0" fontId="6" fillId="0" borderId="17" xfId="2" applyFont="1" applyBorder="1" applyAlignment="1">
      <alignment horizontal="center" shrinkToFit="1"/>
    </xf>
    <xf numFmtId="0" fontId="6" fillId="0" borderId="58" xfId="2" applyFont="1" applyBorder="1" applyAlignment="1">
      <alignment horizontal="distributed" vertical="center" justifyLastLine="1"/>
    </xf>
    <xf numFmtId="0" fontId="6" fillId="0" borderId="76" xfId="2" applyFont="1" applyBorder="1" applyAlignment="1">
      <alignment horizontal="distributed" vertical="center" justifyLastLine="1"/>
    </xf>
    <xf numFmtId="0" fontId="22" fillId="0" borderId="76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distributed" vertical="top" justifyLastLine="1"/>
    </xf>
    <xf numFmtId="49" fontId="8" fillId="0" borderId="4" xfId="2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63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49" fontId="6" fillId="0" borderId="11" xfId="2" applyNumberFormat="1" applyFont="1" applyFill="1" applyBorder="1" applyAlignment="1">
      <alignment horizontal="right" vertical="center"/>
    </xf>
    <xf numFmtId="38" fontId="6" fillId="0" borderId="11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54" xfId="1" applyFont="1" applyBorder="1" applyAlignment="1">
      <alignment vertical="center"/>
    </xf>
    <xf numFmtId="49" fontId="6" fillId="0" borderId="14" xfId="2" applyNumberFormat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14" xfId="2" applyFont="1" applyBorder="1" applyAlignment="1" applyProtection="1">
      <alignment horizontal="right" vertical="center"/>
      <protection locked="0"/>
    </xf>
    <xf numFmtId="38" fontId="6" fillId="0" borderId="14" xfId="1" applyFont="1" applyBorder="1" applyAlignment="1">
      <alignment vertical="center"/>
    </xf>
    <xf numFmtId="38" fontId="6" fillId="0" borderId="20" xfId="1" applyFont="1" applyBorder="1" applyAlignment="1" applyProtection="1">
      <alignment vertical="center"/>
      <protection locked="0"/>
    </xf>
    <xf numFmtId="38" fontId="6" fillId="0" borderId="65" xfId="1" applyFont="1" applyBorder="1" applyAlignment="1" applyProtection="1">
      <alignment vertical="center"/>
      <protection locked="0"/>
    </xf>
    <xf numFmtId="38" fontId="6" fillId="0" borderId="19" xfId="1" applyFont="1" applyBorder="1" applyAlignment="1" applyProtection="1">
      <alignment vertical="center"/>
      <protection locked="0"/>
    </xf>
    <xf numFmtId="38" fontId="6" fillId="0" borderId="14" xfId="1" applyFont="1" applyBorder="1" applyAlignment="1" applyProtection="1">
      <alignment vertical="center"/>
      <protection locked="0"/>
    </xf>
    <xf numFmtId="49" fontId="8" fillId="0" borderId="5" xfId="2" applyNumberFormat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182" fontId="6" fillId="0" borderId="0" xfId="2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182" fontId="6" fillId="0" borderId="0" xfId="2" applyNumberFormat="1" applyFont="1" applyAlignment="1">
      <alignment horizontal="right"/>
    </xf>
    <xf numFmtId="176" fontId="6" fillId="0" borderId="4" xfId="2" applyNumberFormat="1" applyFont="1" applyBorder="1" applyAlignment="1">
      <alignment horizontal="distributed" vertical="center" justifyLastLine="1"/>
    </xf>
    <xf numFmtId="182" fontId="6" fillId="0" borderId="4" xfId="2" applyNumberFormat="1" applyFont="1" applyBorder="1" applyAlignment="1">
      <alignment horizontal="distributed" vertical="center" justifyLastLine="1"/>
    </xf>
    <xf numFmtId="176" fontId="6" fillId="0" borderId="14" xfId="2" applyNumberFormat="1" applyFont="1" applyBorder="1" applyAlignment="1">
      <alignment horizontal="center" vertical="center"/>
    </xf>
    <xf numFmtId="182" fontId="6" fillId="0" borderId="14" xfId="2" applyNumberFormat="1" applyFont="1" applyBorder="1" applyAlignment="1">
      <alignment horizontal="right" vertical="center"/>
    </xf>
    <xf numFmtId="49" fontId="8" fillId="0" borderId="4" xfId="2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vertical="center"/>
    </xf>
    <xf numFmtId="182" fontId="8" fillId="0" borderId="4" xfId="0" applyNumberFormat="1" applyFont="1" applyBorder="1" applyAlignment="1">
      <alignment vertical="center"/>
    </xf>
    <xf numFmtId="49" fontId="6" fillId="0" borderId="11" xfId="2" applyNumberFormat="1" applyFont="1" applyBorder="1" applyAlignment="1">
      <alignment horizontal="right" vertical="center"/>
    </xf>
    <xf numFmtId="3" fontId="6" fillId="0" borderId="94" xfId="0" applyNumberFormat="1" applyFont="1" applyBorder="1" applyAlignment="1">
      <alignment horizontal="right" vertical="center"/>
    </xf>
    <xf numFmtId="3" fontId="6" fillId="0" borderId="95" xfId="0" applyNumberFormat="1" applyFont="1" applyBorder="1" applyAlignment="1">
      <alignment horizontal="right" vertical="center"/>
    </xf>
    <xf numFmtId="176" fontId="6" fillId="0" borderId="95" xfId="0" applyNumberFormat="1" applyFont="1" applyBorder="1" applyAlignment="1">
      <alignment horizontal="right" vertical="center"/>
    </xf>
    <xf numFmtId="182" fontId="6" fillId="0" borderId="95" xfId="0" applyNumberFormat="1" applyFont="1" applyBorder="1" applyAlignment="1">
      <alignment horizontal="right" vertical="center"/>
    </xf>
    <xf numFmtId="49" fontId="6" fillId="0" borderId="14" xfId="2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vertical="center"/>
    </xf>
    <xf numFmtId="182" fontId="6" fillId="0" borderId="29" xfId="0" applyNumberFormat="1" applyFont="1" applyBorder="1" applyAlignment="1">
      <alignment horizontal="right" vertical="center"/>
    </xf>
    <xf numFmtId="38" fontId="8" fillId="0" borderId="11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82" fontId="8" fillId="0" borderId="11" xfId="0" applyNumberFormat="1" applyFont="1" applyBorder="1" applyAlignment="1">
      <alignment vertical="center"/>
    </xf>
    <xf numFmtId="49" fontId="8" fillId="0" borderId="11" xfId="2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82" fontId="6" fillId="0" borderId="94" xfId="0" applyNumberFormat="1" applyFont="1" applyBorder="1" applyAlignment="1">
      <alignment horizontal="right" vertical="center"/>
    </xf>
    <xf numFmtId="182" fontId="6" fillId="0" borderId="96" xfId="0" applyNumberFormat="1" applyFont="1" applyBorder="1" applyAlignment="1">
      <alignment horizontal="right" vertical="center"/>
    </xf>
    <xf numFmtId="38" fontId="6" fillId="0" borderId="14" xfId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82" fontId="6" fillId="0" borderId="14" xfId="1" applyNumberFormat="1" applyFont="1" applyFill="1" applyBorder="1" applyAlignment="1">
      <alignment vertical="center"/>
    </xf>
    <xf numFmtId="3" fontId="6" fillId="0" borderId="0" xfId="0" applyNumberFormat="1" applyFont="1">
      <alignment vertical="center"/>
    </xf>
    <xf numFmtId="176" fontId="6" fillId="0" borderId="11" xfId="1" applyNumberFormat="1" applyFont="1" applyFill="1" applyBorder="1" applyAlignment="1">
      <alignment vertical="center"/>
    </xf>
    <xf numFmtId="182" fontId="6" fillId="0" borderId="11" xfId="1" applyNumberFormat="1" applyFont="1" applyFill="1" applyBorder="1" applyAlignment="1">
      <alignment vertical="center"/>
    </xf>
    <xf numFmtId="49" fontId="8" fillId="0" borderId="5" xfId="2" applyNumberFormat="1" applyFont="1" applyBorder="1" applyAlignment="1">
      <alignment horizontal="center" vertical="center"/>
    </xf>
    <xf numFmtId="176" fontId="8" fillId="0" borderId="5" xfId="1" applyNumberFormat="1" applyFont="1" applyFill="1" applyBorder="1" applyAlignment="1">
      <alignment vertical="center"/>
    </xf>
    <xf numFmtId="182" fontId="8" fillId="0" borderId="5" xfId="1" applyNumberFormat="1" applyFont="1" applyFill="1" applyBorder="1" applyAlignment="1">
      <alignment vertical="center"/>
    </xf>
    <xf numFmtId="3" fontId="6" fillId="0" borderId="0" xfId="2" applyNumberFormat="1" applyFont="1"/>
    <xf numFmtId="182" fontId="6" fillId="0" borderId="0" xfId="0" applyNumberFormat="1" applyFont="1">
      <alignment vertical="center"/>
    </xf>
    <xf numFmtId="0" fontId="6" fillId="0" borderId="4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vertical="top" justifyLastLine="1"/>
    </xf>
    <xf numFmtId="178" fontId="8" fillId="0" borderId="5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>
      <alignment vertical="center"/>
    </xf>
    <xf numFmtId="38" fontId="6" fillId="0" borderId="0" xfId="1" applyFont="1">
      <alignment vertical="center"/>
    </xf>
    <xf numFmtId="0" fontId="6" fillId="0" borderId="67" xfId="0" applyFont="1" applyBorder="1">
      <alignment vertical="center"/>
    </xf>
    <xf numFmtId="0" fontId="6" fillId="0" borderId="86" xfId="2" applyFont="1" applyBorder="1" applyAlignment="1">
      <alignment horizontal="distributed" vertical="center"/>
    </xf>
    <xf numFmtId="0" fontId="6" fillId="0" borderId="68" xfId="2" applyFont="1" applyBorder="1" applyAlignment="1">
      <alignment vertical="center"/>
    </xf>
    <xf numFmtId="178" fontId="23" fillId="0" borderId="15" xfId="0" applyNumberFormat="1" applyFont="1" applyFill="1" applyBorder="1">
      <alignment vertical="center"/>
    </xf>
    <xf numFmtId="0" fontId="6" fillId="0" borderId="77" xfId="0" applyFont="1" applyBorder="1">
      <alignment vertical="center"/>
    </xf>
    <xf numFmtId="0" fontId="6" fillId="0" borderId="87" xfId="2" applyFont="1" applyBorder="1" applyAlignment="1">
      <alignment horizontal="distributed" vertical="center"/>
    </xf>
    <xf numFmtId="0" fontId="6" fillId="0" borderId="78" xfId="2" applyFont="1" applyBorder="1" applyAlignment="1">
      <alignment vertical="center"/>
    </xf>
    <xf numFmtId="178" fontId="6" fillId="0" borderId="82" xfId="0" applyNumberFormat="1" applyFont="1" applyFill="1" applyBorder="1">
      <alignment vertical="center"/>
    </xf>
    <xf numFmtId="0" fontId="6" fillId="0" borderId="87" xfId="2" applyFont="1" applyBorder="1" applyAlignment="1">
      <alignment horizontal="center" vertical="center"/>
    </xf>
    <xf numFmtId="0" fontId="6" fillId="0" borderId="72" xfId="0" applyFont="1" applyBorder="1">
      <alignment vertical="center"/>
    </xf>
    <xf numFmtId="0" fontId="6" fillId="0" borderId="85" xfId="2" applyFont="1" applyBorder="1" applyAlignment="1">
      <alignment horizontal="distributed" vertical="center"/>
    </xf>
    <xf numFmtId="0" fontId="6" fillId="0" borderId="73" xfId="2" applyFont="1" applyBorder="1" applyAlignment="1">
      <alignment vertical="center"/>
    </xf>
    <xf numFmtId="178" fontId="6" fillId="0" borderId="16" xfId="0" applyNumberFormat="1" applyFont="1" applyFill="1" applyBorder="1">
      <alignment vertical="center"/>
    </xf>
    <xf numFmtId="178" fontId="23" fillId="0" borderId="15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5" xfId="0" applyNumberFormat="1" applyFont="1" applyFill="1" applyBorder="1">
      <alignment vertical="center"/>
    </xf>
    <xf numFmtId="178" fontId="6" fillId="0" borderId="82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0" fontId="6" fillId="0" borderId="86" xfId="2" applyFont="1" applyFill="1" applyBorder="1" applyAlignment="1">
      <alignment horizontal="distributed" vertical="center"/>
    </xf>
    <xf numFmtId="0" fontId="6" fillId="0" borderId="68" xfId="2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/>
    <xf numFmtId="58" fontId="8" fillId="0" borderId="2" xfId="2" quotePrefix="1" applyNumberFormat="1" applyFont="1" applyBorder="1" applyAlignment="1">
      <alignment horizontal="center" vertical="center" shrinkToFit="1"/>
    </xf>
    <xf numFmtId="58" fontId="8" fillId="0" borderId="3" xfId="2" quotePrefix="1" applyNumberFormat="1" applyFont="1" applyBorder="1" applyAlignment="1">
      <alignment horizontal="center" vertical="center" shrinkToFit="1"/>
    </xf>
    <xf numFmtId="58" fontId="8" fillId="0" borderId="12" xfId="2" quotePrefix="1" applyNumberFormat="1" applyFont="1" applyBorder="1" applyAlignment="1">
      <alignment horizontal="center" vertical="center" shrinkToFit="1"/>
    </xf>
    <xf numFmtId="58" fontId="8" fillId="0" borderId="13" xfId="2" quotePrefix="1" applyNumberFormat="1" applyFont="1" applyBorder="1" applyAlignment="1">
      <alignment horizontal="center" vertical="center" shrinkToFit="1"/>
    </xf>
    <xf numFmtId="178" fontId="6" fillId="0" borderId="5" xfId="2" applyNumberFormat="1" applyFont="1" applyBorder="1" applyAlignment="1">
      <alignment horizontal="distributed" vertical="center" justifyLastLine="1"/>
    </xf>
    <xf numFmtId="176" fontId="6" fillId="0" borderId="6" xfId="2" applyNumberFormat="1" applyFont="1" applyBorder="1" applyAlignment="1">
      <alignment horizontal="distributed" vertical="center" justifyLastLine="1"/>
    </xf>
    <xf numFmtId="176" fontId="6" fillId="0" borderId="7" xfId="2" applyNumberFormat="1" applyFont="1" applyBorder="1" applyAlignment="1">
      <alignment horizontal="distributed" vertical="center" justifyLastLine="1"/>
    </xf>
    <xf numFmtId="176" fontId="6" fillId="0" borderId="8" xfId="2" applyNumberFormat="1" applyFont="1" applyBorder="1" applyAlignment="1">
      <alignment horizontal="distributed" vertical="center" justifyLastLine="1"/>
    </xf>
    <xf numFmtId="58" fontId="8" fillId="0" borderId="9" xfId="2" quotePrefix="1" applyNumberFormat="1" applyFont="1" applyBorder="1" applyAlignment="1">
      <alignment horizontal="center" vertical="center" shrinkToFit="1"/>
    </xf>
    <xf numFmtId="58" fontId="8" fillId="0" borderId="10" xfId="2" quotePrefix="1" applyNumberFormat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6" fillId="0" borderId="10" xfId="2" applyFont="1" applyBorder="1" applyAlignment="1">
      <alignment horizontal="distributed" vertical="center" justifyLastLine="1"/>
    </xf>
    <xf numFmtId="0" fontId="6" fillId="0" borderId="12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0" fontId="6" fillId="0" borderId="4" xfId="2" applyFont="1" applyBorder="1" applyAlignment="1">
      <alignment horizontal="distributed" vertical="center" wrapText="1" justifyLastLine="1" shrinkToFit="1"/>
    </xf>
    <xf numFmtId="0" fontId="6" fillId="0" borderId="11" xfId="2" applyFont="1" applyBorder="1" applyAlignment="1">
      <alignment horizontal="distributed" vertical="center" wrapText="1" justifyLastLine="1" shrinkToFit="1"/>
    </xf>
    <xf numFmtId="0" fontId="6" fillId="0" borderId="14" xfId="2" applyFont="1" applyBorder="1" applyAlignment="1">
      <alignment horizontal="distributed" vertical="center" wrapText="1" justifyLastLine="1" shrinkToFit="1"/>
    </xf>
    <xf numFmtId="0" fontId="6" fillId="0" borderId="11" xfId="2" applyFont="1" applyBorder="1" applyAlignment="1">
      <alignment horizontal="distributed" vertical="center" justifyLastLine="1" shrinkToFit="1"/>
    </xf>
    <xf numFmtId="0" fontId="6" fillId="0" borderId="14" xfId="2" applyFont="1" applyBorder="1" applyAlignment="1">
      <alignment horizontal="distributed" vertical="center" justifyLastLine="1" shrinkToFit="1"/>
    </xf>
    <xf numFmtId="0" fontId="6" fillId="0" borderId="5" xfId="2" applyFont="1" applyBorder="1" applyAlignment="1">
      <alignment horizontal="distributed" vertical="center" justifyLastLine="1"/>
    </xf>
    <xf numFmtId="177" fontId="8" fillId="0" borderId="2" xfId="3" quotePrefix="1" applyNumberFormat="1" applyFont="1" applyFill="1" applyBorder="1" applyAlignment="1" applyProtection="1">
      <alignment horizontal="center" vertical="center"/>
      <protection locked="0"/>
    </xf>
    <xf numFmtId="177" fontId="8" fillId="0" borderId="3" xfId="3" quotePrefix="1" applyNumberFormat="1" applyFont="1" applyFill="1" applyBorder="1" applyAlignment="1" applyProtection="1">
      <alignment horizontal="center" vertical="center"/>
      <protection locked="0"/>
    </xf>
    <xf numFmtId="177" fontId="8" fillId="0" borderId="9" xfId="3" quotePrefix="1" applyNumberFormat="1" applyFont="1" applyFill="1" applyBorder="1" applyAlignment="1" applyProtection="1">
      <alignment horizontal="center" vertical="center"/>
      <protection locked="0"/>
    </xf>
    <xf numFmtId="177" fontId="8" fillId="0" borderId="10" xfId="3" quotePrefix="1" applyNumberFormat="1" applyFont="1" applyFill="1" applyBorder="1" applyAlignment="1" applyProtection="1">
      <alignment horizontal="center" vertical="center"/>
      <protection locked="0"/>
    </xf>
    <xf numFmtId="178" fontId="6" fillId="0" borderId="6" xfId="2" applyNumberFormat="1" applyFont="1" applyBorder="1" applyAlignment="1">
      <alignment horizontal="distributed" vertical="center" justifyLastLine="1"/>
    </xf>
    <xf numFmtId="178" fontId="6" fillId="0" borderId="7" xfId="2" applyNumberFormat="1" applyFont="1" applyBorder="1" applyAlignment="1">
      <alignment horizontal="distributed" vertical="center" justifyLastLine="1"/>
    </xf>
    <xf numFmtId="178" fontId="6" fillId="0" borderId="8" xfId="2" applyNumberFormat="1" applyFont="1" applyBorder="1" applyAlignment="1">
      <alignment horizontal="distributed" vertical="center" justifyLastLine="1"/>
    </xf>
    <xf numFmtId="179" fontId="6" fillId="0" borderId="6" xfId="2" applyNumberFormat="1" applyFont="1" applyBorder="1" applyAlignment="1">
      <alignment horizontal="distributed" vertical="center" justifyLastLine="1"/>
    </xf>
    <xf numFmtId="179" fontId="6" fillId="0" borderId="7" xfId="2" applyNumberFormat="1" applyFont="1" applyBorder="1" applyAlignment="1">
      <alignment horizontal="distributed" vertical="center" justifyLastLine="1"/>
    </xf>
    <xf numFmtId="179" fontId="6" fillId="0" borderId="8" xfId="2" applyNumberFormat="1" applyFont="1" applyBorder="1" applyAlignment="1">
      <alignment horizontal="distributed" vertical="center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distributed" vertical="center" justifyLastLine="1"/>
    </xf>
    <xf numFmtId="176" fontId="6" fillId="0" borderId="6" xfId="2" applyNumberFormat="1" applyFont="1" applyBorder="1" applyAlignment="1">
      <alignment horizontal="center" vertical="center" justifyLastLine="1"/>
    </xf>
    <xf numFmtId="176" fontId="6" fillId="0" borderId="7" xfId="2" applyNumberFormat="1" applyFont="1" applyBorder="1" applyAlignment="1">
      <alignment horizontal="center" vertical="center" justifyLastLine="1"/>
    </xf>
    <xf numFmtId="176" fontId="6" fillId="0" borderId="8" xfId="2" applyNumberFormat="1" applyFont="1" applyBorder="1" applyAlignment="1">
      <alignment horizontal="center" vertical="center" justifyLastLine="1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23" xfId="2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57" fontId="6" fillId="0" borderId="24" xfId="0" quotePrefix="1" applyNumberFormat="1" applyFont="1" applyBorder="1" applyAlignment="1">
      <alignment horizontal="right"/>
    </xf>
    <xf numFmtId="57" fontId="6" fillId="0" borderId="20" xfId="0" quotePrefix="1" applyNumberFormat="1" applyFont="1" applyBorder="1" applyAlignment="1">
      <alignment horizontal="right"/>
    </xf>
    <xf numFmtId="0" fontId="6" fillId="0" borderId="24" xfId="0" quotePrefix="1" applyFont="1" applyBorder="1" applyAlignment="1">
      <alignment horizontal="right"/>
    </xf>
    <xf numFmtId="0" fontId="6" fillId="0" borderId="20" xfId="0" quotePrefix="1" applyFont="1" applyBorder="1" applyAlignment="1">
      <alignment horizontal="right"/>
    </xf>
    <xf numFmtId="3" fontId="6" fillId="0" borderId="11" xfId="2" applyNumberFormat="1" applyFont="1" applyFill="1" applyBorder="1" applyAlignment="1">
      <alignment horizontal="right" vertical="center" shrinkToFit="1"/>
    </xf>
    <xf numFmtId="57" fontId="6" fillId="0" borderId="18" xfId="0" quotePrefix="1" applyNumberFormat="1" applyFont="1" applyBorder="1" applyAlignment="1">
      <alignment horizontal="left" vertical="center"/>
    </xf>
    <xf numFmtId="57" fontId="6" fillId="0" borderId="24" xfId="0" quotePrefix="1" applyNumberFormat="1" applyFont="1" applyBorder="1" applyAlignment="1">
      <alignment horizontal="left" vertical="center"/>
    </xf>
    <xf numFmtId="0" fontId="6" fillId="0" borderId="24" xfId="0" quotePrefix="1" applyFont="1" applyBorder="1" applyAlignment="1">
      <alignment horizontal="right" vertical="center"/>
    </xf>
    <xf numFmtId="0" fontId="6" fillId="0" borderId="20" xfId="0" quotePrefix="1" applyFont="1" applyBorder="1" applyAlignment="1">
      <alignment horizontal="right" vertical="center"/>
    </xf>
    <xf numFmtId="57" fontId="6" fillId="0" borderId="18" xfId="0" applyNumberFormat="1" applyFont="1" applyBorder="1" applyAlignment="1">
      <alignment horizontal="left" vertical="top"/>
    </xf>
    <xf numFmtId="57" fontId="6" fillId="0" borderId="24" xfId="0" applyNumberFormat="1" applyFont="1" applyBorder="1" applyAlignment="1">
      <alignment horizontal="left" vertical="top"/>
    </xf>
    <xf numFmtId="0" fontId="6" fillId="0" borderId="18" xfId="0" quotePrefix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57" fontId="6" fillId="0" borderId="24" xfId="0" applyNumberFormat="1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6" fillId="0" borderId="18" xfId="0" quotePrefix="1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57" fontId="6" fillId="0" borderId="20" xfId="0" applyNumberFormat="1" applyFont="1" applyBorder="1" applyAlignment="1">
      <alignment horizontal="right"/>
    </xf>
    <xf numFmtId="0" fontId="6" fillId="0" borderId="18" xfId="0" applyFont="1" applyBorder="1" applyAlignment="1">
      <alignment vertical="center"/>
    </xf>
    <xf numFmtId="0" fontId="6" fillId="0" borderId="18" xfId="0" quotePrefix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0" fontId="6" fillId="0" borderId="5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61" xfId="0" quotePrefix="1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3" fontId="6" fillId="0" borderId="14" xfId="2" applyNumberFormat="1" applyFont="1" applyFill="1" applyBorder="1" applyAlignment="1">
      <alignment horizontal="right" vertical="center" shrinkToFit="1"/>
    </xf>
    <xf numFmtId="57" fontId="6" fillId="0" borderId="64" xfId="0" applyNumberFormat="1" applyFont="1" applyBorder="1" applyAlignment="1">
      <alignment horizontal="right" vertical="center" shrinkToFit="1"/>
    </xf>
    <xf numFmtId="0" fontId="6" fillId="0" borderId="65" xfId="0" applyFont="1" applyBorder="1" applyAlignment="1">
      <alignment horizontal="right" vertical="center" shrinkToFit="1"/>
    </xf>
    <xf numFmtId="0" fontId="6" fillId="0" borderId="61" xfId="0" applyFont="1" applyBorder="1" applyAlignment="1">
      <alignment horizontal="center" vertical="center" shrinkToFit="1"/>
    </xf>
    <xf numFmtId="3" fontId="6" fillId="0" borderId="18" xfId="2" applyNumberFormat="1" applyFont="1" applyFill="1" applyBorder="1" applyAlignment="1">
      <alignment horizontal="center" vertical="center" shrinkToFit="1"/>
    </xf>
    <xf numFmtId="3" fontId="6" fillId="0" borderId="24" xfId="2" applyNumberFormat="1" applyFont="1" applyFill="1" applyBorder="1" applyAlignment="1">
      <alignment horizontal="center" vertical="center" shrinkToFit="1"/>
    </xf>
    <xf numFmtId="3" fontId="6" fillId="0" borderId="20" xfId="2" applyNumberFormat="1" applyFont="1" applyFill="1" applyBorder="1" applyAlignment="1">
      <alignment horizontal="center" vertical="center" shrinkToFit="1"/>
    </xf>
    <xf numFmtId="49" fontId="6" fillId="0" borderId="61" xfId="0" applyNumberFormat="1" applyFont="1" applyBorder="1" applyAlignment="1">
      <alignment horizontal="center" vertical="center" shrinkToFit="1"/>
    </xf>
    <xf numFmtId="49" fontId="6" fillId="0" borderId="62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61" xfId="0" applyNumberFormat="1" applyFont="1" applyBorder="1" applyAlignment="1">
      <alignment horizontal="left" vertical="center"/>
    </xf>
    <xf numFmtId="49" fontId="6" fillId="0" borderId="62" xfId="0" applyNumberFormat="1" applyFont="1" applyBorder="1" applyAlignment="1">
      <alignment horizontal="left" vertical="center"/>
    </xf>
    <xf numFmtId="0" fontId="6" fillId="0" borderId="62" xfId="0" quotePrefix="1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63" xfId="0" quotePrefix="1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49" fontId="6" fillId="0" borderId="62" xfId="0" applyNumberFormat="1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right" vertical="center"/>
    </xf>
    <xf numFmtId="0" fontId="6" fillId="0" borderId="61" xfId="0" quotePrefix="1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64" xfId="0" quotePrefix="1" applyFont="1" applyBorder="1" applyAlignment="1">
      <alignment horizontal="right" vertical="center"/>
    </xf>
    <xf numFmtId="0" fontId="6" fillId="0" borderId="65" xfId="0" applyFont="1" applyBorder="1" applyAlignment="1">
      <alignment horizontal="right" vertical="center"/>
    </xf>
    <xf numFmtId="57" fontId="6" fillId="0" borderId="61" xfId="0" applyNumberFormat="1" applyFont="1" applyBorder="1" applyAlignment="1">
      <alignment vertical="center"/>
    </xf>
    <xf numFmtId="57" fontId="6" fillId="0" borderId="62" xfId="0" quotePrefix="1" applyNumberFormat="1" applyFont="1" applyBorder="1" applyAlignment="1">
      <alignment horizontal="right" vertical="center"/>
    </xf>
    <xf numFmtId="0" fontId="6" fillId="0" borderId="61" xfId="0" applyFont="1" applyBorder="1" applyAlignment="1">
      <alignment vertical="center"/>
    </xf>
    <xf numFmtId="0" fontId="6" fillId="0" borderId="63" xfId="0" quotePrefix="1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49" fontId="6" fillId="0" borderId="64" xfId="0" applyNumberFormat="1" applyFont="1" applyBorder="1" applyAlignment="1">
      <alignment horizontal="right" vertical="center"/>
    </xf>
    <xf numFmtId="49" fontId="6" fillId="0" borderId="65" xfId="0" applyNumberFormat="1" applyFont="1" applyBorder="1" applyAlignment="1">
      <alignment horizontal="right" vertical="center"/>
    </xf>
    <xf numFmtId="57" fontId="6" fillId="0" borderId="62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63" xfId="0" quotePrefix="1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49" fontId="6" fillId="0" borderId="61" xfId="0" applyNumberFormat="1" applyFont="1" applyBorder="1" applyAlignment="1">
      <alignment vertical="center"/>
    </xf>
    <xf numFmtId="49" fontId="6" fillId="0" borderId="62" xfId="0" applyNumberFormat="1" applyFont="1" applyBorder="1" applyAlignment="1">
      <alignment vertical="center"/>
    </xf>
    <xf numFmtId="57" fontId="6" fillId="0" borderId="62" xfId="0" applyNumberFormat="1" applyFont="1" applyBorder="1" applyAlignment="1">
      <alignment horizontal="right" vertical="center"/>
    </xf>
    <xf numFmtId="0" fontId="6" fillId="0" borderId="63" xfId="0" applyFont="1" applyBorder="1" applyAlignment="1">
      <alignment vertical="center"/>
    </xf>
    <xf numFmtId="0" fontId="6" fillId="0" borderId="61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57" fontId="6" fillId="0" borderId="64" xfId="0" quotePrefix="1" applyNumberFormat="1" applyFont="1" applyBorder="1" applyAlignment="1">
      <alignment vertical="center"/>
    </xf>
    <xf numFmtId="49" fontId="6" fillId="0" borderId="61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0" fontId="6" fillId="0" borderId="64" xfId="0" quotePrefix="1" applyFont="1" applyBorder="1" applyAlignment="1">
      <alignment horizontal="right" vertical="center" shrinkToFit="1"/>
    </xf>
    <xf numFmtId="0" fontId="6" fillId="0" borderId="61" xfId="0" quotePrefix="1" applyFont="1" applyBorder="1" applyAlignment="1">
      <alignment horizontal="left" vertical="center"/>
    </xf>
    <xf numFmtId="0" fontId="6" fillId="0" borderId="63" xfId="0" applyFont="1" applyBorder="1" applyAlignment="1">
      <alignment vertical="center" shrinkToFit="1"/>
    </xf>
    <xf numFmtId="0" fontId="6" fillId="0" borderId="65" xfId="0" applyFont="1" applyBorder="1" applyAlignment="1">
      <alignment vertical="center" shrinkToFit="1"/>
    </xf>
    <xf numFmtId="57" fontId="6" fillId="0" borderId="64" xfId="0" applyNumberFormat="1" applyFont="1" applyBorder="1" applyAlignment="1">
      <alignment horizontal="right" vertical="center"/>
    </xf>
    <xf numFmtId="0" fontId="6" fillId="0" borderId="61" xfId="0" applyFont="1" applyBorder="1" applyAlignment="1">
      <alignment horizontal="left" vertical="center" shrinkToFit="1"/>
    </xf>
    <xf numFmtId="0" fontId="6" fillId="0" borderId="62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 shrinkToFit="1"/>
    </xf>
    <xf numFmtId="3" fontId="6" fillId="0" borderId="4" xfId="2" applyNumberFormat="1" applyFont="1" applyFill="1" applyBorder="1" applyAlignment="1">
      <alignment horizontal="right" vertical="center" shrinkToFit="1"/>
    </xf>
    <xf numFmtId="3" fontId="6" fillId="0" borderId="18" xfId="2" applyNumberFormat="1" applyFont="1" applyFill="1" applyBorder="1" applyAlignment="1">
      <alignment horizontal="center" vertical="center" textRotation="255" shrinkToFit="1"/>
    </xf>
    <xf numFmtId="3" fontId="6" fillId="0" borderId="24" xfId="2" applyNumberFormat="1" applyFont="1" applyFill="1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6" fillId="0" borderId="4" xfId="4" applyNumberFormat="1" applyFont="1" applyFill="1" applyBorder="1" applyAlignment="1" applyProtection="1">
      <alignment horizontal="center" vertical="center"/>
    </xf>
    <xf numFmtId="0" fontId="6" fillId="0" borderId="14" xfId="4" applyNumberFormat="1" applyFont="1" applyFill="1" applyBorder="1" applyAlignment="1" applyProtection="1">
      <alignment horizontal="center" vertical="center"/>
    </xf>
    <xf numFmtId="0" fontId="6" fillId="0" borderId="2" xfId="4" applyNumberFormat="1" applyFont="1" applyFill="1" applyBorder="1" applyAlignment="1" applyProtection="1">
      <alignment horizontal="center"/>
    </xf>
    <xf numFmtId="0" fontId="6" fillId="0" borderId="23" xfId="4" applyNumberFormat="1" applyFont="1" applyFill="1" applyBorder="1" applyAlignment="1" applyProtection="1">
      <alignment horizontal="center"/>
    </xf>
    <xf numFmtId="0" fontId="6" fillId="0" borderId="3" xfId="4" applyNumberFormat="1" applyFont="1" applyFill="1" applyBorder="1" applyAlignment="1" applyProtection="1">
      <alignment horizontal="center"/>
    </xf>
    <xf numFmtId="0" fontId="6" fillId="0" borderId="6" xfId="4" applyNumberFormat="1" applyFont="1" applyFill="1" applyBorder="1" applyAlignment="1" applyProtection="1">
      <alignment horizontal="center" vertical="center"/>
    </xf>
    <xf numFmtId="0" fontId="6" fillId="0" borderId="7" xfId="4" applyNumberFormat="1" applyFont="1" applyFill="1" applyBorder="1" applyAlignment="1" applyProtection="1">
      <alignment horizontal="center" vertical="center"/>
    </xf>
    <xf numFmtId="0" fontId="6" fillId="0" borderId="8" xfId="4" applyNumberFormat="1" applyFont="1" applyFill="1" applyBorder="1" applyAlignment="1" applyProtection="1">
      <alignment horizontal="center" vertical="center"/>
    </xf>
    <xf numFmtId="0" fontId="6" fillId="0" borderId="4" xfId="5" applyFont="1" applyBorder="1" applyAlignment="1">
      <alignment horizontal="distributed" vertical="center" justifyLastLine="1"/>
    </xf>
    <xf numFmtId="0" fontId="6" fillId="0" borderId="11" xfId="5" applyFont="1" applyBorder="1" applyAlignment="1">
      <alignment horizontal="distributed" vertical="center" justifyLastLine="1"/>
    </xf>
    <xf numFmtId="0" fontId="6" fillId="0" borderId="14" xfId="5" applyFont="1" applyBorder="1" applyAlignment="1">
      <alignment horizontal="distributed" vertical="center" justifyLastLine="1"/>
    </xf>
    <xf numFmtId="0" fontId="6" fillId="0" borderId="4" xfId="5" applyFont="1" applyBorder="1" applyAlignment="1">
      <alignment horizontal="distributed" vertical="center" wrapText="1" justifyLastLine="1"/>
    </xf>
    <xf numFmtId="0" fontId="6" fillId="0" borderId="2" xfId="5" applyFont="1" applyBorder="1" applyAlignment="1">
      <alignment horizontal="distributed" vertical="center" justifyLastLine="1"/>
    </xf>
    <xf numFmtId="0" fontId="6" fillId="0" borderId="7" xfId="5" applyFont="1" applyBorder="1" applyAlignment="1">
      <alignment horizontal="distributed" vertical="center" justifyLastLine="1"/>
    </xf>
    <xf numFmtId="0" fontId="6" fillId="0" borderId="8" xfId="5" applyFont="1" applyBorder="1" applyAlignment="1">
      <alignment horizontal="distributed" vertical="center" justifyLastLine="1"/>
    </xf>
    <xf numFmtId="0" fontId="6" fillId="0" borderId="17" xfId="6" applyFont="1" applyBorder="1" applyAlignment="1">
      <alignment horizontal="distributed" vertical="center" justifyLastLine="1"/>
    </xf>
    <xf numFmtId="0" fontId="6" fillId="0" borderId="19" xfId="6" applyFont="1" applyBorder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justifyLastLine="1"/>
    </xf>
    <xf numFmtId="0" fontId="6" fillId="0" borderId="14" xfId="6" applyFont="1" applyBorder="1" applyAlignment="1">
      <alignment horizontal="distributed" vertical="center" justifyLastLine="1"/>
    </xf>
    <xf numFmtId="0" fontId="8" fillId="0" borderId="4" xfId="6" applyFont="1" applyBorder="1" applyAlignment="1">
      <alignment horizontal="distributed" vertical="center" justifyLastLine="1"/>
    </xf>
    <xf numFmtId="0" fontId="8" fillId="0" borderId="14" xfId="6" applyFont="1" applyBorder="1" applyAlignment="1">
      <alignment horizontal="distributed" vertical="center" justifyLastLine="1"/>
    </xf>
    <xf numFmtId="0" fontId="6" fillId="0" borderId="63" xfId="6" applyFont="1" applyBorder="1" applyAlignment="1">
      <alignment horizontal="distributed" vertical="center" justifyLastLine="1"/>
    </xf>
    <xf numFmtId="0" fontId="6" fillId="0" borderId="65" xfId="6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4" xfId="6" applyFont="1" applyFill="1" applyBorder="1" applyAlignment="1">
      <alignment horizontal="distributed" vertical="center" justifyLastLine="1"/>
    </xf>
    <xf numFmtId="0" fontId="6" fillId="0" borderId="14" xfId="6" applyFont="1" applyFill="1" applyBorder="1" applyAlignment="1">
      <alignment horizontal="distributed" vertical="center" justifyLastLine="1"/>
    </xf>
    <xf numFmtId="0" fontId="6" fillId="0" borderId="5" xfId="7" applyFont="1" applyFill="1" applyBorder="1" applyAlignment="1">
      <alignment horizontal="center" vertical="center"/>
    </xf>
    <xf numFmtId="0" fontId="6" fillId="0" borderId="22" xfId="7" applyFont="1" applyFill="1" applyBorder="1" applyAlignment="1">
      <alignment horizontal="distributed" vertical="center" justifyLastLine="1"/>
    </xf>
    <xf numFmtId="0" fontId="6" fillId="0" borderId="21" xfId="7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6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center" vertical="center"/>
    </xf>
    <xf numFmtId="0" fontId="6" fillId="0" borderId="6" xfId="9" applyFont="1" applyBorder="1" applyAlignment="1">
      <alignment horizontal="distributed" vertical="center" justifyLastLine="1"/>
    </xf>
    <xf numFmtId="0" fontId="6" fillId="0" borderId="8" xfId="9" applyFont="1" applyBorder="1" applyAlignment="1">
      <alignment horizontal="distributed" vertical="center" justifyLastLine="1"/>
    </xf>
    <xf numFmtId="0" fontId="6" fillId="0" borderId="2" xfId="8" applyFont="1" applyBorder="1" applyAlignment="1">
      <alignment horizontal="distributed" vertical="center" justifyLastLine="1"/>
    </xf>
    <xf numFmtId="0" fontId="6" fillId="0" borderId="3" xfId="8" applyFont="1" applyBorder="1" applyAlignment="1">
      <alignment horizontal="distributed" vertical="center" justifyLastLine="1"/>
    </xf>
    <xf numFmtId="0" fontId="6" fillId="0" borderId="12" xfId="8" applyFont="1" applyBorder="1" applyAlignment="1">
      <alignment horizontal="distributed" vertical="center" justifyLastLine="1"/>
    </xf>
    <xf numFmtId="0" fontId="6" fillId="0" borderId="13" xfId="8" applyFont="1" applyBorder="1" applyAlignment="1">
      <alignment horizontal="distributed" vertical="center" justifyLastLine="1"/>
    </xf>
    <xf numFmtId="0" fontId="6" fillId="0" borderId="6" xfId="8" applyFont="1" applyBorder="1" applyAlignment="1">
      <alignment horizontal="center" vertical="center" justifyLastLine="1"/>
    </xf>
    <xf numFmtId="0" fontId="6" fillId="0" borderId="7" xfId="8" applyFont="1" applyBorder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justifyLastLine="1"/>
    </xf>
    <xf numFmtId="0" fontId="6" fillId="0" borderId="6" xfId="8" applyFont="1" applyBorder="1" applyAlignment="1">
      <alignment horizontal="center" vertical="center"/>
    </xf>
    <xf numFmtId="0" fontId="6" fillId="0" borderId="8" xfId="8" applyFont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 shrinkToFit="1"/>
    </xf>
    <xf numFmtId="0" fontId="6" fillId="0" borderId="3" xfId="8" applyFont="1" applyFill="1" applyBorder="1" applyAlignment="1">
      <alignment horizontal="center" vertical="center" shrinkToFit="1"/>
    </xf>
    <xf numFmtId="0" fontId="6" fillId="0" borderId="2" xfId="8" applyFont="1" applyBorder="1" applyAlignment="1">
      <alignment horizontal="center" vertical="center" shrinkToFit="1"/>
    </xf>
    <xf numFmtId="0" fontId="6" fillId="0" borderId="3" xfId="8" applyFont="1" applyBorder="1" applyAlignment="1">
      <alignment horizontal="center" vertical="center" shrinkToFit="1"/>
    </xf>
    <xf numFmtId="0" fontId="6" fillId="0" borderId="6" xfId="8" applyFont="1" applyBorder="1" applyAlignment="1">
      <alignment horizontal="distributed" vertical="center" justifyLastLine="1"/>
    </xf>
    <xf numFmtId="0" fontId="6" fillId="0" borderId="8" xfId="8" applyFont="1" applyBorder="1" applyAlignment="1">
      <alignment horizontal="distributed" vertical="center" justifyLastLine="1"/>
    </xf>
    <xf numFmtId="0" fontId="6" fillId="0" borderId="87" xfId="11" applyFont="1" applyBorder="1" applyAlignment="1">
      <alignment horizontal="distributed" vertical="center" wrapText="1"/>
    </xf>
    <xf numFmtId="0" fontId="5" fillId="0" borderId="87" xfId="8" applyBorder="1" applyAlignment="1">
      <alignment horizontal="distributed" wrapText="1"/>
    </xf>
    <xf numFmtId="0" fontId="6" fillId="0" borderId="89" xfId="11" applyFont="1" applyBorder="1" applyAlignment="1">
      <alignment horizontal="distributed" vertical="center" wrapText="1"/>
    </xf>
    <xf numFmtId="0" fontId="5" fillId="0" borderId="89" xfId="8" applyBorder="1" applyAlignment="1">
      <alignment horizontal="distributed" wrapText="1"/>
    </xf>
    <xf numFmtId="0" fontId="6" fillId="0" borderId="23" xfId="8" applyFont="1" applyBorder="1" applyAlignment="1">
      <alignment horizontal="distributed" vertical="center"/>
    </xf>
    <xf numFmtId="0" fontId="6" fillId="0" borderId="86" xfId="8" applyFont="1" applyBorder="1" applyAlignment="1">
      <alignment horizontal="distributed" vertical="center"/>
    </xf>
    <xf numFmtId="0" fontId="6" fillId="0" borderId="87" xfId="11" applyFont="1" applyBorder="1" applyAlignment="1">
      <alignment horizontal="distributed" vertical="center"/>
    </xf>
    <xf numFmtId="0" fontId="5" fillId="0" borderId="87" xfId="8" applyBorder="1" applyAlignment="1">
      <alignment horizontal="distributed"/>
    </xf>
    <xf numFmtId="0" fontId="6" fillId="0" borderId="2" xfId="11" applyFont="1" applyBorder="1" applyAlignment="1">
      <alignment horizontal="distributed" vertical="center" justifyLastLine="1"/>
    </xf>
    <xf numFmtId="0" fontId="6" fillId="0" borderId="23" xfId="11" applyFont="1" applyBorder="1" applyAlignment="1">
      <alignment horizontal="distributed" vertical="center" justifyLastLine="1"/>
    </xf>
    <xf numFmtId="0" fontId="6" fillId="0" borderId="85" xfId="11" applyFont="1" applyBorder="1" applyAlignment="1">
      <alignment horizontal="distributed" vertical="center" justifyLastLine="1"/>
    </xf>
    <xf numFmtId="0" fontId="6" fillId="0" borderId="7" xfId="11" applyFont="1" applyBorder="1" applyAlignment="1">
      <alignment horizontal="center" vertical="center"/>
    </xf>
    <xf numFmtId="0" fontId="6" fillId="0" borderId="86" xfId="11" applyFont="1" applyBorder="1" applyAlignment="1">
      <alignment horizontal="distributed" vertical="center"/>
    </xf>
    <xf numFmtId="0" fontId="6" fillId="0" borderId="23" xfId="8" applyFont="1" applyBorder="1" applyAlignment="1">
      <alignment horizontal="distributed" vertical="center" justifyLastLine="1"/>
    </xf>
    <xf numFmtId="0" fontId="6" fillId="0" borderId="1" xfId="8" applyFont="1" applyBorder="1" applyAlignment="1">
      <alignment horizontal="distributed" vertical="center" justifyLastLine="1"/>
    </xf>
    <xf numFmtId="0" fontId="6" fillId="0" borderId="22" xfId="2" applyFont="1" applyBorder="1" applyAlignment="1">
      <alignment horizontal="distributed" vertical="center" justifyLastLine="1"/>
    </xf>
    <xf numFmtId="0" fontId="6" fillId="0" borderId="66" xfId="2" applyFont="1" applyBorder="1" applyAlignment="1">
      <alignment horizontal="distributed" vertical="center" justifyLastLine="1"/>
    </xf>
    <xf numFmtId="0" fontId="6" fillId="0" borderId="21" xfId="2" applyFont="1" applyBorder="1" applyAlignment="1">
      <alignment horizontal="distributed" vertical="center" justifyLastLine="1"/>
    </xf>
    <xf numFmtId="0" fontId="6" fillId="0" borderId="5" xfId="2" applyFont="1" applyBorder="1" applyAlignment="1">
      <alignment horizontal="distributed" vertical="center" wrapText="1" justifyLastLine="1"/>
    </xf>
    <xf numFmtId="0" fontId="6" fillId="0" borderId="18" xfId="2" applyFont="1" applyBorder="1" applyAlignment="1">
      <alignment horizontal="distributed" vertical="center" justifyLastLine="1"/>
    </xf>
    <xf numFmtId="0" fontId="6" fillId="0" borderId="63" xfId="2" applyFont="1" applyBorder="1" applyAlignment="1">
      <alignment horizontal="distributed" vertical="center" justifyLastLine="1"/>
    </xf>
    <xf numFmtId="0" fontId="6" fillId="0" borderId="63" xfId="2" applyFont="1" applyBorder="1" applyAlignment="1">
      <alignment horizontal="center" vertical="center" shrinkToFit="1"/>
    </xf>
    <xf numFmtId="0" fontId="6" fillId="0" borderId="65" xfId="2" applyFont="1" applyBorder="1" applyAlignment="1">
      <alignment horizontal="center" vertical="center" shrinkToFit="1"/>
    </xf>
    <xf numFmtId="0" fontId="6" fillId="0" borderId="65" xfId="2" applyFont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178" fontId="6" fillId="0" borderId="97" xfId="0" applyNumberFormat="1" applyFont="1" applyFill="1" applyBorder="1" applyAlignment="1">
      <alignment horizontal="center" vertical="center"/>
    </xf>
    <xf numFmtId="178" fontId="6" fillId="0" borderId="98" xfId="0" applyNumberFormat="1" applyFont="1" applyFill="1" applyBorder="1" applyAlignment="1">
      <alignment horizontal="center" vertical="center"/>
    </xf>
    <xf numFmtId="178" fontId="6" fillId="0" borderId="99" xfId="0" applyNumberFormat="1" applyFont="1" applyFill="1" applyBorder="1" applyAlignment="1">
      <alignment horizontal="center" vertical="center"/>
    </xf>
  </cellXfs>
  <cellStyles count="12">
    <cellStyle name="桁区切り" xfId="1" builtinId="6"/>
    <cellStyle name="桁区切り 2" xfId="10"/>
    <cellStyle name="標準" xfId="0" builtinId="0"/>
    <cellStyle name="標準 2" xfId="8"/>
    <cellStyle name="標準_12　市町村別決算(1)歳入" xfId="9"/>
    <cellStyle name="標準_12　市町村別決算(2)歳出" xfId="11"/>
    <cellStyle name="標準_214／215.XLS" xfId="4"/>
    <cellStyle name="標準_220／221.XLS" xfId="3"/>
    <cellStyle name="標準_Ｎ　行政・財政" xfId="7"/>
    <cellStyle name="標準_Sheet1" xfId="2"/>
    <cellStyle name="標準_Sheet1 2" xfId="6"/>
    <cellStyle name="標準_ん７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Normal="100" workbookViewId="0"/>
  </sheetViews>
  <sheetFormatPr defaultRowHeight="11.25"/>
  <cols>
    <col min="1" max="1" width="3.625" style="2" customWidth="1"/>
    <col min="2" max="2" width="7.625" style="2" customWidth="1"/>
    <col min="3" max="3" width="6.625" style="2" customWidth="1"/>
    <col min="4" max="4" width="7.125" style="27" customWidth="1"/>
    <col min="5" max="5" width="7.875" style="2" customWidth="1"/>
    <col min="6" max="7" width="7.625" style="2" customWidth="1"/>
    <col min="8" max="8" width="8.125" style="2" customWidth="1"/>
    <col min="9" max="10" width="7.625" style="2" customWidth="1"/>
    <col min="11" max="11" width="6.875" style="28" customWidth="1"/>
    <col min="12" max="13" width="6.625" style="28" customWidth="1"/>
    <col min="14" max="16384" width="9" style="2"/>
  </cols>
  <sheetData>
    <row r="1" spans="1:13" ht="30" customHeight="1">
      <c r="A1" s="1" t="s">
        <v>0</v>
      </c>
      <c r="D1" s="3"/>
      <c r="E1" s="4"/>
      <c r="F1" s="4"/>
      <c r="G1" s="4"/>
      <c r="H1" s="4"/>
      <c r="I1" s="4"/>
      <c r="J1" s="4"/>
      <c r="K1" s="5"/>
      <c r="L1" s="5"/>
      <c r="M1" s="5"/>
    </row>
    <row r="2" spans="1:13" s="6" customFormat="1" ht="18" customHeight="1">
      <c r="A2" s="6">
        <v>1</v>
      </c>
      <c r="B2" s="7" t="s">
        <v>1</v>
      </c>
      <c r="C2" s="8"/>
      <c r="D2" s="9"/>
      <c r="E2" s="8"/>
      <c r="F2" s="8"/>
      <c r="G2" s="8"/>
      <c r="H2" s="8"/>
      <c r="I2" s="8"/>
      <c r="J2" s="10"/>
      <c r="K2" s="11"/>
      <c r="L2" s="11"/>
      <c r="M2" s="11"/>
    </row>
    <row r="3" spans="1:13" s="12" customFormat="1" ht="18" customHeight="1">
      <c r="B3" s="739" t="s">
        <v>2</v>
      </c>
      <c r="C3" s="740"/>
      <c r="D3" s="745" t="s">
        <v>3</v>
      </c>
      <c r="E3" s="750" t="s">
        <v>4</v>
      </c>
      <c r="F3" s="750"/>
      <c r="G3" s="750"/>
      <c r="H3" s="750" t="s">
        <v>5</v>
      </c>
      <c r="I3" s="750"/>
      <c r="J3" s="750"/>
      <c r="K3" s="734" t="s">
        <v>6</v>
      </c>
      <c r="L3" s="735"/>
      <c r="M3" s="736"/>
    </row>
    <row r="4" spans="1:13" s="12" customFormat="1" ht="18" customHeight="1">
      <c r="B4" s="741"/>
      <c r="C4" s="742"/>
      <c r="D4" s="748"/>
      <c r="E4" s="13" t="s">
        <v>7</v>
      </c>
      <c r="F4" s="13" t="s">
        <v>8</v>
      </c>
      <c r="G4" s="13" t="s">
        <v>9</v>
      </c>
      <c r="H4" s="13" t="s">
        <v>7</v>
      </c>
      <c r="I4" s="13" t="s">
        <v>8</v>
      </c>
      <c r="J4" s="13" t="s">
        <v>9</v>
      </c>
      <c r="K4" s="14" t="s">
        <v>7</v>
      </c>
      <c r="L4" s="14" t="s">
        <v>8</v>
      </c>
      <c r="M4" s="14" t="s">
        <v>9</v>
      </c>
    </row>
    <row r="5" spans="1:13" s="12" customFormat="1" ht="12" customHeight="1">
      <c r="B5" s="743"/>
      <c r="C5" s="744"/>
      <c r="D5" s="749"/>
      <c r="E5" s="15" t="s">
        <v>10</v>
      </c>
      <c r="F5" s="15" t="s">
        <v>10</v>
      </c>
      <c r="G5" s="15" t="s">
        <v>10</v>
      </c>
      <c r="H5" s="15" t="s">
        <v>10</v>
      </c>
      <c r="I5" s="15" t="s">
        <v>10</v>
      </c>
      <c r="J5" s="15" t="s">
        <v>10</v>
      </c>
      <c r="K5" s="16" t="s">
        <v>11</v>
      </c>
      <c r="L5" s="16" t="s">
        <v>11</v>
      </c>
      <c r="M5" s="16" t="s">
        <v>11</v>
      </c>
    </row>
    <row r="6" spans="1:13" s="12" customFormat="1" ht="18" customHeight="1">
      <c r="B6" s="751" t="s">
        <v>12</v>
      </c>
      <c r="C6" s="752"/>
      <c r="D6" s="17" t="s">
        <v>13</v>
      </c>
      <c r="E6" s="18">
        <v>73342</v>
      </c>
      <c r="F6" s="18">
        <v>35010</v>
      </c>
      <c r="G6" s="18">
        <v>38332</v>
      </c>
      <c r="H6" s="18">
        <v>51943</v>
      </c>
      <c r="I6" s="18">
        <v>24875</v>
      </c>
      <c r="J6" s="18">
        <v>27068</v>
      </c>
      <c r="K6" s="19">
        <v>70.819999999999993</v>
      </c>
      <c r="L6" s="19">
        <v>71.05</v>
      </c>
      <c r="M6" s="19">
        <v>70.61</v>
      </c>
    </row>
    <row r="7" spans="1:13" s="12" customFormat="1" ht="18" customHeight="1">
      <c r="B7" s="753"/>
      <c r="C7" s="754"/>
      <c r="D7" s="20" t="s">
        <v>14</v>
      </c>
      <c r="E7" s="21">
        <v>73373</v>
      </c>
      <c r="F7" s="21">
        <v>35024</v>
      </c>
      <c r="G7" s="21">
        <v>38349</v>
      </c>
      <c r="H7" s="21">
        <v>51940</v>
      </c>
      <c r="I7" s="21">
        <v>24872</v>
      </c>
      <c r="J7" s="21">
        <v>27068</v>
      </c>
      <c r="K7" s="22">
        <v>70.790000000000006</v>
      </c>
      <c r="L7" s="22">
        <v>71.010000000000005</v>
      </c>
      <c r="M7" s="22">
        <v>70.58</v>
      </c>
    </row>
    <row r="8" spans="1:13" ht="18" customHeight="1">
      <c r="A8" s="12"/>
      <c r="B8" s="729" t="s">
        <v>15</v>
      </c>
      <c r="C8" s="730"/>
      <c r="D8" s="17" t="s">
        <v>13</v>
      </c>
      <c r="E8" s="23">
        <v>74118</v>
      </c>
      <c r="F8" s="23">
        <v>35487</v>
      </c>
      <c r="G8" s="23">
        <v>38631</v>
      </c>
      <c r="H8" s="23">
        <v>56033</v>
      </c>
      <c r="I8" s="23">
        <v>27115</v>
      </c>
      <c r="J8" s="23">
        <v>28918</v>
      </c>
      <c r="K8" s="24">
        <v>75.599999999999994</v>
      </c>
      <c r="L8" s="24">
        <v>76.41</v>
      </c>
      <c r="M8" s="24">
        <v>74.86</v>
      </c>
    </row>
    <row r="9" spans="1:13" ht="18" customHeight="1">
      <c r="A9" s="12"/>
      <c r="B9" s="731"/>
      <c r="C9" s="732"/>
      <c r="D9" s="20" t="s">
        <v>14</v>
      </c>
      <c r="E9" s="25">
        <v>74118</v>
      </c>
      <c r="F9" s="25">
        <v>35487</v>
      </c>
      <c r="G9" s="25">
        <v>38631</v>
      </c>
      <c r="H9" s="25">
        <v>56019</v>
      </c>
      <c r="I9" s="25">
        <v>27107</v>
      </c>
      <c r="J9" s="25">
        <v>28912</v>
      </c>
      <c r="K9" s="26">
        <v>75.58</v>
      </c>
      <c r="L9" s="26">
        <v>76.39</v>
      </c>
      <c r="M9" s="26">
        <v>75.58</v>
      </c>
    </row>
    <row r="10" spans="1:13" ht="18" customHeight="1">
      <c r="A10" s="12"/>
      <c r="B10" s="729" t="s">
        <v>16</v>
      </c>
      <c r="C10" s="730"/>
      <c r="D10" s="17" t="s">
        <v>13</v>
      </c>
      <c r="E10" s="23">
        <v>74129</v>
      </c>
      <c r="F10" s="23">
        <v>35479</v>
      </c>
      <c r="G10" s="23">
        <v>38650</v>
      </c>
      <c r="H10" s="23">
        <v>45972</v>
      </c>
      <c r="I10" s="23">
        <v>22542</v>
      </c>
      <c r="J10" s="23">
        <v>23430</v>
      </c>
      <c r="K10" s="24">
        <v>62.02</v>
      </c>
      <c r="L10" s="24">
        <v>63.54</v>
      </c>
      <c r="M10" s="24">
        <v>60.62</v>
      </c>
    </row>
    <row r="11" spans="1:13" ht="18" customHeight="1">
      <c r="A11" s="12"/>
      <c r="B11" s="731"/>
      <c r="C11" s="732"/>
      <c r="D11" s="20" t="s">
        <v>14</v>
      </c>
      <c r="E11" s="25">
        <v>74129</v>
      </c>
      <c r="F11" s="25">
        <v>35479</v>
      </c>
      <c r="G11" s="25">
        <v>38650</v>
      </c>
      <c r="H11" s="25">
        <v>45970</v>
      </c>
      <c r="I11" s="25">
        <v>22542</v>
      </c>
      <c r="J11" s="25">
        <v>23428</v>
      </c>
      <c r="K11" s="26">
        <v>62.01</v>
      </c>
      <c r="L11" s="26">
        <v>63.54</v>
      </c>
      <c r="M11" s="26">
        <v>60.62</v>
      </c>
    </row>
    <row r="12" spans="1:13" ht="18" customHeight="1">
      <c r="A12" s="12"/>
      <c r="B12" s="729" t="s">
        <v>17</v>
      </c>
      <c r="C12" s="730"/>
      <c r="D12" s="17" t="s">
        <v>13</v>
      </c>
      <c r="E12" s="23">
        <v>74107</v>
      </c>
      <c r="F12" s="23">
        <v>35511</v>
      </c>
      <c r="G12" s="23">
        <v>38596</v>
      </c>
      <c r="H12" s="23">
        <v>37231</v>
      </c>
      <c r="I12" s="23">
        <v>18441</v>
      </c>
      <c r="J12" s="23">
        <v>18790</v>
      </c>
      <c r="K12" s="24">
        <v>50.24</v>
      </c>
      <c r="L12" s="24">
        <v>51.93</v>
      </c>
      <c r="M12" s="24">
        <v>48.68</v>
      </c>
    </row>
    <row r="13" spans="1:13" ht="18" customHeight="1">
      <c r="A13" s="12"/>
      <c r="B13" s="731"/>
      <c r="C13" s="732"/>
      <c r="D13" s="20" t="s">
        <v>14</v>
      </c>
      <c r="E13" s="25">
        <v>74107</v>
      </c>
      <c r="F13" s="25">
        <v>35511</v>
      </c>
      <c r="G13" s="25">
        <v>38596</v>
      </c>
      <c r="H13" s="25">
        <v>37233</v>
      </c>
      <c r="I13" s="25">
        <v>18442</v>
      </c>
      <c r="J13" s="25">
        <v>18791</v>
      </c>
      <c r="K13" s="26">
        <v>50.24</v>
      </c>
      <c r="L13" s="26">
        <v>51.93</v>
      </c>
      <c r="M13" s="26">
        <v>48.69</v>
      </c>
    </row>
    <row r="14" spans="1:13" ht="18" customHeight="1">
      <c r="A14" s="12"/>
      <c r="B14" s="729" t="s">
        <v>18</v>
      </c>
      <c r="C14" s="730"/>
      <c r="D14" s="17" t="s">
        <v>13</v>
      </c>
      <c r="E14" s="23">
        <f>F14+G14</f>
        <v>75698</v>
      </c>
      <c r="F14" s="23">
        <v>36376</v>
      </c>
      <c r="G14" s="23">
        <v>39322</v>
      </c>
      <c r="H14" s="23">
        <f>SUM(I14:J14)</f>
        <v>41202</v>
      </c>
      <c r="I14" s="23">
        <v>20055</v>
      </c>
      <c r="J14" s="23">
        <v>21147</v>
      </c>
      <c r="K14" s="24">
        <v>54.43</v>
      </c>
      <c r="L14" s="24">
        <v>55.13</v>
      </c>
      <c r="M14" s="24">
        <v>53.78</v>
      </c>
    </row>
    <row r="15" spans="1:13" ht="18" customHeight="1">
      <c r="A15" s="12"/>
      <c r="B15" s="731"/>
      <c r="C15" s="732"/>
      <c r="D15" s="20" t="s">
        <v>14</v>
      </c>
      <c r="E15" s="25">
        <f>F15+G15</f>
        <v>75698</v>
      </c>
      <c r="F15" s="25">
        <v>36376</v>
      </c>
      <c r="G15" s="25">
        <v>39322</v>
      </c>
      <c r="H15" s="23">
        <f>SUM(I15:J15)</f>
        <v>41201</v>
      </c>
      <c r="I15" s="25">
        <v>20054</v>
      </c>
      <c r="J15" s="25">
        <v>21147</v>
      </c>
      <c r="K15" s="26">
        <v>55.13</v>
      </c>
      <c r="L15" s="26">
        <v>53.78</v>
      </c>
      <c r="M15" s="26">
        <v>54.43</v>
      </c>
    </row>
    <row r="16" spans="1:13" ht="15" customHeight="1">
      <c r="M16" s="29" t="s">
        <v>19</v>
      </c>
    </row>
    <row r="20" spans="1:13" ht="18" customHeight="1">
      <c r="A20" s="6">
        <v>2</v>
      </c>
      <c r="B20" s="7" t="s">
        <v>20</v>
      </c>
      <c r="C20" s="8"/>
      <c r="D20" s="9"/>
      <c r="E20" s="30"/>
      <c r="F20" s="30"/>
      <c r="G20" s="30"/>
      <c r="H20" s="30"/>
      <c r="I20" s="30"/>
      <c r="J20" s="31"/>
      <c r="K20" s="11"/>
      <c r="L20" s="6"/>
      <c r="M20" s="6"/>
    </row>
    <row r="21" spans="1:13" ht="18" customHeight="1">
      <c r="A21" s="12"/>
      <c r="B21" s="739" t="s">
        <v>2</v>
      </c>
      <c r="C21" s="740"/>
      <c r="D21" s="745" t="s">
        <v>21</v>
      </c>
      <c r="E21" s="733" t="s">
        <v>4</v>
      </c>
      <c r="F21" s="733"/>
      <c r="G21" s="733"/>
      <c r="H21" s="733" t="s">
        <v>5</v>
      </c>
      <c r="I21" s="733"/>
      <c r="J21" s="733"/>
      <c r="K21" s="734" t="s">
        <v>6</v>
      </c>
      <c r="L21" s="735"/>
      <c r="M21" s="736"/>
    </row>
    <row r="22" spans="1:13" ht="18" customHeight="1">
      <c r="A22" s="12"/>
      <c r="B22" s="741"/>
      <c r="C22" s="742"/>
      <c r="D22" s="746"/>
      <c r="E22" s="32" t="s">
        <v>7</v>
      </c>
      <c r="F22" s="32" t="s">
        <v>8</v>
      </c>
      <c r="G22" s="32" t="s">
        <v>9</v>
      </c>
      <c r="H22" s="32" t="s">
        <v>7</v>
      </c>
      <c r="I22" s="32" t="s">
        <v>8</v>
      </c>
      <c r="J22" s="32" t="s">
        <v>9</v>
      </c>
      <c r="K22" s="14" t="s">
        <v>7</v>
      </c>
      <c r="L22" s="33" t="s">
        <v>8</v>
      </c>
      <c r="M22" s="33" t="s">
        <v>9</v>
      </c>
    </row>
    <row r="23" spans="1:13" ht="12" customHeight="1">
      <c r="A23" s="12"/>
      <c r="B23" s="743"/>
      <c r="C23" s="744"/>
      <c r="D23" s="747"/>
      <c r="E23" s="34" t="s">
        <v>10</v>
      </c>
      <c r="F23" s="34" t="s">
        <v>10</v>
      </c>
      <c r="G23" s="34" t="s">
        <v>10</v>
      </c>
      <c r="H23" s="34" t="s">
        <v>10</v>
      </c>
      <c r="I23" s="34" t="s">
        <v>10</v>
      </c>
      <c r="J23" s="34" t="s">
        <v>10</v>
      </c>
      <c r="K23" s="16" t="s">
        <v>11</v>
      </c>
      <c r="L23" s="35" t="s">
        <v>11</v>
      </c>
      <c r="M23" s="35" t="s">
        <v>11</v>
      </c>
    </row>
    <row r="24" spans="1:13" ht="18" customHeight="1">
      <c r="A24" s="12"/>
      <c r="B24" s="729" t="s">
        <v>22</v>
      </c>
      <c r="C24" s="730"/>
      <c r="D24" s="17" t="s">
        <v>23</v>
      </c>
      <c r="E24" s="23">
        <v>73029</v>
      </c>
      <c r="F24" s="23">
        <v>34860</v>
      </c>
      <c r="G24" s="23">
        <v>38169</v>
      </c>
      <c r="H24" s="23">
        <v>43432</v>
      </c>
      <c r="I24" s="23">
        <v>21060</v>
      </c>
      <c r="J24" s="23">
        <v>22372</v>
      </c>
      <c r="K24" s="24">
        <v>59.47</v>
      </c>
      <c r="L24" s="24">
        <v>60.41</v>
      </c>
      <c r="M24" s="24">
        <v>58.61</v>
      </c>
    </row>
    <row r="25" spans="1:13" s="37" customFormat="1" ht="18" customHeight="1">
      <c r="A25" s="36"/>
      <c r="B25" s="737"/>
      <c r="C25" s="738"/>
      <c r="D25" s="20" t="s">
        <v>24</v>
      </c>
      <c r="E25" s="25">
        <v>73058</v>
      </c>
      <c r="F25" s="25">
        <v>34873</v>
      </c>
      <c r="G25" s="25">
        <v>38185</v>
      </c>
      <c r="H25" s="25">
        <v>43436</v>
      </c>
      <c r="I25" s="25">
        <v>21062</v>
      </c>
      <c r="J25" s="25">
        <v>22374</v>
      </c>
      <c r="K25" s="26">
        <v>59.45</v>
      </c>
      <c r="L25" s="26">
        <v>60.4</v>
      </c>
      <c r="M25" s="26">
        <v>58.59</v>
      </c>
    </row>
    <row r="26" spans="1:13" ht="18" customHeight="1">
      <c r="A26" s="12"/>
      <c r="B26" s="729" t="s">
        <v>25</v>
      </c>
      <c r="C26" s="730"/>
      <c r="D26" s="17" t="s">
        <v>23</v>
      </c>
      <c r="E26" s="23">
        <v>73855</v>
      </c>
      <c r="F26" s="23">
        <v>35313</v>
      </c>
      <c r="G26" s="23">
        <v>38542</v>
      </c>
      <c r="H26" s="23">
        <v>47455</v>
      </c>
      <c r="I26" s="23">
        <v>22940</v>
      </c>
      <c r="J26" s="23">
        <v>24515</v>
      </c>
      <c r="K26" s="24">
        <v>64.25</v>
      </c>
      <c r="L26" s="24">
        <v>64.959999999999994</v>
      </c>
      <c r="M26" s="24">
        <v>63.61</v>
      </c>
    </row>
    <row r="27" spans="1:13" ht="18" customHeight="1">
      <c r="A27" s="12"/>
      <c r="B27" s="731"/>
      <c r="C27" s="732"/>
      <c r="D27" s="20" t="s">
        <v>24</v>
      </c>
      <c r="E27" s="25">
        <v>73855</v>
      </c>
      <c r="F27" s="25">
        <v>35313</v>
      </c>
      <c r="G27" s="25">
        <v>38542</v>
      </c>
      <c r="H27" s="25">
        <v>47446</v>
      </c>
      <c r="I27" s="25">
        <v>22939</v>
      </c>
      <c r="J27" s="25">
        <v>24507</v>
      </c>
      <c r="K27" s="26">
        <v>64.239999999999995</v>
      </c>
      <c r="L27" s="26">
        <v>64.959999999999994</v>
      </c>
      <c r="M27" s="26">
        <v>63.59</v>
      </c>
    </row>
    <row r="28" spans="1:13" ht="18" customHeight="1">
      <c r="A28" s="12"/>
      <c r="B28" s="729" t="s">
        <v>26</v>
      </c>
      <c r="C28" s="730"/>
      <c r="D28" s="17" t="s">
        <v>23</v>
      </c>
      <c r="E28" s="23">
        <f t="shared" ref="E28:E33" si="0">SUM(F28:G28)</f>
        <v>74217</v>
      </c>
      <c r="F28" s="23">
        <v>35538</v>
      </c>
      <c r="G28" s="23">
        <v>38679</v>
      </c>
      <c r="H28" s="23">
        <f t="shared" ref="H28:H33" si="1">SUM(I28:J28)</f>
        <v>46029</v>
      </c>
      <c r="I28" s="23">
        <v>22366</v>
      </c>
      <c r="J28" s="23">
        <v>23663</v>
      </c>
      <c r="K28" s="24">
        <v>62.02</v>
      </c>
      <c r="L28" s="24">
        <v>62.94</v>
      </c>
      <c r="M28" s="24">
        <v>61.18</v>
      </c>
    </row>
    <row r="29" spans="1:13" ht="18" customHeight="1">
      <c r="A29" s="12"/>
      <c r="B29" s="731"/>
      <c r="C29" s="732"/>
      <c r="D29" s="20" t="s">
        <v>24</v>
      </c>
      <c r="E29" s="25">
        <f t="shared" si="0"/>
        <v>74217</v>
      </c>
      <c r="F29" s="25">
        <v>35538</v>
      </c>
      <c r="G29" s="25">
        <v>38679</v>
      </c>
      <c r="H29" s="25">
        <f t="shared" si="1"/>
        <v>46025</v>
      </c>
      <c r="I29" s="25">
        <v>22362</v>
      </c>
      <c r="J29" s="25">
        <v>23663</v>
      </c>
      <c r="K29" s="26">
        <v>62.01</v>
      </c>
      <c r="L29" s="26">
        <v>62.92</v>
      </c>
      <c r="M29" s="26">
        <v>61.18</v>
      </c>
    </row>
    <row r="30" spans="1:13" ht="18" customHeight="1">
      <c r="A30" s="12"/>
      <c r="B30" s="729" t="s">
        <v>27</v>
      </c>
      <c r="C30" s="730"/>
      <c r="D30" s="17" t="s">
        <v>23</v>
      </c>
      <c r="E30" s="23">
        <f t="shared" si="0"/>
        <v>74119</v>
      </c>
      <c r="F30" s="23">
        <v>35458</v>
      </c>
      <c r="G30" s="23">
        <v>38661</v>
      </c>
      <c r="H30" s="23">
        <f t="shared" si="1"/>
        <v>39470</v>
      </c>
      <c r="I30" s="23">
        <v>19297</v>
      </c>
      <c r="J30" s="23">
        <v>20173</v>
      </c>
      <c r="K30" s="24">
        <v>53.25</v>
      </c>
      <c r="L30" s="24">
        <v>54.42</v>
      </c>
      <c r="M30" s="24">
        <v>52.18</v>
      </c>
    </row>
    <row r="31" spans="1:13" ht="18" customHeight="1">
      <c r="A31" s="12"/>
      <c r="B31" s="731"/>
      <c r="C31" s="732"/>
      <c r="D31" s="20" t="s">
        <v>24</v>
      </c>
      <c r="E31" s="25">
        <f t="shared" si="0"/>
        <v>74119</v>
      </c>
      <c r="F31" s="25">
        <v>35458</v>
      </c>
      <c r="G31" s="25">
        <v>38661</v>
      </c>
      <c r="H31" s="25">
        <f t="shared" si="1"/>
        <v>39469</v>
      </c>
      <c r="I31" s="25">
        <v>19298</v>
      </c>
      <c r="J31" s="25">
        <v>20171</v>
      </c>
      <c r="K31" s="26">
        <v>53.25</v>
      </c>
      <c r="L31" s="26">
        <v>54.42</v>
      </c>
      <c r="M31" s="26">
        <v>52.17</v>
      </c>
    </row>
    <row r="32" spans="1:13" ht="18" customHeight="1">
      <c r="A32" s="12"/>
      <c r="B32" s="729" t="s">
        <v>28</v>
      </c>
      <c r="C32" s="730"/>
      <c r="D32" s="17" t="s">
        <v>23</v>
      </c>
      <c r="E32" s="23">
        <f t="shared" si="0"/>
        <v>75894</v>
      </c>
      <c r="F32" s="23">
        <v>36472</v>
      </c>
      <c r="G32" s="23">
        <v>39422</v>
      </c>
      <c r="H32" s="23">
        <f t="shared" si="1"/>
        <v>41573</v>
      </c>
      <c r="I32" s="23">
        <v>20199</v>
      </c>
      <c r="J32" s="23">
        <v>21374</v>
      </c>
      <c r="K32" s="24">
        <v>55.38</v>
      </c>
      <c r="L32" s="24">
        <v>54.22</v>
      </c>
      <c r="M32" s="24">
        <v>54.78</v>
      </c>
    </row>
    <row r="33" spans="1:13" ht="18" customHeight="1">
      <c r="A33" s="12"/>
      <c r="B33" s="731"/>
      <c r="C33" s="732"/>
      <c r="D33" s="20" t="s">
        <v>24</v>
      </c>
      <c r="E33" s="25">
        <f t="shared" si="0"/>
        <v>75894</v>
      </c>
      <c r="F33" s="25">
        <v>36472</v>
      </c>
      <c r="G33" s="25">
        <v>39422</v>
      </c>
      <c r="H33" s="25">
        <f t="shared" si="1"/>
        <v>41568</v>
      </c>
      <c r="I33" s="25">
        <v>20196</v>
      </c>
      <c r="J33" s="25">
        <v>21372</v>
      </c>
      <c r="K33" s="26">
        <v>55.37</v>
      </c>
      <c r="L33" s="26">
        <v>54.21</v>
      </c>
      <c r="M33" s="26">
        <v>54.77</v>
      </c>
    </row>
    <row r="34" spans="1:13" ht="15" customHeight="1">
      <c r="D34" s="38"/>
      <c r="M34" s="29" t="s">
        <v>19</v>
      </c>
    </row>
  </sheetData>
  <mergeCells count="20">
    <mergeCell ref="B6:C7"/>
    <mergeCell ref="B3:C5"/>
    <mergeCell ref="D3:D5"/>
    <mergeCell ref="E3:G3"/>
    <mergeCell ref="H3:J3"/>
    <mergeCell ref="K3:M3"/>
    <mergeCell ref="B8:C9"/>
    <mergeCell ref="B10:C11"/>
    <mergeCell ref="B12:C13"/>
    <mergeCell ref="B14:C15"/>
    <mergeCell ref="B21:C23"/>
    <mergeCell ref="B30:C31"/>
    <mergeCell ref="B32:C33"/>
    <mergeCell ref="E21:G21"/>
    <mergeCell ref="H21:J21"/>
    <mergeCell ref="K21:M21"/>
    <mergeCell ref="B24:C25"/>
    <mergeCell ref="B26:C27"/>
    <mergeCell ref="B28:C29"/>
    <mergeCell ref="D21:D23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/>
  </sheetViews>
  <sheetFormatPr defaultRowHeight="11.25"/>
  <cols>
    <col min="1" max="1" width="3.625" style="12" customWidth="1"/>
    <col min="2" max="2" width="9.625" style="75" customWidth="1"/>
    <col min="3" max="8" width="12.625" style="12" customWidth="1"/>
    <col min="9" max="9" width="8.625" style="12" customWidth="1"/>
    <col min="10" max="16384" width="9" style="12"/>
  </cols>
  <sheetData>
    <row r="1" spans="1:9" ht="30" customHeight="1">
      <c r="A1" s="345" t="s">
        <v>584</v>
      </c>
      <c r="B1" s="346"/>
      <c r="C1" s="347"/>
      <c r="D1" s="347"/>
      <c r="E1" s="347"/>
      <c r="F1" s="347"/>
      <c r="G1" s="347"/>
      <c r="H1" s="347"/>
      <c r="I1" s="347"/>
    </row>
    <row r="2" spans="1:9" ht="18" customHeight="1">
      <c r="B2" s="348"/>
      <c r="C2" s="347"/>
      <c r="D2" s="347"/>
      <c r="E2" s="347"/>
      <c r="F2" s="347"/>
      <c r="G2" s="347"/>
      <c r="H2" s="384" t="s">
        <v>585</v>
      </c>
      <c r="I2" s="347"/>
    </row>
    <row r="3" spans="1:9" ht="18" customHeight="1">
      <c r="B3" s="884" t="s">
        <v>586</v>
      </c>
      <c r="C3" s="890" t="s">
        <v>587</v>
      </c>
      <c r="D3" s="801"/>
      <c r="E3" s="891" t="s">
        <v>588</v>
      </c>
      <c r="F3" s="892"/>
      <c r="G3" s="891" t="s">
        <v>589</v>
      </c>
      <c r="H3" s="892"/>
    </row>
    <row r="4" spans="1:9" ht="18" customHeight="1">
      <c r="B4" s="885"/>
      <c r="C4" s="385" t="s">
        <v>590</v>
      </c>
      <c r="D4" s="386" t="s">
        <v>591</v>
      </c>
      <c r="E4" s="385" t="s">
        <v>590</v>
      </c>
      <c r="F4" s="386" t="s">
        <v>591</v>
      </c>
      <c r="G4" s="385" t="s">
        <v>590</v>
      </c>
      <c r="H4" s="386" t="s">
        <v>591</v>
      </c>
    </row>
    <row r="5" spans="1:9" s="36" customFormat="1" ht="24" customHeight="1">
      <c r="B5" s="356" t="s">
        <v>592</v>
      </c>
      <c r="C5" s="358">
        <f t="shared" ref="C5:H5" si="0">SUM(C6:C10)</f>
        <v>36764606</v>
      </c>
      <c r="D5" s="360">
        <f t="shared" si="0"/>
        <v>36702847</v>
      </c>
      <c r="E5" s="358">
        <f t="shared" si="0"/>
        <v>21299512</v>
      </c>
      <c r="F5" s="360">
        <f t="shared" si="0"/>
        <v>18968357</v>
      </c>
      <c r="G5" s="358">
        <f t="shared" si="0"/>
        <v>8570255</v>
      </c>
      <c r="H5" s="360">
        <f t="shared" si="0"/>
        <v>10246914</v>
      </c>
    </row>
    <row r="6" spans="1:9" ht="19.5" customHeight="1">
      <c r="B6" s="369" t="s">
        <v>593</v>
      </c>
      <c r="C6" s="371">
        <v>6012318</v>
      </c>
      <c r="D6" s="373">
        <v>4612684</v>
      </c>
      <c r="E6" s="371">
        <v>2761363</v>
      </c>
      <c r="F6" s="373">
        <v>1967241</v>
      </c>
      <c r="G6" s="371">
        <v>161008</v>
      </c>
      <c r="H6" s="373">
        <v>815254</v>
      </c>
    </row>
    <row r="7" spans="1:9" ht="19.5" customHeight="1">
      <c r="B7" s="369" t="s">
        <v>64</v>
      </c>
      <c r="C7" s="371">
        <v>8712460</v>
      </c>
      <c r="D7" s="373">
        <v>8847707</v>
      </c>
      <c r="E7" s="371">
        <v>5270733</v>
      </c>
      <c r="F7" s="373">
        <v>4891730</v>
      </c>
      <c r="G7" s="371">
        <v>5231151</v>
      </c>
      <c r="H7" s="373">
        <v>5501799</v>
      </c>
    </row>
    <row r="8" spans="1:9" ht="19.5" customHeight="1">
      <c r="B8" s="369" t="s">
        <v>65</v>
      </c>
      <c r="C8" s="371">
        <v>10173190</v>
      </c>
      <c r="D8" s="373">
        <v>10955845</v>
      </c>
      <c r="E8" s="371">
        <v>6395005</v>
      </c>
      <c r="F8" s="373">
        <v>6097875</v>
      </c>
      <c r="G8" s="371">
        <v>913838</v>
      </c>
      <c r="H8" s="373">
        <v>1137680</v>
      </c>
    </row>
    <row r="9" spans="1:9" ht="19.5" customHeight="1">
      <c r="B9" s="369" t="s">
        <v>66</v>
      </c>
      <c r="C9" s="371">
        <v>6574760</v>
      </c>
      <c r="D9" s="373">
        <v>6985939</v>
      </c>
      <c r="E9" s="371">
        <v>3787675</v>
      </c>
      <c r="F9" s="373">
        <v>3285484</v>
      </c>
      <c r="G9" s="371">
        <v>1946619</v>
      </c>
      <c r="H9" s="373">
        <v>2394811</v>
      </c>
    </row>
    <row r="10" spans="1:9" ht="19.5" customHeight="1">
      <c r="B10" s="374" t="s">
        <v>67</v>
      </c>
      <c r="C10" s="376">
        <v>5291878</v>
      </c>
      <c r="D10" s="378">
        <v>5300672</v>
      </c>
      <c r="E10" s="376">
        <v>3084736</v>
      </c>
      <c r="F10" s="378">
        <v>2726027</v>
      </c>
      <c r="G10" s="376">
        <v>317639</v>
      </c>
      <c r="H10" s="378">
        <v>397370</v>
      </c>
    </row>
    <row r="11" spans="1:9" s="36" customFormat="1" ht="24" customHeight="1">
      <c r="B11" s="379" t="s">
        <v>594</v>
      </c>
      <c r="C11" s="381">
        <v>34836711</v>
      </c>
      <c r="D11" s="383">
        <v>34092474</v>
      </c>
      <c r="E11" s="381">
        <v>16651287</v>
      </c>
      <c r="F11" s="383">
        <v>15880889</v>
      </c>
      <c r="G11" s="381">
        <v>9457893</v>
      </c>
      <c r="H11" s="383">
        <v>11575789</v>
      </c>
    </row>
    <row r="12" spans="1:9" s="36" customFormat="1" ht="24" customHeight="1">
      <c r="B12" s="379" t="s">
        <v>595</v>
      </c>
      <c r="C12" s="387">
        <v>32294384</v>
      </c>
      <c r="D12" s="388">
        <v>31258996</v>
      </c>
      <c r="E12" s="381">
        <v>17018689</v>
      </c>
      <c r="F12" s="383">
        <v>16382391</v>
      </c>
      <c r="G12" s="381">
        <v>10582689</v>
      </c>
      <c r="H12" s="383">
        <v>12125290</v>
      </c>
    </row>
    <row r="13" spans="1:9" s="36" customFormat="1" ht="24" customHeight="1">
      <c r="B13" s="379" t="s">
        <v>596</v>
      </c>
      <c r="C13" s="387">
        <v>33320811</v>
      </c>
      <c r="D13" s="388">
        <v>32462513</v>
      </c>
      <c r="E13" s="381">
        <v>9492385</v>
      </c>
      <c r="F13" s="383">
        <v>8869858</v>
      </c>
      <c r="G13" s="381">
        <v>10939241</v>
      </c>
      <c r="H13" s="383">
        <v>12775758</v>
      </c>
    </row>
    <row r="14" spans="1:9" s="36" customFormat="1" ht="24" customHeight="1">
      <c r="B14" s="379" t="s">
        <v>597</v>
      </c>
      <c r="C14" s="387">
        <v>32810903</v>
      </c>
      <c r="D14" s="388">
        <v>31960754</v>
      </c>
      <c r="E14" s="381">
        <v>8698508</v>
      </c>
      <c r="F14" s="388">
        <v>8425567</v>
      </c>
      <c r="G14" s="381">
        <v>10747932</v>
      </c>
      <c r="H14" s="383">
        <v>12449897</v>
      </c>
    </row>
    <row r="15" spans="1:9" s="36" customFormat="1" ht="24" customHeight="1">
      <c r="B15" s="379" t="s">
        <v>598</v>
      </c>
      <c r="C15" s="387">
        <v>34873018</v>
      </c>
      <c r="D15" s="388">
        <v>33889743</v>
      </c>
      <c r="E15" s="381">
        <v>8682905</v>
      </c>
      <c r="F15" s="388">
        <v>8481768</v>
      </c>
      <c r="G15" s="381">
        <v>8536295</v>
      </c>
      <c r="H15" s="383">
        <v>9973151</v>
      </c>
    </row>
    <row r="16" spans="1:9" s="36" customFormat="1" ht="24" customHeight="1">
      <c r="B16" s="379" t="s">
        <v>599</v>
      </c>
      <c r="C16" s="387">
        <v>35046696</v>
      </c>
      <c r="D16" s="388">
        <v>33998790</v>
      </c>
      <c r="E16" s="381">
        <v>9206521</v>
      </c>
      <c r="F16" s="388">
        <v>9039307</v>
      </c>
      <c r="G16" s="381">
        <v>8743775</v>
      </c>
      <c r="H16" s="383">
        <v>10110765</v>
      </c>
    </row>
    <row r="17" spans="2:12" s="36" customFormat="1" ht="24" customHeight="1">
      <c r="B17" s="379" t="s">
        <v>600</v>
      </c>
      <c r="C17" s="387">
        <v>36104987</v>
      </c>
      <c r="D17" s="388">
        <v>34636746</v>
      </c>
      <c r="E17" s="381">
        <v>9590385</v>
      </c>
      <c r="F17" s="388">
        <v>9280475</v>
      </c>
      <c r="G17" s="381">
        <v>8405624</v>
      </c>
      <c r="H17" s="383">
        <v>9909746</v>
      </c>
    </row>
    <row r="18" spans="2:12" s="36" customFormat="1" ht="24" customHeight="1">
      <c r="B18" s="379" t="s">
        <v>601</v>
      </c>
      <c r="C18" s="387">
        <v>37248675</v>
      </c>
      <c r="D18" s="388">
        <v>35731845</v>
      </c>
      <c r="E18" s="381">
        <v>9796656</v>
      </c>
      <c r="F18" s="388">
        <v>9393678</v>
      </c>
      <c r="G18" s="381">
        <v>8485327</v>
      </c>
      <c r="H18" s="383">
        <v>10144295</v>
      </c>
    </row>
    <row r="19" spans="2:12" s="36" customFormat="1" ht="24" customHeight="1">
      <c r="B19" s="379" t="s">
        <v>602</v>
      </c>
      <c r="C19" s="387">
        <v>37914392</v>
      </c>
      <c r="D19" s="388">
        <v>36895311</v>
      </c>
      <c r="E19" s="381">
        <v>9867297</v>
      </c>
      <c r="F19" s="388">
        <v>9583961</v>
      </c>
      <c r="G19" s="381">
        <v>16295961</v>
      </c>
      <c r="H19" s="383">
        <v>11877828</v>
      </c>
    </row>
    <row r="20" spans="2:12" s="36" customFormat="1" ht="24" customHeight="1">
      <c r="B20" s="379" t="s">
        <v>603</v>
      </c>
      <c r="C20" s="387">
        <v>38404969</v>
      </c>
      <c r="D20" s="388">
        <v>37350930</v>
      </c>
      <c r="E20" s="381">
        <v>10897356</v>
      </c>
      <c r="F20" s="388">
        <v>10688767</v>
      </c>
      <c r="G20" s="381">
        <v>9890237</v>
      </c>
      <c r="H20" s="383">
        <v>11467830</v>
      </c>
    </row>
    <row r="21" spans="2:12" s="36" customFormat="1" ht="24" customHeight="1">
      <c r="B21" s="379" t="s">
        <v>604</v>
      </c>
      <c r="C21" s="387">
        <v>41359891</v>
      </c>
      <c r="D21" s="388">
        <v>40556316</v>
      </c>
      <c r="E21" s="387">
        <v>10663660</v>
      </c>
      <c r="F21" s="388">
        <v>10423185</v>
      </c>
      <c r="G21" s="387">
        <v>9272087</v>
      </c>
      <c r="H21" s="388">
        <v>10681672</v>
      </c>
    </row>
    <row r="22" spans="2:12" ht="15" customHeight="1">
      <c r="B22" s="389" t="s">
        <v>605</v>
      </c>
      <c r="C22" s="347"/>
      <c r="F22" s="75"/>
      <c r="H22" s="346" t="s">
        <v>606</v>
      </c>
      <c r="I22" s="347"/>
    </row>
    <row r="23" spans="2:12" ht="15" customHeight="1">
      <c r="E23" s="390"/>
      <c r="F23" s="390"/>
      <c r="G23" s="390"/>
      <c r="H23" s="391"/>
      <c r="I23" s="392"/>
      <c r="J23" s="392"/>
      <c r="K23" s="392"/>
      <c r="L23" s="392"/>
    </row>
    <row r="24" spans="2:12">
      <c r="E24" s="390"/>
      <c r="F24" s="390"/>
      <c r="G24" s="390"/>
      <c r="H24" s="390"/>
      <c r="I24" s="392"/>
      <c r="J24" s="392"/>
      <c r="K24" s="392"/>
      <c r="L24" s="392"/>
    </row>
    <row r="25" spans="2:12">
      <c r="E25" s="390"/>
      <c r="F25" s="390"/>
      <c r="G25" s="390"/>
      <c r="H25" s="390"/>
      <c r="I25" s="392"/>
      <c r="J25" s="392"/>
      <c r="K25" s="392"/>
      <c r="L25" s="392"/>
    </row>
    <row r="26" spans="2:12">
      <c r="E26" s="390"/>
      <c r="F26" s="390"/>
      <c r="G26" s="390"/>
      <c r="H26" s="390"/>
      <c r="I26" s="392"/>
      <c r="J26" s="392"/>
      <c r="K26" s="392"/>
      <c r="L26" s="392"/>
    </row>
    <row r="27" spans="2:12">
      <c r="E27" s="390"/>
      <c r="F27" s="390"/>
      <c r="G27" s="390"/>
      <c r="H27" s="390"/>
      <c r="I27" s="392"/>
      <c r="J27" s="392"/>
      <c r="K27" s="392"/>
      <c r="L27" s="392"/>
    </row>
    <row r="28" spans="2:12">
      <c r="E28" s="390"/>
      <c r="F28" s="390"/>
      <c r="G28" s="390"/>
      <c r="H28" s="390"/>
      <c r="I28" s="392"/>
      <c r="J28" s="392"/>
      <c r="K28" s="392"/>
      <c r="L28" s="392"/>
    </row>
    <row r="29" spans="2:12">
      <c r="E29" s="390"/>
      <c r="F29" s="390"/>
      <c r="G29" s="390"/>
      <c r="H29" s="390"/>
      <c r="I29" s="392"/>
      <c r="J29" s="392"/>
      <c r="K29" s="392"/>
      <c r="L29" s="392"/>
    </row>
    <row r="30" spans="2:12">
      <c r="E30" s="390"/>
      <c r="F30" s="390"/>
      <c r="G30" s="390"/>
      <c r="H30" s="390"/>
      <c r="I30" s="392"/>
      <c r="J30" s="392"/>
      <c r="K30" s="392"/>
      <c r="L30" s="392"/>
    </row>
    <row r="31" spans="2:12">
      <c r="E31" s="390"/>
      <c r="F31" s="390"/>
      <c r="G31" s="390"/>
      <c r="H31" s="390"/>
      <c r="I31" s="392"/>
      <c r="J31" s="392"/>
      <c r="K31" s="392"/>
      <c r="L31" s="392"/>
    </row>
    <row r="32" spans="2:12">
      <c r="E32" s="393"/>
      <c r="F32" s="393"/>
      <c r="G32" s="393"/>
      <c r="H32" s="393"/>
      <c r="I32" s="392"/>
      <c r="J32" s="392"/>
      <c r="K32" s="392"/>
      <c r="L32" s="392"/>
    </row>
    <row r="33" spans="5:12">
      <c r="E33" s="393"/>
      <c r="F33" s="393"/>
      <c r="G33" s="394"/>
      <c r="H33" s="394"/>
      <c r="I33" s="392"/>
      <c r="J33" s="392"/>
      <c r="K33" s="392"/>
      <c r="L33" s="392"/>
    </row>
    <row r="34" spans="5:12">
      <c r="E34" s="395"/>
      <c r="F34" s="395"/>
      <c r="G34" s="395"/>
      <c r="H34" s="395"/>
      <c r="I34" s="392"/>
      <c r="J34" s="392"/>
      <c r="K34" s="392"/>
      <c r="L34" s="392"/>
    </row>
    <row r="35" spans="5:12">
      <c r="E35" s="396"/>
      <c r="F35" s="396"/>
      <c r="G35" s="396"/>
      <c r="H35" s="396"/>
    </row>
    <row r="36" spans="5:12">
      <c r="E36" s="395"/>
      <c r="F36" s="395"/>
      <c r="G36" s="395"/>
      <c r="H36" s="395"/>
    </row>
  </sheetData>
  <mergeCells count="4">
    <mergeCell ref="B3:B4"/>
    <mergeCell ref="C3:D3"/>
    <mergeCell ref="E3:F3"/>
    <mergeCell ref="G3:H3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&amp;C-149-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showGridLines="0" zoomScaleNormal="100" workbookViewId="0"/>
  </sheetViews>
  <sheetFormatPr defaultRowHeight="11.25"/>
  <cols>
    <col min="1" max="1" width="3.625" style="400" customWidth="1"/>
    <col min="2" max="2" width="9.625" style="423" customWidth="1"/>
    <col min="3" max="4" width="10.375" style="423" customWidth="1"/>
    <col min="5" max="8" width="10.375" style="400" customWidth="1"/>
    <col min="9" max="10" width="8.125" style="400" customWidth="1"/>
    <col min="11" max="12" width="7.625" style="400" customWidth="1"/>
    <col min="13" max="17" width="8.625" style="400" customWidth="1"/>
    <col min="18" max="16384" width="9" style="400"/>
  </cols>
  <sheetData>
    <row r="1" spans="1:11" ht="30" customHeight="1">
      <c r="A1" s="397" t="s">
        <v>607</v>
      </c>
      <c r="B1" s="398"/>
      <c r="C1" s="398"/>
      <c r="D1" s="398"/>
      <c r="E1" s="399"/>
      <c r="F1" s="399"/>
      <c r="G1" s="399"/>
      <c r="H1" s="399"/>
      <c r="I1" s="399"/>
      <c r="J1" s="399"/>
      <c r="K1" s="399"/>
    </row>
    <row r="2" spans="1:11" ht="18" customHeight="1">
      <c r="A2" s="401">
        <v>1</v>
      </c>
      <c r="B2" s="402" t="s">
        <v>608</v>
      </c>
      <c r="C2" s="402"/>
      <c r="D2" s="402"/>
      <c r="E2" s="399"/>
      <c r="F2" s="399"/>
      <c r="G2" s="399"/>
      <c r="H2" s="403" t="s">
        <v>585</v>
      </c>
      <c r="I2" s="399"/>
      <c r="K2" s="399"/>
    </row>
    <row r="3" spans="1:11" ht="15" hidden="1" customHeight="1">
      <c r="B3" s="893" t="s">
        <v>586</v>
      </c>
      <c r="C3" s="898" t="s">
        <v>609</v>
      </c>
      <c r="D3" s="899"/>
      <c r="E3" s="898" t="s">
        <v>610</v>
      </c>
      <c r="F3" s="899"/>
      <c r="G3" s="898" t="s">
        <v>611</v>
      </c>
      <c r="H3" s="899"/>
      <c r="I3" s="900" t="s">
        <v>612</v>
      </c>
      <c r="J3" s="901"/>
    </row>
    <row r="4" spans="1:11" ht="15" hidden="1" customHeight="1">
      <c r="B4" s="894"/>
      <c r="C4" s="404" t="s">
        <v>590</v>
      </c>
      <c r="D4" s="405" t="s">
        <v>591</v>
      </c>
      <c r="E4" s="404" t="s">
        <v>590</v>
      </c>
      <c r="F4" s="405" t="s">
        <v>591</v>
      </c>
      <c r="G4" s="404" t="s">
        <v>590</v>
      </c>
      <c r="H4" s="405" t="s">
        <v>591</v>
      </c>
      <c r="I4" s="404" t="s">
        <v>590</v>
      </c>
      <c r="J4" s="405" t="s">
        <v>591</v>
      </c>
    </row>
    <row r="5" spans="1:11" s="406" customFormat="1" ht="15" hidden="1" customHeight="1">
      <c r="B5" s="407" t="s">
        <v>592</v>
      </c>
      <c r="C5" s="408">
        <f t="shared" ref="C5:J5" si="0">SUM(C6:C10)</f>
        <v>8171001</v>
      </c>
      <c r="D5" s="409">
        <f t="shared" si="0"/>
        <v>6712445</v>
      </c>
      <c r="E5" s="408">
        <f t="shared" si="0"/>
        <v>9123203</v>
      </c>
      <c r="F5" s="409">
        <f t="shared" si="0"/>
        <v>8732286</v>
      </c>
      <c r="G5" s="408">
        <f t="shared" si="0"/>
        <v>62069</v>
      </c>
      <c r="H5" s="409">
        <f t="shared" si="0"/>
        <v>62069</v>
      </c>
      <c r="I5" s="408">
        <f t="shared" si="0"/>
        <v>3943238</v>
      </c>
      <c r="J5" s="409">
        <f t="shared" si="0"/>
        <v>3461557</v>
      </c>
    </row>
    <row r="6" spans="1:11" s="406" customFormat="1" ht="12" hidden="1" customHeight="1">
      <c r="B6" s="410" t="s">
        <v>593</v>
      </c>
      <c r="C6" s="411">
        <v>1611965</v>
      </c>
      <c r="D6" s="412">
        <v>817843</v>
      </c>
      <c r="E6" s="411">
        <v>1087329</v>
      </c>
      <c r="F6" s="412">
        <v>1087329</v>
      </c>
      <c r="G6" s="411">
        <v>62069</v>
      </c>
      <c r="H6" s="412">
        <v>62069</v>
      </c>
      <c r="I6" s="411"/>
      <c r="J6" s="412"/>
    </row>
    <row r="7" spans="1:11" ht="12" hidden="1" customHeight="1">
      <c r="B7" s="410" t="s">
        <v>64</v>
      </c>
      <c r="C7" s="411">
        <v>1802806</v>
      </c>
      <c r="D7" s="412">
        <v>1658762</v>
      </c>
      <c r="E7" s="411">
        <v>2394077</v>
      </c>
      <c r="F7" s="412">
        <v>2285084</v>
      </c>
      <c r="G7" s="411"/>
      <c r="H7" s="412"/>
      <c r="I7" s="411">
        <v>1073850</v>
      </c>
      <c r="J7" s="412">
        <v>947884</v>
      </c>
    </row>
    <row r="8" spans="1:11" ht="12" hidden="1" customHeight="1">
      <c r="B8" s="410" t="s">
        <v>65</v>
      </c>
      <c r="C8" s="411">
        <v>2120326</v>
      </c>
      <c r="D8" s="412">
        <v>2184560</v>
      </c>
      <c r="E8" s="411">
        <v>2505669</v>
      </c>
      <c r="F8" s="412">
        <v>2370030</v>
      </c>
      <c r="G8" s="411"/>
      <c r="H8" s="412"/>
      <c r="I8" s="411">
        <v>1769010</v>
      </c>
      <c r="J8" s="412">
        <v>1543285</v>
      </c>
    </row>
    <row r="9" spans="1:11" ht="12" hidden="1" customHeight="1">
      <c r="B9" s="410" t="s">
        <v>66</v>
      </c>
      <c r="C9" s="411">
        <v>1796526</v>
      </c>
      <c r="D9" s="412">
        <v>1391935</v>
      </c>
      <c r="E9" s="411">
        <v>1959329</v>
      </c>
      <c r="F9" s="412">
        <v>1862134</v>
      </c>
      <c r="G9" s="411"/>
      <c r="H9" s="412"/>
      <c r="I9" s="411">
        <v>31820</v>
      </c>
      <c r="J9" s="412">
        <v>31415</v>
      </c>
    </row>
    <row r="10" spans="1:11" ht="12" hidden="1" customHeight="1">
      <c r="B10" s="413" t="s">
        <v>67</v>
      </c>
      <c r="C10" s="414">
        <v>839378</v>
      </c>
      <c r="D10" s="415">
        <v>659345</v>
      </c>
      <c r="E10" s="414">
        <v>1176799</v>
      </c>
      <c r="F10" s="415">
        <v>1127709</v>
      </c>
      <c r="G10" s="414"/>
      <c r="H10" s="415"/>
      <c r="I10" s="414">
        <v>1068558</v>
      </c>
      <c r="J10" s="415">
        <v>938973</v>
      </c>
    </row>
    <row r="11" spans="1:11" s="406" customFormat="1" ht="15" hidden="1" customHeight="1">
      <c r="B11" s="416" t="s">
        <v>594</v>
      </c>
      <c r="C11" s="387">
        <v>7784920</v>
      </c>
      <c r="D11" s="388">
        <v>7014522</v>
      </c>
      <c r="E11" s="387">
        <v>8683865</v>
      </c>
      <c r="F11" s="388">
        <v>8683865</v>
      </c>
      <c r="G11" s="387">
        <v>182502</v>
      </c>
      <c r="H11" s="388">
        <v>182502</v>
      </c>
      <c r="I11" s="387">
        <v>0</v>
      </c>
      <c r="J11" s="388">
        <v>0</v>
      </c>
    </row>
    <row r="12" spans="1:11" s="406" customFormat="1" ht="14.1" hidden="1" customHeight="1">
      <c r="B12" s="416" t="s">
        <v>595</v>
      </c>
      <c r="C12" s="387">
        <v>8258360</v>
      </c>
      <c r="D12" s="388">
        <v>7622062</v>
      </c>
      <c r="E12" s="387">
        <v>8610274</v>
      </c>
      <c r="F12" s="388">
        <v>8610274</v>
      </c>
      <c r="G12" s="387">
        <v>150055</v>
      </c>
      <c r="H12" s="388">
        <v>150055</v>
      </c>
      <c r="I12" s="387">
        <v>0</v>
      </c>
      <c r="J12" s="388">
        <v>0</v>
      </c>
    </row>
    <row r="13" spans="1:11" s="406" customFormat="1" ht="9" hidden="1" customHeight="1">
      <c r="B13" s="417"/>
      <c r="C13" s="418"/>
      <c r="D13" s="418"/>
      <c r="E13" s="418"/>
      <c r="F13" s="418"/>
      <c r="G13" s="418"/>
      <c r="H13" s="418"/>
      <c r="I13" s="418"/>
      <c r="J13" s="418"/>
    </row>
    <row r="14" spans="1:11" ht="15" customHeight="1">
      <c r="B14" s="893" t="s">
        <v>586</v>
      </c>
      <c r="C14" s="898" t="s">
        <v>609</v>
      </c>
      <c r="D14" s="899"/>
      <c r="E14" s="898" t="s">
        <v>610</v>
      </c>
      <c r="F14" s="899"/>
      <c r="G14" s="900" t="s">
        <v>612</v>
      </c>
      <c r="H14" s="901"/>
      <c r="I14" s="902"/>
      <c r="J14" s="902"/>
    </row>
    <row r="15" spans="1:11" ht="15" customHeight="1">
      <c r="B15" s="894"/>
      <c r="C15" s="404" t="s">
        <v>590</v>
      </c>
      <c r="D15" s="405" t="s">
        <v>591</v>
      </c>
      <c r="E15" s="404" t="s">
        <v>590</v>
      </c>
      <c r="F15" s="405" t="s">
        <v>591</v>
      </c>
      <c r="G15" s="404" t="s">
        <v>590</v>
      </c>
      <c r="H15" s="405" t="s">
        <v>591</v>
      </c>
      <c r="I15" s="419"/>
      <c r="J15" s="419"/>
    </row>
    <row r="16" spans="1:11" s="406" customFormat="1" ht="14.1" hidden="1" customHeight="1">
      <c r="B16" s="416" t="s">
        <v>613</v>
      </c>
      <c r="C16" s="387">
        <v>7965982</v>
      </c>
      <c r="D16" s="388">
        <v>7344847</v>
      </c>
      <c r="E16" s="387">
        <v>803495</v>
      </c>
      <c r="F16" s="388">
        <v>803495</v>
      </c>
      <c r="G16" s="420">
        <v>0</v>
      </c>
      <c r="H16" s="421">
        <v>0</v>
      </c>
      <c r="I16" s="418"/>
      <c r="J16" s="418"/>
    </row>
    <row r="17" spans="2:10" s="406" customFormat="1" ht="14.1" hidden="1" customHeight="1">
      <c r="B17" s="416" t="s">
        <v>614</v>
      </c>
      <c r="C17" s="387">
        <v>7939821</v>
      </c>
      <c r="D17" s="388">
        <v>7667529</v>
      </c>
      <c r="E17" s="387">
        <v>24947</v>
      </c>
      <c r="F17" s="388">
        <v>24947</v>
      </c>
      <c r="G17" s="420">
        <v>0</v>
      </c>
      <c r="H17" s="421">
        <v>0</v>
      </c>
      <c r="I17" s="418"/>
      <c r="J17" s="418"/>
    </row>
    <row r="18" spans="2:10" s="406" customFormat="1" ht="14.1" customHeight="1">
      <c r="B18" s="416" t="s">
        <v>615</v>
      </c>
      <c r="C18" s="387">
        <v>7924157</v>
      </c>
      <c r="D18" s="388">
        <v>7725795</v>
      </c>
      <c r="E18" s="387">
        <v>6171</v>
      </c>
      <c r="F18" s="388">
        <v>6171</v>
      </c>
      <c r="G18" s="420">
        <v>0</v>
      </c>
      <c r="H18" s="421">
        <v>0</v>
      </c>
      <c r="I18" s="418"/>
      <c r="J18" s="418"/>
    </row>
    <row r="19" spans="2:10" s="406" customFormat="1" ht="14.1" customHeight="1">
      <c r="B19" s="416" t="s">
        <v>616</v>
      </c>
      <c r="C19" s="387">
        <v>8436947</v>
      </c>
      <c r="D19" s="388">
        <v>8272416</v>
      </c>
      <c r="E19" s="420" t="s">
        <v>617</v>
      </c>
      <c r="F19" s="421" t="s">
        <v>617</v>
      </c>
      <c r="G19" s="420">
        <v>0</v>
      </c>
      <c r="H19" s="421">
        <v>0</v>
      </c>
      <c r="I19" s="418"/>
      <c r="J19" s="418"/>
    </row>
    <row r="20" spans="2:10" s="406" customFormat="1" ht="14.1" customHeight="1">
      <c r="B20" s="416" t="s">
        <v>618</v>
      </c>
      <c r="C20" s="387">
        <v>8791074</v>
      </c>
      <c r="D20" s="388">
        <v>8484669</v>
      </c>
      <c r="E20" s="420" t="s">
        <v>617</v>
      </c>
      <c r="F20" s="421" t="s">
        <v>617</v>
      </c>
      <c r="G20" s="420">
        <v>0</v>
      </c>
      <c r="H20" s="421">
        <v>0</v>
      </c>
      <c r="I20" s="418"/>
      <c r="J20" s="418"/>
    </row>
    <row r="21" spans="2:10" s="406" customFormat="1" ht="14.1" customHeight="1">
      <c r="B21" s="416" t="s">
        <v>619</v>
      </c>
      <c r="C21" s="387">
        <v>8986059</v>
      </c>
      <c r="D21" s="388">
        <v>8585517</v>
      </c>
      <c r="E21" s="420" t="s">
        <v>617</v>
      </c>
      <c r="F21" s="421" t="s">
        <v>617</v>
      </c>
      <c r="G21" s="420">
        <v>0</v>
      </c>
      <c r="H21" s="421">
        <v>0</v>
      </c>
      <c r="I21" s="418"/>
      <c r="J21" s="418"/>
    </row>
    <row r="22" spans="2:10" s="406" customFormat="1" ht="14.1" customHeight="1">
      <c r="B22" s="416" t="s">
        <v>620</v>
      </c>
      <c r="C22" s="387">
        <v>9050327</v>
      </c>
      <c r="D22" s="388">
        <v>8767715</v>
      </c>
      <c r="E22" s="420" t="s">
        <v>617</v>
      </c>
      <c r="F22" s="421" t="s">
        <v>617</v>
      </c>
      <c r="G22" s="420">
        <v>0</v>
      </c>
      <c r="H22" s="421">
        <v>0</v>
      </c>
      <c r="I22" s="418"/>
      <c r="J22" s="418"/>
    </row>
    <row r="23" spans="2:10" s="406" customFormat="1" ht="14.1" customHeight="1">
      <c r="B23" s="416" t="s">
        <v>621</v>
      </c>
      <c r="C23" s="387">
        <v>10091314</v>
      </c>
      <c r="D23" s="388">
        <v>9883660</v>
      </c>
      <c r="E23" s="420" t="s">
        <v>617</v>
      </c>
      <c r="F23" s="421" t="s">
        <v>617</v>
      </c>
      <c r="G23" s="420">
        <v>0</v>
      </c>
      <c r="H23" s="421">
        <v>0</v>
      </c>
      <c r="I23" s="418"/>
      <c r="J23" s="418"/>
    </row>
    <row r="24" spans="2:10" s="406" customFormat="1" ht="14.1" customHeight="1">
      <c r="B24" s="416" t="s">
        <v>622</v>
      </c>
      <c r="C24" s="387">
        <v>9828498</v>
      </c>
      <c r="D24" s="388">
        <v>9588701</v>
      </c>
      <c r="E24" s="420" t="s">
        <v>617</v>
      </c>
      <c r="F24" s="421" t="s">
        <v>617</v>
      </c>
      <c r="G24" s="420">
        <v>0</v>
      </c>
      <c r="H24" s="421">
        <v>0</v>
      </c>
      <c r="I24" s="418"/>
      <c r="J24" s="418"/>
    </row>
    <row r="25" spans="2:10" s="406" customFormat="1" ht="11.25" customHeight="1">
      <c r="B25" s="417"/>
      <c r="C25" s="418"/>
      <c r="D25" s="418"/>
      <c r="G25" s="418"/>
      <c r="H25" s="418"/>
      <c r="I25" s="418"/>
      <c r="J25" s="418"/>
    </row>
    <row r="26" spans="2:10" ht="15" customHeight="1">
      <c r="B26" s="893" t="s">
        <v>586</v>
      </c>
      <c r="C26" s="898" t="s">
        <v>623</v>
      </c>
      <c r="D26" s="899"/>
    </row>
    <row r="27" spans="2:10" ht="15" customHeight="1">
      <c r="B27" s="894"/>
      <c r="C27" s="404" t="s">
        <v>590</v>
      </c>
      <c r="D27" s="405" t="s">
        <v>591</v>
      </c>
    </row>
    <row r="28" spans="2:10" s="406" customFormat="1" ht="14.1" hidden="1" customHeight="1">
      <c r="B28" s="416" t="s">
        <v>596</v>
      </c>
      <c r="C28" s="387">
        <v>722908</v>
      </c>
      <c r="D28" s="388">
        <v>721516</v>
      </c>
    </row>
    <row r="29" spans="2:10" s="406" customFormat="1" ht="14.1" hidden="1" customHeight="1">
      <c r="B29" s="416" t="s">
        <v>614</v>
      </c>
      <c r="C29" s="387">
        <v>758687</v>
      </c>
      <c r="D29" s="388">
        <v>758038</v>
      </c>
      <c r="E29" s="422"/>
    </row>
    <row r="30" spans="2:10" s="406" customFormat="1" ht="14.1" customHeight="1">
      <c r="B30" s="416" t="s">
        <v>615</v>
      </c>
      <c r="C30" s="387">
        <v>752577</v>
      </c>
      <c r="D30" s="388">
        <v>749802</v>
      </c>
      <c r="E30" s="422"/>
    </row>
    <row r="31" spans="2:10" s="406" customFormat="1" ht="14.1" customHeight="1">
      <c r="B31" s="416" t="s">
        <v>616</v>
      </c>
      <c r="C31" s="387">
        <v>769574</v>
      </c>
      <c r="D31" s="388">
        <v>766891</v>
      </c>
      <c r="E31" s="422"/>
    </row>
    <row r="32" spans="2:10" s="406" customFormat="1" ht="14.1" customHeight="1">
      <c r="B32" s="416" t="s">
        <v>618</v>
      </c>
      <c r="C32" s="387">
        <v>799311</v>
      </c>
      <c r="D32" s="388">
        <v>795806</v>
      </c>
      <c r="E32" s="422"/>
    </row>
    <row r="33" spans="1:10" s="406" customFormat="1" ht="14.1" customHeight="1">
      <c r="B33" s="416" t="s">
        <v>619</v>
      </c>
      <c r="C33" s="387">
        <v>810597</v>
      </c>
      <c r="D33" s="388">
        <v>808162</v>
      </c>
    </row>
    <row r="34" spans="1:10" s="406" customFormat="1" ht="14.1" customHeight="1">
      <c r="B34" s="416" t="s">
        <v>620</v>
      </c>
      <c r="C34" s="387">
        <v>816970</v>
      </c>
      <c r="D34" s="388">
        <v>816246</v>
      </c>
      <c r="E34" s="422"/>
    </row>
    <row r="35" spans="1:10" s="406" customFormat="1" ht="14.1" customHeight="1">
      <c r="B35" s="416" t="s">
        <v>621</v>
      </c>
      <c r="C35" s="387">
        <v>806042</v>
      </c>
      <c r="D35" s="388">
        <v>805107</v>
      </c>
      <c r="E35" s="422"/>
    </row>
    <row r="36" spans="1:10" s="406" customFormat="1" ht="14.1" customHeight="1">
      <c r="B36" s="416" t="s">
        <v>622</v>
      </c>
      <c r="C36" s="387">
        <v>835162</v>
      </c>
      <c r="D36" s="388">
        <v>834484</v>
      </c>
      <c r="E36" s="422" t="s">
        <v>624</v>
      </c>
    </row>
    <row r="37" spans="1:10" s="406" customFormat="1" ht="8.25" customHeight="1">
      <c r="B37" s="417"/>
      <c r="C37" s="418"/>
      <c r="D37" s="418"/>
      <c r="E37" s="418"/>
      <c r="F37" s="418"/>
      <c r="G37" s="418"/>
      <c r="H37" s="418"/>
      <c r="I37" s="418"/>
    </row>
    <row r="38" spans="1:10" ht="18" customHeight="1">
      <c r="A38" s="401">
        <v>2</v>
      </c>
      <c r="B38" s="401" t="s">
        <v>625</v>
      </c>
    </row>
    <row r="39" spans="1:10" ht="15" customHeight="1">
      <c r="B39" s="400" t="s">
        <v>626</v>
      </c>
      <c r="H39" s="403"/>
      <c r="J39" s="403" t="s">
        <v>585</v>
      </c>
    </row>
    <row r="40" spans="1:10" ht="15" customHeight="1">
      <c r="B40" s="893" t="s">
        <v>586</v>
      </c>
      <c r="C40" s="895" t="s">
        <v>627</v>
      </c>
      <c r="D40" s="895"/>
      <c r="E40" s="896" t="s">
        <v>628</v>
      </c>
      <c r="F40" s="897"/>
      <c r="G40" s="896" t="s">
        <v>629</v>
      </c>
      <c r="H40" s="897"/>
      <c r="I40" s="896" t="s">
        <v>630</v>
      </c>
      <c r="J40" s="897"/>
    </row>
    <row r="41" spans="1:10" ht="15" customHeight="1">
      <c r="B41" s="894"/>
      <c r="C41" s="404" t="s">
        <v>631</v>
      </c>
      <c r="D41" s="424" t="s">
        <v>632</v>
      </c>
      <c r="E41" s="404" t="s">
        <v>631</v>
      </c>
      <c r="F41" s="424" t="s">
        <v>632</v>
      </c>
      <c r="G41" s="404" t="s">
        <v>631</v>
      </c>
      <c r="H41" s="424" t="s">
        <v>632</v>
      </c>
      <c r="I41" s="404" t="s">
        <v>631</v>
      </c>
      <c r="J41" s="424" t="s">
        <v>632</v>
      </c>
    </row>
    <row r="42" spans="1:10" ht="15" hidden="1" customHeight="1">
      <c r="B42" s="407" t="s">
        <v>592</v>
      </c>
      <c r="C42" s="408">
        <f>+E42+G42</f>
        <v>2244286</v>
      </c>
      <c r="D42" s="409">
        <f>+F42+H42</f>
        <v>3012614</v>
      </c>
      <c r="E42" s="408">
        <f>SUM(E43:E47)</f>
        <v>1911796</v>
      </c>
      <c r="F42" s="409">
        <f>SUM(F43:F47)</f>
        <v>1886123</v>
      </c>
      <c r="G42" s="408">
        <f>SUM(G43:G47)</f>
        <v>332490</v>
      </c>
      <c r="H42" s="409">
        <f>SUM(H43:H47)</f>
        <v>1126491</v>
      </c>
      <c r="I42" s="408">
        <f>SUM(I43:I44)</f>
        <v>108704</v>
      </c>
      <c r="J42" s="409">
        <f>SUM(J43:J44)</f>
        <v>708008</v>
      </c>
    </row>
    <row r="43" spans="1:10" ht="12" hidden="1" customHeight="1">
      <c r="B43" s="410" t="s">
        <v>593</v>
      </c>
      <c r="C43" s="411">
        <f t="shared" ref="C43:D47" si="1">+E43+G43+I43+K43</f>
        <v>110862</v>
      </c>
      <c r="D43" s="412">
        <f t="shared" si="1"/>
        <v>738190</v>
      </c>
      <c r="E43" s="425">
        <v>2158</v>
      </c>
      <c r="F43" s="426">
        <v>30182</v>
      </c>
      <c r="G43" s="425">
        <v>0</v>
      </c>
      <c r="H43" s="426">
        <v>0</v>
      </c>
      <c r="I43" s="425">
        <v>108704</v>
      </c>
      <c r="J43" s="426">
        <v>708008</v>
      </c>
    </row>
    <row r="44" spans="1:10" ht="12" hidden="1" customHeight="1">
      <c r="B44" s="410" t="s">
        <v>64</v>
      </c>
      <c r="C44" s="411">
        <f t="shared" si="1"/>
        <v>614251</v>
      </c>
      <c r="D44" s="412">
        <f t="shared" si="1"/>
        <v>894302</v>
      </c>
      <c r="E44" s="425">
        <v>542298</v>
      </c>
      <c r="F44" s="426">
        <v>491149</v>
      </c>
      <c r="G44" s="425">
        <v>71953</v>
      </c>
      <c r="H44" s="426">
        <v>403153</v>
      </c>
      <c r="I44" s="427">
        <v>0</v>
      </c>
      <c r="J44" s="428">
        <v>0</v>
      </c>
    </row>
    <row r="45" spans="1:10" ht="12" hidden="1" customHeight="1">
      <c r="B45" s="410" t="s">
        <v>65</v>
      </c>
      <c r="C45" s="411">
        <f t="shared" si="1"/>
        <v>863671</v>
      </c>
      <c r="D45" s="412">
        <f t="shared" si="1"/>
        <v>1069911</v>
      </c>
      <c r="E45" s="425">
        <v>633438</v>
      </c>
      <c r="F45" s="426">
        <v>592796</v>
      </c>
      <c r="G45" s="425">
        <v>230233</v>
      </c>
      <c r="H45" s="426">
        <v>477115</v>
      </c>
      <c r="I45" s="387">
        <v>0</v>
      </c>
      <c r="J45" s="388">
        <v>0</v>
      </c>
    </row>
    <row r="46" spans="1:10" ht="12" hidden="1" customHeight="1">
      <c r="B46" s="410" t="s">
        <v>66</v>
      </c>
      <c r="C46" s="411">
        <f t="shared" si="1"/>
        <v>446567</v>
      </c>
      <c r="D46" s="412">
        <f t="shared" si="1"/>
        <v>620849</v>
      </c>
      <c r="E46" s="425">
        <v>420767</v>
      </c>
      <c r="F46" s="426">
        <v>474570</v>
      </c>
      <c r="G46" s="425">
        <v>25800</v>
      </c>
      <c r="H46" s="426">
        <v>146279</v>
      </c>
      <c r="I46" s="387">
        <v>0</v>
      </c>
      <c r="J46" s="388">
        <v>0</v>
      </c>
    </row>
    <row r="47" spans="1:10" ht="12" hidden="1" customHeight="1">
      <c r="B47" s="413" t="s">
        <v>67</v>
      </c>
      <c r="C47" s="414">
        <f t="shared" si="1"/>
        <v>317639</v>
      </c>
      <c r="D47" s="415">
        <f t="shared" si="1"/>
        <v>397370</v>
      </c>
      <c r="E47" s="429">
        <v>313135</v>
      </c>
      <c r="F47" s="430">
        <v>297426</v>
      </c>
      <c r="G47" s="429">
        <v>4504</v>
      </c>
      <c r="H47" s="430">
        <v>99944</v>
      </c>
      <c r="I47" s="387">
        <v>0</v>
      </c>
      <c r="J47" s="388">
        <v>0</v>
      </c>
    </row>
    <row r="48" spans="1:10" ht="14.25" hidden="1" customHeight="1">
      <c r="B48" s="416" t="s">
        <v>594</v>
      </c>
      <c r="C48" s="387">
        <f>E48+G48</f>
        <v>1729624</v>
      </c>
      <c r="D48" s="388">
        <f>F48+H48</f>
        <v>2366299</v>
      </c>
      <c r="E48" s="387">
        <v>1688711</v>
      </c>
      <c r="F48" s="388">
        <v>1869458</v>
      </c>
      <c r="G48" s="387">
        <v>40913</v>
      </c>
      <c r="H48" s="388">
        <v>496841</v>
      </c>
      <c r="I48" s="387">
        <v>0</v>
      </c>
      <c r="J48" s="388">
        <v>0</v>
      </c>
    </row>
    <row r="49" spans="2:10" ht="14.1" hidden="1" customHeight="1">
      <c r="B49" s="416" t="s">
        <v>595</v>
      </c>
      <c r="C49" s="387">
        <v>1958086</v>
      </c>
      <c r="D49" s="388">
        <v>2427725</v>
      </c>
      <c r="E49" s="387">
        <v>1817115</v>
      </c>
      <c r="F49" s="388">
        <v>1837230</v>
      </c>
      <c r="G49" s="387">
        <v>140971</v>
      </c>
      <c r="H49" s="388">
        <v>590495</v>
      </c>
      <c r="I49" s="387">
        <v>0</v>
      </c>
      <c r="J49" s="388">
        <v>0</v>
      </c>
    </row>
    <row r="50" spans="2:10" ht="14.1" hidden="1" customHeight="1">
      <c r="B50" s="416" t="s">
        <v>596</v>
      </c>
      <c r="C50" s="387">
        <f t="shared" ref="C50:D58" si="2">E50+G50</f>
        <v>2073341</v>
      </c>
      <c r="D50" s="388">
        <f t="shared" si="2"/>
        <v>3055218</v>
      </c>
      <c r="E50" s="387">
        <v>1757297</v>
      </c>
      <c r="F50" s="388">
        <v>1787211</v>
      </c>
      <c r="G50" s="387">
        <v>316044</v>
      </c>
      <c r="H50" s="388">
        <v>1268007</v>
      </c>
      <c r="I50" s="387">
        <v>0</v>
      </c>
      <c r="J50" s="388">
        <v>0</v>
      </c>
    </row>
    <row r="51" spans="2:10" ht="14.1" hidden="1" customHeight="1">
      <c r="B51" s="416" t="s">
        <v>597</v>
      </c>
      <c r="C51" s="387">
        <f t="shared" si="2"/>
        <v>2426867</v>
      </c>
      <c r="D51" s="388">
        <f t="shared" si="2"/>
        <v>2916161</v>
      </c>
      <c r="E51" s="387">
        <v>1734789</v>
      </c>
      <c r="F51" s="388">
        <v>1768734</v>
      </c>
      <c r="G51" s="387">
        <v>692078</v>
      </c>
      <c r="H51" s="388">
        <v>1147427</v>
      </c>
      <c r="I51" s="387">
        <v>0</v>
      </c>
      <c r="J51" s="388">
        <v>0</v>
      </c>
    </row>
    <row r="52" spans="2:10" ht="14.1" customHeight="1">
      <c r="B52" s="416" t="s">
        <v>598</v>
      </c>
      <c r="C52" s="387">
        <f t="shared" si="2"/>
        <v>1939545</v>
      </c>
      <c r="D52" s="388">
        <f t="shared" si="2"/>
        <v>2143872</v>
      </c>
      <c r="E52" s="387">
        <v>1728890</v>
      </c>
      <c r="F52" s="388">
        <v>1611528</v>
      </c>
      <c r="G52" s="387">
        <v>210655</v>
      </c>
      <c r="H52" s="388">
        <v>532344</v>
      </c>
      <c r="I52" s="387">
        <v>0</v>
      </c>
      <c r="J52" s="388">
        <v>0</v>
      </c>
    </row>
    <row r="53" spans="2:10" ht="14.1" customHeight="1">
      <c r="B53" s="416" t="s">
        <v>599</v>
      </c>
      <c r="C53" s="387">
        <f t="shared" si="2"/>
        <v>1923246</v>
      </c>
      <c r="D53" s="388">
        <f t="shared" si="2"/>
        <v>2172986</v>
      </c>
      <c r="E53" s="387">
        <v>1730520</v>
      </c>
      <c r="F53" s="388">
        <v>1601426</v>
      </c>
      <c r="G53" s="387">
        <v>192726</v>
      </c>
      <c r="H53" s="388">
        <v>571560</v>
      </c>
      <c r="I53" s="387">
        <v>0</v>
      </c>
      <c r="J53" s="388">
        <v>0</v>
      </c>
    </row>
    <row r="54" spans="2:10" ht="14.1" customHeight="1">
      <c r="B54" s="416" t="s">
        <v>600</v>
      </c>
      <c r="C54" s="387">
        <f t="shared" si="2"/>
        <v>1888021</v>
      </c>
      <c r="D54" s="388">
        <f t="shared" si="2"/>
        <v>2111287</v>
      </c>
      <c r="E54" s="387">
        <v>1727081</v>
      </c>
      <c r="F54" s="388">
        <v>1648021</v>
      </c>
      <c r="G54" s="387">
        <v>160940</v>
      </c>
      <c r="H54" s="388">
        <v>463266</v>
      </c>
      <c r="I54" s="387">
        <v>0</v>
      </c>
      <c r="J54" s="388">
        <v>0</v>
      </c>
    </row>
    <row r="55" spans="2:10" ht="14.1" customHeight="1">
      <c r="B55" s="416" t="s">
        <v>601</v>
      </c>
      <c r="C55" s="387">
        <f t="shared" si="2"/>
        <v>2254358</v>
      </c>
      <c r="D55" s="388">
        <f t="shared" si="2"/>
        <v>2587699</v>
      </c>
      <c r="E55" s="387">
        <v>1687603</v>
      </c>
      <c r="F55" s="388">
        <v>1685611</v>
      </c>
      <c r="G55" s="387">
        <v>566755</v>
      </c>
      <c r="H55" s="388">
        <v>902088</v>
      </c>
      <c r="I55" s="387">
        <v>0</v>
      </c>
      <c r="J55" s="388">
        <v>0</v>
      </c>
    </row>
    <row r="56" spans="2:10" ht="14.1" customHeight="1">
      <c r="B56" s="416" t="s">
        <v>602</v>
      </c>
      <c r="C56" s="387">
        <f t="shared" si="2"/>
        <v>2487870</v>
      </c>
      <c r="D56" s="388">
        <f t="shared" si="2"/>
        <v>2858550</v>
      </c>
      <c r="E56" s="387">
        <v>1868182</v>
      </c>
      <c r="F56" s="388">
        <v>1850363</v>
      </c>
      <c r="G56" s="387">
        <v>619688</v>
      </c>
      <c r="H56" s="388">
        <v>1008187</v>
      </c>
      <c r="I56" s="387">
        <v>0</v>
      </c>
      <c r="J56" s="388">
        <v>0</v>
      </c>
    </row>
    <row r="57" spans="2:10" ht="14.1" customHeight="1">
      <c r="B57" s="416" t="s">
        <v>603</v>
      </c>
      <c r="C57" s="387">
        <f t="shared" si="2"/>
        <v>2217928</v>
      </c>
      <c r="D57" s="388">
        <f t="shared" si="2"/>
        <v>2744254</v>
      </c>
      <c r="E57" s="387">
        <v>1850243</v>
      </c>
      <c r="F57" s="388">
        <v>1923021</v>
      </c>
      <c r="G57" s="387">
        <v>367685</v>
      </c>
      <c r="H57" s="388">
        <v>821233</v>
      </c>
      <c r="I57" s="387">
        <v>0</v>
      </c>
      <c r="J57" s="388">
        <v>0</v>
      </c>
    </row>
    <row r="58" spans="2:10" ht="14.1" customHeight="1">
      <c r="B58" s="416" t="s">
        <v>604</v>
      </c>
      <c r="C58" s="387">
        <f t="shared" si="2"/>
        <v>2254561</v>
      </c>
      <c r="D58" s="388">
        <f t="shared" si="2"/>
        <v>2586985</v>
      </c>
      <c r="E58" s="387">
        <v>1864721</v>
      </c>
      <c r="F58" s="388">
        <v>1785465</v>
      </c>
      <c r="G58" s="387">
        <v>389840</v>
      </c>
      <c r="H58" s="388">
        <v>801520</v>
      </c>
      <c r="I58" s="387">
        <v>0</v>
      </c>
      <c r="J58" s="388">
        <v>0</v>
      </c>
    </row>
    <row r="59" spans="2:10" ht="21" customHeight="1">
      <c r="B59" s="400"/>
      <c r="I59" s="431"/>
      <c r="J59" s="432" t="s">
        <v>633</v>
      </c>
    </row>
    <row r="60" spans="2:10" ht="15" customHeight="1">
      <c r="B60" s="400" t="s">
        <v>634</v>
      </c>
      <c r="J60" s="403" t="s">
        <v>585</v>
      </c>
    </row>
    <row r="61" spans="2:10" ht="15" customHeight="1">
      <c r="B61" s="893" t="s">
        <v>586</v>
      </c>
      <c r="C61" s="895" t="s">
        <v>627</v>
      </c>
      <c r="D61" s="895"/>
      <c r="E61" s="896" t="s">
        <v>628</v>
      </c>
      <c r="F61" s="897"/>
      <c r="G61" s="896" t="s">
        <v>629</v>
      </c>
      <c r="H61" s="897"/>
      <c r="I61" s="896" t="s">
        <v>630</v>
      </c>
      <c r="J61" s="897"/>
    </row>
    <row r="62" spans="2:10" ht="15" customHeight="1">
      <c r="B62" s="894"/>
      <c r="C62" s="404" t="s">
        <v>631</v>
      </c>
      <c r="D62" s="424" t="s">
        <v>632</v>
      </c>
      <c r="E62" s="404" t="s">
        <v>631</v>
      </c>
      <c r="F62" s="424" t="s">
        <v>632</v>
      </c>
      <c r="G62" s="404" t="s">
        <v>631</v>
      </c>
      <c r="H62" s="424" t="s">
        <v>632</v>
      </c>
      <c r="I62" s="404" t="s">
        <v>631</v>
      </c>
      <c r="J62" s="424" t="s">
        <v>632</v>
      </c>
    </row>
    <row r="63" spans="2:10" ht="15" hidden="1" customHeight="1">
      <c r="B63" s="433" t="s">
        <v>592</v>
      </c>
      <c r="C63" s="408">
        <f>+E63+G63+I63</f>
        <v>1587439</v>
      </c>
      <c r="D63" s="409">
        <f>+F63+H63+J63</f>
        <v>2449304</v>
      </c>
      <c r="E63" s="408">
        <f t="shared" ref="E63:J63" si="3">SUM(E64:E65)</f>
        <v>783964</v>
      </c>
      <c r="F63" s="409">
        <f t="shared" si="3"/>
        <v>795093</v>
      </c>
      <c r="G63" s="408">
        <f t="shared" si="3"/>
        <v>694771</v>
      </c>
      <c r="H63" s="409">
        <f t="shared" si="3"/>
        <v>946203</v>
      </c>
      <c r="I63" s="408">
        <f t="shared" si="3"/>
        <v>108704</v>
      </c>
      <c r="J63" s="409">
        <f t="shared" si="3"/>
        <v>708008</v>
      </c>
    </row>
    <row r="64" spans="2:10" ht="12" hidden="1" customHeight="1">
      <c r="B64" s="434" t="s">
        <v>593</v>
      </c>
      <c r="C64" s="411">
        <f>+E64+G64+I64+K64</f>
        <v>108705</v>
      </c>
      <c r="D64" s="412">
        <f>+F64+H64+J64+L64</f>
        <v>708008</v>
      </c>
      <c r="E64" s="425">
        <v>1</v>
      </c>
      <c r="F64" s="426">
        <v>0</v>
      </c>
      <c r="G64" s="425">
        <v>0</v>
      </c>
      <c r="H64" s="426">
        <v>0</v>
      </c>
      <c r="I64" s="425">
        <v>108704</v>
      </c>
      <c r="J64" s="426">
        <v>708008</v>
      </c>
    </row>
    <row r="65" spans="2:10" ht="12" hidden="1" customHeight="1">
      <c r="B65" s="435" t="s">
        <v>66</v>
      </c>
      <c r="C65" s="414">
        <f>+E65+G65+I65+K65</f>
        <v>1478734</v>
      </c>
      <c r="D65" s="415">
        <f>+F65+H65+J65+L65</f>
        <v>1741296</v>
      </c>
      <c r="E65" s="429">
        <v>783963</v>
      </c>
      <c r="F65" s="430">
        <v>795093</v>
      </c>
      <c r="G65" s="429">
        <v>694771</v>
      </c>
      <c r="H65" s="430">
        <v>946203</v>
      </c>
      <c r="I65" s="427">
        <v>0</v>
      </c>
      <c r="J65" s="428">
        <v>0</v>
      </c>
    </row>
    <row r="66" spans="2:10" ht="15" hidden="1" customHeight="1">
      <c r="B66" s="436" t="s">
        <v>594</v>
      </c>
      <c r="C66" s="387">
        <f>E66+G66</f>
        <v>5768898</v>
      </c>
      <c r="D66" s="388">
        <f>F66+H66</f>
        <v>6453204</v>
      </c>
      <c r="E66" s="387">
        <v>3006749</v>
      </c>
      <c r="F66" s="388">
        <v>2816964</v>
      </c>
      <c r="G66" s="387">
        <v>2762149</v>
      </c>
      <c r="H66" s="388">
        <v>3636240</v>
      </c>
      <c r="I66" s="387">
        <v>0</v>
      </c>
      <c r="J66" s="388">
        <v>0</v>
      </c>
    </row>
    <row r="67" spans="2:10" ht="14.1" hidden="1" customHeight="1">
      <c r="B67" s="436" t="s">
        <v>595</v>
      </c>
      <c r="C67" s="387">
        <v>6794971</v>
      </c>
      <c r="D67" s="388">
        <v>7482866</v>
      </c>
      <c r="E67" s="387">
        <v>3042838</v>
      </c>
      <c r="F67" s="388">
        <v>2752749</v>
      </c>
      <c r="G67" s="387">
        <v>3752133</v>
      </c>
      <c r="H67" s="388">
        <v>4730117</v>
      </c>
      <c r="I67" s="387">
        <v>0</v>
      </c>
      <c r="J67" s="388">
        <v>0</v>
      </c>
    </row>
    <row r="68" spans="2:10" ht="14.1" hidden="1" customHeight="1">
      <c r="B68" s="436" t="s">
        <v>596</v>
      </c>
      <c r="C68" s="387">
        <f t="shared" ref="C68:D76" si="4">E68+G68</f>
        <v>6797051</v>
      </c>
      <c r="D68" s="388">
        <f t="shared" si="4"/>
        <v>7383259</v>
      </c>
      <c r="E68" s="387">
        <v>2864366</v>
      </c>
      <c r="F68" s="388">
        <v>2674013</v>
      </c>
      <c r="G68" s="387">
        <v>3932685</v>
      </c>
      <c r="H68" s="388">
        <v>4709246</v>
      </c>
      <c r="I68" s="387">
        <v>0</v>
      </c>
      <c r="J68" s="388">
        <v>0</v>
      </c>
    </row>
    <row r="69" spans="2:10" ht="14.1" hidden="1" customHeight="1">
      <c r="B69" s="436" t="s">
        <v>597</v>
      </c>
      <c r="C69" s="387">
        <f t="shared" si="4"/>
        <v>6268031</v>
      </c>
      <c r="D69" s="388">
        <f t="shared" si="4"/>
        <v>7161909</v>
      </c>
      <c r="E69" s="387">
        <v>2784374</v>
      </c>
      <c r="F69" s="388">
        <v>2621633</v>
      </c>
      <c r="G69" s="387">
        <v>3483657</v>
      </c>
      <c r="H69" s="388">
        <v>4540276</v>
      </c>
      <c r="I69" s="387">
        <v>0</v>
      </c>
      <c r="J69" s="388">
        <v>0</v>
      </c>
    </row>
    <row r="70" spans="2:10" ht="14.1" customHeight="1">
      <c r="B70" s="436" t="s">
        <v>598</v>
      </c>
      <c r="C70" s="387">
        <f t="shared" si="4"/>
        <v>4467066</v>
      </c>
      <c r="D70" s="388">
        <f t="shared" si="4"/>
        <v>5365551</v>
      </c>
      <c r="E70" s="387">
        <v>2686399</v>
      </c>
      <c r="F70" s="388">
        <v>2470069</v>
      </c>
      <c r="G70" s="387">
        <v>1780667</v>
      </c>
      <c r="H70" s="388">
        <v>2895482</v>
      </c>
      <c r="I70" s="387">
        <v>0</v>
      </c>
      <c r="J70" s="388">
        <v>0</v>
      </c>
    </row>
    <row r="71" spans="2:10" ht="14.1" customHeight="1">
      <c r="B71" s="436" t="s">
        <v>599</v>
      </c>
      <c r="C71" s="387">
        <f t="shared" si="4"/>
        <v>4547397</v>
      </c>
      <c r="D71" s="388">
        <f t="shared" si="4"/>
        <v>5480078</v>
      </c>
      <c r="E71" s="387">
        <v>2588599</v>
      </c>
      <c r="F71" s="388">
        <v>2479618</v>
      </c>
      <c r="G71" s="387">
        <v>1958798</v>
      </c>
      <c r="H71" s="388">
        <v>3000460</v>
      </c>
      <c r="I71" s="387">
        <v>0</v>
      </c>
      <c r="J71" s="388">
        <v>0</v>
      </c>
    </row>
    <row r="72" spans="2:10" ht="14.1" customHeight="1">
      <c r="B72" s="436" t="s">
        <v>600</v>
      </c>
      <c r="C72" s="387">
        <f t="shared" si="4"/>
        <v>4397616</v>
      </c>
      <c r="D72" s="388">
        <f t="shared" si="4"/>
        <v>5459984</v>
      </c>
      <c r="E72" s="387">
        <v>2512490</v>
      </c>
      <c r="F72" s="388">
        <v>2457977</v>
      </c>
      <c r="G72" s="387">
        <v>1885126</v>
      </c>
      <c r="H72" s="388">
        <v>3002007</v>
      </c>
      <c r="I72" s="387">
        <v>0</v>
      </c>
      <c r="J72" s="388">
        <v>0</v>
      </c>
    </row>
    <row r="73" spans="2:10" ht="14.1" customHeight="1">
      <c r="B73" s="436" t="s">
        <v>601</v>
      </c>
      <c r="C73" s="387">
        <f t="shared" si="4"/>
        <v>4288801</v>
      </c>
      <c r="D73" s="388">
        <f t="shared" si="4"/>
        <v>5298212</v>
      </c>
      <c r="E73" s="387">
        <v>2350324</v>
      </c>
      <c r="F73" s="388">
        <v>2383025</v>
      </c>
      <c r="G73" s="387">
        <v>1938477</v>
      </c>
      <c r="H73" s="388">
        <v>2915187</v>
      </c>
      <c r="I73" s="387">
        <v>0</v>
      </c>
      <c r="J73" s="388">
        <v>0</v>
      </c>
    </row>
    <row r="74" spans="2:10" ht="14.1" customHeight="1">
      <c r="B74" s="436" t="s">
        <v>602</v>
      </c>
      <c r="C74" s="387">
        <f t="shared" si="4"/>
        <v>11736279</v>
      </c>
      <c r="D74" s="388">
        <f t="shared" si="4"/>
        <v>6630777</v>
      </c>
      <c r="E74" s="387">
        <v>9238329</v>
      </c>
      <c r="F74" s="388">
        <v>3183891</v>
      </c>
      <c r="G74" s="387">
        <v>2497950</v>
      </c>
      <c r="H74" s="388">
        <v>3446886</v>
      </c>
      <c r="I74" s="387">
        <v>0</v>
      </c>
      <c r="J74" s="388">
        <v>0</v>
      </c>
    </row>
    <row r="75" spans="2:10" ht="14.1" customHeight="1">
      <c r="B75" s="436" t="s">
        <v>603</v>
      </c>
      <c r="C75" s="387">
        <f t="shared" si="4"/>
        <v>5627051</v>
      </c>
      <c r="D75" s="388">
        <f t="shared" si="4"/>
        <v>6514986</v>
      </c>
      <c r="E75" s="387">
        <v>3156732</v>
      </c>
      <c r="F75" s="388">
        <v>3149568</v>
      </c>
      <c r="G75" s="387">
        <v>2470319</v>
      </c>
      <c r="H75" s="388">
        <v>3365418</v>
      </c>
      <c r="I75" s="387">
        <v>0</v>
      </c>
      <c r="J75" s="388">
        <v>0</v>
      </c>
    </row>
    <row r="76" spans="2:10" ht="14.1" customHeight="1">
      <c r="B76" s="436" t="s">
        <v>604</v>
      </c>
      <c r="C76" s="387">
        <f t="shared" si="4"/>
        <v>4910972</v>
      </c>
      <c r="D76" s="388">
        <f t="shared" si="4"/>
        <v>5816645</v>
      </c>
      <c r="E76" s="387">
        <v>3170556</v>
      </c>
      <c r="F76" s="388">
        <v>3074458</v>
      </c>
      <c r="G76" s="387">
        <v>1740416</v>
      </c>
      <c r="H76" s="388">
        <v>2742187</v>
      </c>
      <c r="I76" s="387">
        <v>0</v>
      </c>
      <c r="J76" s="388">
        <v>0</v>
      </c>
    </row>
    <row r="77" spans="2:10" ht="20.25" customHeight="1">
      <c r="B77" s="417"/>
      <c r="C77" s="418"/>
      <c r="D77" s="418"/>
      <c r="E77" s="418"/>
      <c r="F77" s="418"/>
      <c r="G77" s="418"/>
      <c r="H77" s="418"/>
      <c r="J77" s="432" t="s">
        <v>633</v>
      </c>
    </row>
    <row r="78" spans="2:10" ht="15" customHeight="1">
      <c r="B78" s="400" t="s">
        <v>635</v>
      </c>
      <c r="J78" s="403" t="s">
        <v>585</v>
      </c>
    </row>
    <row r="79" spans="2:10" ht="15" customHeight="1">
      <c r="B79" s="893" t="s">
        <v>586</v>
      </c>
      <c r="C79" s="895" t="s">
        <v>627</v>
      </c>
      <c r="D79" s="895"/>
      <c r="E79" s="896" t="s">
        <v>628</v>
      </c>
      <c r="F79" s="897"/>
      <c r="G79" s="896" t="s">
        <v>629</v>
      </c>
      <c r="H79" s="897"/>
      <c r="I79" s="896" t="s">
        <v>630</v>
      </c>
      <c r="J79" s="897"/>
    </row>
    <row r="80" spans="2:10" ht="15" customHeight="1">
      <c r="B80" s="894"/>
      <c r="C80" s="404" t="s">
        <v>631</v>
      </c>
      <c r="D80" s="424" t="s">
        <v>632</v>
      </c>
      <c r="E80" s="404" t="s">
        <v>631</v>
      </c>
      <c r="F80" s="424" t="s">
        <v>632</v>
      </c>
      <c r="G80" s="404" t="s">
        <v>631</v>
      </c>
      <c r="H80" s="424" t="s">
        <v>632</v>
      </c>
      <c r="I80" s="404" t="s">
        <v>631</v>
      </c>
      <c r="J80" s="424" t="s">
        <v>632</v>
      </c>
    </row>
    <row r="81" spans="2:10" ht="15" hidden="1" customHeight="1">
      <c r="B81" s="433" t="s">
        <v>592</v>
      </c>
      <c r="C81" s="408">
        <f>+E81+G81+I81</f>
        <v>71485</v>
      </c>
      <c r="D81" s="409">
        <f>+F81+H81+J81</f>
        <v>100416</v>
      </c>
      <c r="E81" s="408">
        <f t="shared" ref="E81:J81" si="5">SUM(E82:E84)</f>
        <v>59737</v>
      </c>
      <c r="F81" s="409">
        <f t="shared" si="5"/>
        <v>63116</v>
      </c>
      <c r="G81" s="408">
        <f t="shared" si="5"/>
        <v>11067</v>
      </c>
      <c r="H81" s="409">
        <f t="shared" si="5"/>
        <v>33015</v>
      </c>
      <c r="I81" s="408">
        <f t="shared" si="5"/>
        <v>681</v>
      </c>
      <c r="J81" s="409">
        <f t="shared" si="5"/>
        <v>4285</v>
      </c>
    </row>
    <row r="82" spans="2:10" ht="12" hidden="1" customHeight="1">
      <c r="B82" s="434" t="s">
        <v>593</v>
      </c>
      <c r="C82" s="411">
        <v>0</v>
      </c>
      <c r="D82" s="412">
        <v>0</v>
      </c>
      <c r="E82" s="425">
        <v>0</v>
      </c>
      <c r="F82" s="426">
        <v>0</v>
      </c>
      <c r="G82" s="425">
        <v>0</v>
      </c>
      <c r="H82" s="426">
        <v>0</v>
      </c>
      <c r="I82" s="437" t="s">
        <v>636</v>
      </c>
      <c r="J82" s="438" t="s">
        <v>636</v>
      </c>
    </row>
    <row r="83" spans="2:10" ht="12" hidden="1" customHeight="1">
      <c r="B83" s="434" t="s">
        <v>65</v>
      </c>
      <c r="C83" s="411">
        <f>+E83+G83+I83+K83</f>
        <v>50167</v>
      </c>
      <c r="D83" s="412">
        <f>+F83+H83+J83+L83</f>
        <v>67769</v>
      </c>
      <c r="E83" s="425">
        <v>40319</v>
      </c>
      <c r="F83" s="426">
        <v>36795</v>
      </c>
      <c r="G83" s="425">
        <v>9167</v>
      </c>
      <c r="H83" s="426">
        <v>26689</v>
      </c>
      <c r="I83" s="425">
        <v>681</v>
      </c>
      <c r="J83" s="426">
        <v>4285</v>
      </c>
    </row>
    <row r="84" spans="2:10" ht="12" hidden="1" customHeight="1">
      <c r="B84" s="435" t="s">
        <v>66</v>
      </c>
      <c r="C84" s="414">
        <v>21318</v>
      </c>
      <c r="D84" s="415">
        <v>32666</v>
      </c>
      <c r="E84" s="429">
        <v>19418</v>
      </c>
      <c r="F84" s="430">
        <v>26321</v>
      </c>
      <c r="G84" s="429">
        <v>1900</v>
      </c>
      <c r="H84" s="430">
        <v>6326</v>
      </c>
      <c r="I84" s="427" t="s">
        <v>636</v>
      </c>
      <c r="J84" s="428" t="s">
        <v>636</v>
      </c>
    </row>
    <row r="85" spans="2:10" ht="15" hidden="1" customHeight="1">
      <c r="B85" s="436" t="s">
        <v>594</v>
      </c>
      <c r="C85" s="387">
        <f>E85+G85</f>
        <v>80223</v>
      </c>
      <c r="D85" s="388">
        <f>F85+H85</f>
        <v>98376</v>
      </c>
      <c r="E85" s="387">
        <v>79905</v>
      </c>
      <c r="F85" s="388">
        <v>63814</v>
      </c>
      <c r="G85" s="387">
        <v>318</v>
      </c>
      <c r="H85" s="388">
        <v>34562</v>
      </c>
      <c r="I85" s="387">
        <v>0</v>
      </c>
      <c r="J85" s="388">
        <v>0</v>
      </c>
    </row>
    <row r="86" spans="2:10" ht="14.1" hidden="1" customHeight="1">
      <c r="B86" s="436" t="s">
        <v>595</v>
      </c>
      <c r="C86" s="387">
        <v>79228</v>
      </c>
      <c r="D86" s="388">
        <v>98379</v>
      </c>
      <c r="E86" s="387">
        <v>79228</v>
      </c>
      <c r="F86" s="388">
        <v>63814</v>
      </c>
      <c r="G86" s="387">
        <v>0</v>
      </c>
      <c r="H86" s="388">
        <v>34565</v>
      </c>
      <c r="I86" s="387">
        <v>0</v>
      </c>
      <c r="J86" s="388">
        <v>0</v>
      </c>
    </row>
    <row r="87" spans="2:10" ht="14.1" hidden="1" customHeight="1">
      <c r="B87" s="436" t="s">
        <v>596</v>
      </c>
      <c r="C87" s="387">
        <f t="shared" ref="C87:D95" si="6">E87+G87</f>
        <v>78571</v>
      </c>
      <c r="D87" s="388">
        <f t="shared" si="6"/>
        <v>100000</v>
      </c>
      <c r="E87" s="387">
        <v>78571</v>
      </c>
      <c r="F87" s="388">
        <v>67346</v>
      </c>
      <c r="G87" s="387">
        <v>0</v>
      </c>
      <c r="H87" s="388">
        <v>32654</v>
      </c>
      <c r="I87" s="387">
        <v>0</v>
      </c>
      <c r="J87" s="388">
        <v>0</v>
      </c>
    </row>
    <row r="88" spans="2:10" ht="14.1" hidden="1" customHeight="1">
      <c r="B88" s="436" t="s">
        <v>597</v>
      </c>
      <c r="C88" s="387">
        <f t="shared" si="6"/>
        <v>77060</v>
      </c>
      <c r="D88" s="388">
        <f t="shared" si="6"/>
        <v>95200</v>
      </c>
      <c r="E88" s="387">
        <v>77060</v>
      </c>
      <c r="F88" s="388">
        <v>67846</v>
      </c>
      <c r="G88" s="387">
        <v>0</v>
      </c>
      <c r="H88" s="388">
        <v>27354</v>
      </c>
      <c r="I88" s="387">
        <v>0</v>
      </c>
      <c r="J88" s="388">
        <v>0</v>
      </c>
    </row>
    <row r="89" spans="2:10" ht="14.1" customHeight="1">
      <c r="B89" s="436" t="s">
        <v>598</v>
      </c>
      <c r="C89" s="387">
        <f t="shared" si="6"/>
        <v>106895</v>
      </c>
      <c r="D89" s="388">
        <f t="shared" si="6"/>
        <v>108463</v>
      </c>
      <c r="E89" s="387">
        <v>106410</v>
      </c>
      <c r="F89" s="388">
        <v>82236</v>
      </c>
      <c r="G89" s="387">
        <v>485</v>
      </c>
      <c r="H89" s="388">
        <v>26227</v>
      </c>
      <c r="I89" s="387">
        <v>0</v>
      </c>
      <c r="J89" s="388">
        <v>0</v>
      </c>
    </row>
    <row r="90" spans="2:10" ht="14.1" customHeight="1">
      <c r="B90" s="436" t="s">
        <v>599</v>
      </c>
      <c r="C90" s="387">
        <f t="shared" si="6"/>
        <v>85812</v>
      </c>
      <c r="D90" s="388">
        <f t="shared" si="6"/>
        <v>146148</v>
      </c>
      <c r="E90" s="387">
        <v>85812</v>
      </c>
      <c r="F90" s="388">
        <v>99823</v>
      </c>
      <c r="G90" s="387">
        <v>0</v>
      </c>
      <c r="H90" s="388">
        <v>46325</v>
      </c>
      <c r="I90" s="387">
        <v>0</v>
      </c>
      <c r="J90" s="388">
        <v>0</v>
      </c>
    </row>
    <row r="91" spans="2:10" ht="14.1" customHeight="1">
      <c r="B91" s="436" t="s">
        <v>600</v>
      </c>
      <c r="C91" s="387">
        <f t="shared" si="6"/>
        <v>46811</v>
      </c>
      <c r="D91" s="388">
        <f t="shared" si="6"/>
        <v>46264</v>
      </c>
      <c r="E91" s="387">
        <v>46484</v>
      </c>
      <c r="F91" s="388">
        <v>38718</v>
      </c>
      <c r="G91" s="387">
        <v>327</v>
      </c>
      <c r="H91" s="388">
        <v>7546</v>
      </c>
      <c r="I91" s="387">
        <v>0</v>
      </c>
      <c r="J91" s="388">
        <v>0</v>
      </c>
    </row>
    <row r="92" spans="2:10" ht="14.1" customHeight="1">
      <c r="B92" s="436" t="s">
        <v>601</v>
      </c>
      <c r="C92" s="387">
        <f t="shared" si="6"/>
        <v>37003</v>
      </c>
      <c r="D92" s="388">
        <f t="shared" si="6"/>
        <v>39994</v>
      </c>
      <c r="E92" s="387">
        <v>37003</v>
      </c>
      <c r="F92" s="388">
        <v>32307</v>
      </c>
      <c r="G92" s="387">
        <v>0</v>
      </c>
      <c r="H92" s="388">
        <v>7687</v>
      </c>
      <c r="I92" s="387">
        <v>0</v>
      </c>
      <c r="J92" s="388">
        <v>0</v>
      </c>
    </row>
    <row r="93" spans="2:10" ht="14.1" customHeight="1">
      <c r="B93" s="436" t="s">
        <v>602</v>
      </c>
      <c r="C93" s="387">
        <f t="shared" si="6"/>
        <v>37263</v>
      </c>
      <c r="D93" s="388">
        <f t="shared" si="6"/>
        <v>45987</v>
      </c>
      <c r="E93" s="387">
        <v>37263</v>
      </c>
      <c r="F93" s="388">
        <v>38157</v>
      </c>
      <c r="G93" s="387">
        <v>0</v>
      </c>
      <c r="H93" s="388">
        <v>7830</v>
      </c>
      <c r="I93" s="387">
        <v>0</v>
      </c>
      <c r="J93" s="388">
        <v>0</v>
      </c>
    </row>
    <row r="94" spans="2:10" ht="14.1" customHeight="1">
      <c r="B94" s="436" t="s">
        <v>603</v>
      </c>
      <c r="C94" s="387">
        <f t="shared" si="6"/>
        <v>38001</v>
      </c>
      <c r="D94" s="388">
        <f t="shared" si="6"/>
        <v>44295</v>
      </c>
      <c r="E94" s="387">
        <v>37420</v>
      </c>
      <c r="F94" s="388">
        <v>36319</v>
      </c>
      <c r="G94" s="387">
        <v>581</v>
      </c>
      <c r="H94" s="388">
        <v>7976</v>
      </c>
      <c r="I94" s="387">
        <v>0</v>
      </c>
      <c r="J94" s="388">
        <v>0</v>
      </c>
    </row>
    <row r="95" spans="2:10" ht="14.1" customHeight="1">
      <c r="B95" s="436" t="s">
        <v>604</v>
      </c>
      <c r="C95" s="387">
        <f t="shared" si="6"/>
        <v>37366</v>
      </c>
      <c r="D95" s="388">
        <f t="shared" si="6"/>
        <v>47539</v>
      </c>
      <c r="E95" s="387">
        <v>37366</v>
      </c>
      <c r="F95" s="388">
        <v>34932</v>
      </c>
      <c r="G95" s="387">
        <v>0</v>
      </c>
      <c r="H95" s="388">
        <v>12607</v>
      </c>
      <c r="I95" s="387">
        <v>0</v>
      </c>
      <c r="J95" s="388">
        <v>0</v>
      </c>
    </row>
    <row r="96" spans="2:10" ht="21" customHeight="1">
      <c r="B96" s="417"/>
      <c r="C96" s="418"/>
      <c r="D96" s="418"/>
      <c r="E96" s="418"/>
      <c r="F96" s="418"/>
      <c r="G96" s="418"/>
      <c r="H96" s="418"/>
      <c r="J96" s="432" t="s">
        <v>633</v>
      </c>
    </row>
    <row r="97" spans="2:10" ht="15" customHeight="1">
      <c r="B97" s="400" t="s">
        <v>637</v>
      </c>
      <c r="H97" s="403" t="s">
        <v>585</v>
      </c>
    </row>
    <row r="98" spans="2:10" ht="15" customHeight="1">
      <c r="B98" s="893" t="s">
        <v>586</v>
      </c>
      <c r="C98" s="895" t="s">
        <v>627</v>
      </c>
      <c r="D98" s="895"/>
      <c r="E98" s="896" t="s">
        <v>628</v>
      </c>
      <c r="F98" s="897"/>
      <c r="G98" s="896" t="s">
        <v>629</v>
      </c>
      <c r="H98" s="897"/>
      <c r="I98" s="439"/>
      <c r="J98" s="440"/>
    </row>
    <row r="99" spans="2:10" ht="15" customHeight="1">
      <c r="B99" s="894"/>
      <c r="C99" s="404" t="s">
        <v>590</v>
      </c>
      <c r="D99" s="424" t="s">
        <v>591</v>
      </c>
      <c r="E99" s="404" t="s">
        <v>590</v>
      </c>
      <c r="F99" s="405" t="s">
        <v>591</v>
      </c>
      <c r="G99" s="404" t="s">
        <v>590</v>
      </c>
      <c r="H99" s="405" t="s">
        <v>591</v>
      </c>
      <c r="I99" s="441"/>
      <c r="J99" s="419"/>
    </row>
    <row r="100" spans="2:10" ht="15" hidden="1" customHeight="1">
      <c r="B100" s="433" t="s">
        <v>592</v>
      </c>
      <c r="C100" s="408">
        <f>+E100+G100+I100</f>
        <v>4667045</v>
      </c>
      <c r="D100" s="409">
        <f>+F100+H100+J100</f>
        <v>4684561</v>
      </c>
      <c r="E100" s="408">
        <f>SUM(E101:E102)</f>
        <v>1849446</v>
      </c>
      <c r="F100" s="409">
        <f>SUM(F101:F102)</f>
        <v>1764300</v>
      </c>
      <c r="G100" s="408">
        <f>SUM(G101:G102)</f>
        <v>2817599</v>
      </c>
      <c r="H100" s="409">
        <f>SUM(H101:H102)</f>
        <v>2920261</v>
      </c>
      <c r="I100" s="442"/>
      <c r="J100" s="418"/>
    </row>
    <row r="101" spans="2:10" ht="12" hidden="1" customHeight="1">
      <c r="B101" s="434" t="s">
        <v>593</v>
      </c>
      <c r="C101" s="411">
        <f>+E101+G101+I101+K101</f>
        <v>50145</v>
      </c>
      <c r="D101" s="412">
        <f>+F101+H101+J101+L101</f>
        <v>77064</v>
      </c>
      <c r="E101" s="425">
        <v>50145</v>
      </c>
      <c r="F101" s="426">
        <v>77064</v>
      </c>
      <c r="G101" s="425">
        <v>0</v>
      </c>
      <c r="H101" s="426">
        <v>0</v>
      </c>
      <c r="I101" s="443"/>
      <c r="J101" s="444"/>
    </row>
    <row r="102" spans="2:10" ht="12" hidden="1" customHeight="1">
      <c r="B102" s="435" t="s">
        <v>64</v>
      </c>
      <c r="C102" s="414">
        <f>+E102+G102+I102+K102</f>
        <v>4616900</v>
      </c>
      <c r="D102" s="415">
        <f>+F102+H102+J102+L102</f>
        <v>4607497</v>
      </c>
      <c r="E102" s="429">
        <v>1799301</v>
      </c>
      <c r="F102" s="430">
        <v>1687236</v>
      </c>
      <c r="G102" s="429">
        <v>2817599</v>
      </c>
      <c r="H102" s="430">
        <v>2920261</v>
      </c>
      <c r="I102" s="443"/>
      <c r="J102" s="444"/>
    </row>
    <row r="103" spans="2:10" ht="15" hidden="1" customHeight="1">
      <c r="B103" s="436" t="s">
        <v>594</v>
      </c>
      <c r="C103" s="387">
        <v>1879148</v>
      </c>
      <c r="D103" s="388">
        <v>2657910</v>
      </c>
      <c r="E103" s="387">
        <v>1432848</v>
      </c>
      <c r="F103" s="388">
        <v>1990870</v>
      </c>
      <c r="G103" s="387">
        <v>446300</v>
      </c>
      <c r="H103" s="388">
        <v>667040</v>
      </c>
      <c r="I103" s="442"/>
      <c r="J103" s="418"/>
    </row>
    <row r="104" spans="2:10" ht="14.1" hidden="1" customHeight="1">
      <c r="B104" s="436" t="s">
        <v>595</v>
      </c>
      <c r="C104" s="387">
        <v>1750404</v>
      </c>
      <c r="D104" s="388">
        <v>2116320</v>
      </c>
      <c r="E104" s="387">
        <v>1608264</v>
      </c>
      <c r="F104" s="388">
        <v>1909240</v>
      </c>
      <c r="G104" s="387">
        <v>142140</v>
      </c>
      <c r="H104" s="388">
        <v>207080</v>
      </c>
      <c r="I104" s="442"/>
      <c r="J104" s="418"/>
    </row>
    <row r="105" spans="2:10" ht="14.1" hidden="1" customHeight="1">
      <c r="B105" s="436" t="s">
        <v>596</v>
      </c>
      <c r="C105" s="387">
        <v>1990278</v>
      </c>
      <c r="D105" s="388">
        <v>2237281</v>
      </c>
      <c r="E105" s="387">
        <v>1834519</v>
      </c>
      <c r="F105" s="388">
        <v>2009266</v>
      </c>
      <c r="G105" s="387">
        <v>155759</v>
      </c>
      <c r="H105" s="388">
        <v>228015</v>
      </c>
      <c r="I105" s="442"/>
      <c r="J105" s="418"/>
    </row>
    <row r="106" spans="2:10" ht="14.1" hidden="1" customHeight="1">
      <c r="B106" s="436" t="s">
        <v>614</v>
      </c>
      <c r="C106" s="387">
        <v>1975974</v>
      </c>
      <c r="D106" s="388">
        <v>2276627</v>
      </c>
      <c r="E106" s="387">
        <v>1823563</v>
      </c>
      <c r="F106" s="388">
        <v>2044184</v>
      </c>
      <c r="G106" s="387">
        <v>152411</v>
      </c>
      <c r="H106" s="388">
        <v>232443</v>
      </c>
      <c r="I106" s="445"/>
      <c r="J106" s="418"/>
    </row>
    <row r="107" spans="2:10" ht="14.1" customHeight="1">
      <c r="B107" s="436" t="s">
        <v>638</v>
      </c>
      <c r="C107" s="387">
        <v>2022789</v>
      </c>
      <c r="D107" s="388">
        <v>2355265</v>
      </c>
      <c r="E107" s="387">
        <v>1847654</v>
      </c>
      <c r="F107" s="388">
        <v>2102644</v>
      </c>
      <c r="G107" s="387">
        <v>175135</v>
      </c>
      <c r="H107" s="388">
        <v>252621</v>
      </c>
      <c r="I107" s="445"/>
      <c r="J107" s="418"/>
    </row>
    <row r="108" spans="2:10" ht="14.1" customHeight="1">
      <c r="B108" s="436" t="s">
        <v>639</v>
      </c>
      <c r="C108" s="387">
        <v>2187320</v>
      </c>
      <c r="D108" s="388">
        <v>2311553</v>
      </c>
      <c r="E108" s="387">
        <v>1920959</v>
      </c>
      <c r="F108" s="388">
        <v>2002180</v>
      </c>
      <c r="G108" s="387">
        <v>266361</v>
      </c>
      <c r="H108" s="388">
        <v>309373</v>
      </c>
      <c r="I108" s="445"/>
      <c r="J108" s="418"/>
    </row>
    <row r="109" spans="2:10" ht="14.1" customHeight="1">
      <c r="B109" s="436" t="s">
        <v>640</v>
      </c>
      <c r="C109" s="387">
        <f t="shared" ref="C109:D111" si="7">E109+G109</f>
        <v>2073176</v>
      </c>
      <c r="D109" s="388">
        <f t="shared" si="7"/>
        <v>2292211</v>
      </c>
      <c r="E109" s="387">
        <v>1788340</v>
      </c>
      <c r="F109" s="388">
        <v>1967653</v>
      </c>
      <c r="G109" s="387">
        <v>284836</v>
      </c>
      <c r="H109" s="388">
        <v>324558</v>
      </c>
      <c r="I109" s="445"/>
      <c r="J109" s="418"/>
    </row>
    <row r="110" spans="2:10" ht="14.1" customHeight="1">
      <c r="B110" s="436" t="s">
        <v>641</v>
      </c>
      <c r="C110" s="387">
        <f t="shared" si="7"/>
        <v>1905165</v>
      </c>
      <c r="D110" s="388">
        <f t="shared" si="7"/>
        <v>2218390</v>
      </c>
      <c r="E110" s="387">
        <v>1780525</v>
      </c>
      <c r="F110" s="388">
        <v>2031413</v>
      </c>
      <c r="G110" s="387">
        <v>124640</v>
      </c>
      <c r="H110" s="388">
        <v>186977</v>
      </c>
      <c r="J110" s="418"/>
    </row>
    <row r="111" spans="2:10" ht="14.1" customHeight="1">
      <c r="B111" s="436" t="s">
        <v>642</v>
      </c>
      <c r="C111" s="387">
        <f t="shared" si="7"/>
        <v>2034549</v>
      </c>
      <c r="D111" s="388">
        <f t="shared" si="7"/>
        <v>2342514</v>
      </c>
      <c r="E111" s="387">
        <v>1781327</v>
      </c>
      <c r="F111" s="388">
        <v>1997312</v>
      </c>
      <c r="G111" s="387">
        <v>253222</v>
      </c>
      <c r="H111" s="388">
        <v>345202</v>
      </c>
      <c r="J111" s="418"/>
    </row>
    <row r="112" spans="2:10" ht="14.1" customHeight="1">
      <c r="B112" s="436" t="s">
        <v>643</v>
      </c>
      <c r="C112" s="387">
        <f>E112+G112</f>
        <v>2007257</v>
      </c>
      <c r="D112" s="388">
        <f>F112+H112</f>
        <v>2164295</v>
      </c>
      <c r="E112" s="387">
        <v>1845608</v>
      </c>
      <c r="F112" s="388">
        <v>1911326</v>
      </c>
      <c r="G112" s="387">
        <v>161649</v>
      </c>
      <c r="H112" s="388">
        <v>252969</v>
      </c>
      <c r="I112" s="445"/>
      <c r="J112" s="418"/>
    </row>
    <row r="113" spans="2:10" ht="14.1" customHeight="1">
      <c r="B113" s="436" t="s">
        <v>644</v>
      </c>
      <c r="C113" s="387">
        <f>E113+G113</f>
        <v>2069188</v>
      </c>
      <c r="D113" s="388">
        <f>F113+H113</f>
        <v>2230503</v>
      </c>
      <c r="E113" s="387">
        <v>1878068</v>
      </c>
      <c r="F113" s="388">
        <v>1933508</v>
      </c>
      <c r="G113" s="387">
        <v>191120</v>
      </c>
      <c r="H113" s="388">
        <v>296995</v>
      </c>
      <c r="I113" s="445" t="s">
        <v>645</v>
      </c>
      <c r="J113" s="418"/>
    </row>
    <row r="114" spans="2:10" ht="15" customHeight="1">
      <c r="B114" s="417"/>
      <c r="C114" s="418"/>
      <c r="D114" s="418"/>
      <c r="E114" s="418"/>
      <c r="F114" s="418"/>
      <c r="G114" s="418"/>
      <c r="J114" s="398"/>
    </row>
    <row r="115" spans="2:10" ht="15" customHeight="1">
      <c r="B115" s="417"/>
      <c r="C115" s="418"/>
      <c r="D115" s="418"/>
      <c r="E115" s="418"/>
      <c r="F115" s="418"/>
      <c r="G115" s="418"/>
      <c r="H115" s="418"/>
    </row>
    <row r="116" spans="2:10" ht="15" customHeight="1">
      <c r="B116" s="417"/>
      <c r="C116" s="418"/>
      <c r="D116" s="418"/>
      <c r="E116" s="418"/>
      <c r="F116" s="418"/>
      <c r="G116" s="418"/>
      <c r="H116" s="418"/>
    </row>
    <row r="117" spans="2:10" ht="15" customHeight="1">
      <c r="B117" s="417"/>
      <c r="C117" s="418"/>
      <c r="D117" s="418"/>
      <c r="E117" s="418"/>
      <c r="F117" s="418"/>
      <c r="G117" s="418"/>
      <c r="H117" s="418"/>
    </row>
    <row r="118" spans="2:10" ht="15" customHeight="1">
      <c r="B118" s="400"/>
    </row>
  </sheetData>
  <mergeCells count="31">
    <mergeCell ref="B14:B15"/>
    <mergeCell ref="C14:D14"/>
    <mergeCell ref="E14:F14"/>
    <mergeCell ref="G14:H14"/>
    <mergeCell ref="I14:J14"/>
    <mergeCell ref="B3:B4"/>
    <mergeCell ref="C3:D3"/>
    <mergeCell ref="E3:F3"/>
    <mergeCell ref="G3:H3"/>
    <mergeCell ref="I3:J3"/>
    <mergeCell ref="B26:B27"/>
    <mergeCell ref="C26:D26"/>
    <mergeCell ref="B40:B41"/>
    <mergeCell ref="C40:D40"/>
    <mergeCell ref="E40:F40"/>
    <mergeCell ref="B98:B99"/>
    <mergeCell ref="C98:D98"/>
    <mergeCell ref="E98:F98"/>
    <mergeCell ref="G98:H98"/>
    <mergeCell ref="I40:J40"/>
    <mergeCell ref="B61:B62"/>
    <mergeCell ref="C61:D61"/>
    <mergeCell ref="E61:F61"/>
    <mergeCell ref="G61:H61"/>
    <mergeCell ref="I61:J61"/>
    <mergeCell ref="G40:H40"/>
    <mergeCell ref="B79:B80"/>
    <mergeCell ref="C79:D79"/>
    <mergeCell ref="E79:F79"/>
    <mergeCell ref="G79:H79"/>
    <mergeCell ref="I79:J79"/>
  </mergeCells>
  <phoneticPr fontId="4"/>
  <pageMargins left="0.59055118110236227" right="0.59055118110236227" top="0.78740157480314965" bottom="0.6692913385826772" header="0.39370078740157483" footer="0.39370078740157483"/>
  <pageSetup paperSize="9" scale="83" orientation="portrait" r:id="rId1"/>
  <headerFooter alignWithMargins="0">
    <oddHeader>&amp;R20.行  財  政</oddHeader>
    <oddFooter>&amp;C-150-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4"/>
  <sheetViews>
    <sheetView showGridLines="0" zoomScaleNormal="100" zoomScaleSheetLayoutView="100" workbookViewId="0"/>
  </sheetViews>
  <sheetFormatPr defaultRowHeight="11.25"/>
  <cols>
    <col min="1" max="1" width="2.125" style="448" customWidth="1"/>
    <col min="2" max="2" width="2.625" style="447" customWidth="1"/>
    <col min="3" max="3" width="16.375" style="448" customWidth="1"/>
    <col min="4" max="4" width="10.5" style="448" hidden="1" customWidth="1"/>
    <col min="5" max="5" width="6.5" style="448" hidden="1" customWidth="1"/>
    <col min="6" max="8" width="6.625" style="448" hidden="1" customWidth="1"/>
    <col min="9" max="9" width="0.25" style="448" hidden="1" customWidth="1"/>
    <col min="10" max="10" width="10.125" style="448" hidden="1" customWidth="1"/>
    <col min="11" max="11" width="6.625" style="448" hidden="1" customWidth="1"/>
    <col min="12" max="12" width="10.125" style="448" hidden="1" customWidth="1"/>
    <col min="13" max="13" width="6.625" style="448" hidden="1" customWidth="1"/>
    <col min="14" max="14" width="10.125" style="448" hidden="1" customWidth="1"/>
    <col min="15" max="15" width="6.625" style="449" hidden="1" customWidth="1"/>
    <col min="16" max="16" width="10.125" style="448" hidden="1" customWidth="1"/>
    <col min="17" max="17" width="6.625" style="449" hidden="1" customWidth="1"/>
    <col min="18" max="18" width="10.125" style="448" hidden="1" customWidth="1"/>
    <col min="19" max="19" width="6.625" style="449" hidden="1" customWidth="1"/>
    <col min="20" max="20" width="10.125" style="448" hidden="1" customWidth="1"/>
    <col min="21" max="21" width="6.625" style="449" hidden="1" customWidth="1"/>
    <col min="22" max="22" width="10.125" style="448" hidden="1" customWidth="1"/>
    <col min="23" max="23" width="6.625" style="449" hidden="1" customWidth="1"/>
    <col min="24" max="24" width="10.125" style="448" customWidth="1"/>
    <col min="25" max="25" width="6.625" style="449" customWidth="1"/>
    <col min="26" max="26" width="10.125" style="448" customWidth="1"/>
    <col min="27" max="27" width="6.625" style="449" customWidth="1"/>
    <col min="28" max="28" width="10.125" style="448" customWidth="1"/>
    <col min="29" max="29" width="6.625" style="449" customWidth="1"/>
    <col min="30" max="30" width="10.125" style="448" customWidth="1"/>
    <col min="31" max="31" width="6.625" style="452" customWidth="1"/>
    <col min="32" max="32" width="10.125" style="448" customWidth="1"/>
    <col min="33" max="33" width="6.625" style="452" customWidth="1"/>
    <col min="34" max="36" width="9" style="452"/>
    <col min="37" max="16384" width="9" style="448"/>
  </cols>
  <sheetData>
    <row r="1" spans="1:37" ht="30" customHeight="1">
      <c r="A1" s="446" t="s">
        <v>646</v>
      </c>
      <c r="AD1" s="450"/>
      <c r="AE1" s="451"/>
      <c r="AF1" s="450"/>
      <c r="AG1" s="451"/>
    </row>
    <row r="2" spans="1:37" ht="18" customHeight="1">
      <c r="O2" s="453"/>
      <c r="Q2" s="453"/>
      <c r="S2" s="453"/>
      <c r="U2" s="453"/>
      <c r="W2" s="453"/>
      <c r="Y2" s="453"/>
      <c r="AC2" s="453"/>
      <c r="AE2" s="453"/>
      <c r="AG2" s="453" t="s">
        <v>647</v>
      </c>
    </row>
    <row r="3" spans="1:37" ht="18" customHeight="1">
      <c r="B3" s="907" t="s">
        <v>648</v>
      </c>
      <c r="C3" s="908"/>
      <c r="D3" s="911" t="s">
        <v>649</v>
      </c>
      <c r="E3" s="912"/>
      <c r="F3" s="912"/>
      <c r="G3" s="912"/>
      <c r="H3" s="912"/>
      <c r="I3" s="913"/>
      <c r="J3" s="914" t="s">
        <v>650</v>
      </c>
      <c r="K3" s="915"/>
      <c r="L3" s="914" t="s">
        <v>651</v>
      </c>
      <c r="M3" s="915"/>
      <c r="N3" s="914" t="s">
        <v>652</v>
      </c>
      <c r="O3" s="915"/>
      <c r="P3" s="914" t="s">
        <v>653</v>
      </c>
      <c r="Q3" s="915"/>
      <c r="R3" s="903" t="s">
        <v>654</v>
      </c>
      <c r="S3" s="904"/>
      <c r="T3" s="903" t="s">
        <v>655</v>
      </c>
      <c r="U3" s="904"/>
      <c r="V3" s="903" t="s">
        <v>656</v>
      </c>
      <c r="W3" s="904"/>
      <c r="X3" s="903" t="s">
        <v>657</v>
      </c>
      <c r="Y3" s="904"/>
      <c r="Z3" s="903" t="s">
        <v>658</v>
      </c>
      <c r="AA3" s="904"/>
      <c r="AB3" s="903" t="s">
        <v>659</v>
      </c>
      <c r="AC3" s="904"/>
      <c r="AD3" s="903" t="s">
        <v>660</v>
      </c>
      <c r="AE3" s="904"/>
      <c r="AF3" s="903" t="s">
        <v>661</v>
      </c>
      <c r="AG3" s="904"/>
    </row>
    <row r="4" spans="1:37" ht="18" customHeight="1">
      <c r="B4" s="909"/>
      <c r="C4" s="910"/>
      <c r="D4" s="454" t="s">
        <v>662</v>
      </c>
      <c r="E4" s="455" t="s">
        <v>663</v>
      </c>
      <c r="F4" s="456" t="s">
        <v>664</v>
      </c>
      <c r="G4" s="457" t="s">
        <v>477</v>
      </c>
      <c r="H4" s="457" t="s">
        <v>665</v>
      </c>
      <c r="I4" s="458" t="s">
        <v>482</v>
      </c>
      <c r="J4" s="454" t="s">
        <v>666</v>
      </c>
      <c r="K4" s="455" t="s">
        <v>663</v>
      </c>
      <c r="L4" s="454" t="s">
        <v>666</v>
      </c>
      <c r="M4" s="455" t="s">
        <v>663</v>
      </c>
      <c r="N4" s="454" t="s">
        <v>666</v>
      </c>
      <c r="O4" s="455" t="s">
        <v>663</v>
      </c>
      <c r="P4" s="454" t="s">
        <v>666</v>
      </c>
      <c r="Q4" s="455" t="s">
        <v>663</v>
      </c>
      <c r="R4" s="459" t="s">
        <v>666</v>
      </c>
      <c r="S4" s="460" t="s">
        <v>663</v>
      </c>
      <c r="T4" s="459" t="s">
        <v>666</v>
      </c>
      <c r="U4" s="460" t="s">
        <v>663</v>
      </c>
      <c r="V4" s="459" t="s">
        <v>666</v>
      </c>
      <c r="W4" s="460" t="s">
        <v>663</v>
      </c>
      <c r="X4" s="459" t="s">
        <v>666</v>
      </c>
      <c r="Y4" s="460" t="s">
        <v>663</v>
      </c>
      <c r="Z4" s="459" t="s">
        <v>666</v>
      </c>
      <c r="AA4" s="460" t="s">
        <v>663</v>
      </c>
      <c r="AB4" s="459" t="s">
        <v>666</v>
      </c>
      <c r="AC4" s="460" t="s">
        <v>663</v>
      </c>
      <c r="AD4" s="459" t="s">
        <v>666</v>
      </c>
      <c r="AE4" s="460" t="s">
        <v>663</v>
      </c>
      <c r="AF4" s="459" t="s">
        <v>666</v>
      </c>
      <c r="AG4" s="460" t="s">
        <v>663</v>
      </c>
    </row>
    <row r="5" spans="1:37" ht="25.5" customHeight="1">
      <c r="B5" s="461" t="s">
        <v>667</v>
      </c>
      <c r="C5" s="462" t="s">
        <v>668</v>
      </c>
      <c r="D5" s="463">
        <f>+D8+D19+D20+D21+D24+D25+D26+D27+D28</f>
        <v>16005492</v>
      </c>
      <c r="E5" s="464">
        <f>ROUND(D5/D$7*100,1)</f>
        <v>51.7</v>
      </c>
      <c r="F5" s="465">
        <f>+F8+F19+F20+F21+F24+F25+F26+F27+F28</f>
        <v>5606802</v>
      </c>
      <c r="G5" s="466">
        <f>+G8+G19+G20+G21+G24+G25+G26+G27+G28</f>
        <v>4765691</v>
      </c>
      <c r="H5" s="466">
        <f>+H8+H19+H20+H21+H24+H25+H26+H27+H28</f>
        <v>3340803</v>
      </c>
      <c r="I5" s="467">
        <f>+I8+I19+I20+I21+I24+I25+I26+I27+I28</f>
        <v>2292196</v>
      </c>
      <c r="J5" s="463">
        <f>+J8+J19+J20+J21+J24+J25+J26+J27+J28</f>
        <v>19396265</v>
      </c>
      <c r="K5" s="464">
        <f>ROUND(J5/J$7*100,1)</f>
        <v>53.3</v>
      </c>
      <c r="L5" s="463">
        <v>16121256</v>
      </c>
      <c r="M5" s="464">
        <v>46.3</v>
      </c>
      <c r="N5" s="468">
        <f>+N8+N19+N20+N21+N24+N25+N26+N27+N28</f>
        <v>18095484</v>
      </c>
      <c r="O5" s="469">
        <f>ROUND(N5/N$7*100,1)</f>
        <v>56</v>
      </c>
      <c r="P5" s="468">
        <f>+P8+P19+P20+P21+P24+P25+P26+P27+P28</f>
        <v>17788711</v>
      </c>
      <c r="Q5" s="469">
        <f>ROUND(P5/P$7*100,1)</f>
        <v>53.4</v>
      </c>
      <c r="R5" s="468">
        <f>+R8+R19+R20+R21+R24+R25+R26+R27+R28</f>
        <v>16955156</v>
      </c>
      <c r="S5" s="469">
        <f>ROUND(R5/R$7*100,1)</f>
        <v>51.7</v>
      </c>
      <c r="T5" s="468">
        <f>+T8+T19+T20+T21+T24+T25+T26+T27+T28</f>
        <v>15879288</v>
      </c>
      <c r="U5" s="469">
        <f>ROUND(T5/T$7*100,1)</f>
        <v>45.5</v>
      </c>
      <c r="V5" s="468">
        <f>+V8+V19+V20+V21+V24+V25+V26+V27+V28</f>
        <v>16074909</v>
      </c>
      <c r="W5" s="469">
        <f>ROUND(V5/V$7*100,1)</f>
        <v>45.9</v>
      </c>
      <c r="X5" s="468">
        <f t="shared" ref="X5:AG5" si="0">X8+X19+X20+X21+X24+X25+X26+X27+X28</f>
        <v>16184471</v>
      </c>
      <c r="Y5" s="469">
        <f t="shared" si="0"/>
        <v>44.699999999999996</v>
      </c>
      <c r="Z5" s="468">
        <f t="shared" si="0"/>
        <v>16601494</v>
      </c>
      <c r="AA5" s="469">
        <f t="shared" si="0"/>
        <v>44.500000000000007</v>
      </c>
      <c r="AB5" s="468">
        <f t="shared" si="0"/>
        <v>16776021</v>
      </c>
      <c r="AC5" s="469">
        <f t="shared" si="0"/>
        <v>44.300000000000004</v>
      </c>
      <c r="AD5" s="468">
        <f t="shared" si="0"/>
        <v>16241985</v>
      </c>
      <c r="AE5" s="469">
        <f t="shared" si="0"/>
        <v>42.3</v>
      </c>
      <c r="AF5" s="468">
        <f t="shared" si="0"/>
        <v>17075206</v>
      </c>
      <c r="AG5" s="469">
        <f t="shared" si="0"/>
        <v>41.2</v>
      </c>
    </row>
    <row r="6" spans="1:37" ht="25.5" customHeight="1">
      <c r="B6" s="470"/>
      <c r="C6" s="471" t="s">
        <v>669</v>
      </c>
      <c r="D6" s="472">
        <f>SUM(F6:I6)</f>
        <v>14977227</v>
      </c>
      <c r="E6" s="473">
        <f>+E7-E5</f>
        <v>48.3</v>
      </c>
      <c r="F6" s="474">
        <v>3532006</v>
      </c>
      <c r="G6" s="475">
        <v>5178760</v>
      </c>
      <c r="H6" s="475">
        <v>3625157</v>
      </c>
      <c r="I6" s="476">
        <v>2641304</v>
      </c>
      <c r="J6" s="472">
        <v>17006733</v>
      </c>
      <c r="K6" s="473">
        <f>ROUND(J6/J$7*100,1)</f>
        <v>46.7</v>
      </c>
      <c r="L6" s="472">
        <v>18725246</v>
      </c>
      <c r="M6" s="473">
        <v>53.7</v>
      </c>
      <c r="N6" s="477">
        <v>14209894</v>
      </c>
      <c r="O6" s="478">
        <f>ROUND(N6/N$7*100,1)</f>
        <v>44</v>
      </c>
      <c r="P6" s="477">
        <f>P7-P5</f>
        <v>15527208</v>
      </c>
      <c r="Q6" s="478">
        <f>ROUND(P6/P$7*100,1)</f>
        <v>46.6</v>
      </c>
      <c r="R6" s="477">
        <f>R7-R5</f>
        <v>15850346</v>
      </c>
      <c r="S6" s="478">
        <f>ROUND(R6/R$7*100,1)</f>
        <v>48.3</v>
      </c>
      <c r="T6" s="477">
        <f>T7-T5</f>
        <v>18986782</v>
      </c>
      <c r="U6" s="478">
        <f>ROUND(T6/T$7*100,1)</f>
        <v>54.5</v>
      </c>
      <c r="V6" s="477">
        <f>V7-V5</f>
        <v>18958378</v>
      </c>
      <c r="W6" s="478">
        <f>ROUND(V6/V$7*100,1)</f>
        <v>54.1</v>
      </c>
      <c r="X6" s="477">
        <f t="shared" ref="X6:AG6" si="1">X9+X10+X11+X12+X13+X14+X15+X16+X17+X18+X22+X23+X29</f>
        <v>19904305</v>
      </c>
      <c r="Y6" s="478">
        <f t="shared" si="1"/>
        <v>55.3</v>
      </c>
      <c r="Z6" s="477">
        <f t="shared" si="1"/>
        <v>20631252</v>
      </c>
      <c r="AA6" s="478">
        <f t="shared" si="1"/>
        <v>55.5</v>
      </c>
      <c r="AB6" s="477">
        <f t="shared" si="1"/>
        <v>21122786</v>
      </c>
      <c r="AC6" s="478">
        <f t="shared" si="1"/>
        <v>55.7</v>
      </c>
      <c r="AD6" s="477">
        <f t="shared" si="1"/>
        <v>22146225</v>
      </c>
      <c r="AE6" s="478">
        <f t="shared" si="1"/>
        <v>57.699999999999989</v>
      </c>
      <c r="AF6" s="477">
        <f t="shared" si="1"/>
        <v>24267913</v>
      </c>
      <c r="AG6" s="478">
        <f t="shared" si="1"/>
        <v>58.8</v>
      </c>
    </row>
    <row r="7" spans="1:37" ht="25.5" customHeight="1">
      <c r="B7" s="905" t="s">
        <v>670</v>
      </c>
      <c r="C7" s="906"/>
      <c r="D7" s="479">
        <f>SUM(D5:D6)</f>
        <v>30982719</v>
      </c>
      <c r="E7" s="480">
        <v>100</v>
      </c>
      <c r="F7" s="481">
        <v>9138808</v>
      </c>
      <c r="G7" s="482">
        <v>9944451</v>
      </c>
      <c r="H7" s="482">
        <v>6965960</v>
      </c>
      <c r="I7" s="483">
        <f>SUM(I5:I6)</f>
        <v>4933500</v>
      </c>
      <c r="J7" s="479">
        <f>SUM(J5:J6)</f>
        <v>36402998</v>
      </c>
      <c r="K7" s="480">
        <v>100</v>
      </c>
      <c r="L7" s="479">
        <f t="shared" ref="L7:W7" si="2">SUM(L8:L29)</f>
        <v>34846502</v>
      </c>
      <c r="M7" s="480">
        <f t="shared" si="2"/>
        <v>99.999999999999986</v>
      </c>
      <c r="N7" s="484">
        <f t="shared" si="2"/>
        <v>32305378</v>
      </c>
      <c r="O7" s="485">
        <f t="shared" si="2"/>
        <v>100</v>
      </c>
      <c r="P7" s="484">
        <f t="shared" si="2"/>
        <v>33315919</v>
      </c>
      <c r="Q7" s="485">
        <f t="shared" si="2"/>
        <v>99.999999999999972</v>
      </c>
      <c r="R7" s="484">
        <f t="shared" si="2"/>
        <v>32805502</v>
      </c>
      <c r="S7" s="485">
        <f t="shared" si="2"/>
        <v>99.999999999999986</v>
      </c>
      <c r="T7" s="484">
        <f t="shared" si="2"/>
        <v>34866070</v>
      </c>
      <c r="U7" s="485">
        <f t="shared" si="2"/>
        <v>100</v>
      </c>
      <c r="V7" s="484">
        <f t="shared" si="2"/>
        <v>35033287</v>
      </c>
      <c r="W7" s="485">
        <f t="shared" si="2"/>
        <v>99.999999999999972</v>
      </c>
      <c r="X7" s="484">
        <f t="shared" ref="X7:AG7" si="3">SUM(X5:X6)</f>
        <v>36088776</v>
      </c>
      <c r="Y7" s="485">
        <f t="shared" si="3"/>
        <v>100</v>
      </c>
      <c r="Z7" s="484">
        <f t="shared" si="3"/>
        <v>37232746</v>
      </c>
      <c r="AA7" s="485">
        <f t="shared" si="3"/>
        <v>100</v>
      </c>
      <c r="AB7" s="484">
        <f t="shared" si="3"/>
        <v>37898807</v>
      </c>
      <c r="AC7" s="485">
        <f t="shared" si="3"/>
        <v>100</v>
      </c>
      <c r="AD7" s="484">
        <f t="shared" si="3"/>
        <v>38388210</v>
      </c>
      <c r="AE7" s="485">
        <f t="shared" si="3"/>
        <v>99.999999999999986</v>
      </c>
      <c r="AF7" s="484">
        <f t="shared" si="3"/>
        <v>41343119</v>
      </c>
      <c r="AG7" s="485">
        <f t="shared" si="3"/>
        <v>100</v>
      </c>
      <c r="AI7" s="486"/>
      <c r="AJ7" s="486"/>
      <c r="AK7" s="487"/>
    </row>
    <row r="8" spans="1:37" ht="21" customHeight="1">
      <c r="B8" s="461" t="s">
        <v>671</v>
      </c>
      <c r="C8" s="462" t="s">
        <v>672</v>
      </c>
      <c r="D8" s="463">
        <f t="shared" ref="D8:D29" si="4">SUM(F8:I8)</f>
        <v>11234737</v>
      </c>
      <c r="E8" s="488">
        <f>100-SUM(E9:E29)</f>
        <v>35.899999999999991</v>
      </c>
      <c r="F8" s="489">
        <v>3593108</v>
      </c>
      <c r="G8" s="490">
        <v>3551912</v>
      </c>
      <c r="H8" s="490">
        <v>2617443</v>
      </c>
      <c r="I8" s="491">
        <v>1472274</v>
      </c>
      <c r="J8" s="463">
        <v>11469420</v>
      </c>
      <c r="K8" s="488">
        <f>100-SUM(K9:K29)</f>
        <v>31.5</v>
      </c>
      <c r="L8" s="463">
        <v>11738975</v>
      </c>
      <c r="M8" s="488">
        <v>33.700000000000003</v>
      </c>
      <c r="N8" s="468">
        <v>13056498</v>
      </c>
      <c r="O8" s="492">
        <v>40.4</v>
      </c>
      <c r="P8" s="468">
        <v>13304819</v>
      </c>
      <c r="Q8" s="492">
        <v>39.9</v>
      </c>
      <c r="R8" s="468">
        <v>12415419</v>
      </c>
      <c r="S8" s="492">
        <v>37.799999999999997</v>
      </c>
      <c r="T8" s="468">
        <v>12113247</v>
      </c>
      <c r="U8" s="492">
        <v>34.700000000000003</v>
      </c>
      <c r="V8" s="468">
        <v>12078139</v>
      </c>
      <c r="W8" s="492">
        <v>34.5</v>
      </c>
      <c r="X8" s="468">
        <v>11960848</v>
      </c>
      <c r="Y8" s="469">
        <f>ROUND(X8/$X$7*100,1)</f>
        <v>33.1</v>
      </c>
      <c r="Z8" s="468">
        <v>11946233</v>
      </c>
      <c r="AA8" s="469">
        <f>ROUND(Z8/$Z$7*100,1)</f>
        <v>32.1</v>
      </c>
      <c r="AB8" s="468">
        <v>11985034</v>
      </c>
      <c r="AC8" s="469">
        <f>ROUND(AB8/$AB$7*100,1)+0.1</f>
        <v>31.700000000000003</v>
      </c>
      <c r="AD8" s="468">
        <v>11960632</v>
      </c>
      <c r="AE8" s="469">
        <f>ROUND(AD8/$AD$7*100,1)</f>
        <v>31.2</v>
      </c>
      <c r="AF8" s="468">
        <v>12126944</v>
      </c>
      <c r="AG8" s="469">
        <f>ROUND(AF8/$AF$7*100,1)</f>
        <v>29.3</v>
      </c>
      <c r="AI8" s="493"/>
      <c r="AJ8" s="486"/>
      <c r="AK8" s="487"/>
    </row>
    <row r="9" spans="1:37" ht="21" customHeight="1">
      <c r="B9" s="494"/>
      <c r="C9" s="495" t="s">
        <v>673</v>
      </c>
      <c r="D9" s="496">
        <f t="shared" si="4"/>
        <v>581451</v>
      </c>
      <c r="E9" s="497">
        <f t="shared" ref="E9:E29" si="5">ROUND(D9/D$7*100,1)</f>
        <v>1.9</v>
      </c>
      <c r="F9" s="498">
        <v>155708</v>
      </c>
      <c r="G9" s="499">
        <v>190918</v>
      </c>
      <c r="H9" s="499">
        <v>138846</v>
      </c>
      <c r="I9" s="500">
        <v>95979</v>
      </c>
      <c r="J9" s="496">
        <v>745031</v>
      </c>
      <c r="K9" s="497">
        <f t="shared" ref="K9:K29" si="6">ROUND(J9/J$7*100,1)</f>
        <v>2</v>
      </c>
      <c r="L9" s="496">
        <v>1164347</v>
      </c>
      <c r="M9" s="497">
        <v>3.3</v>
      </c>
      <c r="N9" s="501">
        <v>410825</v>
      </c>
      <c r="O9" s="502">
        <v>1.3</v>
      </c>
      <c r="P9" s="501">
        <v>396804</v>
      </c>
      <c r="Q9" s="502">
        <v>1.2</v>
      </c>
      <c r="R9" s="501">
        <v>368605</v>
      </c>
      <c r="S9" s="502">
        <v>1.1000000000000001</v>
      </c>
      <c r="T9" s="501">
        <v>376176</v>
      </c>
      <c r="U9" s="502">
        <v>1.1000000000000001</v>
      </c>
      <c r="V9" s="501">
        <v>365248</v>
      </c>
      <c r="W9" s="502">
        <v>1</v>
      </c>
      <c r="X9" s="501">
        <v>342234</v>
      </c>
      <c r="Y9" s="503">
        <f t="shared" ref="Y9:Y17" si="7">ROUND(X9/$X$7*100,1)</f>
        <v>0.9</v>
      </c>
      <c r="Z9" s="501">
        <v>326658</v>
      </c>
      <c r="AA9" s="503">
        <f t="shared" ref="AA9:AA29" si="8">ROUND(Z9/$Z$7*100,1)</f>
        <v>0.9</v>
      </c>
      <c r="AB9" s="501">
        <v>311650</v>
      </c>
      <c r="AC9" s="503">
        <f t="shared" ref="AC9:AC28" si="9">ROUND(AB9/$AB$7*100,1)</f>
        <v>0.8</v>
      </c>
      <c r="AD9" s="501">
        <v>324597</v>
      </c>
      <c r="AE9" s="503">
        <f t="shared" ref="AE9:AE29" si="10">ROUND(AD9/$AD$7*100,1)</f>
        <v>0.8</v>
      </c>
      <c r="AF9" s="501">
        <v>321354</v>
      </c>
      <c r="AG9" s="503">
        <f>ROUND(AF9/$AF$7*100,1)</f>
        <v>0.8</v>
      </c>
      <c r="AI9" s="493"/>
      <c r="AJ9" s="486"/>
      <c r="AK9" s="487"/>
    </row>
    <row r="10" spans="1:37" ht="21" customHeight="1">
      <c r="B10" s="494"/>
      <c r="C10" s="504" t="s">
        <v>674</v>
      </c>
      <c r="D10" s="496">
        <f t="shared" si="4"/>
        <v>112418</v>
      </c>
      <c r="E10" s="497">
        <f t="shared" si="5"/>
        <v>0.4</v>
      </c>
      <c r="F10" s="498">
        <v>28225</v>
      </c>
      <c r="G10" s="499">
        <v>38620</v>
      </c>
      <c r="H10" s="499">
        <v>29277</v>
      </c>
      <c r="I10" s="500">
        <v>16296</v>
      </c>
      <c r="J10" s="496">
        <v>67954</v>
      </c>
      <c r="K10" s="497">
        <f t="shared" si="6"/>
        <v>0.2</v>
      </c>
      <c r="L10" s="496">
        <v>49616</v>
      </c>
      <c r="M10" s="497">
        <v>0.2</v>
      </c>
      <c r="N10" s="501">
        <v>67107</v>
      </c>
      <c r="O10" s="502">
        <v>0.2</v>
      </c>
      <c r="P10" s="501">
        <v>69039</v>
      </c>
      <c r="Q10" s="502">
        <v>0.2</v>
      </c>
      <c r="R10" s="501">
        <v>58973</v>
      </c>
      <c r="S10" s="502">
        <v>0.2</v>
      </c>
      <c r="T10" s="501">
        <v>52542</v>
      </c>
      <c r="U10" s="502">
        <v>0.1</v>
      </c>
      <c r="V10" s="501">
        <v>53183</v>
      </c>
      <c r="W10" s="502">
        <v>0.2</v>
      </c>
      <c r="X10" s="501">
        <v>37126</v>
      </c>
      <c r="Y10" s="503">
        <f t="shared" si="7"/>
        <v>0.1</v>
      </c>
      <c r="Z10" s="501">
        <v>30832</v>
      </c>
      <c r="AA10" s="503">
        <f t="shared" si="8"/>
        <v>0.1</v>
      </c>
      <c r="AB10" s="501">
        <v>29492</v>
      </c>
      <c r="AC10" s="503">
        <f t="shared" si="9"/>
        <v>0.1</v>
      </c>
      <c r="AD10" s="501">
        <v>25769</v>
      </c>
      <c r="AE10" s="503">
        <f t="shared" si="10"/>
        <v>0.1</v>
      </c>
      <c r="AF10" s="501">
        <v>15951</v>
      </c>
      <c r="AG10" s="503">
        <f>ROUND(AF10/$AF$7*100,1)</f>
        <v>0</v>
      </c>
      <c r="AI10" s="493"/>
      <c r="AJ10" s="486"/>
      <c r="AK10" s="487"/>
    </row>
    <row r="11" spans="1:37" ht="21" customHeight="1">
      <c r="B11" s="494"/>
      <c r="C11" s="505" t="s">
        <v>675</v>
      </c>
      <c r="D11" s="496">
        <f t="shared" si="4"/>
        <v>19025</v>
      </c>
      <c r="E11" s="497">
        <f t="shared" si="5"/>
        <v>0.1</v>
      </c>
      <c r="F11" s="498">
        <v>4796</v>
      </c>
      <c r="G11" s="499">
        <v>6522</v>
      </c>
      <c r="H11" s="499">
        <v>4950</v>
      </c>
      <c r="I11" s="500">
        <v>2757</v>
      </c>
      <c r="J11" s="496">
        <v>32002</v>
      </c>
      <c r="K11" s="497">
        <f t="shared" si="6"/>
        <v>0.1</v>
      </c>
      <c r="L11" s="496">
        <v>44843</v>
      </c>
      <c r="M11" s="497">
        <v>0.1</v>
      </c>
      <c r="N11" s="501">
        <v>54764</v>
      </c>
      <c r="O11" s="502">
        <v>0.2</v>
      </c>
      <c r="P11" s="501">
        <v>22179</v>
      </c>
      <c r="Q11" s="502">
        <v>0.1</v>
      </c>
      <c r="R11" s="501">
        <v>17288</v>
      </c>
      <c r="S11" s="502">
        <v>0.1</v>
      </c>
      <c r="T11" s="501">
        <v>20983</v>
      </c>
      <c r="U11" s="502">
        <v>0.1</v>
      </c>
      <c r="V11" s="501">
        <v>23244</v>
      </c>
      <c r="W11" s="502">
        <v>0.1</v>
      </c>
      <c r="X11" s="501">
        <v>23866</v>
      </c>
      <c r="Y11" s="503">
        <f t="shared" si="7"/>
        <v>0.1</v>
      </c>
      <c r="Z11" s="501">
        <v>50357</v>
      </c>
      <c r="AA11" s="503">
        <f t="shared" si="8"/>
        <v>0.1</v>
      </c>
      <c r="AB11" s="501">
        <v>97844</v>
      </c>
      <c r="AC11" s="503">
        <f t="shared" si="9"/>
        <v>0.3</v>
      </c>
      <c r="AD11" s="501">
        <v>80569</v>
      </c>
      <c r="AE11" s="503">
        <f t="shared" si="10"/>
        <v>0.2</v>
      </c>
      <c r="AF11" s="501">
        <v>45210</v>
      </c>
      <c r="AG11" s="503">
        <f t="shared" ref="AG11:AG28" si="11">ROUND(AF11/$AF$7*100,1)</f>
        <v>0.1</v>
      </c>
      <c r="AI11" s="493"/>
      <c r="AJ11" s="486"/>
      <c r="AK11" s="487"/>
    </row>
    <row r="12" spans="1:37" ht="21" customHeight="1">
      <c r="B12" s="494"/>
      <c r="C12" s="504" t="s">
        <v>676</v>
      </c>
      <c r="D12" s="496">
        <f t="shared" si="4"/>
        <v>19228</v>
      </c>
      <c r="E12" s="497">
        <f t="shared" si="5"/>
        <v>0.1</v>
      </c>
      <c r="F12" s="498">
        <v>4812</v>
      </c>
      <c r="G12" s="499">
        <v>6618</v>
      </c>
      <c r="H12" s="499">
        <v>5011</v>
      </c>
      <c r="I12" s="500">
        <v>2787</v>
      </c>
      <c r="J12" s="496">
        <v>43102</v>
      </c>
      <c r="K12" s="497">
        <f t="shared" si="6"/>
        <v>0.1</v>
      </c>
      <c r="L12" s="496">
        <v>36151</v>
      </c>
      <c r="M12" s="497">
        <v>0.1</v>
      </c>
      <c r="N12" s="501">
        <v>34391</v>
      </c>
      <c r="O12" s="502">
        <v>0.1</v>
      </c>
      <c r="P12" s="501">
        <v>7806</v>
      </c>
      <c r="Q12" s="502">
        <v>0</v>
      </c>
      <c r="R12" s="501">
        <v>8873</v>
      </c>
      <c r="S12" s="502">
        <v>0</v>
      </c>
      <c r="T12" s="501">
        <v>6980</v>
      </c>
      <c r="U12" s="502">
        <v>0</v>
      </c>
      <c r="V12" s="501">
        <v>5686</v>
      </c>
      <c r="W12" s="502">
        <v>0</v>
      </c>
      <c r="X12" s="501">
        <v>6780</v>
      </c>
      <c r="Y12" s="503">
        <f t="shared" si="7"/>
        <v>0</v>
      </c>
      <c r="Z12" s="501">
        <v>79383</v>
      </c>
      <c r="AA12" s="503">
        <f t="shared" si="8"/>
        <v>0.2</v>
      </c>
      <c r="AB12" s="501">
        <v>56477</v>
      </c>
      <c r="AC12" s="503">
        <f t="shared" si="9"/>
        <v>0.1</v>
      </c>
      <c r="AD12" s="501">
        <v>70518</v>
      </c>
      <c r="AE12" s="503">
        <f t="shared" si="10"/>
        <v>0.2</v>
      </c>
      <c r="AF12" s="501">
        <v>27085</v>
      </c>
      <c r="AG12" s="503">
        <f>ROUND(AF12/$AF$7*100,1)</f>
        <v>0.1</v>
      </c>
      <c r="AI12" s="493"/>
      <c r="AJ12" s="486"/>
      <c r="AK12" s="487"/>
    </row>
    <row r="13" spans="1:37" ht="21" customHeight="1">
      <c r="B13" s="494"/>
      <c r="C13" s="505" t="s">
        <v>677</v>
      </c>
      <c r="D13" s="496">
        <f t="shared" si="4"/>
        <v>902229</v>
      </c>
      <c r="E13" s="497">
        <f t="shared" si="5"/>
        <v>2.9</v>
      </c>
      <c r="F13" s="498">
        <v>244113</v>
      </c>
      <c r="G13" s="499">
        <v>309742</v>
      </c>
      <c r="H13" s="499">
        <v>225963</v>
      </c>
      <c r="I13" s="500">
        <v>122411</v>
      </c>
      <c r="J13" s="496">
        <v>827776</v>
      </c>
      <c r="K13" s="497">
        <f t="shared" si="6"/>
        <v>2.2999999999999998</v>
      </c>
      <c r="L13" s="496">
        <v>846467</v>
      </c>
      <c r="M13" s="497">
        <v>2.4</v>
      </c>
      <c r="N13" s="501">
        <v>838183</v>
      </c>
      <c r="O13" s="502">
        <v>2.6</v>
      </c>
      <c r="P13" s="501">
        <v>783857</v>
      </c>
      <c r="Q13" s="502">
        <v>2.4</v>
      </c>
      <c r="R13" s="501">
        <v>823497</v>
      </c>
      <c r="S13" s="502">
        <v>2.5</v>
      </c>
      <c r="T13" s="501">
        <v>822083</v>
      </c>
      <c r="U13" s="502">
        <v>2.4</v>
      </c>
      <c r="V13" s="501">
        <v>819613</v>
      </c>
      <c r="W13" s="502">
        <v>2.2999999999999998</v>
      </c>
      <c r="X13" s="501">
        <v>822180</v>
      </c>
      <c r="Y13" s="503">
        <f t="shared" si="7"/>
        <v>2.2999999999999998</v>
      </c>
      <c r="Z13" s="501">
        <v>815173</v>
      </c>
      <c r="AA13" s="503">
        <f t="shared" si="8"/>
        <v>2.2000000000000002</v>
      </c>
      <c r="AB13" s="501">
        <v>1004304</v>
      </c>
      <c r="AC13" s="503">
        <f t="shared" si="9"/>
        <v>2.6</v>
      </c>
      <c r="AD13" s="501">
        <v>1722026</v>
      </c>
      <c r="AE13" s="503">
        <f t="shared" si="10"/>
        <v>4.5</v>
      </c>
      <c r="AF13" s="501">
        <v>1548352</v>
      </c>
      <c r="AG13" s="503">
        <f>ROUND(AF13/$AF$7*100,1)+0.1</f>
        <v>3.8000000000000003</v>
      </c>
      <c r="AI13" s="493"/>
      <c r="AJ13" s="486"/>
      <c r="AK13" s="487"/>
    </row>
    <row r="14" spans="1:37" ht="21" customHeight="1">
      <c r="B14" s="494"/>
      <c r="C14" s="505" t="s">
        <v>678</v>
      </c>
      <c r="D14" s="496">
        <f t="shared" si="4"/>
        <v>36697</v>
      </c>
      <c r="E14" s="497">
        <f t="shared" si="5"/>
        <v>0.1</v>
      </c>
      <c r="F14" s="506">
        <v>0</v>
      </c>
      <c r="G14" s="507">
        <v>36697</v>
      </c>
      <c r="H14" s="507">
        <v>0</v>
      </c>
      <c r="I14" s="508">
        <v>0</v>
      </c>
      <c r="J14" s="496">
        <v>35463</v>
      </c>
      <c r="K14" s="497">
        <f t="shared" si="6"/>
        <v>0.1</v>
      </c>
      <c r="L14" s="496">
        <v>34106</v>
      </c>
      <c r="M14" s="497">
        <v>0.1</v>
      </c>
      <c r="N14" s="501">
        <v>33165</v>
      </c>
      <c r="O14" s="502">
        <v>0.1</v>
      </c>
      <c r="P14" s="501">
        <v>32076</v>
      </c>
      <c r="Q14" s="502">
        <v>0.1</v>
      </c>
      <c r="R14" s="501">
        <v>32267</v>
      </c>
      <c r="S14" s="502">
        <v>0.1</v>
      </c>
      <c r="T14" s="501">
        <v>28602</v>
      </c>
      <c r="U14" s="502">
        <v>0.1</v>
      </c>
      <c r="V14" s="501">
        <v>27573</v>
      </c>
      <c r="W14" s="502">
        <v>0.1</v>
      </c>
      <c r="X14" s="501">
        <v>28422</v>
      </c>
      <c r="Y14" s="503">
        <f t="shared" si="7"/>
        <v>0.1</v>
      </c>
      <c r="Z14" s="501">
        <v>31388</v>
      </c>
      <c r="AA14" s="503">
        <f t="shared" si="8"/>
        <v>0.1</v>
      </c>
      <c r="AB14" s="501">
        <v>29014</v>
      </c>
      <c r="AC14" s="503">
        <f t="shared" si="9"/>
        <v>0.1</v>
      </c>
      <c r="AD14" s="501">
        <v>30026</v>
      </c>
      <c r="AE14" s="503">
        <f t="shared" si="10"/>
        <v>0.1</v>
      </c>
      <c r="AF14" s="501">
        <v>28067</v>
      </c>
      <c r="AG14" s="503">
        <f>ROUND(AF14/$AF$7*100,1)</f>
        <v>0.1</v>
      </c>
      <c r="AI14" s="493"/>
      <c r="AJ14" s="486"/>
      <c r="AK14" s="487"/>
    </row>
    <row r="15" spans="1:37" ht="21" customHeight="1">
      <c r="B15" s="494"/>
      <c r="C15" s="505" t="s">
        <v>679</v>
      </c>
      <c r="D15" s="496">
        <f t="shared" si="4"/>
        <v>224492</v>
      </c>
      <c r="E15" s="497">
        <f t="shared" si="5"/>
        <v>0.7</v>
      </c>
      <c r="F15" s="498">
        <v>60964</v>
      </c>
      <c r="G15" s="499">
        <v>72141</v>
      </c>
      <c r="H15" s="499">
        <v>52339</v>
      </c>
      <c r="I15" s="500">
        <v>39048</v>
      </c>
      <c r="J15" s="496">
        <v>215072</v>
      </c>
      <c r="K15" s="497">
        <f t="shared" si="6"/>
        <v>0.6</v>
      </c>
      <c r="L15" s="496">
        <v>212392</v>
      </c>
      <c r="M15" s="497">
        <v>0.6</v>
      </c>
      <c r="N15" s="501">
        <v>201741</v>
      </c>
      <c r="O15" s="502">
        <v>0.6</v>
      </c>
      <c r="P15" s="501">
        <v>177578</v>
      </c>
      <c r="Q15" s="502">
        <v>0.5</v>
      </c>
      <c r="R15" s="501">
        <v>103661</v>
      </c>
      <c r="S15" s="502">
        <v>0.3</v>
      </c>
      <c r="T15" s="501">
        <v>97185</v>
      </c>
      <c r="U15" s="502">
        <v>0.3</v>
      </c>
      <c r="V15" s="501">
        <v>85600</v>
      </c>
      <c r="W15" s="502">
        <v>0.2</v>
      </c>
      <c r="X15" s="501">
        <v>106746</v>
      </c>
      <c r="Y15" s="503">
        <f t="shared" si="7"/>
        <v>0.3</v>
      </c>
      <c r="Z15" s="501">
        <v>96294</v>
      </c>
      <c r="AA15" s="503">
        <f t="shared" si="8"/>
        <v>0.3</v>
      </c>
      <c r="AB15" s="501">
        <v>42056</v>
      </c>
      <c r="AC15" s="503">
        <f t="shared" si="9"/>
        <v>0.1</v>
      </c>
      <c r="AD15" s="501">
        <v>68906</v>
      </c>
      <c r="AE15" s="503">
        <f t="shared" si="10"/>
        <v>0.2</v>
      </c>
      <c r="AF15" s="501">
        <v>71343</v>
      </c>
      <c r="AG15" s="503">
        <f>ROUND(AF15/$AF$7*100,1)</f>
        <v>0.2</v>
      </c>
      <c r="AI15" s="493"/>
      <c r="AJ15" s="486"/>
      <c r="AK15" s="487"/>
    </row>
    <row r="16" spans="1:37" ht="21" customHeight="1">
      <c r="B16" s="494"/>
      <c r="C16" s="504" t="s">
        <v>680</v>
      </c>
      <c r="D16" s="496">
        <f t="shared" si="4"/>
        <v>360671</v>
      </c>
      <c r="E16" s="497">
        <f t="shared" si="5"/>
        <v>1.2</v>
      </c>
      <c r="F16" s="498">
        <v>95222</v>
      </c>
      <c r="G16" s="499">
        <v>123051</v>
      </c>
      <c r="H16" s="499">
        <v>91790</v>
      </c>
      <c r="I16" s="500">
        <v>50608</v>
      </c>
      <c r="J16" s="496">
        <v>380645</v>
      </c>
      <c r="K16" s="497">
        <f t="shared" si="6"/>
        <v>1</v>
      </c>
      <c r="L16" s="496">
        <v>308607</v>
      </c>
      <c r="M16" s="497">
        <v>0.9</v>
      </c>
      <c r="N16" s="501">
        <v>85200</v>
      </c>
      <c r="O16" s="502">
        <v>0.3</v>
      </c>
      <c r="P16" s="501">
        <v>180261</v>
      </c>
      <c r="Q16" s="502">
        <v>0.5</v>
      </c>
      <c r="R16" s="501">
        <v>179065</v>
      </c>
      <c r="S16" s="502">
        <v>0.5</v>
      </c>
      <c r="T16" s="501">
        <v>169230</v>
      </c>
      <c r="U16" s="502">
        <v>0.5</v>
      </c>
      <c r="V16" s="501">
        <v>144250</v>
      </c>
      <c r="W16" s="502">
        <v>0.4</v>
      </c>
      <c r="X16" s="501">
        <v>63685</v>
      </c>
      <c r="Y16" s="503">
        <f t="shared" si="7"/>
        <v>0.2</v>
      </c>
      <c r="Z16" s="501">
        <v>59229</v>
      </c>
      <c r="AA16" s="503">
        <f t="shared" si="8"/>
        <v>0.2</v>
      </c>
      <c r="AB16" s="501">
        <v>52732</v>
      </c>
      <c r="AC16" s="503">
        <f t="shared" si="9"/>
        <v>0.1</v>
      </c>
      <c r="AD16" s="501">
        <v>51771</v>
      </c>
      <c r="AE16" s="503">
        <f t="shared" si="10"/>
        <v>0.1</v>
      </c>
      <c r="AF16" s="501">
        <v>54945</v>
      </c>
      <c r="AG16" s="503">
        <f>ROUND(AF16/$AF$7*100,1)</f>
        <v>0.1</v>
      </c>
      <c r="AI16" s="493"/>
      <c r="AJ16" s="486"/>
      <c r="AK16" s="487"/>
    </row>
    <row r="17" spans="2:37" ht="21" customHeight="1">
      <c r="B17" s="494"/>
      <c r="C17" s="495" t="s">
        <v>681</v>
      </c>
      <c r="D17" s="496">
        <f t="shared" si="4"/>
        <v>6870752</v>
      </c>
      <c r="E17" s="497">
        <f t="shared" si="5"/>
        <v>22.2</v>
      </c>
      <c r="F17" s="498">
        <v>1146830</v>
      </c>
      <c r="G17" s="499">
        <v>2296483</v>
      </c>
      <c r="H17" s="499">
        <v>1991192</v>
      </c>
      <c r="I17" s="500">
        <v>1436247</v>
      </c>
      <c r="J17" s="496">
        <v>6319704</v>
      </c>
      <c r="K17" s="497">
        <f t="shared" si="6"/>
        <v>17.399999999999999</v>
      </c>
      <c r="L17" s="496">
        <v>6593336</v>
      </c>
      <c r="M17" s="497">
        <v>18.899999999999999</v>
      </c>
      <c r="N17" s="501">
        <v>6257722</v>
      </c>
      <c r="O17" s="502">
        <v>19.399999999999999</v>
      </c>
      <c r="P17" s="501">
        <v>6334359</v>
      </c>
      <c r="Q17" s="502">
        <v>19</v>
      </c>
      <c r="R17" s="501">
        <v>6750080</v>
      </c>
      <c r="S17" s="502">
        <v>20.6</v>
      </c>
      <c r="T17" s="501">
        <v>7713325</v>
      </c>
      <c r="U17" s="502">
        <v>22.1</v>
      </c>
      <c r="V17" s="501">
        <v>7935844</v>
      </c>
      <c r="W17" s="502">
        <v>22.7</v>
      </c>
      <c r="X17" s="501">
        <v>8033090</v>
      </c>
      <c r="Y17" s="503">
        <f t="shared" si="7"/>
        <v>22.3</v>
      </c>
      <c r="Z17" s="501">
        <v>7771150</v>
      </c>
      <c r="AA17" s="503">
        <f t="shared" si="8"/>
        <v>20.9</v>
      </c>
      <c r="AB17" s="501">
        <v>7632918</v>
      </c>
      <c r="AC17" s="503">
        <f>ROUND(AB17/$AB$7*100,1)+0.1</f>
        <v>20.200000000000003</v>
      </c>
      <c r="AD17" s="501">
        <v>7640242</v>
      </c>
      <c r="AE17" s="503">
        <f t="shared" si="10"/>
        <v>19.899999999999999</v>
      </c>
      <c r="AF17" s="501">
        <v>7353111</v>
      </c>
      <c r="AG17" s="503">
        <f t="shared" si="11"/>
        <v>17.8</v>
      </c>
      <c r="AI17" s="493"/>
      <c r="AJ17" s="486"/>
      <c r="AK17" s="487"/>
    </row>
    <row r="18" spans="2:37" ht="21" customHeight="1">
      <c r="B18" s="494"/>
      <c r="C18" s="504" t="s">
        <v>682</v>
      </c>
      <c r="D18" s="496">
        <f t="shared" si="4"/>
        <v>16487</v>
      </c>
      <c r="E18" s="497">
        <f t="shared" si="5"/>
        <v>0.1</v>
      </c>
      <c r="F18" s="498">
        <v>4520</v>
      </c>
      <c r="G18" s="499">
        <v>5621</v>
      </c>
      <c r="H18" s="507">
        <v>4151</v>
      </c>
      <c r="I18" s="500">
        <v>2195</v>
      </c>
      <c r="J18" s="496">
        <v>16549</v>
      </c>
      <c r="K18" s="497">
        <f t="shared" si="6"/>
        <v>0</v>
      </c>
      <c r="L18" s="496">
        <v>17815</v>
      </c>
      <c r="M18" s="497">
        <v>0.1</v>
      </c>
      <c r="N18" s="501">
        <v>17862</v>
      </c>
      <c r="O18" s="502">
        <v>0.1</v>
      </c>
      <c r="P18" s="501">
        <v>15952</v>
      </c>
      <c r="Q18" s="502">
        <v>0.1</v>
      </c>
      <c r="R18" s="501">
        <v>15900</v>
      </c>
      <c r="S18" s="502">
        <v>0.1</v>
      </c>
      <c r="T18" s="501">
        <v>15033</v>
      </c>
      <c r="U18" s="502">
        <v>0</v>
      </c>
      <c r="V18" s="501">
        <v>14256</v>
      </c>
      <c r="W18" s="502">
        <v>0</v>
      </c>
      <c r="X18" s="501">
        <v>13544</v>
      </c>
      <c r="Y18" s="503">
        <f>ROUNDUP(X18/$X$7*100,1)</f>
        <v>0.1</v>
      </c>
      <c r="Z18" s="501">
        <v>13172</v>
      </c>
      <c r="AA18" s="503">
        <f t="shared" si="8"/>
        <v>0</v>
      </c>
      <c r="AB18" s="501">
        <v>11559</v>
      </c>
      <c r="AC18" s="503">
        <f t="shared" si="9"/>
        <v>0</v>
      </c>
      <c r="AD18" s="501">
        <v>11834</v>
      </c>
      <c r="AE18" s="503">
        <f t="shared" si="10"/>
        <v>0</v>
      </c>
      <c r="AF18" s="501">
        <v>10898</v>
      </c>
      <c r="AG18" s="503">
        <f t="shared" si="11"/>
        <v>0</v>
      </c>
      <c r="AI18" s="493"/>
      <c r="AJ18" s="486"/>
      <c r="AK18" s="487"/>
    </row>
    <row r="19" spans="2:37" ht="21" customHeight="1">
      <c r="B19" s="509" t="s">
        <v>671</v>
      </c>
      <c r="C19" s="505" t="s">
        <v>683</v>
      </c>
      <c r="D19" s="496">
        <f t="shared" si="4"/>
        <v>264663</v>
      </c>
      <c r="E19" s="497">
        <f t="shared" si="5"/>
        <v>0.9</v>
      </c>
      <c r="F19" s="498">
        <v>35241</v>
      </c>
      <c r="G19" s="499">
        <v>103956</v>
      </c>
      <c r="H19" s="499">
        <v>51161</v>
      </c>
      <c r="I19" s="500">
        <v>74305</v>
      </c>
      <c r="J19" s="496">
        <v>291659</v>
      </c>
      <c r="K19" s="497">
        <f t="shared" si="6"/>
        <v>0.8</v>
      </c>
      <c r="L19" s="496">
        <v>372395</v>
      </c>
      <c r="M19" s="497">
        <v>1.1000000000000001</v>
      </c>
      <c r="N19" s="501">
        <v>405058</v>
      </c>
      <c r="O19" s="502">
        <v>1.2</v>
      </c>
      <c r="P19" s="501">
        <v>493483</v>
      </c>
      <c r="Q19" s="502">
        <v>1.5</v>
      </c>
      <c r="R19" s="501">
        <v>515639</v>
      </c>
      <c r="S19" s="502">
        <v>1.6</v>
      </c>
      <c r="T19" s="501">
        <v>517782</v>
      </c>
      <c r="U19" s="502">
        <v>1.5</v>
      </c>
      <c r="V19" s="501">
        <v>496040</v>
      </c>
      <c r="W19" s="502">
        <v>1.4</v>
      </c>
      <c r="X19" s="501">
        <v>581717</v>
      </c>
      <c r="Y19" s="503">
        <f t="shared" ref="Y19:Y29" si="12">ROUND(X19/$X$7*100,1)</f>
        <v>1.6</v>
      </c>
      <c r="Z19" s="501">
        <v>631755</v>
      </c>
      <c r="AA19" s="503">
        <f t="shared" si="8"/>
        <v>1.7</v>
      </c>
      <c r="AB19" s="501">
        <v>649062</v>
      </c>
      <c r="AC19" s="503">
        <f t="shared" si="9"/>
        <v>1.7</v>
      </c>
      <c r="AD19" s="501">
        <v>608497</v>
      </c>
      <c r="AE19" s="503">
        <f t="shared" si="10"/>
        <v>1.6</v>
      </c>
      <c r="AF19" s="501">
        <v>632577</v>
      </c>
      <c r="AG19" s="503">
        <f t="shared" si="11"/>
        <v>1.5</v>
      </c>
      <c r="AI19" s="493"/>
      <c r="AJ19" s="486"/>
      <c r="AK19" s="487"/>
    </row>
    <row r="20" spans="2:37" ht="21" customHeight="1">
      <c r="B20" s="509" t="s">
        <v>671</v>
      </c>
      <c r="C20" s="495" t="s">
        <v>684</v>
      </c>
      <c r="D20" s="496">
        <f t="shared" si="4"/>
        <v>906790</v>
      </c>
      <c r="E20" s="497">
        <f t="shared" si="5"/>
        <v>2.9</v>
      </c>
      <c r="F20" s="498">
        <v>228493</v>
      </c>
      <c r="G20" s="499">
        <v>391941</v>
      </c>
      <c r="H20" s="499">
        <v>188998</v>
      </c>
      <c r="I20" s="500">
        <v>97358</v>
      </c>
      <c r="J20" s="496">
        <v>895840</v>
      </c>
      <c r="K20" s="497">
        <f t="shared" si="6"/>
        <v>2.5</v>
      </c>
      <c r="L20" s="496">
        <v>850604</v>
      </c>
      <c r="M20" s="497">
        <v>2.4</v>
      </c>
      <c r="N20" s="501">
        <v>805552</v>
      </c>
      <c r="O20" s="502">
        <v>2.5</v>
      </c>
      <c r="P20" s="501">
        <v>697952</v>
      </c>
      <c r="Q20" s="502">
        <v>2.1</v>
      </c>
      <c r="R20" s="501">
        <v>692871</v>
      </c>
      <c r="S20" s="502">
        <v>2.1</v>
      </c>
      <c r="T20" s="501">
        <v>673896</v>
      </c>
      <c r="U20" s="502">
        <v>1.9</v>
      </c>
      <c r="V20" s="501">
        <v>680637</v>
      </c>
      <c r="W20" s="502">
        <v>1.9</v>
      </c>
      <c r="X20" s="501">
        <v>663154</v>
      </c>
      <c r="Y20" s="503">
        <f t="shared" si="12"/>
        <v>1.8</v>
      </c>
      <c r="Z20" s="501">
        <v>638701</v>
      </c>
      <c r="AA20" s="503">
        <f t="shared" si="8"/>
        <v>1.7</v>
      </c>
      <c r="AB20" s="501">
        <v>618207</v>
      </c>
      <c r="AC20" s="503">
        <f t="shared" si="9"/>
        <v>1.6</v>
      </c>
      <c r="AD20" s="501">
        <v>554292</v>
      </c>
      <c r="AE20" s="503">
        <f t="shared" si="10"/>
        <v>1.4</v>
      </c>
      <c r="AF20" s="501">
        <v>536410</v>
      </c>
      <c r="AG20" s="503">
        <f t="shared" si="11"/>
        <v>1.3</v>
      </c>
      <c r="AI20" s="493"/>
      <c r="AJ20" s="486"/>
      <c r="AK20" s="487"/>
    </row>
    <row r="21" spans="2:37" ht="21" customHeight="1">
      <c r="B21" s="509" t="s">
        <v>671</v>
      </c>
      <c r="C21" s="495" t="s">
        <v>685</v>
      </c>
      <c r="D21" s="496">
        <f t="shared" si="4"/>
        <v>170701</v>
      </c>
      <c r="E21" s="497">
        <f t="shared" si="5"/>
        <v>0.6</v>
      </c>
      <c r="F21" s="498">
        <v>59603</v>
      </c>
      <c r="G21" s="499">
        <v>57360</v>
      </c>
      <c r="H21" s="499">
        <v>36524</v>
      </c>
      <c r="I21" s="500">
        <v>17214</v>
      </c>
      <c r="J21" s="496">
        <v>183177</v>
      </c>
      <c r="K21" s="497">
        <f t="shared" si="6"/>
        <v>0.5</v>
      </c>
      <c r="L21" s="496">
        <v>221599</v>
      </c>
      <c r="M21" s="497">
        <v>0.6</v>
      </c>
      <c r="N21" s="501">
        <v>210973</v>
      </c>
      <c r="O21" s="502">
        <v>0.6</v>
      </c>
      <c r="P21" s="501">
        <v>213148</v>
      </c>
      <c r="Q21" s="502">
        <v>0.6</v>
      </c>
      <c r="R21" s="501">
        <v>207192</v>
      </c>
      <c r="S21" s="502">
        <v>0.6</v>
      </c>
      <c r="T21" s="501">
        <v>207867</v>
      </c>
      <c r="U21" s="502">
        <v>0.6</v>
      </c>
      <c r="V21" s="501">
        <v>204605</v>
      </c>
      <c r="W21" s="502">
        <v>0.6</v>
      </c>
      <c r="X21" s="501">
        <v>202869</v>
      </c>
      <c r="Y21" s="503">
        <f t="shared" si="12"/>
        <v>0.6</v>
      </c>
      <c r="Z21" s="501">
        <v>217153</v>
      </c>
      <c r="AA21" s="503">
        <f t="shared" si="8"/>
        <v>0.6</v>
      </c>
      <c r="AB21" s="501">
        <v>199319</v>
      </c>
      <c r="AC21" s="503">
        <f t="shared" si="9"/>
        <v>0.5</v>
      </c>
      <c r="AD21" s="501">
        <v>203988</v>
      </c>
      <c r="AE21" s="503">
        <f t="shared" si="10"/>
        <v>0.5</v>
      </c>
      <c r="AF21" s="501">
        <v>205559</v>
      </c>
      <c r="AG21" s="503">
        <f t="shared" si="11"/>
        <v>0.5</v>
      </c>
      <c r="AI21" s="493"/>
      <c r="AJ21" s="486"/>
      <c r="AK21" s="487"/>
    </row>
    <row r="22" spans="2:37" ht="21" customHeight="1">
      <c r="B22" s="494"/>
      <c r="C22" s="495" t="s">
        <v>686</v>
      </c>
      <c r="D22" s="496">
        <f t="shared" si="4"/>
        <v>1606652</v>
      </c>
      <c r="E22" s="497">
        <f t="shared" si="5"/>
        <v>5.2</v>
      </c>
      <c r="F22" s="498">
        <v>354420</v>
      </c>
      <c r="G22" s="499">
        <v>711261</v>
      </c>
      <c r="H22" s="499">
        <v>373357</v>
      </c>
      <c r="I22" s="500">
        <v>167614</v>
      </c>
      <c r="J22" s="496">
        <v>2153553</v>
      </c>
      <c r="K22" s="497">
        <f t="shared" si="6"/>
        <v>5.9</v>
      </c>
      <c r="L22" s="496">
        <v>2013510</v>
      </c>
      <c r="M22" s="497">
        <v>5.8</v>
      </c>
      <c r="N22" s="501">
        <v>1768459</v>
      </c>
      <c r="O22" s="502">
        <v>5.5</v>
      </c>
      <c r="P22" s="501">
        <v>3399096</v>
      </c>
      <c r="Q22" s="502">
        <v>10.199999999999999</v>
      </c>
      <c r="R22" s="501">
        <v>3133586</v>
      </c>
      <c r="S22" s="502">
        <v>9.6</v>
      </c>
      <c r="T22" s="501">
        <v>3747923</v>
      </c>
      <c r="U22" s="502">
        <v>10.7</v>
      </c>
      <c r="V22" s="501">
        <v>3733272</v>
      </c>
      <c r="W22" s="502">
        <v>10.7</v>
      </c>
      <c r="X22" s="501">
        <v>3650730</v>
      </c>
      <c r="Y22" s="503">
        <f t="shared" si="12"/>
        <v>10.1</v>
      </c>
      <c r="Z22" s="501">
        <v>4116889</v>
      </c>
      <c r="AA22" s="503">
        <f t="shared" si="8"/>
        <v>11.1</v>
      </c>
      <c r="AB22" s="501">
        <v>4177607</v>
      </c>
      <c r="AC22" s="503">
        <f t="shared" si="9"/>
        <v>11</v>
      </c>
      <c r="AD22" s="501">
        <v>4017246</v>
      </c>
      <c r="AE22" s="503">
        <f t="shared" si="10"/>
        <v>10.5</v>
      </c>
      <c r="AF22" s="501">
        <v>4041226</v>
      </c>
      <c r="AG22" s="503">
        <f t="shared" si="11"/>
        <v>9.8000000000000007</v>
      </c>
      <c r="AI22" s="493"/>
      <c r="AJ22" s="486"/>
      <c r="AK22" s="487"/>
    </row>
    <row r="23" spans="2:37" ht="21" customHeight="1">
      <c r="B23" s="494"/>
      <c r="C23" s="495" t="s">
        <v>687</v>
      </c>
      <c r="D23" s="496">
        <f t="shared" si="4"/>
        <v>1639225</v>
      </c>
      <c r="E23" s="497">
        <f t="shared" si="5"/>
        <v>5.3</v>
      </c>
      <c r="F23" s="498">
        <v>549996</v>
      </c>
      <c r="G23" s="499">
        <v>448286</v>
      </c>
      <c r="H23" s="499">
        <v>300581</v>
      </c>
      <c r="I23" s="500">
        <v>340362</v>
      </c>
      <c r="J23" s="496">
        <v>1585482</v>
      </c>
      <c r="K23" s="497">
        <f t="shared" si="6"/>
        <v>4.4000000000000004</v>
      </c>
      <c r="L23" s="496">
        <v>1495556</v>
      </c>
      <c r="M23" s="497">
        <v>4.3</v>
      </c>
      <c r="N23" s="501">
        <v>2176136</v>
      </c>
      <c r="O23" s="502">
        <v>6.7</v>
      </c>
      <c r="P23" s="501">
        <v>1947420</v>
      </c>
      <c r="Q23" s="502">
        <v>5.8</v>
      </c>
      <c r="R23" s="501">
        <v>2030216</v>
      </c>
      <c r="S23" s="502">
        <v>6.2</v>
      </c>
      <c r="T23" s="501">
        <v>2466220</v>
      </c>
      <c r="U23" s="502">
        <v>7.1</v>
      </c>
      <c r="V23" s="501">
        <v>2326009</v>
      </c>
      <c r="W23" s="502">
        <v>6.6</v>
      </c>
      <c r="X23" s="501">
        <v>2340693</v>
      </c>
      <c r="Y23" s="503">
        <f t="shared" si="12"/>
        <v>6.5</v>
      </c>
      <c r="Z23" s="501">
        <v>2462352</v>
      </c>
      <c r="AA23" s="503">
        <f t="shared" si="8"/>
        <v>6.6</v>
      </c>
      <c r="AB23" s="501">
        <v>2586963</v>
      </c>
      <c r="AC23" s="503">
        <f t="shared" si="9"/>
        <v>6.8</v>
      </c>
      <c r="AD23" s="501">
        <v>3367764</v>
      </c>
      <c r="AE23" s="503">
        <f t="shared" si="10"/>
        <v>8.8000000000000007</v>
      </c>
      <c r="AF23" s="501">
        <v>3332670</v>
      </c>
      <c r="AG23" s="503">
        <f t="shared" si="11"/>
        <v>8.1</v>
      </c>
      <c r="AI23" s="493"/>
      <c r="AJ23" s="486"/>
      <c r="AK23" s="487"/>
    </row>
    <row r="24" spans="2:37" ht="21" customHeight="1">
      <c r="B24" s="509" t="s">
        <v>671</v>
      </c>
      <c r="C24" s="495" t="s">
        <v>688</v>
      </c>
      <c r="D24" s="496">
        <f t="shared" si="4"/>
        <v>137341</v>
      </c>
      <c r="E24" s="497">
        <f t="shared" si="5"/>
        <v>0.4</v>
      </c>
      <c r="F24" s="498">
        <v>85337</v>
      </c>
      <c r="G24" s="499">
        <v>23668</v>
      </c>
      <c r="H24" s="499">
        <v>7209</v>
      </c>
      <c r="I24" s="500">
        <v>21127</v>
      </c>
      <c r="J24" s="496">
        <v>224516</v>
      </c>
      <c r="K24" s="497">
        <f t="shared" si="6"/>
        <v>0.6</v>
      </c>
      <c r="L24" s="496">
        <v>96190</v>
      </c>
      <c r="M24" s="497">
        <v>0.3</v>
      </c>
      <c r="N24" s="501">
        <v>103778</v>
      </c>
      <c r="O24" s="502">
        <v>0.3</v>
      </c>
      <c r="P24" s="501">
        <v>115188</v>
      </c>
      <c r="Q24" s="502">
        <v>0.3</v>
      </c>
      <c r="R24" s="501">
        <v>127220</v>
      </c>
      <c r="S24" s="502">
        <v>0.4</v>
      </c>
      <c r="T24" s="501">
        <v>60171</v>
      </c>
      <c r="U24" s="502">
        <v>0.2</v>
      </c>
      <c r="V24" s="501">
        <v>97170</v>
      </c>
      <c r="W24" s="502">
        <v>0.3</v>
      </c>
      <c r="X24" s="501">
        <v>124573</v>
      </c>
      <c r="Y24" s="503">
        <f t="shared" si="12"/>
        <v>0.3</v>
      </c>
      <c r="Z24" s="501">
        <v>122958</v>
      </c>
      <c r="AA24" s="503">
        <f t="shared" si="8"/>
        <v>0.3</v>
      </c>
      <c r="AB24" s="501">
        <v>96436</v>
      </c>
      <c r="AC24" s="503">
        <f t="shared" si="9"/>
        <v>0.3</v>
      </c>
      <c r="AD24" s="501">
        <v>317916</v>
      </c>
      <c r="AE24" s="503">
        <f t="shared" si="10"/>
        <v>0.8</v>
      </c>
      <c r="AF24" s="501">
        <v>98057</v>
      </c>
      <c r="AG24" s="503">
        <f t="shared" si="11"/>
        <v>0.2</v>
      </c>
      <c r="AI24" s="493"/>
      <c r="AJ24" s="486"/>
      <c r="AK24" s="487"/>
    </row>
    <row r="25" spans="2:37" ht="21" customHeight="1">
      <c r="B25" s="509" t="s">
        <v>671</v>
      </c>
      <c r="C25" s="495" t="s">
        <v>689</v>
      </c>
      <c r="D25" s="496">
        <f t="shared" si="4"/>
        <v>34890</v>
      </c>
      <c r="E25" s="497">
        <f t="shared" si="5"/>
        <v>0.1</v>
      </c>
      <c r="F25" s="498">
        <v>500</v>
      </c>
      <c r="G25" s="499">
        <v>4290</v>
      </c>
      <c r="H25" s="507">
        <v>100</v>
      </c>
      <c r="I25" s="500">
        <v>30000</v>
      </c>
      <c r="J25" s="496">
        <v>28149</v>
      </c>
      <c r="K25" s="497">
        <f t="shared" si="6"/>
        <v>0.1</v>
      </c>
      <c r="L25" s="496">
        <v>5363</v>
      </c>
      <c r="M25" s="497">
        <v>0</v>
      </c>
      <c r="N25" s="501">
        <v>4570</v>
      </c>
      <c r="O25" s="502">
        <v>0</v>
      </c>
      <c r="P25" s="501">
        <v>18901</v>
      </c>
      <c r="Q25" s="502">
        <v>0.1</v>
      </c>
      <c r="R25" s="501">
        <v>108486</v>
      </c>
      <c r="S25" s="502">
        <v>0.3</v>
      </c>
      <c r="T25" s="501">
        <v>42449</v>
      </c>
      <c r="U25" s="502">
        <v>0.1</v>
      </c>
      <c r="V25" s="501">
        <v>21261</v>
      </c>
      <c r="W25" s="502">
        <v>0.1</v>
      </c>
      <c r="X25" s="501">
        <v>10315</v>
      </c>
      <c r="Y25" s="503">
        <f t="shared" si="12"/>
        <v>0</v>
      </c>
      <c r="Z25" s="501">
        <v>5674</v>
      </c>
      <c r="AA25" s="503">
        <f t="shared" si="8"/>
        <v>0</v>
      </c>
      <c r="AB25" s="501">
        <v>8682</v>
      </c>
      <c r="AC25" s="503">
        <f t="shared" si="9"/>
        <v>0</v>
      </c>
      <c r="AD25" s="501">
        <v>6292</v>
      </c>
      <c r="AE25" s="503">
        <f t="shared" si="10"/>
        <v>0</v>
      </c>
      <c r="AF25" s="501">
        <v>10923</v>
      </c>
      <c r="AG25" s="503">
        <f t="shared" si="11"/>
        <v>0</v>
      </c>
      <c r="AI25" s="493"/>
      <c r="AJ25" s="486"/>
      <c r="AK25" s="487"/>
    </row>
    <row r="26" spans="2:37" ht="21" customHeight="1">
      <c r="B26" s="509" t="s">
        <v>671</v>
      </c>
      <c r="C26" s="495" t="s">
        <v>690</v>
      </c>
      <c r="D26" s="496">
        <f t="shared" si="4"/>
        <v>917646</v>
      </c>
      <c r="E26" s="497">
        <f t="shared" si="5"/>
        <v>3</v>
      </c>
      <c r="F26" s="506">
        <v>599420</v>
      </c>
      <c r="G26" s="499">
        <v>22496</v>
      </c>
      <c r="H26" s="499">
        <v>39938</v>
      </c>
      <c r="I26" s="500">
        <v>255792</v>
      </c>
      <c r="J26" s="496">
        <v>3663128</v>
      </c>
      <c r="K26" s="497">
        <f t="shared" si="6"/>
        <v>10.1</v>
      </c>
      <c r="L26" s="496">
        <v>348002</v>
      </c>
      <c r="M26" s="497">
        <v>1</v>
      </c>
      <c r="N26" s="501">
        <v>1517386</v>
      </c>
      <c r="O26" s="502">
        <v>4.7</v>
      </c>
      <c r="P26" s="501">
        <v>415219</v>
      </c>
      <c r="Q26" s="502">
        <v>1.3</v>
      </c>
      <c r="R26" s="501">
        <v>482409</v>
      </c>
      <c r="S26" s="502">
        <v>1.5</v>
      </c>
      <c r="T26" s="501">
        <v>157562</v>
      </c>
      <c r="U26" s="502">
        <v>0.5</v>
      </c>
      <c r="V26" s="501">
        <v>99063</v>
      </c>
      <c r="W26" s="502">
        <v>0.3</v>
      </c>
      <c r="X26" s="501">
        <v>225019</v>
      </c>
      <c r="Y26" s="503">
        <f t="shared" si="12"/>
        <v>0.6</v>
      </c>
      <c r="Z26" s="501">
        <v>55214</v>
      </c>
      <c r="AA26" s="503">
        <f t="shared" si="8"/>
        <v>0.1</v>
      </c>
      <c r="AB26" s="501">
        <v>191287</v>
      </c>
      <c r="AC26" s="503">
        <f t="shared" si="9"/>
        <v>0.5</v>
      </c>
      <c r="AD26" s="501">
        <v>48684</v>
      </c>
      <c r="AE26" s="503">
        <f t="shared" si="10"/>
        <v>0.1</v>
      </c>
      <c r="AF26" s="501">
        <v>945235</v>
      </c>
      <c r="AG26" s="503">
        <f t="shared" si="11"/>
        <v>2.2999999999999998</v>
      </c>
      <c r="AI26" s="493"/>
      <c r="AJ26" s="486"/>
      <c r="AK26" s="487"/>
    </row>
    <row r="27" spans="2:37" ht="21" customHeight="1">
      <c r="B27" s="509" t="s">
        <v>671</v>
      </c>
      <c r="C27" s="495" t="s">
        <v>691</v>
      </c>
      <c r="D27" s="496">
        <f t="shared" si="4"/>
        <v>1135527</v>
      </c>
      <c r="E27" s="497">
        <f t="shared" si="5"/>
        <v>3.7</v>
      </c>
      <c r="F27" s="498">
        <v>377702</v>
      </c>
      <c r="G27" s="499">
        <v>285177</v>
      </c>
      <c r="H27" s="499">
        <v>259027</v>
      </c>
      <c r="I27" s="500">
        <v>213621</v>
      </c>
      <c r="J27" s="496">
        <v>1653383</v>
      </c>
      <c r="K27" s="497">
        <f t="shared" si="6"/>
        <v>4.5</v>
      </c>
      <c r="L27" s="496">
        <v>1399634</v>
      </c>
      <c r="M27" s="497">
        <v>4</v>
      </c>
      <c r="N27" s="501">
        <v>744237</v>
      </c>
      <c r="O27" s="502">
        <v>2.2999999999999998</v>
      </c>
      <c r="P27" s="501">
        <v>1035388</v>
      </c>
      <c r="Q27" s="502">
        <v>3.1</v>
      </c>
      <c r="R27" s="501">
        <v>858298</v>
      </c>
      <c r="S27" s="502">
        <v>2.6</v>
      </c>
      <c r="T27" s="501">
        <v>850149</v>
      </c>
      <c r="U27" s="502">
        <v>2.4</v>
      </c>
      <c r="V27" s="501">
        <v>983275</v>
      </c>
      <c r="W27" s="502">
        <v>2.8</v>
      </c>
      <c r="X27" s="501">
        <v>1047906</v>
      </c>
      <c r="Y27" s="503">
        <f t="shared" si="12"/>
        <v>2.9</v>
      </c>
      <c r="Z27" s="501">
        <v>1468241</v>
      </c>
      <c r="AA27" s="503">
        <f t="shared" si="8"/>
        <v>3.9</v>
      </c>
      <c r="AB27" s="501">
        <v>1516830</v>
      </c>
      <c r="AC27" s="503">
        <f t="shared" si="9"/>
        <v>4</v>
      </c>
      <c r="AD27" s="501">
        <v>1019081</v>
      </c>
      <c r="AE27" s="503">
        <f t="shared" si="10"/>
        <v>2.7</v>
      </c>
      <c r="AF27" s="501">
        <v>1054039</v>
      </c>
      <c r="AG27" s="503">
        <f>ROUND(AF27/$AF$7*100,1)+0.1</f>
        <v>2.6</v>
      </c>
      <c r="AI27" s="493"/>
      <c r="AJ27" s="486"/>
      <c r="AK27" s="487"/>
    </row>
    <row r="28" spans="2:37" ht="21" customHeight="1">
      <c r="B28" s="509" t="s">
        <v>671</v>
      </c>
      <c r="C28" s="495" t="s">
        <v>692</v>
      </c>
      <c r="D28" s="496">
        <f t="shared" si="4"/>
        <v>1203197</v>
      </c>
      <c r="E28" s="497">
        <f t="shared" si="5"/>
        <v>3.9</v>
      </c>
      <c r="F28" s="498">
        <v>627398</v>
      </c>
      <c r="G28" s="499">
        <v>324891</v>
      </c>
      <c r="H28" s="499">
        <v>140403</v>
      </c>
      <c r="I28" s="500">
        <v>110505</v>
      </c>
      <c r="J28" s="496">
        <v>986993</v>
      </c>
      <c r="K28" s="497">
        <f t="shared" si="6"/>
        <v>2.7</v>
      </c>
      <c r="L28" s="496">
        <v>1088494</v>
      </c>
      <c r="M28" s="497">
        <v>3.1</v>
      </c>
      <c r="N28" s="501">
        <v>1247432</v>
      </c>
      <c r="O28" s="502">
        <v>3.9</v>
      </c>
      <c r="P28" s="501">
        <v>1494613</v>
      </c>
      <c r="Q28" s="502">
        <v>4.5</v>
      </c>
      <c r="R28" s="501">
        <v>1547622</v>
      </c>
      <c r="S28" s="502">
        <v>4.7</v>
      </c>
      <c r="T28" s="501">
        <v>1256165</v>
      </c>
      <c r="U28" s="502">
        <v>3.6</v>
      </c>
      <c r="V28" s="501">
        <v>1414719</v>
      </c>
      <c r="W28" s="502">
        <v>4</v>
      </c>
      <c r="X28" s="501">
        <v>1368070</v>
      </c>
      <c r="Y28" s="503">
        <f t="shared" si="12"/>
        <v>3.8</v>
      </c>
      <c r="Z28" s="501">
        <v>1515565</v>
      </c>
      <c r="AA28" s="503">
        <f t="shared" si="8"/>
        <v>4.0999999999999996</v>
      </c>
      <c r="AB28" s="501">
        <v>1511164</v>
      </c>
      <c r="AC28" s="503">
        <f t="shared" si="9"/>
        <v>4</v>
      </c>
      <c r="AD28" s="501">
        <v>1522603</v>
      </c>
      <c r="AE28" s="503">
        <f t="shared" si="10"/>
        <v>4</v>
      </c>
      <c r="AF28" s="501">
        <v>1465462</v>
      </c>
      <c r="AG28" s="503">
        <f t="shared" si="11"/>
        <v>3.5</v>
      </c>
      <c r="AI28" s="493"/>
      <c r="AJ28" s="486"/>
      <c r="AK28" s="487"/>
    </row>
    <row r="29" spans="2:37" ht="21" customHeight="1">
      <c r="B29" s="470"/>
      <c r="C29" s="471" t="s">
        <v>693</v>
      </c>
      <c r="D29" s="510">
        <f t="shared" si="4"/>
        <v>2587900</v>
      </c>
      <c r="E29" s="511">
        <f t="shared" si="5"/>
        <v>8.4</v>
      </c>
      <c r="F29" s="512">
        <v>882400</v>
      </c>
      <c r="G29" s="513">
        <v>932800</v>
      </c>
      <c r="H29" s="513">
        <v>407700</v>
      </c>
      <c r="I29" s="514">
        <v>365000</v>
      </c>
      <c r="J29" s="510">
        <v>4584400</v>
      </c>
      <c r="K29" s="511">
        <f t="shared" si="6"/>
        <v>12.6</v>
      </c>
      <c r="L29" s="510">
        <v>5908500</v>
      </c>
      <c r="M29" s="511">
        <v>17</v>
      </c>
      <c r="N29" s="515">
        <v>2264339</v>
      </c>
      <c r="O29" s="516">
        <v>7</v>
      </c>
      <c r="P29" s="515">
        <v>2160781</v>
      </c>
      <c r="Q29" s="516">
        <v>6.5</v>
      </c>
      <c r="R29" s="515">
        <v>2328335</v>
      </c>
      <c r="S29" s="516">
        <v>7.1</v>
      </c>
      <c r="T29" s="515">
        <v>3470500</v>
      </c>
      <c r="U29" s="516">
        <v>10</v>
      </c>
      <c r="V29" s="515">
        <v>3424600</v>
      </c>
      <c r="W29" s="516">
        <v>9.8000000000000007</v>
      </c>
      <c r="X29" s="515">
        <v>4435209</v>
      </c>
      <c r="Y29" s="517">
        <f t="shared" si="12"/>
        <v>12.3</v>
      </c>
      <c r="Z29" s="515">
        <v>4778375</v>
      </c>
      <c r="AA29" s="517">
        <f t="shared" si="8"/>
        <v>12.8</v>
      </c>
      <c r="AB29" s="515">
        <v>5090170</v>
      </c>
      <c r="AC29" s="517">
        <f>ROUND(AB29/$AB$7*100,1)+0.1</f>
        <v>13.5</v>
      </c>
      <c r="AD29" s="515">
        <v>4734957</v>
      </c>
      <c r="AE29" s="517">
        <f t="shared" si="10"/>
        <v>12.3</v>
      </c>
      <c r="AF29" s="515">
        <v>7417701</v>
      </c>
      <c r="AG29" s="517">
        <f>ROUND(AF29/$AF$7*100,1)</f>
        <v>17.899999999999999</v>
      </c>
      <c r="AI29" s="493"/>
      <c r="AJ29" s="486"/>
      <c r="AK29" s="487"/>
    </row>
    <row r="30" spans="2:37" ht="21" customHeight="1">
      <c r="O30" s="518"/>
      <c r="Q30" s="518"/>
      <c r="S30" s="518"/>
      <c r="U30" s="518"/>
      <c r="W30" s="518"/>
      <c r="Y30" s="518"/>
      <c r="AC30" s="518"/>
      <c r="AE30" s="518"/>
      <c r="AG30" s="518" t="s">
        <v>694</v>
      </c>
      <c r="AI30" s="486"/>
      <c r="AJ30" s="486"/>
      <c r="AK30" s="487"/>
    </row>
    <row r="31" spans="2:37" ht="15" customHeight="1">
      <c r="AE31" s="518"/>
      <c r="AG31" s="518"/>
      <c r="AI31" s="486"/>
      <c r="AJ31" s="486"/>
      <c r="AK31" s="487"/>
    </row>
    <row r="32" spans="2:37">
      <c r="AI32" s="486"/>
      <c r="AJ32" s="486"/>
      <c r="AK32" s="487"/>
    </row>
    <row r="33" spans="24:27">
      <c r="X33" s="519"/>
      <c r="Y33" s="520"/>
      <c r="Z33" s="519"/>
      <c r="AA33" s="520"/>
    </row>
    <row r="34" spans="24:27">
      <c r="X34" s="519"/>
      <c r="Z34" s="519"/>
    </row>
  </sheetData>
  <mergeCells count="15">
    <mergeCell ref="AD3:AE3"/>
    <mergeCell ref="AF3:AG3"/>
    <mergeCell ref="B7:C7"/>
    <mergeCell ref="R3:S3"/>
    <mergeCell ref="T3:U3"/>
    <mergeCell ref="V3:W3"/>
    <mergeCell ref="X3:Y3"/>
    <mergeCell ref="Z3:AA3"/>
    <mergeCell ref="AB3:AC3"/>
    <mergeCell ref="B3:C4"/>
    <mergeCell ref="D3:I3"/>
    <mergeCell ref="J3:K3"/>
    <mergeCell ref="L3:M3"/>
    <mergeCell ref="N3:O3"/>
    <mergeCell ref="P3:Q3"/>
  </mergeCells>
  <phoneticPr fontId="4"/>
  <pageMargins left="0.59055118110236227" right="0.19685039370078741" top="0.78740157480314965" bottom="0.78740157480314965" header="0.39370078740157483" footer="0.39370078740157483"/>
  <pageSetup paperSize="9" scale="92" orientation="portrait" r:id="rId1"/>
  <headerFooter alignWithMargins="0">
    <oddHeader>&amp;R20.行  財  政</oddHeader>
    <oddFooter>&amp;C-151-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zoomScaleNormal="100" zoomScaleSheetLayoutView="100" workbookViewId="0"/>
  </sheetViews>
  <sheetFormatPr defaultRowHeight="13.5"/>
  <cols>
    <col min="1" max="1" width="3.125" style="523" customWidth="1"/>
    <col min="2" max="2" width="1.25" style="555" customWidth="1"/>
    <col min="3" max="3" width="4.125" style="556" customWidth="1"/>
    <col min="4" max="4" width="7.625" style="523" customWidth="1"/>
    <col min="5" max="5" width="5.875" style="523" customWidth="1"/>
    <col min="6" max="7" width="7.125" style="523" customWidth="1"/>
    <col min="8" max="8" width="6.875" style="523" customWidth="1"/>
    <col min="9" max="9" width="6.75" style="523" customWidth="1"/>
    <col min="10" max="10" width="7.125" style="523" customWidth="1"/>
    <col min="11" max="11" width="6.625" style="523" customWidth="1"/>
    <col min="12" max="14" width="7.125" style="523" customWidth="1"/>
    <col min="15" max="15" width="5.125" style="523" customWidth="1"/>
    <col min="16" max="16" width="7.125" style="523" customWidth="1"/>
    <col min="17" max="17" width="2.875" style="523" customWidth="1"/>
    <col min="18" max="16384" width="9" style="523"/>
  </cols>
  <sheetData>
    <row r="1" spans="1:16" ht="30" customHeight="1">
      <c r="A1" s="446" t="s">
        <v>695</v>
      </c>
      <c r="B1" s="521"/>
      <c r="C1" s="522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8" customHeight="1">
      <c r="A2" s="446"/>
      <c r="B2" s="521"/>
      <c r="C2" s="522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524" t="s">
        <v>585</v>
      </c>
    </row>
    <row r="3" spans="1:16" ht="24" customHeight="1">
      <c r="A3" s="448"/>
      <c r="B3" s="920" t="s">
        <v>586</v>
      </c>
      <c r="C3" s="921"/>
      <c r="D3" s="525" t="s">
        <v>670</v>
      </c>
      <c r="E3" s="525" t="s">
        <v>696</v>
      </c>
      <c r="F3" s="525" t="s">
        <v>697</v>
      </c>
      <c r="G3" s="526" t="s">
        <v>698</v>
      </c>
      <c r="H3" s="526" t="s">
        <v>699</v>
      </c>
      <c r="I3" s="526" t="s">
        <v>700</v>
      </c>
      <c r="J3" s="527" t="s">
        <v>701</v>
      </c>
      <c r="K3" s="526" t="s">
        <v>702</v>
      </c>
      <c r="L3" s="526" t="s">
        <v>703</v>
      </c>
      <c r="M3" s="525" t="s">
        <v>704</v>
      </c>
      <c r="N3" s="526" t="s">
        <v>705</v>
      </c>
      <c r="O3" s="528" t="s">
        <v>706</v>
      </c>
      <c r="P3" s="525" t="s">
        <v>707</v>
      </c>
    </row>
    <row r="4" spans="1:16" s="529" customFormat="1" ht="17.25" hidden="1" customHeight="1">
      <c r="B4" s="918" t="s">
        <v>708</v>
      </c>
      <c r="C4" s="919"/>
      <c r="D4" s="530">
        <f t="shared" ref="D4:P4" si="0">SUM(D6:D9)</f>
        <v>36387029</v>
      </c>
      <c r="E4" s="530">
        <f t="shared" si="0"/>
        <v>484701</v>
      </c>
      <c r="F4" s="530">
        <f t="shared" si="0"/>
        <v>4653783</v>
      </c>
      <c r="G4" s="530">
        <f t="shared" si="0"/>
        <v>9220583</v>
      </c>
      <c r="H4" s="530">
        <f t="shared" si="0"/>
        <v>2929103</v>
      </c>
      <c r="I4" s="530">
        <f t="shared" si="0"/>
        <v>280916</v>
      </c>
      <c r="J4" s="530">
        <f t="shared" si="0"/>
        <v>3556075</v>
      </c>
      <c r="K4" s="530">
        <f t="shared" si="0"/>
        <v>1385450</v>
      </c>
      <c r="L4" s="530">
        <f t="shared" si="0"/>
        <v>5025001</v>
      </c>
      <c r="M4" s="530">
        <f t="shared" si="0"/>
        <v>1424028</v>
      </c>
      <c r="N4" s="530">
        <f t="shared" si="0"/>
        <v>4856129</v>
      </c>
      <c r="O4" s="530">
        <f t="shared" si="0"/>
        <v>32292</v>
      </c>
      <c r="P4" s="530">
        <f t="shared" si="0"/>
        <v>2538968</v>
      </c>
    </row>
    <row r="5" spans="1:16" s="529" customFormat="1" ht="16.5" hidden="1" customHeight="1">
      <c r="B5" s="531"/>
      <c r="C5" s="532" t="s">
        <v>663</v>
      </c>
      <c r="D5" s="533">
        <f>SUM(E5:P5)</f>
        <v>100</v>
      </c>
      <c r="E5" s="533">
        <f t="shared" ref="E5:P5" si="1">ROUND(E4/$D4*100,1)</f>
        <v>1.3</v>
      </c>
      <c r="F5" s="533">
        <f t="shared" si="1"/>
        <v>12.8</v>
      </c>
      <c r="G5" s="533">
        <f t="shared" si="1"/>
        <v>25.3</v>
      </c>
      <c r="H5" s="533">
        <f>ROUND(H4/$D4*100,1)+0.1</f>
        <v>8.1</v>
      </c>
      <c r="I5" s="533">
        <f t="shared" si="1"/>
        <v>0.8</v>
      </c>
      <c r="J5" s="533">
        <f t="shared" si="1"/>
        <v>9.8000000000000007</v>
      </c>
      <c r="K5" s="533">
        <f t="shared" si="1"/>
        <v>3.8</v>
      </c>
      <c r="L5" s="533">
        <f t="shared" si="1"/>
        <v>13.8</v>
      </c>
      <c r="M5" s="533">
        <f t="shared" si="1"/>
        <v>3.9</v>
      </c>
      <c r="N5" s="533">
        <f t="shared" si="1"/>
        <v>13.3</v>
      </c>
      <c r="O5" s="533">
        <f t="shared" si="1"/>
        <v>0.1</v>
      </c>
      <c r="P5" s="533">
        <f t="shared" si="1"/>
        <v>7</v>
      </c>
    </row>
    <row r="6" spans="1:16" s="529" customFormat="1" ht="16.5" hidden="1" customHeight="1">
      <c r="B6" s="534"/>
      <c r="C6" s="535" t="s">
        <v>664</v>
      </c>
      <c r="D6" s="536">
        <f>SUM(E6:P6)</f>
        <v>10946064</v>
      </c>
      <c r="E6" s="536">
        <v>131222</v>
      </c>
      <c r="F6" s="536">
        <v>1360726</v>
      </c>
      <c r="G6" s="536">
        <v>2699516</v>
      </c>
      <c r="H6" s="536">
        <v>1038259</v>
      </c>
      <c r="I6" s="537">
        <v>65892</v>
      </c>
      <c r="J6" s="537">
        <v>799201</v>
      </c>
      <c r="K6" s="536">
        <v>507722</v>
      </c>
      <c r="L6" s="536">
        <v>1687749</v>
      </c>
      <c r="M6" s="536">
        <v>473660</v>
      </c>
      <c r="N6" s="536">
        <v>1683646</v>
      </c>
      <c r="O6" s="537" t="s">
        <v>709</v>
      </c>
      <c r="P6" s="537">
        <v>498471</v>
      </c>
    </row>
    <row r="7" spans="1:16" s="529" customFormat="1" ht="16.5" hidden="1" customHeight="1">
      <c r="B7" s="534"/>
      <c r="C7" s="538" t="s">
        <v>477</v>
      </c>
      <c r="D7" s="539">
        <f>SUM(E7:P7)</f>
        <v>11522096</v>
      </c>
      <c r="E7" s="539">
        <v>123446</v>
      </c>
      <c r="F7" s="539">
        <v>1509752</v>
      </c>
      <c r="G7" s="539">
        <v>3774677</v>
      </c>
      <c r="H7" s="539">
        <v>834470</v>
      </c>
      <c r="I7" s="540">
        <v>66677</v>
      </c>
      <c r="J7" s="540">
        <v>616559</v>
      </c>
      <c r="K7" s="539">
        <v>637754</v>
      </c>
      <c r="L7" s="539">
        <v>1164366</v>
      </c>
      <c r="M7" s="539">
        <v>371613</v>
      </c>
      <c r="N7" s="539">
        <v>1553726</v>
      </c>
      <c r="O7" s="540">
        <v>32292</v>
      </c>
      <c r="P7" s="540">
        <v>836764</v>
      </c>
    </row>
    <row r="8" spans="1:16" s="529" customFormat="1" ht="16.5" hidden="1" customHeight="1">
      <c r="B8" s="534"/>
      <c r="C8" s="538" t="s">
        <v>665</v>
      </c>
      <c r="D8" s="539">
        <f>SUM(E8:P8)</f>
        <v>7912181</v>
      </c>
      <c r="E8" s="539">
        <v>120944</v>
      </c>
      <c r="F8" s="539">
        <v>1144476</v>
      </c>
      <c r="G8" s="539">
        <v>1645593</v>
      </c>
      <c r="H8" s="539">
        <v>600098</v>
      </c>
      <c r="I8" s="540">
        <v>90857</v>
      </c>
      <c r="J8" s="540">
        <v>941258</v>
      </c>
      <c r="K8" s="539">
        <v>203493</v>
      </c>
      <c r="L8" s="539">
        <v>1156510</v>
      </c>
      <c r="M8" s="539">
        <v>359598</v>
      </c>
      <c r="N8" s="540">
        <v>819592</v>
      </c>
      <c r="O8" s="540" t="s">
        <v>709</v>
      </c>
      <c r="P8" s="540">
        <v>829762</v>
      </c>
    </row>
    <row r="9" spans="1:16" s="529" customFormat="1" ht="16.5" hidden="1" customHeight="1">
      <c r="B9" s="541"/>
      <c r="C9" s="538" t="s">
        <v>482</v>
      </c>
      <c r="D9" s="539">
        <f>SUM(E9:P9)</f>
        <v>6006688</v>
      </c>
      <c r="E9" s="539">
        <v>109089</v>
      </c>
      <c r="F9" s="539">
        <v>638829</v>
      </c>
      <c r="G9" s="539">
        <v>1100797</v>
      </c>
      <c r="H9" s="539">
        <v>456276</v>
      </c>
      <c r="I9" s="540">
        <v>57490</v>
      </c>
      <c r="J9" s="540">
        <v>1199057</v>
      </c>
      <c r="K9" s="539">
        <v>36481</v>
      </c>
      <c r="L9" s="539">
        <v>1016376</v>
      </c>
      <c r="M9" s="539">
        <v>219157</v>
      </c>
      <c r="N9" s="539">
        <v>799165</v>
      </c>
      <c r="O9" s="540" t="s">
        <v>709</v>
      </c>
      <c r="P9" s="540">
        <v>373971</v>
      </c>
    </row>
    <row r="10" spans="1:16" s="529" customFormat="1" ht="17.25" hidden="1" customHeight="1">
      <c r="B10" s="918" t="s">
        <v>710</v>
      </c>
      <c r="C10" s="919"/>
      <c r="D10" s="530">
        <f t="shared" ref="D10:P10" si="2">SUM(D12:D15)</f>
        <v>32797992</v>
      </c>
      <c r="E10" s="530">
        <f t="shared" si="2"/>
        <v>487367</v>
      </c>
      <c r="F10" s="530">
        <f t="shared" si="2"/>
        <v>3956209</v>
      </c>
      <c r="G10" s="530">
        <f t="shared" si="2"/>
        <v>6949359</v>
      </c>
      <c r="H10" s="530">
        <f t="shared" si="2"/>
        <v>2873004</v>
      </c>
      <c r="I10" s="530">
        <f t="shared" si="2"/>
        <v>321131</v>
      </c>
      <c r="J10" s="530">
        <f t="shared" si="2"/>
        <v>3537146</v>
      </c>
      <c r="K10" s="530">
        <f t="shared" si="2"/>
        <v>846827</v>
      </c>
      <c r="L10" s="530">
        <f t="shared" si="2"/>
        <v>4690184</v>
      </c>
      <c r="M10" s="530">
        <f t="shared" si="2"/>
        <v>1419339</v>
      </c>
      <c r="N10" s="530">
        <f t="shared" si="2"/>
        <v>4910667</v>
      </c>
      <c r="O10" s="530">
        <f t="shared" si="2"/>
        <v>1351</v>
      </c>
      <c r="P10" s="530">
        <f t="shared" si="2"/>
        <v>2805408</v>
      </c>
    </row>
    <row r="11" spans="1:16" s="529" customFormat="1" ht="16.5" hidden="1" customHeight="1">
      <c r="B11" s="531"/>
      <c r="C11" s="532" t="s">
        <v>663</v>
      </c>
      <c r="D11" s="533">
        <f>SUM(E11:P11)</f>
        <v>100</v>
      </c>
      <c r="E11" s="533">
        <f t="shared" ref="E11:O11" si="3">ROUND(E10/$D10*100,1)</f>
        <v>1.5</v>
      </c>
      <c r="F11" s="533">
        <f t="shared" si="3"/>
        <v>12.1</v>
      </c>
      <c r="G11" s="533">
        <f t="shared" si="3"/>
        <v>21.2</v>
      </c>
      <c r="H11" s="533">
        <f>ROUND(H10/$D10*100,1)-0.1</f>
        <v>8.7000000000000011</v>
      </c>
      <c r="I11" s="533">
        <f t="shared" si="3"/>
        <v>1</v>
      </c>
      <c r="J11" s="533">
        <f t="shared" si="3"/>
        <v>10.8</v>
      </c>
      <c r="K11" s="533">
        <f t="shared" si="3"/>
        <v>2.6</v>
      </c>
      <c r="L11" s="533">
        <f t="shared" si="3"/>
        <v>14.3</v>
      </c>
      <c r="M11" s="533">
        <f t="shared" si="3"/>
        <v>4.3</v>
      </c>
      <c r="N11" s="533">
        <f t="shared" si="3"/>
        <v>15</v>
      </c>
      <c r="O11" s="533">
        <f t="shared" si="3"/>
        <v>0</v>
      </c>
      <c r="P11" s="533">
        <f>ROUND(P10/$D10*100,1)-0.1</f>
        <v>8.5</v>
      </c>
    </row>
    <row r="12" spans="1:16" s="529" customFormat="1" ht="16.5" hidden="1" customHeight="1">
      <c r="B12" s="534"/>
      <c r="C12" s="535" t="s">
        <v>664</v>
      </c>
      <c r="D12" s="536">
        <f>SUM(E12:P12)</f>
        <v>9479773</v>
      </c>
      <c r="E12" s="536">
        <v>131000</v>
      </c>
      <c r="F12" s="536">
        <v>1377454</v>
      </c>
      <c r="G12" s="536">
        <v>1866599</v>
      </c>
      <c r="H12" s="536">
        <v>951980</v>
      </c>
      <c r="I12" s="537">
        <v>84562</v>
      </c>
      <c r="J12" s="537">
        <v>828515</v>
      </c>
      <c r="K12" s="536">
        <v>265929</v>
      </c>
      <c r="L12" s="536">
        <v>1235044</v>
      </c>
      <c r="M12" s="536">
        <v>444741</v>
      </c>
      <c r="N12" s="536">
        <v>1791689</v>
      </c>
      <c r="O12" s="537" t="s">
        <v>709</v>
      </c>
      <c r="P12" s="537">
        <v>502260</v>
      </c>
    </row>
    <row r="13" spans="1:16" s="529" customFormat="1" ht="16.5" hidden="1" customHeight="1">
      <c r="B13" s="534"/>
      <c r="C13" s="538" t="s">
        <v>477</v>
      </c>
      <c r="D13" s="539">
        <f>SUM(E13:P13)</f>
        <v>9689073</v>
      </c>
      <c r="E13" s="539">
        <v>128350</v>
      </c>
      <c r="F13" s="539">
        <v>983794</v>
      </c>
      <c r="G13" s="539">
        <v>2837879</v>
      </c>
      <c r="H13" s="539">
        <v>862237</v>
      </c>
      <c r="I13" s="540">
        <v>66782</v>
      </c>
      <c r="J13" s="540">
        <v>425311</v>
      </c>
      <c r="K13" s="539">
        <v>333756</v>
      </c>
      <c r="L13" s="539">
        <v>1370172</v>
      </c>
      <c r="M13" s="539">
        <v>391780</v>
      </c>
      <c r="N13" s="539">
        <v>1398408</v>
      </c>
      <c r="O13" s="540">
        <v>1351</v>
      </c>
      <c r="P13" s="540">
        <v>889253</v>
      </c>
    </row>
    <row r="14" spans="1:16" s="529" customFormat="1" ht="16.5" hidden="1" customHeight="1">
      <c r="B14" s="534"/>
      <c r="C14" s="538" t="s">
        <v>665</v>
      </c>
      <c r="D14" s="539">
        <f>SUM(E14:P14)</f>
        <v>7704185</v>
      </c>
      <c r="E14" s="539">
        <v>124517</v>
      </c>
      <c r="F14" s="539">
        <v>908984</v>
      </c>
      <c r="G14" s="539">
        <v>1384240</v>
      </c>
      <c r="H14" s="539">
        <v>640938</v>
      </c>
      <c r="I14" s="540">
        <v>111931</v>
      </c>
      <c r="J14" s="540">
        <v>924047</v>
      </c>
      <c r="K14" s="539">
        <v>173906</v>
      </c>
      <c r="L14" s="539">
        <v>1138291</v>
      </c>
      <c r="M14" s="539">
        <v>366544</v>
      </c>
      <c r="N14" s="540">
        <v>915797</v>
      </c>
      <c r="O14" s="540" t="s">
        <v>709</v>
      </c>
      <c r="P14" s="540">
        <v>1014990</v>
      </c>
    </row>
    <row r="15" spans="1:16" s="529" customFormat="1" ht="16.5" hidden="1" customHeight="1">
      <c r="B15" s="541"/>
      <c r="C15" s="538" t="s">
        <v>482</v>
      </c>
      <c r="D15" s="539">
        <f>SUM(E15:P15)</f>
        <v>5924961</v>
      </c>
      <c r="E15" s="539">
        <v>103500</v>
      </c>
      <c r="F15" s="539">
        <v>685977</v>
      </c>
      <c r="G15" s="539">
        <v>860641</v>
      </c>
      <c r="H15" s="539">
        <v>417849</v>
      </c>
      <c r="I15" s="540">
        <v>57856</v>
      </c>
      <c r="J15" s="540">
        <v>1359273</v>
      </c>
      <c r="K15" s="539">
        <v>73236</v>
      </c>
      <c r="L15" s="539">
        <v>946677</v>
      </c>
      <c r="M15" s="539">
        <v>216274</v>
      </c>
      <c r="N15" s="539">
        <v>804773</v>
      </c>
      <c r="O15" s="540" t="s">
        <v>709</v>
      </c>
      <c r="P15" s="540">
        <v>398905</v>
      </c>
    </row>
    <row r="16" spans="1:16" s="529" customFormat="1" ht="17.25" customHeight="1">
      <c r="B16" s="918" t="s">
        <v>711</v>
      </c>
      <c r="C16" s="919"/>
      <c r="D16" s="530">
        <f t="shared" ref="D16:P16" si="4">SUM(D18:D21)</f>
        <v>32719333</v>
      </c>
      <c r="E16" s="530">
        <f t="shared" si="4"/>
        <v>490213</v>
      </c>
      <c r="F16" s="530">
        <f t="shared" si="4"/>
        <v>4675985</v>
      </c>
      <c r="G16" s="530">
        <f t="shared" si="4"/>
        <v>7190030</v>
      </c>
      <c r="H16" s="530">
        <f t="shared" si="4"/>
        <v>2845251</v>
      </c>
      <c r="I16" s="530">
        <f t="shared" si="4"/>
        <v>325039</v>
      </c>
      <c r="J16" s="530">
        <f t="shared" si="4"/>
        <v>2409277</v>
      </c>
      <c r="K16" s="530">
        <f t="shared" si="4"/>
        <v>744440</v>
      </c>
      <c r="L16" s="530">
        <f t="shared" si="4"/>
        <v>4196135</v>
      </c>
      <c r="M16" s="530">
        <f t="shared" si="4"/>
        <v>1508970</v>
      </c>
      <c r="N16" s="530">
        <f t="shared" si="4"/>
        <v>5443040</v>
      </c>
      <c r="O16" s="542" t="s">
        <v>712</v>
      </c>
      <c r="P16" s="530">
        <f t="shared" si="4"/>
        <v>2890953</v>
      </c>
    </row>
    <row r="17" spans="2:16" s="529" customFormat="1" ht="16.5" customHeight="1">
      <c r="B17" s="531"/>
      <c r="C17" s="532" t="s">
        <v>663</v>
      </c>
      <c r="D17" s="533">
        <f>SUM(E17:P17)</f>
        <v>99.999999999999986</v>
      </c>
      <c r="E17" s="533">
        <f>ROUND(E16/$D16*100,1)</f>
        <v>1.5</v>
      </c>
      <c r="F17" s="533">
        <f>ROUND(F16/$D16*100,1)</f>
        <v>14.3</v>
      </c>
      <c r="G17" s="533">
        <f>ROUND(G16/$D16*100,1)</f>
        <v>22</v>
      </c>
      <c r="H17" s="533">
        <f t="shared" ref="H17:P17" si="5">ROUND(H16/$D16*100,1)</f>
        <v>8.6999999999999993</v>
      </c>
      <c r="I17" s="533">
        <f t="shared" si="5"/>
        <v>1</v>
      </c>
      <c r="J17" s="533">
        <f t="shared" si="5"/>
        <v>7.4</v>
      </c>
      <c r="K17" s="533">
        <f t="shared" si="5"/>
        <v>2.2999999999999998</v>
      </c>
      <c r="L17" s="533">
        <f t="shared" si="5"/>
        <v>12.8</v>
      </c>
      <c r="M17" s="533">
        <f t="shared" si="5"/>
        <v>4.5999999999999996</v>
      </c>
      <c r="N17" s="533">
        <f t="shared" si="5"/>
        <v>16.600000000000001</v>
      </c>
      <c r="O17" s="533">
        <v>0</v>
      </c>
      <c r="P17" s="533">
        <f t="shared" si="5"/>
        <v>8.8000000000000007</v>
      </c>
    </row>
    <row r="18" spans="2:16" s="529" customFormat="1" ht="16.5" customHeight="1">
      <c r="B18" s="534"/>
      <c r="C18" s="535" t="s">
        <v>664</v>
      </c>
      <c r="D18" s="536">
        <f>SUM(E18:P18)</f>
        <v>9583689</v>
      </c>
      <c r="E18" s="536">
        <v>133616</v>
      </c>
      <c r="F18" s="536">
        <v>1479262</v>
      </c>
      <c r="G18" s="536">
        <v>2056112</v>
      </c>
      <c r="H18" s="536">
        <v>891869</v>
      </c>
      <c r="I18" s="537">
        <v>104723</v>
      </c>
      <c r="J18" s="537">
        <v>686528</v>
      </c>
      <c r="K18" s="536">
        <v>249189</v>
      </c>
      <c r="L18" s="536">
        <v>1259881</v>
      </c>
      <c r="M18" s="536">
        <v>508239</v>
      </c>
      <c r="N18" s="536">
        <v>1669120</v>
      </c>
      <c r="O18" s="537" t="s">
        <v>712</v>
      </c>
      <c r="P18" s="537">
        <v>545150</v>
      </c>
    </row>
    <row r="19" spans="2:16" s="529" customFormat="1" ht="16.5" customHeight="1">
      <c r="B19" s="534"/>
      <c r="C19" s="538" t="s">
        <v>477</v>
      </c>
      <c r="D19" s="539">
        <f>SUM(E19:P19)</f>
        <v>10245544</v>
      </c>
      <c r="E19" s="539">
        <v>128895</v>
      </c>
      <c r="F19" s="539">
        <v>1494168</v>
      </c>
      <c r="G19" s="539">
        <v>2590264</v>
      </c>
      <c r="H19" s="539">
        <v>871609</v>
      </c>
      <c r="I19" s="540">
        <v>66338</v>
      </c>
      <c r="J19" s="540">
        <v>345145</v>
      </c>
      <c r="K19" s="539">
        <v>209588</v>
      </c>
      <c r="L19" s="539">
        <v>1281191</v>
      </c>
      <c r="M19" s="539">
        <v>392017</v>
      </c>
      <c r="N19" s="539">
        <v>1961222</v>
      </c>
      <c r="O19" s="540" t="s">
        <v>712</v>
      </c>
      <c r="P19" s="540">
        <v>905107</v>
      </c>
    </row>
    <row r="20" spans="2:16" s="529" customFormat="1" ht="16.5" customHeight="1">
      <c r="B20" s="534"/>
      <c r="C20" s="538" t="s">
        <v>665</v>
      </c>
      <c r="D20" s="539">
        <f>SUM(E20:P20)</f>
        <v>7675533</v>
      </c>
      <c r="E20" s="539">
        <v>125809</v>
      </c>
      <c r="F20" s="539">
        <v>978913</v>
      </c>
      <c r="G20" s="539">
        <v>1444725</v>
      </c>
      <c r="H20" s="539">
        <v>639542</v>
      </c>
      <c r="I20" s="540">
        <v>95164</v>
      </c>
      <c r="J20" s="540">
        <v>573229</v>
      </c>
      <c r="K20" s="539">
        <v>247982</v>
      </c>
      <c r="L20" s="539">
        <v>955632</v>
      </c>
      <c r="M20" s="539">
        <v>394409</v>
      </c>
      <c r="N20" s="540">
        <v>1203744</v>
      </c>
      <c r="O20" s="540" t="s">
        <v>712</v>
      </c>
      <c r="P20" s="540">
        <v>1016384</v>
      </c>
    </row>
    <row r="21" spans="2:16" s="529" customFormat="1" ht="16.5" customHeight="1">
      <c r="B21" s="541"/>
      <c r="C21" s="538" t="s">
        <v>482</v>
      </c>
      <c r="D21" s="539">
        <f>SUM(E21:P21)</f>
        <v>5214567</v>
      </c>
      <c r="E21" s="539">
        <v>101893</v>
      </c>
      <c r="F21" s="539">
        <v>723642</v>
      </c>
      <c r="G21" s="539">
        <v>1098929</v>
      </c>
      <c r="H21" s="539">
        <v>442231</v>
      </c>
      <c r="I21" s="540">
        <v>58814</v>
      </c>
      <c r="J21" s="540">
        <v>804375</v>
      </c>
      <c r="K21" s="539">
        <v>37681</v>
      </c>
      <c r="L21" s="539">
        <v>699431</v>
      </c>
      <c r="M21" s="539">
        <v>214305</v>
      </c>
      <c r="N21" s="539">
        <v>608954</v>
      </c>
      <c r="O21" s="540" t="s">
        <v>712</v>
      </c>
      <c r="P21" s="540">
        <v>424312</v>
      </c>
    </row>
    <row r="22" spans="2:16" s="529" customFormat="1" ht="17.25" customHeight="1">
      <c r="B22" s="918" t="s">
        <v>713</v>
      </c>
      <c r="C22" s="919"/>
      <c r="D22" s="530">
        <f t="shared" ref="D22:P22" si="6">SUM(D24:D27)</f>
        <v>33387114</v>
      </c>
      <c r="E22" s="530">
        <f t="shared" si="6"/>
        <v>480728</v>
      </c>
      <c r="F22" s="530">
        <f t="shared" si="6"/>
        <v>4387848</v>
      </c>
      <c r="G22" s="530">
        <f t="shared" si="6"/>
        <v>7483845</v>
      </c>
      <c r="H22" s="530">
        <f t="shared" si="6"/>
        <v>2996729</v>
      </c>
      <c r="I22" s="530">
        <f t="shared" si="6"/>
        <v>303674</v>
      </c>
      <c r="J22" s="530">
        <f t="shared" si="6"/>
        <v>2111511</v>
      </c>
      <c r="K22" s="530">
        <f t="shared" si="6"/>
        <v>761302</v>
      </c>
      <c r="L22" s="530">
        <f t="shared" si="6"/>
        <v>4176954</v>
      </c>
      <c r="M22" s="530">
        <f t="shared" si="6"/>
        <v>1448637</v>
      </c>
      <c r="N22" s="530">
        <f t="shared" si="6"/>
        <v>6143301</v>
      </c>
      <c r="O22" s="530">
        <f t="shared" si="6"/>
        <v>22584</v>
      </c>
      <c r="P22" s="530">
        <f t="shared" si="6"/>
        <v>3070001</v>
      </c>
    </row>
    <row r="23" spans="2:16" s="529" customFormat="1" ht="16.5" customHeight="1">
      <c r="B23" s="531"/>
      <c r="C23" s="532" t="s">
        <v>663</v>
      </c>
      <c r="D23" s="533">
        <f>SUM(E23:P23)</f>
        <v>99.999999999999986</v>
      </c>
      <c r="E23" s="533">
        <f>ROUND(E22/$D22*100,1)</f>
        <v>1.4</v>
      </c>
      <c r="F23" s="533">
        <f>ROUND(F22/$D22*100,1)</f>
        <v>13.1</v>
      </c>
      <c r="G23" s="533">
        <f>ROUND(G22/$D22*100,1)+0.1</f>
        <v>22.5</v>
      </c>
      <c r="H23" s="533">
        <f t="shared" ref="H23:P23" si="7">ROUND(H22/$D22*100,1)</f>
        <v>9</v>
      </c>
      <c r="I23" s="533">
        <f t="shared" si="7"/>
        <v>0.9</v>
      </c>
      <c r="J23" s="533">
        <f t="shared" si="7"/>
        <v>6.3</v>
      </c>
      <c r="K23" s="533">
        <f t="shared" si="7"/>
        <v>2.2999999999999998</v>
      </c>
      <c r="L23" s="533">
        <f t="shared" si="7"/>
        <v>12.5</v>
      </c>
      <c r="M23" s="533">
        <f t="shared" si="7"/>
        <v>4.3</v>
      </c>
      <c r="N23" s="533">
        <f t="shared" si="7"/>
        <v>18.399999999999999</v>
      </c>
      <c r="O23" s="533">
        <f t="shared" si="7"/>
        <v>0.1</v>
      </c>
      <c r="P23" s="533">
        <f t="shared" si="7"/>
        <v>9.1999999999999993</v>
      </c>
    </row>
    <row r="24" spans="2:16" s="529" customFormat="1" ht="16.5" customHeight="1">
      <c r="B24" s="534"/>
      <c r="C24" s="535" t="s">
        <v>664</v>
      </c>
      <c r="D24" s="536">
        <f>SUM(E24:P24)</f>
        <v>9856479</v>
      </c>
      <c r="E24" s="536">
        <v>130409</v>
      </c>
      <c r="F24" s="536">
        <v>1191756</v>
      </c>
      <c r="G24" s="536">
        <v>2317439</v>
      </c>
      <c r="H24" s="536">
        <v>964165</v>
      </c>
      <c r="I24" s="537">
        <v>91178</v>
      </c>
      <c r="J24" s="537">
        <v>598832</v>
      </c>
      <c r="K24" s="536">
        <v>382100</v>
      </c>
      <c r="L24" s="536">
        <v>1114983</v>
      </c>
      <c r="M24" s="536">
        <v>453728</v>
      </c>
      <c r="N24" s="536">
        <v>2025792</v>
      </c>
      <c r="O24" s="537">
        <v>22584</v>
      </c>
      <c r="P24" s="537">
        <v>563513</v>
      </c>
    </row>
    <row r="25" spans="2:16" s="529" customFormat="1" ht="16.5" customHeight="1">
      <c r="B25" s="534"/>
      <c r="C25" s="538" t="s">
        <v>477</v>
      </c>
      <c r="D25" s="539">
        <f>SUM(E25:P25)</f>
        <v>10625751</v>
      </c>
      <c r="E25" s="539">
        <v>129747</v>
      </c>
      <c r="F25" s="539">
        <v>1349195</v>
      </c>
      <c r="G25" s="539">
        <v>2645303</v>
      </c>
      <c r="H25" s="539">
        <v>931431</v>
      </c>
      <c r="I25" s="540">
        <v>67250</v>
      </c>
      <c r="J25" s="540">
        <v>351572</v>
      </c>
      <c r="K25" s="539">
        <v>162498</v>
      </c>
      <c r="L25" s="539">
        <v>1340981</v>
      </c>
      <c r="M25" s="539">
        <v>384421</v>
      </c>
      <c r="N25" s="539">
        <v>2230786</v>
      </c>
      <c r="O25" s="540" t="s">
        <v>712</v>
      </c>
      <c r="P25" s="540">
        <v>1032567</v>
      </c>
    </row>
    <row r="26" spans="2:16" s="529" customFormat="1" ht="16.5" customHeight="1">
      <c r="B26" s="534"/>
      <c r="C26" s="538" t="s">
        <v>665</v>
      </c>
      <c r="D26" s="539">
        <f>SUM(E26:P26)</f>
        <v>7859396</v>
      </c>
      <c r="E26" s="539">
        <v>124185</v>
      </c>
      <c r="F26" s="539">
        <v>1143934</v>
      </c>
      <c r="G26" s="539">
        <v>1533446</v>
      </c>
      <c r="H26" s="539">
        <v>658535</v>
      </c>
      <c r="I26" s="540">
        <v>86416</v>
      </c>
      <c r="J26" s="540">
        <v>542837</v>
      </c>
      <c r="K26" s="539">
        <v>183359</v>
      </c>
      <c r="L26" s="539">
        <v>993343</v>
      </c>
      <c r="M26" s="539">
        <v>391454</v>
      </c>
      <c r="N26" s="540">
        <v>1184692</v>
      </c>
      <c r="O26" s="540" t="s">
        <v>712</v>
      </c>
      <c r="P26" s="540">
        <v>1017195</v>
      </c>
    </row>
    <row r="27" spans="2:16" s="529" customFormat="1" ht="16.5" customHeight="1">
      <c r="B27" s="541"/>
      <c r="C27" s="538" t="s">
        <v>482</v>
      </c>
      <c r="D27" s="539">
        <f>SUM(E27:P27)</f>
        <v>5045488</v>
      </c>
      <c r="E27" s="539">
        <v>96387</v>
      </c>
      <c r="F27" s="539">
        <v>702963</v>
      </c>
      <c r="G27" s="539">
        <v>987657</v>
      </c>
      <c r="H27" s="539">
        <v>442598</v>
      </c>
      <c r="I27" s="540">
        <v>58830</v>
      </c>
      <c r="J27" s="540">
        <v>618270</v>
      </c>
      <c r="K27" s="539">
        <v>33345</v>
      </c>
      <c r="L27" s="539">
        <v>727647</v>
      </c>
      <c r="M27" s="539">
        <v>219034</v>
      </c>
      <c r="N27" s="539">
        <v>702031</v>
      </c>
      <c r="O27" s="540" t="s">
        <v>712</v>
      </c>
      <c r="P27" s="540">
        <v>456726</v>
      </c>
    </row>
    <row r="28" spans="2:16" s="529" customFormat="1" ht="17.25" customHeight="1">
      <c r="B28" s="918" t="s">
        <v>714</v>
      </c>
      <c r="C28" s="919"/>
      <c r="D28" s="530">
        <f t="shared" ref="D28:P28" si="8">SUM(D30:D33)</f>
        <v>30742534</v>
      </c>
      <c r="E28" s="530">
        <f t="shared" si="8"/>
        <v>463074</v>
      </c>
      <c r="F28" s="530">
        <f t="shared" si="8"/>
        <v>3889131</v>
      </c>
      <c r="G28" s="530">
        <f t="shared" si="8"/>
        <v>7573623</v>
      </c>
      <c r="H28" s="530">
        <f t="shared" si="8"/>
        <v>2798345</v>
      </c>
      <c r="I28" s="530">
        <f t="shared" si="8"/>
        <v>258423</v>
      </c>
      <c r="J28" s="530">
        <f t="shared" si="8"/>
        <v>1592528</v>
      </c>
      <c r="K28" s="530">
        <f t="shared" si="8"/>
        <v>691023</v>
      </c>
      <c r="L28" s="530">
        <f t="shared" si="8"/>
        <v>4385959</v>
      </c>
      <c r="M28" s="530">
        <f t="shared" si="8"/>
        <v>1483313</v>
      </c>
      <c r="N28" s="530">
        <f t="shared" si="8"/>
        <v>4411138</v>
      </c>
      <c r="O28" s="530">
        <f t="shared" si="8"/>
        <v>1507</v>
      </c>
      <c r="P28" s="530">
        <f t="shared" si="8"/>
        <v>3194470</v>
      </c>
    </row>
    <row r="29" spans="2:16" s="529" customFormat="1" ht="16.5" customHeight="1">
      <c r="B29" s="531"/>
      <c r="C29" s="532" t="s">
        <v>663</v>
      </c>
      <c r="D29" s="533">
        <f>SUM(E29:P29)</f>
        <v>100.00000000000001</v>
      </c>
      <c r="E29" s="533">
        <f>ROUND(E28/$D28*100,1)</f>
        <v>1.5</v>
      </c>
      <c r="F29" s="533">
        <f>ROUND(F28/$D28*100,1)</f>
        <v>12.7</v>
      </c>
      <c r="G29" s="533">
        <f>ROUND(G28/$D28*100,1)+0.1</f>
        <v>24.700000000000003</v>
      </c>
      <c r="H29" s="533">
        <f t="shared" ref="H29:P29" si="9">ROUND(H28/$D28*100,1)</f>
        <v>9.1</v>
      </c>
      <c r="I29" s="533">
        <f t="shared" si="9"/>
        <v>0.8</v>
      </c>
      <c r="J29" s="533">
        <f t="shared" si="9"/>
        <v>5.2</v>
      </c>
      <c r="K29" s="533">
        <f t="shared" si="9"/>
        <v>2.2000000000000002</v>
      </c>
      <c r="L29" s="533">
        <f t="shared" si="9"/>
        <v>14.3</v>
      </c>
      <c r="M29" s="533">
        <f t="shared" si="9"/>
        <v>4.8</v>
      </c>
      <c r="N29" s="533">
        <f t="shared" si="9"/>
        <v>14.3</v>
      </c>
      <c r="O29" s="533">
        <f t="shared" si="9"/>
        <v>0</v>
      </c>
      <c r="P29" s="533">
        <f t="shared" si="9"/>
        <v>10.4</v>
      </c>
    </row>
    <row r="30" spans="2:16" s="529" customFormat="1" ht="16.5" customHeight="1">
      <c r="B30" s="534"/>
      <c r="C30" s="535" t="s">
        <v>664</v>
      </c>
      <c r="D30" s="536">
        <v>8496605</v>
      </c>
      <c r="E30" s="536">
        <v>119123</v>
      </c>
      <c r="F30" s="536">
        <v>1275417</v>
      </c>
      <c r="G30" s="536">
        <v>1925719</v>
      </c>
      <c r="H30" s="536">
        <v>834553</v>
      </c>
      <c r="I30" s="537">
        <v>63319</v>
      </c>
      <c r="J30" s="537">
        <v>520594</v>
      </c>
      <c r="K30" s="536">
        <v>313463</v>
      </c>
      <c r="L30" s="536">
        <v>1037687</v>
      </c>
      <c r="M30" s="536">
        <v>489876</v>
      </c>
      <c r="N30" s="536">
        <v>1370685</v>
      </c>
      <c r="O30" s="537" t="s">
        <v>715</v>
      </c>
      <c r="P30" s="537">
        <v>546169</v>
      </c>
    </row>
    <row r="31" spans="2:16" s="529" customFormat="1" ht="16.5" customHeight="1">
      <c r="B31" s="534"/>
      <c r="C31" s="538" t="s">
        <v>477</v>
      </c>
      <c r="D31" s="539">
        <v>9963054</v>
      </c>
      <c r="E31" s="539">
        <v>122271</v>
      </c>
      <c r="F31" s="539">
        <v>957719</v>
      </c>
      <c r="G31" s="539">
        <v>2910418</v>
      </c>
      <c r="H31" s="539">
        <v>900939</v>
      </c>
      <c r="I31" s="540">
        <v>70377</v>
      </c>
      <c r="J31" s="540">
        <v>338730</v>
      </c>
      <c r="K31" s="539">
        <v>165565</v>
      </c>
      <c r="L31" s="539">
        <v>1567132</v>
      </c>
      <c r="M31" s="539">
        <v>383249</v>
      </c>
      <c r="N31" s="539">
        <v>1464769</v>
      </c>
      <c r="O31" s="540" t="s">
        <v>715</v>
      </c>
      <c r="P31" s="540">
        <v>1081885</v>
      </c>
    </row>
    <row r="32" spans="2:16" s="529" customFormat="1" ht="16.5" customHeight="1">
      <c r="B32" s="534"/>
      <c r="C32" s="538" t="s">
        <v>665</v>
      </c>
      <c r="D32" s="539">
        <v>7244392</v>
      </c>
      <c r="E32" s="539">
        <v>124045</v>
      </c>
      <c r="F32" s="539">
        <v>878330</v>
      </c>
      <c r="G32" s="539">
        <v>1710635</v>
      </c>
      <c r="H32" s="539">
        <v>622248</v>
      </c>
      <c r="I32" s="540">
        <v>68296</v>
      </c>
      <c r="J32" s="540">
        <v>280909</v>
      </c>
      <c r="K32" s="539">
        <v>178208</v>
      </c>
      <c r="L32" s="539">
        <v>1135245</v>
      </c>
      <c r="M32" s="539">
        <v>386796</v>
      </c>
      <c r="N32" s="540">
        <v>829334</v>
      </c>
      <c r="O32" s="540" t="s">
        <v>715</v>
      </c>
      <c r="P32" s="540">
        <v>1030346</v>
      </c>
    </row>
    <row r="33" spans="1:16" s="529" customFormat="1" ht="16.5" customHeight="1">
      <c r="B33" s="541"/>
      <c r="C33" s="538" t="s">
        <v>482</v>
      </c>
      <c r="D33" s="539">
        <v>5038483</v>
      </c>
      <c r="E33" s="539">
        <v>97635</v>
      </c>
      <c r="F33" s="539">
        <v>777665</v>
      </c>
      <c r="G33" s="539">
        <v>1026851</v>
      </c>
      <c r="H33" s="539">
        <v>440605</v>
      </c>
      <c r="I33" s="540">
        <v>56431</v>
      </c>
      <c r="J33" s="540">
        <v>452295</v>
      </c>
      <c r="K33" s="539">
        <v>33787</v>
      </c>
      <c r="L33" s="539">
        <v>645895</v>
      </c>
      <c r="M33" s="539">
        <v>223392</v>
      </c>
      <c r="N33" s="539">
        <v>746350</v>
      </c>
      <c r="O33" s="540">
        <v>1507</v>
      </c>
      <c r="P33" s="540">
        <v>536070</v>
      </c>
    </row>
    <row r="34" spans="1:16" s="529" customFormat="1" ht="17.25" customHeight="1">
      <c r="B34" s="918" t="s">
        <v>716</v>
      </c>
      <c r="C34" s="919"/>
      <c r="D34" s="530">
        <f t="shared" ref="D34:P34" si="10">SUM(D36:D39)</f>
        <v>29346081</v>
      </c>
      <c r="E34" s="530">
        <f t="shared" si="10"/>
        <v>449765</v>
      </c>
      <c r="F34" s="530">
        <f t="shared" si="10"/>
        <v>3811781</v>
      </c>
      <c r="G34" s="530">
        <f t="shared" si="10"/>
        <v>7740544</v>
      </c>
      <c r="H34" s="530">
        <f t="shared" si="10"/>
        <v>2683360</v>
      </c>
      <c r="I34" s="530">
        <f t="shared" si="10"/>
        <v>253397</v>
      </c>
      <c r="J34" s="530">
        <f t="shared" si="10"/>
        <v>1532389</v>
      </c>
      <c r="K34" s="530">
        <f t="shared" si="10"/>
        <v>586158</v>
      </c>
      <c r="L34" s="530">
        <f t="shared" si="10"/>
        <v>3411349</v>
      </c>
      <c r="M34" s="530">
        <f t="shared" si="10"/>
        <v>1464050</v>
      </c>
      <c r="N34" s="530">
        <f t="shared" si="10"/>
        <v>4355730</v>
      </c>
      <c r="O34" s="530">
        <f t="shared" si="10"/>
        <v>29892</v>
      </c>
      <c r="P34" s="530">
        <f t="shared" si="10"/>
        <v>3027666</v>
      </c>
    </row>
    <row r="35" spans="1:16" s="529" customFormat="1" ht="15.75" customHeight="1">
      <c r="B35" s="531"/>
      <c r="C35" s="532" t="s">
        <v>663</v>
      </c>
      <c r="D35" s="533">
        <f>SUM(E35:P35)</f>
        <v>99.999999999999986</v>
      </c>
      <c r="E35" s="533">
        <f>ROUND(E34/$D34*100,1)</f>
        <v>1.5</v>
      </c>
      <c r="F35" s="533">
        <f>ROUND(F34/$D34*100,1)</f>
        <v>13</v>
      </c>
      <c r="G35" s="533">
        <f>ROUND(G34/$D34*100,1)+0.1</f>
        <v>26.5</v>
      </c>
      <c r="H35" s="533">
        <f t="shared" ref="H35:P35" si="11">ROUND(H34/$D34*100,1)</f>
        <v>9.1</v>
      </c>
      <c r="I35" s="533">
        <f t="shared" si="11"/>
        <v>0.9</v>
      </c>
      <c r="J35" s="533">
        <f t="shared" si="11"/>
        <v>5.2</v>
      </c>
      <c r="K35" s="533">
        <f t="shared" si="11"/>
        <v>2</v>
      </c>
      <c r="L35" s="533">
        <f t="shared" si="11"/>
        <v>11.6</v>
      </c>
      <c r="M35" s="533">
        <f t="shared" si="11"/>
        <v>5</v>
      </c>
      <c r="N35" s="533">
        <f t="shared" si="11"/>
        <v>14.8</v>
      </c>
      <c r="O35" s="533">
        <f>ROUND(O34/$D34*100,1)</f>
        <v>0.1</v>
      </c>
      <c r="P35" s="533">
        <f t="shared" si="11"/>
        <v>10.3</v>
      </c>
    </row>
    <row r="36" spans="1:16" s="529" customFormat="1" ht="15.75" customHeight="1">
      <c r="B36" s="534"/>
      <c r="C36" s="535" t="s">
        <v>664</v>
      </c>
      <c r="D36" s="536">
        <v>8669057</v>
      </c>
      <c r="E36" s="536">
        <v>119394</v>
      </c>
      <c r="F36" s="536">
        <v>1329410</v>
      </c>
      <c r="G36" s="536">
        <v>2113838</v>
      </c>
      <c r="H36" s="536">
        <v>799332</v>
      </c>
      <c r="I36" s="537">
        <v>66306</v>
      </c>
      <c r="J36" s="537">
        <v>614368</v>
      </c>
      <c r="K36" s="536">
        <v>272814</v>
      </c>
      <c r="L36" s="536">
        <v>743739</v>
      </c>
      <c r="M36" s="536">
        <v>481368</v>
      </c>
      <c r="N36" s="536">
        <v>1592289</v>
      </c>
      <c r="O36" s="537">
        <v>29892</v>
      </c>
      <c r="P36" s="537">
        <v>506307</v>
      </c>
    </row>
    <row r="37" spans="1:16" s="529" customFormat="1" ht="15.75" customHeight="1">
      <c r="B37" s="534"/>
      <c r="C37" s="538" t="s">
        <v>477</v>
      </c>
      <c r="D37" s="539">
        <v>9307795</v>
      </c>
      <c r="E37" s="539">
        <v>128170</v>
      </c>
      <c r="F37" s="539">
        <v>976720</v>
      </c>
      <c r="G37" s="539">
        <v>2802778</v>
      </c>
      <c r="H37" s="539">
        <v>817622</v>
      </c>
      <c r="I37" s="540">
        <v>69411</v>
      </c>
      <c r="J37" s="540">
        <v>296210</v>
      </c>
      <c r="K37" s="539">
        <v>164372</v>
      </c>
      <c r="L37" s="539">
        <v>1083577</v>
      </c>
      <c r="M37" s="539">
        <v>379928</v>
      </c>
      <c r="N37" s="539">
        <v>1510981</v>
      </c>
      <c r="O37" s="540" t="s">
        <v>717</v>
      </c>
      <c r="P37" s="540">
        <v>1078026</v>
      </c>
    </row>
    <row r="38" spans="1:16" s="529" customFormat="1" ht="15.75" customHeight="1">
      <c r="B38" s="534"/>
      <c r="C38" s="538" t="s">
        <v>665</v>
      </c>
      <c r="D38" s="539">
        <v>6599110</v>
      </c>
      <c r="E38" s="539">
        <v>104974</v>
      </c>
      <c r="F38" s="539">
        <v>812842</v>
      </c>
      <c r="G38" s="539">
        <v>1737405</v>
      </c>
      <c r="H38" s="539">
        <v>613295</v>
      </c>
      <c r="I38" s="540">
        <v>65202</v>
      </c>
      <c r="J38" s="540">
        <v>134869</v>
      </c>
      <c r="K38" s="539">
        <v>93978</v>
      </c>
      <c r="L38" s="539">
        <v>911833</v>
      </c>
      <c r="M38" s="539">
        <v>380559</v>
      </c>
      <c r="N38" s="540">
        <v>763052</v>
      </c>
      <c r="O38" s="540" t="s">
        <v>717</v>
      </c>
      <c r="P38" s="540">
        <v>981101</v>
      </c>
    </row>
    <row r="39" spans="1:16" s="529" customFormat="1" ht="15.75" customHeight="1">
      <c r="B39" s="541"/>
      <c r="C39" s="543" t="s">
        <v>482</v>
      </c>
      <c r="D39" s="544">
        <v>4770119</v>
      </c>
      <c r="E39" s="544">
        <v>97227</v>
      </c>
      <c r="F39" s="544">
        <v>692809</v>
      </c>
      <c r="G39" s="544">
        <v>1086523</v>
      </c>
      <c r="H39" s="544">
        <v>453111</v>
      </c>
      <c r="I39" s="545">
        <v>52478</v>
      </c>
      <c r="J39" s="545">
        <v>486942</v>
      </c>
      <c r="K39" s="544">
        <v>54994</v>
      </c>
      <c r="L39" s="544">
        <v>672200</v>
      </c>
      <c r="M39" s="544">
        <v>222195</v>
      </c>
      <c r="N39" s="544">
        <v>489408</v>
      </c>
      <c r="O39" s="545" t="s">
        <v>718</v>
      </c>
      <c r="P39" s="545">
        <v>462232</v>
      </c>
    </row>
    <row r="40" spans="1:16" s="529" customFormat="1" ht="17.25" customHeight="1">
      <c r="B40" s="918" t="s">
        <v>719</v>
      </c>
      <c r="C40" s="919"/>
      <c r="D40" s="530">
        <f t="shared" ref="D40:D57" si="12">SUM(E40:P40)</f>
        <v>35003364</v>
      </c>
      <c r="E40" s="530">
        <v>433705</v>
      </c>
      <c r="F40" s="530">
        <v>5083447</v>
      </c>
      <c r="G40" s="530">
        <v>8387435</v>
      </c>
      <c r="H40" s="530">
        <v>3069610</v>
      </c>
      <c r="I40" s="530">
        <v>250078</v>
      </c>
      <c r="J40" s="530">
        <v>1393807</v>
      </c>
      <c r="K40" s="530">
        <v>660893</v>
      </c>
      <c r="L40" s="530">
        <v>3798373</v>
      </c>
      <c r="M40" s="530">
        <v>1486169</v>
      </c>
      <c r="N40" s="530">
        <v>7273123</v>
      </c>
      <c r="O40" s="530">
        <v>6615</v>
      </c>
      <c r="P40" s="530">
        <v>3160109</v>
      </c>
    </row>
    <row r="41" spans="1:16" s="529" customFormat="1" ht="16.5" customHeight="1">
      <c r="A41" s="546"/>
      <c r="B41" s="547"/>
      <c r="C41" s="532" t="s">
        <v>663</v>
      </c>
      <c r="D41" s="533">
        <f t="shared" si="12"/>
        <v>100</v>
      </c>
      <c r="E41" s="533">
        <f t="shared" ref="E41:N41" si="13">ROUND(E40/$D40*100,1)</f>
        <v>1.2</v>
      </c>
      <c r="F41" s="533">
        <f t="shared" si="13"/>
        <v>14.5</v>
      </c>
      <c r="G41" s="533">
        <f t="shared" si="13"/>
        <v>24</v>
      </c>
      <c r="H41" s="533">
        <f t="shared" si="13"/>
        <v>8.8000000000000007</v>
      </c>
      <c r="I41" s="533">
        <f t="shared" si="13"/>
        <v>0.7</v>
      </c>
      <c r="J41" s="533">
        <f t="shared" si="13"/>
        <v>4</v>
      </c>
      <c r="K41" s="533">
        <f t="shared" si="13"/>
        <v>1.9</v>
      </c>
      <c r="L41" s="533">
        <f t="shared" si="13"/>
        <v>10.9</v>
      </c>
      <c r="M41" s="533">
        <f t="shared" si="13"/>
        <v>4.2</v>
      </c>
      <c r="N41" s="533">
        <f t="shared" si="13"/>
        <v>20.8</v>
      </c>
      <c r="O41" s="533">
        <f>ROUND(O40/$D40*100,1)</f>
        <v>0</v>
      </c>
      <c r="P41" s="533">
        <f>ROUND(P40/$D40*100,1)</f>
        <v>9</v>
      </c>
    </row>
    <row r="42" spans="1:16" s="529" customFormat="1" ht="17.25" customHeight="1">
      <c r="B42" s="918" t="s">
        <v>720</v>
      </c>
      <c r="C42" s="919"/>
      <c r="D42" s="530">
        <f t="shared" si="12"/>
        <v>34102265</v>
      </c>
      <c r="E42" s="530">
        <v>258765</v>
      </c>
      <c r="F42" s="530">
        <v>6473374</v>
      </c>
      <c r="G42" s="530">
        <v>8334325</v>
      </c>
      <c r="H42" s="530">
        <v>2248833</v>
      </c>
      <c r="I42" s="530">
        <v>226017</v>
      </c>
      <c r="J42" s="530">
        <v>1501057</v>
      </c>
      <c r="K42" s="530">
        <v>598982</v>
      </c>
      <c r="L42" s="530">
        <v>4097728</v>
      </c>
      <c r="M42" s="530">
        <v>1518573</v>
      </c>
      <c r="N42" s="530">
        <v>5577505</v>
      </c>
      <c r="O42" s="530">
        <v>4567</v>
      </c>
      <c r="P42" s="530">
        <v>3262539</v>
      </c>
    </row>
    <row r="43" spans="1:16" s="529" customFormat="1" ht="16.5" customHeight="1">
      <c r="A43" s="546"/>
      <c r="B43" s="547"/>
      <c r="C43" s="532" t="s">
        <v>663</v>
      </c>
      <c r="D43" s="533">
        <f t="shared" si="12"/>
        <v>100</v>
      </c>
      <c r="E43" s="533">
        <v>0.8</v>
      </c>
      <c r="F43" s="533">
        <v>19</v>
      </c>
      <c r="G43" s="533">
        <v>24.4</v>
      </c>
      <c r="H43" s="533">
        <v>6.6</v>
      </c>
      <c r="I43" s="533">
        <v>0.7</v>
      </c>
      <c r="J43" s="533">
        <v>4.4000000000000004</v>
      </c>
      <c r="K43" s="533">
        <v>1.7</v>
      </c>
      <c r="L43" s="533">
        <v>12</v>
      </c>
      <c r="M43" s="533">
        <v>4.4000000000000004</v>
      </c>
      <c r="N43" s="533">
        <v>16.399999999999999</v>
      </c>
      <c r="O43" s="533">
        <v>0</v>
      </c>
      <c r="P43" s="533">
        <v>9.6</v>
      </c>
    </row>
    <row r="44" spans="1:16" s="529" customFormat="1" ht="17.25" customHeight="1">
      <c r="B44" s="916" t="s">
        <v>721</v>
      </c>
      <c r="C44" s="917"/>
      <c r="D44" s="548">
        <f t="shared" si="12"/>
        <v>31269990</v>
      </c>
      <c r="E44" s="548">
        <v>297743</v>
      </c>
      <c r="F44" s="548">
        <v>3785296</v>
      </c>
      <c r="G44" s="548">
        <v>9118961</v>
      </c>
      <c r="H44" s="548">
        <v>2529609</v>
      </c>
      <c r="I44" s="548">
        <v>229524</v>
      </c>
      <c r="J44" s="548">
        <v>1588652</v>
      </c>
      <c r="K44" s="548">
        <v>666938</v>
      </c>
      <c r="L44" s="548">
        <v>4191393</v>
      </c>
      <c r="M44" s="548">
        <v>1486126</v>
      </c>
      <c r="N44" s="548">
        <v>3922410</v>
      </c>
      <c r="O44" s="549" t="s">
        <v>709</v>
      </c>
      <c r="P44" s="548">
        <v>3453338</v>
      </c>
    </row>
    <row r="45" spans="1:16" s="529" customFormat="1" ht="16.5" customHeight="1">
      <c r="A45" s="546"/>
      <c r="B45" s="550"/>
      <c r="C45" s="551" t="s">
        <v>663</v>
      </c>
      <c r="D45" s="552">
        <f t="shared" si="12"/>
        <v>100</v>
      </c>
      <c r="E45" s="552">
        <v>1</v>
      </c>
      <c r="F45" s="552">
        <v>12.1</v>
      </c>
      <c r="G45" s="552">
        <v>29.2</v>
      </c>
      <c r="H45" s="552">
        <v>8.1</v>
      </c>
      <c r="I45" s="552">
        <v>0.7</v>
      </c>
      <c r="J45" s="552">
        <v>5.0999999999999996</v>
      </c>
      <c r="K45" s="552">
        <v>2.1</v>
      </c>
      <c r="L45" s="552">
        <v>13.4</v>
      </c>
      <c r="M45" s="552">
        <v>4.8</v>
      </c>
      <c r="N45" s="552">
        <v>12.5</v>
      </c>
      <c r="O45" s="552">
        <v>0</v>
      </c>
      <c r="P45" s="552">
        <v>11</v>
      </c>
    </row>
    <row r="46" spans="1:16" s="529" customFormat="1" ht="17.25" customHeight="1">
      <c r="B46" s="916" t="s">
        <v>722</v>
      </c>
      <c r="C46" s="917"/>
      <c r="D46" s="548">
        <f t="shared" si="12"/>
        <v>32457621</v>
      </c>
      <c r="E46" s="548">
        <v>298084</v>
      </c>
      <c r="F46" s="548">
        <v>5086739</v>
      </c>
      <c r="G46" s="548">
        <v>9138322</v>
      </c>
      <c r="H46" s="548">
        <v>2531280</v>
      </c>
      <c r="I46" s="548">
        <v>213134</v>
      </c>
      <c r="J46" s="548">
        <v>1604931</v>
      </c>
      <c r="K46" s="548">
        <v>828062</v>
      </c>
      <c r="L46" s="548">
        <v>3554031</v>
      </c>
      <c r="M46" s="548">
        <v>1467908</v>
      </c>
      <c r="N46" s="548">
        <v>4305551</v>
      </c>
      <c r="O46" s="549" t="s">
        <v>709</v>
      </c>
      <c r="P46" s="548">
        <v>3429579</v>
      </c>
    </row>
    <row r="47" spans="1:16" s="529" customFormat="1" ht="16.5" customHeight="1">
      <c r="A47" s="546"/>
      <c r="B47" s="550"/>
      <c r="C47" s="551" t="s">
        <v>663</v>
      </c>
      <c r="D47" s="552">
        <f t="shared" si="12"/>
        <v>99.999999999999986</v>
      </c>
      <c r="E47" s="552">
        <v>0.9</v>
      </c>
      <c r="F47" s="552">
        <v>15.7</v>
      </c>
      <c r="G47" s="552">
        <v>28.2</v>
      </c>
      <c r="H47" s="552">
        <v>7.8</v>
      </c>
      <c r="I47" s="552">
        <v>0.7</v>
      </c>
      <c r="J47" s="552">
        <v>4.9000000000000004</v>
      </c>
      <c r="K47" s="552">
        <v>2.5</v>
      </c>
      <c r="L47" s="552">
        <v>10.9</v>
      </c>
      <c r="M47" s="552">
        <v>4.5</v>
      </c>
      <c r="N47" s="552">
        <v>13.3</v>
      </c>
      <c r="O47" s="552">
        <v>0</v>
      </c>
      <c r="P47" s="552">
        <v>10.6</v>
      </c>
    </row>
    <row r="48" spans="1:16" s="529" customFormat="1" ht="17.25" customHeight="1">
      <c r="B48" s="916" t="s">
        <v>723</v>
      </c>
      <c r="C48" s="917"/>
      <c r="D48" s="548">
        <f t="shared" si="12"/>
        <v>31955353</v>
      </c>
      <c r="E48" s="548">
        <v>294157</v>
      </c>
      <c r="F48" s="548">
        <v>3486924</v>
      </c>
      <c r="G48" s="548">
        <v>9447851</v>
      </c>
      <c r="H48" s="548">
        <v>2495962</v>
      </c>
      <c r="I48" s="548">
        <v>262779</v>
      </c>
      <c r="J48" s="548">
        <v>1524316</v>
      </c>
      <c r="K48" s="548">
        <v>1270972</v>
      </c>
      <c r="L48" s="548">
        <v>3392366</v>
      </c>
      <c r="M48" s="548">
        <v>1520335</v>
      </c>
      <c r="N48" s="548">
        <v>4638870</v>
      </c>
      <c r="O48" s="549" t="s">
        <v>709</v>
      </c>
      <c r="P48" s="548">
        <v>3620821</v>
      </c>
    </row>
    <row r="49" spans="1:18" s="529" customFormat="1" ht="16.5" customHeight="1">
      <c r="A49" s="546"/>
      <c r="B49" s="550"/>
      <c r="C49" s="551" t="s">
        <v>663</v>
      </c>
      <c r="D49" s="552">
        <f t="shared" si="12"/>
        <v>100.00999999999999</v>
      </c>
      <c r="E49" s="552">
        <f>ROUND(E48/$D$48*100,2)</f>
        <v>0.92</v>
      </c>
      <c r="F49" s="552">
        <f t="shared" ref="F49:P49" si="14">ROUND(F48/$D$48*100,2)</f>
        <v>10.91</v>
      </c>
      <c r="G49" s="552">
        <f t="shared" si="14"/>
        <v>29.57</v>
      </c>
      <c r="H49" s="552">
        <f t="shared" si="14"/>
        <v>7.81</v>
      </c>
      <c r="I49" s="552">
        <f t="shared" si="14"/>
        <v>0.82</v>
      </c>
      <c r="J49" s="552">
        <f t="shared" si="14"/>
        <v>4.7699999999999996</v>
      </c>
      <c r="K49" s="552">
        <f t="shared" si="14"/>
        <v>3.98</v>
      </c>
      <c r="L49" s="552">
        <f t="shared" si="14"/>
        <v>10.62</v>
      </c>
      <c r="M49" s="552">
        <f t="shared" si="14"/>
        <v>4.76</v>
      </c>
      <c r="N49" s="552">
        <f t="shared" si="14"/>
        <v>14.52</v>
      </c>
      <c r="O49" s="552">
        <v>0</v>
      </c>
      <c r="P49" s="552">
        <f t="shared" si="14"/>
        <v>11.33</v>
      </c>
    </row>
    <row r="50" spans="1:18" s="529" customFormat="1" ht="17.25" customHeight="1">
      <c r="B50" s="916" t="s">
        <v>724</v>
      </c>
      <c r="C50" s="917"/>
      <c r="D50" s="548">
        <f t="shared" si="12"/>
        <v>33882795</v>
      </c>
      <c r="E50" s="548">
        <v>258830</v>
      </c>
      <c r="F50" s="548">
        <v>3833845</v>
      </c>
      <c r="G50" s="548">
        <v>11074570</v>
      </c>
      <c r="H50" s="548">
        <v>2900098</v>
      </c>
      <c r="I50" s="548">
        <v>312187</v>
      </c>
      <c r="J50" s="548">
        <v>1419609</v>
      </c>
      <c r="K50" s="548">
        <v>1111765</v>
      </c>
      <c r="L50" s="548">
        <v>3302427</v>
      </c>
      <c r="M50" s="548">
        <v>1830246</v>
      </c>
      <c r="N50" s="548">
        <v>4153960</v>
      </c>
      <c r="O50" s="553" t="s">
        <v>709</v>
      </c>
      <c r="P50" s="548">
        <v>3685258</v>
      </c>
    </row>
    <row r="51" spans="1:18" s="529" customFormat="1" ht="16.5" customHeight="1">
      <c r="A51" s="546"/>
      <c r="B51" s="550"/>
      <c r="C51" s="551" t="s">
        <v>663</v>
      </c>
      <c r="D51" s="552">
        <f t="shared" si="12"/>
        <v>100.00000000000001</v>
      </c>
      <c r="E51" s="552">
        <v>0.8</v>
      </c>
      <c r="F51" s="552">
        <v>11.3</v>
      </c>
      <c r="G51" s="552">
        <v>32.700000000000003</v>
      </c>
      <c r="H51" s="552">
        <v>8.5</v>
      </c>
      <c r="I51" s="552">
        <v>0.9</v>
      </c>
      <c r="J51" s="552">
        <v>4.2</v>
      </c>
      <c r="K51" s="552">
        <v>3.3</v>
      </c>
      <c r="L51" s="552">
        <v>9.6999999999999993</v>
      </c>
      <c r="M51" s="552">
        <v>5.4</v>
      </c>
      <c r="N51" s="552">
        <v>12.3</v>
      </c>
      <c r="O51" s="552">
        <v>0</v>
      </c>
      <c r="P51" s="552">
        <v>10.9</v>
      </c>
    </row>
    <row r="52" spans="1:18" s="529" customFormat="1" ht="17.25" customHeight="1">
      <c r="B52" s="916" t="s">
        <v>725</v>
      </c>
      <c r="C52" s="917"/>
      <c r="D52" s="548">
        <f t="shared" si="12"/>
        <v>33985381</v>
      </c>
      <c r="E52" s="548">
        <v>339359</v>
      </c>
      <c r="F52" s="548">
        <v>3541287</v>
      </c>
      <c r="G52" s="548">
        <v>11656441</v>
      </c>
      <c r="H52" s="548">
        <v>2109583</v>
      </c>
      <c r="I52" s="548">
        <v>261546</v>
      </c>
      <c r="J52" s="548">
        <v>1322948</v>
      </c>
      <c r="K52" s="548">
        <v>1042262</v>
      </c>
      <c r="L52" s="548">
        <v>3122564</v>
      </c>
      <c r="M52" s="548">
        <v>1568033</v>
      </c>
      <c r="N52" s="548">
        <v>5478442</v>
      </c>
      <c r="O52" s="553" t="s">
        <v>709</v>
      </c>
      <c r="P52" s="548">
        <v>3542916</v>
      </c>
    </row>
    <row r="53" spans="1:18" s="529" customFormat="1" ht="16.5" customHeight="1">
      <c r="A53" s="546"/>
      <c r="B53" s="550"/>
      <c r="C53" s="551" t="s">
        <v>663</v>
      </c>
      <c r="D53" s="552">
        <f t="shared" si="12"/>
        <v>100</v>
      </c>
      <c r="E53" s="552">
        <v>1</v>
      </c>
      <c r="F53" s="552">
        <v>10.4</v>
      </c>
      <c r="G53" s="552">
        <v>34.299999999999997</v>
      </c>
      <c r="H53" s="552">
        <v>6.2</v>
      </c>
      <c r="I53" s="552">
        <v>0.8</v>
      </c>
      <c r="J53" s="552">
        <v>3.9</v>
      </c>
      <c r="K53" s="552">
        <v>3.1</v>
      </c>
      <c r="L53" s="552">
        <v>9.1999999999999993</v>
      </c>
      <c r="M53" s="552">
        <v>4.5999999999999996</v>
      </c>
      <c r="N53" s="552">
        <v>16.100000000000001</v>
      </c>
      <c r="O53" s="552">
        <v>0</v>
      </c>
      <c r="P53" s="552">
        <v>10.4</v>
      </c>
    </row>
    <row r="54" spans="1:18" s="529" customFormat="1" ht="17.25" customHeight="1">
      <c r="B54" s="916" t="s">
        <v>726</v>
      </c>
      <c r="C54" s="917"/>
      <c r="D54" s="548">
        <f t="shared" si="12"/>
        <v>34620535</v>
      </c>
      <c r="E54" s="548">
        <v>291842</v>
      </c>
      <c r="F54" s="548">
        <v>3391050</v>
      </c>
      <c r="G54" s="548">
        <v>11810567</v>
      </c>
      <c r="H54" s="548">
        <v>1974561</v>
      </c>
      <c r="I54" s="548">
        <v>200572</v>
      </c>
      <c r="J54" s="548">
        <v>1334567</v>
      </c>
      <c r="K54" s="548">
        <v>967423</v>
      </c>
      <c r="L54" s="548">
        <v>2814563</v>
      </c>
      <c r="M54" s="548">
        <v>1559576</v>
      </c>
      <c r="N54" s="548">
        <v>6800001</v>
      </c>
      <c r="O54" s="553" t="s">
        <v>709</v>
      </c>
      <c r="P54" s="548">
        <v>3475813</v>
      </c>
    </row>
    <row r="55" spans="1:18" s="529" customFormat="1" ht="16.5" customHeight="1">
      <c r="A55" s="546"/>
      <c r="B55" s="550"/>
      <c r="C55" s="551" t="s">
        <v>663</v>
      </c>
      <c r="D55" s="552">
        <f t="shared" si="12"/>
        <v>100</v>
      </c>
      <c r="E55" s="552">
        <f>ROUND(E54/$D$54*100,1)</f>
        <v>0.8</v>
      </c>
      <c r="F55" s="552">
        <f t="shared" ref="F55:P55" si="15">ROUND(F54/$D$54*100,1)</f>
        <v>9.8000000000000007</v>
      </c>
      <c r="G55" s="552">
        <f>ROUND(G54/$D$54*100,1)+0.1</f>
        <v>34.200000000000003</v>
      </c>
      <c r="H55" s="552">
        <f t="shared" si="15"/>
        <v>5.7</v>
      </c>
      <c r="I55" s="552">
        <f t="shared" si="15"/>
        <v>0.6</v>
      </c>
      <c r="J55" s="552">
        <f t="shared" si="15"/>
        <v>3.9</v>
      </c>
      <c r="K55" s="552">
        <f t="shared" si="15"/>
        <v>2.8</v>
      </c>
      <c r="L55" s="552">
        <f t="shared" si="15"/>
        <v>8.1</v>
      </c>
      <c r="M55" s="552">
        <f t="shared" si="15"/>
        <v>4.5</v>
      </c>
      <c r="N55" s="552">
        <f t="shared" si="15"/>
        <v>19.600000000000001</v>
      </c>
      <c r="O55" s="552">
        <v>0</v>
      </c>
      <c r="P55" s="552">
        <f t="shared" si="15"/>
        <v>10</v>
      </c>
    </row>
    <row r="56" spans="1:18" s="529" customFormat="1" ht="17.25" customHeight="1">
      <c r="B56" s="916" t="s">
        <v>727</v>
      </c>
      <c r="C56" s="917"/>
      <c r="D56" s="548">
        <f>SUM(E56:R56)</f>
        <v>35715916</v>
      </c>
      <c r="E56" s="548">
        <v>276593</v>
      </c>
      <c r="F56" s="548">
        <v>3562036</v>
      </c>
      <c r="G56" s="548">
        <v>12125332</v>
      </c>
      <c r="H56" s="548">
        <v>2196859</v>
      </c>
      <c r="I56" s="548">
        <v>177317</v>
      </c>
      <c r="J56" s="548">
        <v>1272374</v>
      </c>
      <c r="K56" s="548">
        <v>1070766</v>
      </c>
      <c r="L56" s="548">
        <v>2923785</v>
      </c>
      <c r="M56" s="548">
        <v>1530101</v>
      </c>
      <c r="N56" s="548">
        <v>7226525</v>
      </c>
      <c r="O56" s="553" t="s">
        <v>709</v>
      </c>
      <c r="P56" s="548">
        <v>3354228</v>
      </c>
      <c r="R56" s="554"/>
    </row>
    <row r="57" spans="1:18" s="529" customFormat="1" ht="16.5" customHeight="1">
      <c r="A57" s="546"/>
      <c r="B57" s="550"/>
      <c r="C57" s="551" t="s">
        <v>663</v>
      </c>
      <c r="D57" s="552">
        <f t="shared" si="12"/>
        <v>100</v>
      </c>
      <c r="E57" s="552">
        <f>ROUND(E56/$D$56*100,1)</f>
        <v>0.8</v>
      </c>
      <c r="F57" s="552">
        <f t="shared" ref="F57:P57" si="16">ROUND(F56/$D$56*100,1)</f>
        <v>10</v>
      </c>
      <c r="G57" s="552">
        <f>ROUND(G56/$D$56*100,1)-0.1</f>
        <v>33.799999999999997</v>
      </c>
      <c r="H57" s="552">
        <f t="shared" si="16"/>
        <v>6.2</v>
      </c>
      <c r="I57" s="552">
        <f t="shared" si="16"/>
        <v>0.5</v>
      </c>
      <c r="J57" s="552">
        <f t="shared" si="16"/>
        <v>3.6</v>
      </c>
      <c r="K57" s="552">
        <f t="shared" si="16"/>
        <v>3</v>
      </c>
      <c r="L57" s="552">
        <f t="shared" si="16"/>
        <v>8.1999999999999993</v>
      </c>
      <c r="M57" s="552">
        <f t="shared" si="16"/>
        <v>4.3</v>
      </c>
      <c r="N57" s="552">
        <f t="shared" si="16"/>
        <v>20.2</v>
      </c>
      <c r="O57" s="552">
        <v>0</v>
      </c>
      <c r="P57" s="552">
        <f t="shared" si="16"/>
        <v>9.4</v>
      </c>
    </row>
    <row r="58" spans="1:18" s="529" customFormat="1" ht="16.5" customHeight="1">
      <c r="A58" s="546"/>
      <c r="B58" s="916" t="s">
        <v>728</v>
      </c>
      <c r="C58" s="917"/>
      <c r="D58" s="548">
        <f>SUM(E58:R58)</f>
        <v>36879726</v>
      </c>
      <c r="E58" s="548">
        <v>301467</v>
      </c>
      <c r="F58" s="548">
        <v>4012193</v>
      </c>
      <c r="G58" s="548">
        <v>13054712</v>
      </c>
      <c r="H58" s="548">
        <v>2089395</v>
      </c>
      <c r="I58" s="548">
        <v>147424</v>
      </c>
      <c r="J58" s="548">
        <v>1485563</v>
      </c>
      <c r="K58" s="548">
        <v>1082921</v>
      </c>
      <c r="L58" s="548">
        <v>2930985</v>
      </c>
      <c r="M58" s="548">
        <v>1902201</v>
      </c>
      <c r="N58" s="548">
        <v>6634632</v>
      </c>
      <c r="O58" s="553" t="s">
        <v>709</v>
      </c>
      <c r="P58" s="548">
        <v>3238233</v>
      </c>
    </row>
    <row r="59" spans="1:18" s="529" customFormat="1" ht="16.5" customHeight="1">
      <c r="A59" s="546"/>
      <c r="B59" s="550"/>
      <c r="C59" s="551" t="s">
        <v>663</v>
      </c>
      <c r="D59" s="552">
        <f>SUM(E59:P59)</f>
        <v>100</v>
      </c>
      <c r="E59" s="552">
        <f>ROUND(E58/$D$58*100,1)</f>
        <v>0.8</v>
      </c>
      <c r="F59" s="552">
        <f t="shared" ref="F59:P59" si="17">ROUND(F58/$D$58*100,1)</f>
        <v>10.9</v>
      </c>
      <c r="G59" s="552">
        <f t="shared" si="17"/>
        <v>35.4</v>
      </c>
      <c r="H59" s="552">
        <f t="shared" si="17"/>
        <v>5.7</v>
      </c>
      <c r="I59" s="552">
        <f t="shared" si="17"/>
        <v>0.4</v>
      </c>
      <c r="J59" s="552">
        <f t="shared" si="17"/>
        <v>4</v>
      </c>
      <c r="K59" s="552">
        <f t="shared" si="17"/>
        <v>2.9</v>
      </c>
      <c r="L59" s="552">
        <f t="shared" si="17"/>
        <v>7.9</v>
      </c>
      <c r="M59" s="552">
        <f t="shared" si="17"/>
        <v>5.2</v>
      </c>
      <c r="N59" s="552">
        <f t="shared" si="17"/>
        <v>18</v>
      </c>
      <c r="O59" s="552">
        <v>0</v>
      </c>
      <c r="P59" s="552">
        <f t="shared" si="17"/>
        <v>8.8000000000000007</v>
      </c>
    </row>
    <row r="60" spans="1:18" s="529" customFormat="1" ht="16.5" customHeight="1">
      <c r="A60" s="546"/>
      <c r="B60" s="916" t="s">
        <v>729</v>
      </c>
      <c r="C60" s="917"/>
      <c r="D60" s="548">
        <f>SUM(E60:R60)</f>
        <v>37334171</v>
      </c>
      <c r="E60" s="548">
        <v>329708</v>
      </c>
      <c r="F60" s="548">
        <v>5056736</v>
      </c>
      <c r="G60" s="548">
        <v>13624569</v>
      </c>
      <c r="H60" s="548">
        <v>2199939</v>
      </c>
      <c r="I60" s="548">
        <v>146826</v>
      </c>
      <c r="J60" s="548">
        <v>1667868</v>
      </c>
      <c r="K60" s="548">
        <v>1241564</v>
      </c>
      <c r="L60" s="548">
        <v>2546250</v>
      </c>
      <c r="M60" s="548">
        <v>1837074</v>
      </c>
      <c r="N60" s="548">
        <v>5770428</v>
      </c>
      <c r="O60" s="553" t="s">
        <v>709</v>
      </c>
      <c r="P60" s="548">
        <v>2913209</v>
      </c>
    </row>
    <row r="61" spans="1:18" s="529" customFormat="1" ht="16.5" customHeight="1">
      <c r="A61" s="546"/>
      <c r="B61" s="550"/>
      <c r="C61" s="551" t="s">
        <v>663</v>
      </c>
      <c r="D61" s="552">
        <f>SUM(E61:P61)</f>
        <v>100</v>
      </c>
      <c r="E61" s="552">
        <f>ROUND(E60/$D$60*100,1)</f>
        <v>0.9</v>
      </c>
      <c r="F61" s="552">
        <f t="shared" ref="F61:P61" si="18">ROUND(F60/$D$60*100,1)</f>
        <v>13.5</v>
      </c>
      <c r="G61" s="552">
        <f t="shared" si="18"/>
        <v>36.5</v>
      </c>
      <c r="H61" s="552">
        <f t="shared" si="18"/>
        <v>5.9</v>
      </c>
      <c r="I61" s="552">
        <f t="shared" si="18"/>
        <v>0.4</v>
      </c>
      <c r="J61" s="552">
        <f t="shared" si="18"/>
        <v>4.5</v>
      </c>
      <c r="K61" s="552">
        <f t="shared" si="18"/>
        <v>3.3</v>
      </c>
      <c r="L61" s="552">
        <f t="shared" si="18"/>
        <v>6.8</v>
      </c>
      <c r="M61" s="552">
        <f t="shared" si="18"/>
        <v>4.9000000000000004</v>
      </c>
      <c r="N61" s="552">
        <f t="shared" si="18"/>
        <v>15.5</v>
      </c>
      <c r="O61" s="552">
        <v>0</v>
      </c>
      <c r="P61" s="552">
        <f t="shared" si="18"/>
        <v>7.8</v>
      </c>
    </row>
    <row r="62" spans="1:18" s="529" customFormat="1" ht="16.5" customHeight="1">
      <c r="A62" s="546"/>
      <c r="B62" s="916" t="s">
        <v>730</v>
      </c>
      <c r="C62" s="917"/>
      <c r="D62" s="548">
        <f>SUM(E62:R62)</f>
        <v>40539543</v>
      </c>
      <c r="E62" s="548">
        <v>296879</v>
      </c>
      <c r="F62" s="548">
        <v>5174118</v>
      </c>
      <c r="G62" s="548">
        <v>13875428</v>
      </c>
      <c r="H62" s="548">
        <v>2144952</v>
      </c>
      <c r="I62" s="548">
        <v>112548</v>
      </c>
      <c r="J62" s="548">
        <v>4345014</v>
      </c>
      <c r="K62" s="548">
        <v>1112379</v>
      </c>
      <c r="L62" s="548">
        <v>2541906</v>
      </c>
      <c r="M62" s="548">
        <v>2624409</v>
      </c>
      <c r="N62" s="548">
        <v>5321707</v>
      </c>
      <c r="O62" s="553" t="s">
        <v>709</v>
      </c>
      <c r="P62" s="548">
        <v>2990203</v>
      </c>
    </row>
    <row r="63" spans="1:18" s="529" customFormat="1" ht="16.5" customHeight="1">
      <c r="A63" s="546"/>
      <c r="B63" s="550"/>
      <c r="C63" s="551" t="s">
        <v>663</v>
      </c>
      <c r="D63" s="552">
        <f>SUM(E63:P63)</f>
        <v>100</v>
      </c>
      <c r="E63" s="552">
        <f>ROUND(E62/$D$62*100,1)</f>
        <v>0.7</v>
      </c>
      <c r="F63" s="552">
        <f t="shared" ref="F63:P63" si="19">ROUND(F62/$D$62*100,1)</f>
        <v>12.8</v>
      </c>
      <c r="G63" s="552">
        <f t="shared" si="19"/>
        <v>34.200000000000003</v>
      </c>
      <c r="H63" s="552">
        <f t="shared" si="19"/>
        <v>5.3</v>
      </c>
      <c r="I63" s="552">
        <f t="shared" si="19"/>
        <v>0.3</v>
      </c>
      <c r="J63" s="552">
        <f t="shared" si="19"/>
        <v>10.7</v>
      </c>
      <c r="K63" s="552">
        <f t="shared" si="19"/>
        <v>2.7</v>
      </c>
      <c r="L63" s="552">
        <f t="shared" si="19"/>
        <v>6.3</v>
      </c>
      <c r="M63" s="552">
        <f t="shared" si="19"/>
        <v>6.5</v>
      </c>
      <c r="N63" s="552">
        <f t="shared" si="19"/>
        <v>13.1</v>
      </c>
      <c r="O63" s="552">
        <v>0</v>
      </c>
      <c r="P63" s="552">
        <f t="shared" si="19"/>
        <v>7.4</v>
      </c>
    </row>
    <row r="64" spans="1:18" ht="15" customHeight="1">
      <c r="D64" s="557"/>
      <c r="P64" s="558" t="s">
        <v>694</v>
      </c>
    </row>
  </sheetData>
  <mergeCells count="19">
    <mergeCell ref="B48:C48"/>
    <mergeCell ref="B3:C3"/>
    <mergeCell ref="B4:C4"/>
    <mergeCell ref="B10:C10"/>
    <mergeCell ref="B16:C16"/>
    <mergeCell ref="B22:C22"/>
    <mergeCell ref="B28:C28"/>
    <mergeCell ref="B34:C34"/>
    <mergeCell ref="B40:C40"/>
    <mergeCell ref="B42:C42"/>
    <mergeCell ref="B44:C44"/>
    <mergeCell ref="B46:C46"/>
    <mergeCell ref="B62:C62"/>
    <mergeCell ref="B50:C50"/>
    <mergeCell ref="B52:C52"/>
    <mergeCell ref="B54:C54"/>
    <mergeCell ref="B56:C56"/>
    <mergeCell ref="B58:C58"/>
    <mergeCell ref="B60:C60"/>
  </mergeCells>
  <phoneticPr fontId="4"/>
  <pageMargins left="0.39370078740157483" right="0" top="0.78740157480314965" bottom="0.78740157480314965" header="0.39370078740157483" footer="0.39370078740157483"/>
  <pageSetup paperSize="9" scale="90" orientation="portrait" r:id="rId1"/>
  <headerFooter alignWithMargins="0">
    <oddHeader>&amp;R20.行  財  政</oddHeader>
    <oddFooter>&amp;C-152-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zoomScaleNormal="100" zoomScaleSheetLayoutView="100" workbookViewId="0"/>
  </sheetViews>
  <sheetFormatPr defaultRowHeight="11.25"/>
  <cols>
    <col min="1" max="1" width="3.625" style="448" customWidth="1"/>
    <col min="2" max="2" width="3.625" style="562" customWidth="1"/>
    <col min="3" max="3" width="3" style="562" customWidth="1"/>
    <col min="4" max="4" width="1.5" style="562" customWidth="1"/>
    <col min="5" max="5" width="3.625" style="563" customWidth="1"/>
    <col min="6" max="6" width="17" style="448" customWidth="1"/>
    <col min="7" max="7" width="1.875" style="448" customWidth="1"/>
    <col min="8" max="8" width="11.625" style="448" hidden="1" customWidth="1"/>
    <col min="9" max="9" width="7.125" style="449" hidden="1" customWidth="1"/>
    <col min="10" max="10" width="0.125" style="448" customWidth="1"/>
    <col min="11" max="11" width="7.125" style="448" hidden="1" customWidth="1"/>
    <col min="12" max="12" width="11.625" style="448" hidden="1" customWidth="1"/>
    <col min="13" max="13" width="7.125" style="448" hidden="1" customWidth="1"/>
    <col min="14" max="14" width="11.625" style="448" hidden="1" customWidth="1"/>
    <col min="15" max="15" width="7.125" style="448" hidden="1" customWidth="1"/>
    <col min="16" max="16" width="11.625" style="448" hidden="1" customWidth="1"/>
    <col min="17" max="17" width="7.125" style="448" hidden="1" customWidth="1"/>
    <col min="18" max="18" width="11.625" style="448" hidden="1" customWidth="1"/>
    <col min="19" max="19" width="7.125" style="448" hidden="1" customWidth="1"/>
    <col min="20" max="20" width="11.625" style="448" hidden="1" customWidth="1"/>
    <col min="21" max="21" width="7.125" style="448" hidden="1" customWidth="1"/>
    <col min="22" max="22" width="11.625" style="448" hidden="1" customWidth="1"/>
    <col min="23" max="23" width="7.125" style="448" hidden="1" customWidth="1"/>
    <col min="24" max="24" width="9" style="448" customWidth="1"/>
    <col min="25" max="25" width="7.125" style="448" customWidth="1"/>
    <col min="26" max="26" width="9" style="448"/>
    <col min="27" max="27" width="7.125" style="448" customWidth="1"/>
    <col min="28" max="28" width="9" style="448"/>
    <col min="29" max="29" width="7.125" style="448" customWidth="1"/>
    <col min="30" max="30" width="9" style="448"/>
    <col min="31" max="31" width="7.125" style="448" customWidth="1"/>
    <col min="32" max="16384" width="9" style="448"/>
  </cols>
  <sheetData>
    <row r="1" spans="1:31" ht="30" customHeight="1">
      <c r="A1" s="446" t="s">
        <v>731</v>
      </c>
      <c r="B1" s="559"/>
      <c r="C1" s="559"/>
      <c r="D1" s="559"/>
      <c r="E1" s="560"/>
      <c r="R1" s="561"/>
      <c r="S1" s="561"/>
      <c r="T1" s="561"/>
      <c r="U1" s="561"/>
      <c r="V1" s="561"/>
      <c r="W1" s="561"/>
      <c r="X1" s="561"/>
      <c r="Y1" s="561"/>
    </row>
    <row r="2" spans="1:31" ht="18" customHeight="1">
      <c r="I2" s="453"/>
      <c r="K2" s="453"/>
      <c r="M2" s="453"/>
      <c r="O2" s="453"/>
      <c r="Q2" s="453"/>
      <c r="R2" s="561"/>
      <c r="S2" s="564"/>
      <c r="T2" s="561"/>
      <c r="U2" s="564"/>
      <c r="V2" s="561"/>
      <c r="W2" s="564"/>
      <c r="X2" s="561"/>
      <c r="AA2" s="564"/>
      <c r="AC2" s="564"/>
      <c r="AE2" s="564" t="s">
        <v>732</v>
      </c>
    </row>
    <row r="3" spans="1:31" ht="24" customHeight="1">
      <c r="B3" s="907" t="s">
        <v>648</v>
      </c>
      <c r="C3" s="935"/>
      <c r="D3" s="935"/>
      <c r="E3" s="935"/>
      <c r="F3" s="935"/>
      <c r="G3" s="565"/>
      <c r="H3" s="914" t="s">
        <v>650</v>
      </c>
      <c r="I3" s="915"/>
      <c r="J3" s="914" t="s">
        <v>651</v>
      </c>
      <c r="K3" s="915"/>
      <c r="L3" s="903" t="s">
        <v>652</v>
      </c>
      <c r="M3" s="904"/>
      <c r="N3" s="903" t="s">
        <v>653</v>
      </c>
      <c r="O3" s="904"/>
      <c r="P3" s="903" t="s">
        <v>654</v>
      </c>
      <c r="Q3" s="904"/>
      <c r="R3" s="903" t="s">
        <v>655</v>
      </c>
      <c r="S3" s="904"/>
      <c r="T3" s="903" t="s">
        <v>656</v>
      </c>
      <c r="U3" s="904"/>
      <c r="V3" s="903" t="s">
        <v>657</v>
      </c>
      <c r="W3" s="904"/>
      <c r="X3" s="903" t="s">
        <v>658</v>
      </c>
      <c r="Y3" s="904"/>
      <c r="Z3" s="903" t="s">
        <v>659</v>
      </c>
      <c r="AA3" s="904"/>
      <c r="AB3" s="903" t="s">
        <v>660</v>
      </c>
      <c r="AC3" s="904"/>
      <c r="AD3" s="903" t="s">
        <v>661</v>
      </c>
      <c r="AE3" s="904"/>
    </row>
    <row r="4" spans="1:31" ht="19.5" customHeight="1">
      <c r="B4" s="909"/>
      <c r="C4" s="936"/>
      <c r="D4" s="936"/>
      <c r="E4" s="936"/>
      <c r="F4" s="936"/>
      <c r="G4" s="566"/>
      <c r="H4" s="454" t="s">
        <v>666</v>
      </c>
      <c r="I4" s="455" t="s">
        <v>663</v>
      </c>
      <c r="J4" s="454" t="s">
        <v>666</v>
      </c>
      <c r="K4" s="455" t="s">
        <v>663</v>
      </c>
      <c r="L4" s="459" t="s">
        <v>666</v>
      </c>
      <c r="M4" s="460" t="s">
        <v>663</v>
      </c>
      <c r="N4" s="459" t="s">
        <v>666</v>
      </c>
      <c r="O4" s="460" t="s">
        <v>663</v>
      </c>
      <c r="P4" s="459" t="s">
        <v>666</v>
      </c>
      <c r="Q4" s="460" t="s">
        <v>663</v>
      </c>
      <c r="R4" s="459" t="s">
        <v>666</v>
      </c>
      <c r="S4" s="460" t="s">
        <v>663</v>
      </c>
      <c r="T4" s="459" t="s">
        <v>666</v>
      </c>
      <c r="U4" s="460" t="s">
        <v>663</v>
      </c>
      <c r="V4" s="459" t="s">
        <v>666</v>
      </c>
      <c r="W4" s="460" t="s">
        <v>663</v>
      </c>
      <c r="X4" s="459" t="s">
        <v>666</v>
      </c>
      <c r="Y4" s="460" t="s">
        <v>663</v>
      </c>
      <c r="Z4" s="459" t="s">
        <v>666</v>
      </c>
      <c r="AA4" s="460" t="s">
        <v>663</v>
      </c>
      <c r="AB4" s="459" t="s">
        <v>666</v>
      </c>
      <c r="AC4" s="460" t="s">
        <v>663</v>
      </c>
      <c r="AD4" s="459" t="s">
        <v>666</v>
      </c>
      <c r="AE4" s="460" t="s">
        <v>663</v>
      </c>
    </row>
    <row r="5" spans="1:31" ht="27" customHeight="1">
      <c r="B5" s="930" t="s">
        <v>670</v>
      </c>
      <c r="C5" s="931"/>
      <c r="D5" s="931"/>
      <c r="E5" s="931"/>
      <c r="F5" s="931"/>
      <c r="G5" s="567"/>
      <c r="H5" s="568">
        <f>SUM(H8:H13,H16:H20)</f>
        <v>35003364</v>
      </c>
      <c r="I5" s="569">
        <f t="shared" ref="I5:I25" si="0">ROUND(H5/H$5*100,1)</f>
        <v>100</v>
      </c>
      <c r="J5" s="568">
        <f t="shared" ref="J5:AE5" si="1">SUM(J7,J20)</f>
        <v>34102265</v>
      </c>
      <c r="K5" s="569">
        <f t="shared" si="1"/>
        <v>100</v>
      </c>
      <c r="L5" s="570">
        <f t="shared" si="1"/>
        <v>31269990</v>
      </c>
      <c r="M5" s="571">
        <f t="shared" si="1"/>
        <v>99.999999999999986</v>
      </c>
      <c r="N5" s="570">
        <f t="shared" si="1"/>
        <v>32457621</v>
      </c>
      <c r="O5" s="571">
        <f t="shared" si="1"/>
        <v>100</v>
      </c>
      <c r="P5" s="570">
        <f t="shared" si="1"/>
        <v>31955353</v>
      </c>
      <c r="Q5" s="571">
        <f t="shared" si="1"/>
        <v>99.999999999999986</v>
      </c>
      <c r="R5" s="570">
        <f t="shared" si="1"/>
        <v>33882795</v>
      </c>
      <c r="S5" s="571">
        <f t="shared" si="1"/>
        <v>100.00000000000001</v>
      </c>
      <c r="T5" s="570">
        <f t="shared" si="1"/>
        <v>33985381</v>
      </c>
      <c r="U5" s="571">
        <f t="shared" si="1"/>
        <v>100</v>
      </c>
      <c r="V5" s="570">
        <f t="shared" si="1"/>
        <v>34620535</v>
      </c>
      <c r="W5" s="571">
        <f t="shared" si="1"/>
        <v>100.00000000000001</v>
      </c>
      <c r="X5" s="570">
        <f t="shared" si="1"/>
        <v>35715916</v>
      </c>
      <c r="Y5" s="571">
        <f t="shared" si="1"/>
        <v>100</v>
      </c>
      <c r="Z5" s="570">
        <f t="shared" si="1"/>
        <v>36879726</v>
      </c>
      <c r="AA5" s="571">
        <f t="shared" si="1"/>
        <v>100</v>
      </c>
      <c r="AB5" s="570">
        <f t="shared" si="1"/>
        <v>37334171</v>
      </c>
      <c r="AC5" s="571">
        <f t="shared" si="1"/>
        <v>99.999999999999986</v>
      </c>
      <c r="AD5" s="570">
        <f t="shared" si="1"/>
        <v>40539543</v>
      </c>
      <c r="AE5" s="571">
        <f t="shared" si="1"/>
        <v>100.00000000000001</v>
      </c>
    </row>
    <row r="6" spans="1:31" ht="24" customHeight="1">
      <c r="B6" s="572"/>
      <c r="C6" s="573"/>
      <c r="D6" s="574"/>
      <c r="E6" s="932" t="s">
        <v>733</v>
      </c>
      <c r="F6" s="932"/>
      <c r="G6" s="575"/>
      <c r="H6" s="576">
        <f>+H8+H21</f>
        <v>8223717</v>
      </c>
      <c r="I6" s="577">
        <f t="shared" si="0"/>
        <v>23.5</v>
      </c>
      <c r="J6" s="576">
        <f>SUM(J8,J21)</f>
        <v>6577911</v>
      </c>
      <c r="K6" s="577">
        <v>19.3</v>
      </c>
      <c r="L6" s="578">
        <f>SUM(L8,L21)</f>
        <v>6824652</v>
      </c>
      <c r="M6" s="579">
        <v>21.9</v>
      </c>
      <c r="N6" s="578">
        <f>SUM(N8,N21)</f>
        <v>6693833</v>
      </c>
      <c r="O6" s="579">
        <v>20.7</v>
      </c>
      <c r="P6" s="578">
        <f>SUM(P8,P21)</f>
        <v>6255702</v>
      </c>
      <c r="Q6" s="579">
        <v>19.600000000000001</v>
      </c>
      <c r="R6" s="578">
        <f>SUM(R8,R21)</f>
        <v>6032045</v>
      </c>
      <c r="S6" s="579">
        <v>17.8</v>
      </c>
      <c r="T6" s="578">
        <f>SUM(T8,T21)</f>
        <v>5769881</v>
      </c>
      <c r="U6" s="579">
        <v>17</v>
      </c>
      <c r="V6" s="578">
        <f>V8+V21</f>
        <v>5619404</v>
      </c>
      <c r="W6" s="579">
        <f>ROUND(V6/$V$5*100,1)</f>
        <v>16.2</v>
      </c>
      <c r="X6" s="578">
        <f>X8+X21</f>
        <v>5405288</v>
      </c>
      <c r="Y6" s="579">
        <f>ROUND(X6/$X$5*100,1)</f>
        <v>15.1</v>
      </c>
      <c r="Z6" s="578">
        <f>Z8+Z21</f>
        <v>5492753</v>
      </c>
      <c r="AA6" s="579">
        <f>ROUND(Z6/$Z$5*100,1)</f>
        <v>14.9</v>
      </c>
      <c r="AB6" s="578">
        <f>AB8+AB21</f>
        <v>5552592</v>
      </c>
      <c r="AC6" s="579">
        <f>ROUND(AB6/$AB$5*100,1)</f>
        <v>14.9</v>
      </c>
      <c r="AD6" s="578">
        <f>AD8+AD21</f>
        <v>5274232</v>
      </c>
      <c r="AE6" s="579">
        <f>ROUND(AD6/$AD$5*100,1)</f>
        <v>13</v>
      </c>
    </row>
    <row r="7" spans="1:31" ht="27" customHeight="1">
      <c r="B7" s="580"/>
      <c r="C7" s="933" t="s">
        <v>734</v>
      </c>
      <c r="D7" s="933"/>
      <c r="E7" s="933"/>
      <c r="F7" s="933"/>
      <c r="G7" s="581"/>
      <c r="H7" s="582">
        <f>SUM(H8:H13,H16:H19)</f>
        <v>27493161</v>
      </c>
      <c r="I7" s="583">
        <f t="shared" si="0"/>
        <v>78.5</v>
      </c>
      <c r="J7" s="582">
        <f t="shared" ref="J7:AE7" si="2">SUM(J8:J13,J16:J19)</f>
        <v>30083628</v>
      </c>
      <c r="K7" s="583">
        <f t="shared" si="2"/>
        <v>88.2</v>
      </c>
      <c r="L7" s="584">
        <f t="shared" si="2"/>
        <v>28439900</v>
      </c>
      <c r="M7" s="585">
        <f t="shared" si="2"/>
        <v>90.899999999999991</v>
      </c>
      <c r="N7" s="584">
        <f t="shared" si="2"/>
        <v>29964852</v>
      </c>
      <c r="O7" s="585">
        <f t="shared" si="2"/>
        <v>92.3</v>
      </c>
      <c r="P7" s="584">
        <f t="shared" si="2"/>
        <v>28846450</v>
      </c>
      <c r="Q7" s="585">
        <f t="shared" si="2"/>
        <v>90.299999999999983</v>
      </c>
      <c r="R7" s="584">
        <f t="shared" si="2"/>
        <v>30728461</v>
      </c>
      <c r="S7" s="585">
        <f t="shared" si="2"/>
        <v>90.700000000000017</v>
      </c>
      <c r="T7" s="584">
        <f t="shared" si="2"/>
        <v>29805244</v>
      </c>
      <c r="U7" s="585">
        <f t="shared" si="2"/>
        <v>87.7</v>
      </c>
      <c r="V7" s="584">
        <f t="shared" si="2"/>
        <v>29220888</v>
      </c>
      <c r="W7" s="585">
        <f t="shared" si="2"/>
        <v>84.40000000000002</v>
      </c>
      <c r="X7" s="584">
        <f t="shared" si="2"/>
        <v>29728639</v>
      </c>
      <c r="Y7" s="585">
        <f t="shared" si="2"/>
        <v>83.2</v>
      </c>
      <c r="Z7" s="584">
        <f t="shared" si="2"/>
        <v>31166087</v>
      </c>
      <c r="AA7" s="585">
        <f t="shared" si="2"/>
        <v>84.5</v>
      </c>
      <c r="AB7" s="584">
        <f t="shared" si="2"/>
        <v>31423977</v>
      </c>
      <c r="AC7" s="585">
        <f t="shared" si="2"/>
        <v>84.199999999999989</v>
      </c>
      <c r="AD7" s="584">
        <f t="shared" si="2"/>
        <v>33972070</v>
      </c>
      <c r="AE7" s="585">
        <f t="shared" si="2"/>
        <v>83.800000000000011</v>
      </c>
    </row>
    <row r="8" spans="1:31" ht="25.5" customHeight="1">
      <c r="B8" s="586"/>
      <c r="C8" s="587">
        <v>1</v>
      </c>
      <c r="D8" s="588"/>
      <c r="E8" s="934" t="s">
        <v>735</v>
      </c>
      <c r="F8" s="934"/>
      <c r="G8" s="589"/>
      <c r="H8" s="590">
        <v>8079405</v>
      </c>
      <c r="I8" s="583">
        <f t="shared" si="0"/>
        <v>23.1</v>
      </c>
      <c r="J8" s="590">
        <v>6544899</v>
      </c>
      <c r="K8" s="583">
        <v>19.2</v>
      </c>
      <c r="L8" s="591">
        <v>6806611</v>
      </c>
      <c r="M8" s="585">
        <v>21.8</v>
      </c>
      <c r="N8" s="591">
        <v>6677055</v>
      </c>
      <c r="O8" s="585">
        <v>20.6</v>
      </c>
      <c r="P8" s="591">
        <v>6234568</v>
      </c>
      <c r="Q8" s="585">
        <v>19.5</v>
      </c>
      <c r="R8" s="591">
        <v>5996421</v>
      </c>
      <c r="S8" s="585">
        <v>17.7</v>
      </c>
      <c r="T8" s="591">
        <v>5712998</v>
      </c>
      <c r="U8" s="585">
        <v>16.8</v>
      </c>
      <c r="V8" s="591">
        <v>5537457</v>
      </c>
      <c r="W8" s="585">
        <f>ROUND(V8/$V$5*100,1)</f>
        <v>16</v>
      </c>
      <c r="X8" s="591">
        <v>5317981</v>
      </c>
      <c r="Y8" s="585">
        <f>ROUND(X8/$X$5*100,1)</f>
        <v>14.9</v>
      </c>
      <c r="Z8" s="591">
        <v>5409093</v>
      </c>
      <c r="AA8" s="585">
        <f t="shared" ref="AA8:AA25" si="3">ROUND(Z8/$Z$5*100,1)</f>
        <v>14.7</v>
      </c>
      <c r="AB8" s="591">
        <v>5462368</v>
      </c>
      <c r="AC8" s="585">
        <f t="shared" ref="AC8:AC25" si="4">ROUND(AB8/$AB$5*100,1)</f>
        <v>14.6</v>
      </c>
      <c r="AD8" s="591">
        <v>5175037</v>
      </c>
      <c r="AE8" s="585">
        <f>ROUND(AD8/$AD$5*100,1)</f>
        <v>12.8</v>
      </c>
    </row>
    <row r="9" spans="1:31" ht="25.5" customHeight="1">
      <c r="B9" s="586"/>
      <c r="C9" s="592">
        <v>2</v>
      </c>
      <c r="D9" s="593"/>
      <c r="E9" s="928" t="s">
        <v>736</v>
      </c>
      <c r="F9" s="928"/>
      <c r="G9" s="594"/>
      <c r="H9" s="595">
        <v>4646799</v>
      </c>
      <c r="I9" s="596">
        <f t="shared" si="0"/>
        <v>13.3</v>
      </c>
      <c r="J9" s="595">
        <v>4603999</v>
      </c>
      <c r="K9" s="596">
        <v>13.5</v>
      </c>
      <c r="L9" s="597">
        <v>4982256</v>
      </c>
      <c r="M9" s="598">
        <v>15.9</v>
      </c>
      <c r="N9" s="597">
        <v>4589312</v>
      </c>
      <c r="O9" s="598">
        <v>14.1</v>
      </c>
      <c r="P9" s="597">
        <v>4858346</v>
      </c>
      <c r="Q9" s="598">
        <v>15.2</v>
      </c>
      <c r="R9" s="597">
        <v>4856245</v>
      </c>
      <c r="S9" s="598">
        <v>14.3</v>
      </c>
      <c r="T9" s="597">
        <v>4735709</v>
      </c>
      <c r="U9" s="598">
        <v>13.9</v>
      </c>
      <c r="V9" s="597">
        <v>4705487</v>
      </c>
      <c r="W9" s="598">
        <f t="shared" ref="W9:W25" si="5">ROUND(V9/$V$5*100,1)</f>
        <v>13.6</v>
      </c>
      <c r="X9" s="597">
        <v>4874696</v>
      </c>
      <c r="Y9" s="598">
        <f t="shared" ref="Y9:Y25" si="6">ROUND(X9/$X$5*100,1)</f>
        <v>13.6</v>
      </c>
      <c r="Z9" s="597">
        <v>5181682</v>
      </c>
      <c r="AA9" s="598">
        <f t="shared" si="3"/>
        <v>14.1</v>
      </c>
      <c r="AB9" s="597">
        <v>5295339</v>
      </c>
      <c r="AC9" s="598">
        <f t="shared" si="4"/>
        <v>14.2</v>
      </c>
      <c r="AD9" s="597">
        <v>5495033</v>
      </c>
      <c r="AE9" s="598">
        <f>ROUND(AD9/$AD$5*100,1)-0.1</f>
        <v>13.5</v>
      </c>
    </row>
    <row r="10" spans="1:31" ht="25.5" customHeight="1">
      <c r="B10" s="586"/>
      <c r="C10" s="592">
        <v>3</v>
      </c>
      <c r="D10" s="593"/>
      <c r="E10" s="928" t="s">
        <v>737</v>
      </c>
      <c r="F10" s="928"/>
      <c r="G10" s="594"/>
      <c r="H10" s="595">
        <v>277418</v>
      </c>
      <c r="I10" s="596">
        <f t="shared" si="0"/>
        <v>0.8</v>
      </c>
      <c r="J10" s="595">
        <v>80816</v>
      </c>
      <c r="K10" s="596">
        <v>0.2</v>
      </c>
      <c r="L10" s="597">
        <v>120119</v>
      </c>
      <c r="M10" s="598">
        <v>0.4</v>
      </c>
      <c r="N10" s="597">
        <v>51892</v>
      </c>
      <c r="O10" s="598">
        <v>0.2</v>
      </c>
      <c r="P10" s="597">
        <v>121007</v>
      </c>
      <c r="Q10" s="598">
        <v>0.4</v>
      </c>
      <c r="R10" s="597">
        <v>173479</v>
      </c>
      <c r="S10" s="598">
        <v>0.5</v>
      </c>
      <c r="T10" s="597">
        <v>191168</v>
      </c>
      <c r="U10" s="598">
        <v>0.6</v>
      </c>
      <c r="V10" s="597">
        <v>220745</v>
      </c>
      <c r="W10" s="598">
        <f t="shared" si="5"/>
        <v>0.6</v>
      </c>
      <c r="X10" s="597">
        <v>208908</v>
      </c>
      <c r="Y10" s="598">
        <f t="shared" si="6"/>
        <v>0.6</v>
      </c>
      <c r="Z10" s="597">
        <v>262523</v>
      </c>
      <c r="AA10" s="598">
        <f t="shared" si="3"/>
        <v>0.7</v>
      </c>
      <c r="AB10" s="597">
        <v>246260</v>
      </c>
      <c r="AC10" s="598">
        <f t="shared" si="4"/>
        <v>0.7</v>
      </c>
      <c r="AD10" s="597">
        <v>192500</v>
      </c>
      <c r="AE10" s="598">
        <f t="shared" ref="AE10:AE25" si="7">ROUND(AD10/$AD$5*100,1)</f>
        <v>0.5</v>
      </c>
    </row>
    <row r="11" spans="1:31" ht="25.5" customHeight="1">
      <c r="B11" s="586"/>
      <c r="C11" s="592">
        <v>4</v>
      </c>
      <c r="D11" s="593"/>
      <c r="E11" s="928" t="s">
        <v>738</v>
      </c>
      <c r="F11" s="928"/>
      <c r="G11" s="594"/>
      <c r="H11" s="595">
        <v>2744651</v>
      </c>
      <c r="I11" s="596">
        <f t="shared" si="0"/>
        <v>7.8</v>
      </c>
      <c r="J11" s="595">
        <v>3454872</v>
      </c>
      <c r="K11" s="596">
        <v>10.1</v>
      </c>
      <c r="L11" s="597">
        <v>3878751</v>
      </c>
      <c r="M11" s="598">
        <v>12.4</v>
      </c>
      <c r="N11" s="597">
        <v>4010713</v>
      </c>
      <c r="O11" s="598">
        <v>12.3</v>
      </c>
      <c r="P11" s="597">
        <v>4228922</v>
      </c>
      <c r="Q11" s="598">
        <v>13.2</v>
      </c>
      <c r="R11" s="597">
        <v>5680306</v>
      </c>
      <c r="S11" s="598">
        <v>16.8</v>
      </c>
      <c r="T11" s="597">
        <v>6209770</v>
      </c>
      <c r="U11" s="598">
        <v>18.3</v>
      </c>
      <c r="V11" s="597">
        <v>6049373</v>
      </c>
      <c r="W11" s="598">
        <f t="shared" si="5"/>
        <v>17.5</v>
      </c>
      <c r="X11" s="597">
        <v>6160308</v>
      </c>
      <c r="Y11" s="598">
        <f t="shared" si="6"/>
        <v>17.2</v>
      </c>
      <c r="Z11" s="597">
        <v>6725001</v>
      </c>
      <c r="AA11" s="598">
        <f t="shared" si="3"/>
        <v>18.2</v>
      </c>
      <c r="AB11" s="597">
        <v>6845218</v>
      </c>
      <c r="AC11" s="598">
        <f t="shared" si="4"/>
        <v>18.3</v>
      </c>
      <c r="AD11" s="597">
        <v>7347853</v>
      </c>
      <c r="AE11" s="598">
        <f t="shared" si="7"/>
        <v>18.100000000000001</v>
      </c>
    </row>
    <row r="12" spans="1:31" ht="25.5" customHeight="1">
      <c r="B12" s="586"/>
      <c r="C12" s="592">
        <v>5</v>
      </c>
      <c r="D12" s="593"/>
      <c r="E12" s="928" t="s">
        <v>739</v>
      </c>
      <c r="F12" s="928"/>
      <c r="G12" s="594"/>
      <c r="H12" s="595">
        <v>6259173</v>
      </c>
      <c r="I12" s="596">
        <f t="shared" si="0"/>
        <v>17.899999999999999</v>
      </c>
      <c r="J12" s="595">
        <v>6612686</v>
      </c>
      <c r="K12" s="596">
        <v>19.399999999999999</v>
      </c>
      <c r="L12" s="597">
        <v>6865989</v>
      </c>
      <c r="M12" s="598">
        <v>22</v>
      </c>
      <c r="N12" s="597">
        <v>8034555</v>
      </c>
      <c r="O12" s="598">
        <v>24.7</v>
      </c>
      <c r="P12" s="597">
        <v>6861644</v>
      </c>
      <c r="Q12" s="598">
        <v>21.5</v>
      </c>
      <c r="R12" s="597">
        <v>7117977</v>
      </c>
      <c r="S12" s="598">
        <v>21</v>
      </c>
      <c r="T12" s="597">
        <v>6089359</v>
      </c>
      <c r="U12" s="598">
        <v>17.899999999999999</v>
      </c>
      <c r="V12" s="597">
        <v>5779185</v>
      </c>
      <c r="W12" s="598">
        <f t="shared" si="5"/>
        <v>16.7</v>
      </c>
      <c r="X12" s="597">
        <v>6069248</v>
      </c>
      <c r="Y12" s="598">
        <f t="shared" si="6"/>
        <v>17</v>
      </c>
      <c r="Z12" s="597">
        <v>6688785</v>
      </c>
      <c r="AA12" s="598">
        <f t="shared" si="3"/>
        <v>18.100000000000001</v>
      </c>
      <c r="AB12" s="597">
        <v>6457590</v>
      </c>
      <c r="AC12" s="598">
        <f t="shared" si="4"/>
        <v>17.3</v>
      </c>
      <c r="AD12" s="597">
        <v>9229271</v>
      </c>
      <c r="AE12" s="598">
        <f t="shared" si="7"/>
        <v>22.8</v>
      </c>
    </row>
    <row r="13" spans="1:31" ht="25.5" customHeight="1">
      <c r="B13" s="586"/>
      <c r="C13" s="599">
        <v>6</v>
      </c>
      <c r="D13" s="600"/>
      <c r="E13" s="928" t="s">
        <v>740</v>
      </c>
      <c r="F13" s="928"/>
      <c r="G13" s="594"/>
      <c r="H13" s="595">
        <v>3160109</v>
      </c>
      <c r="I13" s="596">
        <f t="shared" si="0"/>
        <v>9</v>
      </c>
      <c r="J13" s="595">
        <v>3262538</v>
      </c>
      <c r="K13" s="596">
        <v>9.6</v>
      </c>
      <c r="L13" s="597">
        <v>3453337</v>
      </c>
      <c r="M13" s="598">
        <v>11</v>
      </c>
      <c r="N13" s="597">
        <v>3429578</v>
      </c>
      <c r="O13" s="598">
        <v>10.6</v>
      </c>
      <c r="P13" s="597">
        <v>3620820</v>
      </c>
      <c r="Q13" s="598">
        <v>11.3</v>
      </c>
      <c r="R13" s="597">
        <v>3685153</v>
      </c>
      <c r="S13" s="598">
        <v>10.9</v>
      </c>
      <c r="T13" s="597">
        <v>3542916</v>
      </c>
      <c r="U13" s="598">
        <v>10.4</v>
      </c>
      <c r="V13" s="597">
        <f>V14+V15</f>
        <v>3475813</v>
      </c>
      <c r="W13" s="598">
        <f t="shared" si="5"/>
        <v>10</v>
      </c>
      <c r="X13" s="597">
        <v>3354228</v>
      </c>
      <c r="Y13" s="598">
        <f t="shared" si="6"/>
        <v>9.4</v>
      </c>
      <c r="Z13" s="597">
        <v>3238233</v>
      </c>
      <c r="AA13" s="598">
        <f t="shared" si="3"/>
        <v>8.8000000000000007</v>
      </c>
      <c r="AB13" s="597">
        <v>2913209</v>
      </c>
      <c r="AC13" s="598">
        <f t="shared" si="4"/>
        <v>7.8</v>
      </c>
      <c r="AD13" s="597">
        <v>2990203</v>
      </c>
      <c r="AE13" s="598">
        <f t="shared" si="7"/>
        <v>7.4</v>
      </c>
    </row>
    <row r="14" spans="1:31" ht="21" customHeight="1">
      <c r="B14" s="586"/>
      <c r="C14" s="586"/>
      <c r="D14" s="601"/>
      <c r="E14" s="602" t="s">
        <v>741</v>
      </c>
      <c r="F14" s="603" t="s">
        <v>742</v>
      </c>
      <c r="G14" s="604"/>
      <c r="H14" s="595">
        <v>3160053</v>
      </c>
      <c r="I14" s="596">
        <f t="shared" si="0"/>
        <v>9</v>
      </c>
      <c r="J14" s="595">
        <v>3262538</v>
      </c>
      <c r="K14" s="596">
        <v>9.6</v>
      </c>
      <c r="L14" s="597">
        <v>3453254</v>
      </c>
      <c r="M14" s="598">
        <v>11</v>
      </c>
      <c r="N14" s="597">
        <v>3429578</v>
      </c>
      <c r="O14" s="598">
        <v>10.6</v>
      </c>
      <c r="P14" s="597">
        <v>3620820</v>
      </c>
      <c r="Q14" s="598">
        <v>11.3</v>
      </c>
      <c r="R14" s="597">
        <v>3685153</v>
      </c>
      <c r="S14" s="598">
        <v>10.9</v>
      </c>
      <c r="T14" s="597">
        <v>3542911</v>
      </c>
      <c r="U14" s="598">
        <v>10.4</v>
      </c>
      <c r="V14" s="597">
        <v>3049745</v>
      </c>
      <c r="W14" s="598">
        <f t="shared" si="5"/>
        <v>8.8000000000000007</v>
      </c>
      <c r="X14" s="597">
        <v>3354228</v>
      </c>
      <c r="Y14" s="598">
        <f t="shared" si="6"/>
        <v>9.4</v>
      </c>
      <c r="Z14" s="597">
        <v>3238201</v>
      </c>
      <c r="AA14" s="598">
        <f t="shared" si="3"/>
        <v>8.8000000000000007</v>
      </c>
      <c r="AB14" s="597">
        <v>2913209</v>
      </c>
      <c r="AC14" s="598">
        <f t="shared" si="4"/>
        <v>7.8</v>
      </c>
      <c r="AD14" s="597">
        <v>2990203</v>
      </c>
      <c r="AE14" s="598">
        <f t="shared" si="7"/>
        <v>7.4</v>
      </c>
    </row>
    <row r="15" spans="1:31" ht="21" customHeight="1">
      <c r="B15" s="586"/>
      <c r="C15" s="605"/>
      <c r="D15" s="606"/>
      <c r="E15" s="602" t="s">
        <v>743</v>
      </c>
      <c r="F15" s="603" t="s">
        <v>744</v>
      </c>
      <c r="G15" s="604"/>
      <c r="H15" s="595">
        <v>56</v>
      </c>
      <c r="I15" s="596">
        <f t="shared" si="0"/>
        <v>0</v>
      </c>
      <c r="J15" s="595">
        <v>0</v>
      </c>
      <c r="K15" s="596">
        <v>0</v>
      </c>
      <c r="L15" s="597">
        <v>83</v>
      </c>
      <c r="M15" s="598">
        <v>0</v>
      </c>
      <c r="N15" s="597">
        <v>0</v>
      </c>
      <c r="O15" s="598">
        <v>0</v>
      </c>
      <c r="P15" s="597">
        <v>0</v>
      </c>
      <c r="Q15" s="598">
        <v>0</v>
      </c>
      <c r="R15" s="597">
        <v>0</v>
      </c>
      <c r="S15" s="598">
        <v>0</v>
      </c>
      <c r="T15" s="597">
        <v>5</v>
      </c>
      <c r="U15" s="598">
        <v>0</v>
      </c>
      <c r="V15" s="597">
        <v>426068</v>
      </c>
      <c r="W15" s="598">
        <f t="shared" si="5"/>
        <v>1.2</v>
      </c>
      <c r="X15" s="597">
        <v>0</v>
      </c>
      <c r="Y15" s="598">
        <f t="shared" si="6"/>
        <v>0</v>
      </c>
      <c r="Z15" s="597">
        <v>32</v>
      </c>
      <c r="AA15" s="598">
        <f t="shared" si="3"/>
        <v>0</v>
      </c>
      <c r="AB15" s="597">
        <v>0</v>
      </c>
      <c r="AC15" s="598">
        <f t="shared" si="4"/>
        <v>0</v>
      </c>
      <c r="AD15" s="597">
        <v>0</v>
      </c>
      <c r="AE15" s="598">
        <f t="shared" si="7"/>
        <v>0</v>
      </c>
    </row>
    <row r="16" spans="1:31" ht="25.5" customHeight="1">
      <c r="B16" s="586"/>
      <c r="C16" s="592">
        <v>7</v>
      </c>
      <c r="D16" s="593"/>
      <c r="E16" s="928" t="s">
        <v>745</v>
      </c>
      <c r="F16" s="929"/>
      <c r="G16" s="607"/>
      <c r="H16" s="595">
        <v>90419</v>
      </c>
      <c r="I16" s="596">
        <f t="shared" si="0"/>
        <v>0.3</v>
      </c>
      <c r="J16" s="595">
        <v>3432453</v>
      </c>
      <c r="K16" s="596">
        <v>10.1</v>
      </c>
      <c r="L16" s="597">
        <v>59967</v>
      </c>
      <c r="M16" s="598">
        <v>0.2</v>
      </c>
      <c r="N16" s="597">
        <v>576130</v>
      </c>
      <c r="O16" s="598">
        <v>1.8</v>
      </c>
      <c r="P16" s="597">
        <v>158255</v>
      </c>
      <c r="Q16" s="598">
        <v>0.5</v>
      </c>
      <c r="R16" s="597">
        <v>591681</v>
      </c>
      <c r="S16" s="598">
        <v>1.7</v>
      </c>
      <c r="T16" s="597">
        <v>395201</v>
      </c>
      <c r="U16" s="598">
        <v>1.2</v>
      </c>
      <c r="V16" s="597">
        <v>491528</v>
      </c>
      <c r="W16" s="598">
        <f t="shared" si="5"/>
        <v>1.4</v>
      </c>
      <c r="X16" s="597">
        <v>553775</v>
      </c>
      <c r="Y16" s="598">
        <f t="shared" si="6"/>
        <v>1.6</v>
      </c>
      <c r="Z16" s="597">
        <v>312540</v>
      </c>
      <c r="AA16" s="598">
        <f t="shared" si="3"/>
        <v>0.8</v>
      </c>
      <c r="AB16" s="597">
        <v>582698</v>
      </c>
      <c r="AC16" s="598">
        <f t="shared" si="4"/>
        <v>1.6</v>
      </c>
      <c r="AD16" s="597">
        <v>45367</v>
      </c>
      <c r="AE16" s="598">
        <f t="shared" si="7"/>
        <v>0.1</v>
      </c>
    </row>
    <row r="17" spans="2:32" ht="25.5" customHeight="1">
      <c r="B17" s="586"/>
      <c r="C17" s="592">
        <v>8</v>
      </c>
      <c r="D17" s="593"/>
      <c r="E17" s="922" t="s">
        <v>746</v>
      </c>
      <c r="F17" s="923"/>
      <c r="G17" s="608"/>
      <c r="H17" s="595">
        <v>281785</v>
      </c>
      <c r="I17" s="596">
        <f t="shared" si="0"/>
        <v>0.8</v>
      </c>
      <c r="J17" s="595">
        <v>296440</v>
      </c>
      <c r="K17" s="596">
        <v>0.9</v>
      </c>
      <c r="L17" s="597">
        <v>508650</v>
      </c>
      <c r="M17" s="598">
        <v>1.6</v>
      </c>
      <c r="N17" s="597">
        <v>592000</v>
      </c>
      <c r="O17" s="598">
        <v>1.8</v>
      </c>
      <c r="P17" s="597">
        <v>671200</v>
      </c>
      <c r="Q17" s="598">
        <v>2.1</v>
      </c>
      <c r="R17" s="597">
        <v>463600</v>
      </c>
      <c r="S17" s="598">
        <v>1.4</v>
      </c>
      <c r="T17" s="597">
        <v>609200</v>
      </c>
      <c r="U17" s="598">
        <v>1.8</v>
      </c>
      <c r="V17" s="597">
        <v>588200</v>
      </c>
      <c r="W17" s="598">
        <f t="shared" si="5"/>
        <v>1.7</v>
      </c>
      <c r="X17" s="597">
        <v>722600</v>
      </c>
      <c r="Y17" s="598">
        <f t="shared" si="6"/>
        <v>2</v>
      </c>
      <c r="Z17" s="597">
        <v>692900</v>
      </c>
      <c r="AA17" s="598">
        <f t="shared" si="3"/>
        <v>1.9</v>
      </c>
      <c r="AB17" s="597">
        <v>674714</v>
      </c>
      <c r="AC17" s="598">
        <f t="shared" si="4"/>
        <v>1.8</v>
      </c>
      <c r="AD17" s="597">
        <v>771039</v>
      </c>
      <c r="AE17" s="598">
        <f t="shared" si="7"/>
        <v>1.9</v>
      </c>
    </row>
    <row r="18" spans="2:32" ht="25.5" customHeight="1">
      <c r="B18" s="586"/>
      <c r="C18" s="592">
        <v>9</v>
      </c>
      <c r="D18" s="593"/>
      <c r="E18" s="922" t="s">
        <v>747</v>
      </c>
      <c r="F18" s="923"/>
      <c r="G18" s="608"/>
      <c r="H18" s="595">
        <v>1953402</v>
      </c>
      <c r="I18" s="596">
        <f t="shared" si="0"/>
        <v>5.6</v>
      </c>
      <c r="J18" s="595">
        <v>1794925</v>
      </c>
      <c r="K18" s="596">
        <v>5.2</v>
      </c>
      <c r="L18" s="597">
        <v>1764220</v>
      </c>
      <c r="M18" s="598">
        <v>5.6</v>
      </c>
      <c r="N18" s="597">
        <v>2003617</v>
      </c>
      <c r="O18" s="598">
        <v>6.2</v>
      </c>
      <c r="P18" s="597">
        <v>2091688</v>
      </c>
      <c r="Q18" s="598">
        <v>6.6</v>
      </c>
      <c r="R18" s="597">
        <v>2163599</v>
      </c>
      <c r="S18" s="598">
        <v>6.4</v>
      </c>
      <c r="T18" s="597">
        <v>2318923</v>
      </c>
      <c r="U18" s="598">
        <v>6.8</v>
      </c>
      <c r="V18" s="597">
        <v>2373100</v>
      </c>
      <c r="W18" s="598">
        <f t="shared" si="5"/>
        <v>6.9</v>
      </c>
      <c r="X18" s="597">
        <v>2466895</v>
      </c>
      <c r="Y18" s="598">
        <f t="shared" si="6"/>
        <v>6.9</v>
      </c>
      <c r="Z18" s="597">
        <v>2655330</v>
      </c>
      <c r="AA18" s="598">
        <f t="shared" si="3"/>
        <v>7.2</v>
      </c>
      <c r="AB18" s="597">
        <v>2946581</v>
      </c>
      <c r="AC18" s="598">
        <f t="shared" si="4"/>
        <v>7.9</v>
      </c>
      <c r="AD18" s="597">
        <v>2725767</v>
      </c>
      <c r="AE18" s="598">
        <f t="shared" si="7"/>
        <v>6.7</v>
      </c>
    </row>
    <row r="19" spans="2:32" ht="25.5" customHeight="1">
      <c r="B19" s="586"/>
      <c r="C19" s="609">
        <v>10</v>
      </c>
      <c r="D19" s="600"/>
      <c r="E19" s="924" t="s">
        <v>748</v>
      </c>
      <c r="F19" s="925"/>
      <c r="G19" s="610"/>
      <c r="H19" s="611">
        <v>0</v>
      </c>
      <c r="I19" s="577">
        <f t="shared" si="0"/>
        <v>0</v>
      </c>
      <c r="J19" s="611">
        <v>0</v>
      </c>
      <c r="K19" s="577">
        <v>0</v>
      </c>
      <c r="L19" s="612">
        <v>0</v>
      </c>
      <c r="M19" s="579">
        <v>0</v>
      </c>
      <c r="N19" s="612">
        <v>0</v>
      </c>
      <c r="O19" s="598">
        <v>0</v>
      </c>
      <c r="P19" s="612">
        <v>0</v>
      </c>
      <c r="Q19" s="598">
        <v>0</v>
      </c>
      <c r="R19" s="612">
        <v>0</v>
      </c>
      <c r="S19" s="598">
        <v>0</v>
      </c>
      <c r="T19" s="612">
        <v>0</v>
      </c>
      <c r="U19" s="598">
        <v>0</v>
      </c>
      <c r="V19" s="612">
        <v>0</v>
      </c>
      <c r="W19" s="598">
        <f t="shared" si="5"/>
        <v>0</v>
      </c>
      <c r="X19" s="612">
        <v>0</v>
      </c>
      <c r="Y19" s="598">
        <f t="shared" si="6"/>
        <v>0</v>
      </c>
      <c r="Z19" s="612">
        <v>0</v>
      </c>
      <c r="AA19" s="598">
        <f t="shared" si="3"/>
        <v>0</v>
      </c>
      <c r="AB19" s="612">
        <v>0</v>
      </c>
      <c r="AC19" s="598">
        <f t="shared" si="4"/>
        <v>0</v>
      </c>
      <c r="AD19" s="612">
        <v>0</v>
      </c>
      <c r="AE19" s="598">
        <f t="shared" si="7"/>
        <v>0</v>
      </c>
    </row>
    <row r="20" spans="2:32" ht="25.5" customHeight="1">
      <c r="B20" s="613"/>
      <c r="C20" s="614">
        <v>11</v>
      </c>
      <c r="D20" s="614"/>
      <c r="E20" s="926" t="s">
        <v>749</v>
      </c>
      <c r="F20" s="926"/>
      <c r="G20" s="615"/>
      <c r="H20" s="568">
        <v>7510203</v>
      </c>
      <c r="I20" s="569">
        <f t="shared" si="0"/>
        <v>21.5</v>
      </c>
      <c r="J20" s="568">
        <f>SUM(J22,J24)</f>
        <v>4018637</v>
      </c>
      <c r="K20" s="569">
        <v>11.8</v>
      </c>
      <c r="L20" s="570">
        <v>2830090</v>
      </c>
      <c r="M20" s="571">
        <v>9.1</v>
      </c>
      <c r="N20" s="570">
        <v>2492769</v>
      </c>
      <c r="O20" s="571">
        <v>7.7</v>
      </c>
      <c r="P20" s="570">
        <v>3108903</v>
      </c>
      <c r="Q20" s="571">
        <v>9.6999999999999993</v>
      </c>
      <c r="R20" s="570">
        <v>3154334</v>
      </c>
      <c r="S20" s="571">
        <v>9.3000000000000007</v>
      </c>
      <c r="T20" s="570">
        <v>4180137</v>
      </c>
      <c r="U20" s="571">
        <v>12.3</v>
      </c>
      <c r="V20" s="570">
        <v>5399647</v>
      </c>
      <c r="W20" s="571">
        <f t="shared" si="5"/>
        <v>15.6</v>
      </c>
      <c r="X20" s="570">
        <v>5987277</v>
      </c>
      <c r="Y20" s="571">
        <f>ROUND(X20/$X$5*100,1)</f>
        <v>16.8</v>
      </c>
      <c r="Z20" s="570">
        <v>5713639</v>
      </c>
      <c r="AA20" s="571">
        <f t="shared" si="3"/>
        <v>15.5</v>
      </c>
      <c r="AB20" s="570">
        <v>5910194</v>
      </c>
      <c r="AC20" s="571">
        <f t="shared" si="4"/>
        <v>15.8</v>
      </c>
      <c r="AD20" s="570">
        <v>6567473</v>
      </c>
      <c r="AE20" s="571">
        <f t="shared" si="7"/>
        <v>16.2</v>
      </c>
      <c r="AF20" s="519"/>
    </row>
    <row r="21" spans="2:32" ht="20.25" customHeight="1">
      <c r="B21" s="616"/>
      <c r="C21" s="587"/>
      <c r="D21" s="588"/>
      <c r="E21" s="927" t="s">
        <v>733</v>
      </c>
      <c r="F21" s="927"/>
      <c r="G21" s="617"/>
      <c r="H21" s="590">
        <v>144312</v>
      </c>
      <c r="I21" s="583">
        <f t="shared" si="0"/>
        <v>0.4</v>
      </c>
      <c r="J21" s="590">
        <v>33012</v>
      </c>
      <c r="K21" s="583">
        <v>0.1</v>
      </c>
      <c r="L21" s="591">
        <v>18041</v>
      </c>
      <c r="M21" s="585">
        <v>0.1</v>
      </c>
      <c r="N21" s="591">
        <v>16778</v>
      </c>
      <c r="O21" s="585">
        <v>0.1</v>
      </c>
      <c r="P21" s="591">
        <v>21134</v>
      </c>
      <c r="Q21" s="585">
        <v>0.1</v>
      </c>
      <c r="R21" s="591">
        <v>35624</v>
      </c>
      <c r="S21" s="585">
        <v>0.1</v>
      </c>
      <c r="T21" s="591">
        <v>56883</v>
      </c>
      <c r="U21" s="585">
        <v>0.2</v>
      </c>
      <c r="V21" s="591">
        <v>81947</v>
      </c>
      <c r="W21" s="585">
        <f t="shared" si="5"/>
        <v>0.2</v>
      </c>
      <c r="X21" s="591">
        <v>87307</v>
      </c>
      <c r="Y21" s="585">
        <f t="shared" si="6"/>
        <v>0.2</v>
      </c>
      <c r="Z21" s="591">
        <v>83660</v>
      </c>
      <c r="AA21" s="585">
        <f t="shared" si="3"/>
        <v>0.2</v>
      </c>
      <c r="AB21" s="591">
        <v>90224</v>
      </c>
      <c r="AC21" s="585">
        <f t="shared" si="4"/>
        <v>0.2</v>
      </c>
      <c r="AD21" s="591">
        <v>99195</v>
      </c>
      <c r="AE21" s="585">
        <f t="shared" si="7"/>
        <v>0.2</v>
      </c>
    </row>
    <row r="22" spans="2:32" ht="21" customHeight="1">
      <c r="B22" s="616"/>
      <c r="C22" s="600"/>
      <c r="D22" s="600"/>
      <c r="E22" s="618" t="s">
        <v>741</v>
      </c>
      <c r="F22" s="619" t="s">
        <v>750</v>
      </c>
      <c r="G22" s="620"/>
      <c r="H22" s="595">
        <v>7503588</v>
      </c>
      <c r="I22" s="596">
        <f t="shared" si="0"/>
        <v>21.4</v>
      </c>
      <c r="J22" s="595">
        <v>4014070</v>
      </c>
      <c r="K22" s="596">
        <v>11.8</v>
      </c>
      <c r="L22" s="597">
        <v>2830090</v>
      </c>
      <c r="M22" s="598">
        <v>9.1</v>
      </c>
      <c r="N22" s="597">
        <v>2492769</v>
      </c>
      <c r="O22" s="598">
        <v>7.7</v>
      </c>
      <c r="P22" s="597">
        <v>3108903</v>
      </c>
      <c r="Q22" s="598">
        <v>9.6999999999999993</v>
      </c>
      <c r="R22" s="597">
        <v>3154334</v>
      </c>
      <c r="S22" s="598">
        <v>9.3000000000000007</v>
      </c>
      <c r="T22" s="597">
        <v>4180137</v>
      </c>
      <c r="U22" s="598">
        <v>12.3</v>
      </c>
      <c r="V22" s="597">
        <v>5399647</v>
      </c>
      <c r="W22" s="598">
        <f t="shared" si="5"/>
        <v>15.6</v>
      </c>
      <c r="X22" s="597">
        <v>5987277</v>
      </c>
      <c r="Y22" s="598">
        <f t="shared" si="6"/>
        <v>16.8</v>
      </c>
      <c r="Z22" s="597">
        <v>5713639</v>
      </c>
      <c r="AA22" s="598">
        <f t="shared" si="3"/>
        <v>15.5</v>
      </c>
      <c r="AB22" s="597">
        <v>5910194</v>
      </c>
      <c r="AC22" s="598">
        <f t="shared" si="4"/>
        <v>15.8</v>
      </c>
      <c r="AD22" s="597">
        <v>6567473</v>
      </c>
      <c r="AE22" s="598">
        <f t="shared" si="7"/>
        <v>16.2</v>
      </c>
    </row>
    <row r="23" spans="2:32" ht="21" customHeight="1">
      <c r="B23" s="616"/>
      <c r="C23" s="621"/>
      <c r="D23" s="621"/>
      <c r="E23" s="622"/>
      <c r="F23" s="619" t="s">
        <v>751</v>
      </c>
      <c r="G23" s="620"/>
      <c r="H23" s="595">
        <v>5230572</v>
      </c>
      <c r="I23" s="596">
        <f t="shared" si="0"/>
        <v>14.9</v>
      </c>
      <c r="J23" s="595">
        <v>2378067</v>
      </c>
      <c r="K23" s="596">
        <v>7</v>
      </c>
      <c r="L23" s="597">
        <v>2035175</v>
      </c>
      <c r="M23" s="598">
        <v>6.5</v>
      </c>
      <c r="N23" s="597">
        <v>1426424</v>
      </c>
      <c r="O23" s="598">
        <v>4.4000000000000004</v>
      </c>
      <c r="P23" s="597">
        <v>1630938</v>
      </c>
      <c r="Q23" s="598">
        <v>5.0999999999999996</v>
      </c>
      <c r="R23" s="597">
        <v>1831653</v>
      </c>
      <c r="S23" s="598">
        <v>5.4</v>
      </c>
      <c r="T23" s="597">
        <v>1924955</v>
      </c>
      <c r="U23" s="598">
        <v>5.7</v>
      </c>
      <c r="V23" s="597">
        <v>2706404</v>
      </c>
      <c r="W23" s="598">
        <f t="shared" si="5"/>
        <v>7.8</v>
      </c>
      <c r="X23" s="597">
        <v>3773333</v>
      </c>
      <c r="Y23" s="598">
        <f t="shared" si="6"/>
        <v>10.6</v>
      </c>
      <c r="Z23" s="597">
        <v>3009152</v>
      </c>
      <c r="AA23" s="598">
        <f t="shared" si="3"/>
        <v>8.1999999999999993</v>
      </c>
      <c r="AB23" s="597">
        <v>3079259</v>
      </c>
      <c r="AC23" s="598">
        <f t="shared" si="4"/>
        <v>8.1999999999999993</v>
      </c>
      <c r="AD23" s="597">
        <v>4829883</v>
      </c>
      <c r="AE23" s="598">
        <f t="shared" si="7"/>
        <v>11.9</v>
      </c>
    </row>
    <row r="24" spans="2:32" ht="21" customHeight="1">
      <c r="B24" s="616"/>
      <c r="C24" s="593"/>
      <c r="D24" s="593"/>
      <c r="E24" s="602" t="s">
        <v>743</v>
      </c>
      <c r="F24" s="619" t="s">
        <v>752</v>
      </c>
      <c r="G24" s="620"/>
      <c r="H24" s="595">
        <v>6615</v>
      </c>
      <c r="I24" s="596">
        <f t="shared" si="0"/>
        <v>0</v>
      </c>
      <c r="J24" s="595">
        <v>4567</v>
      </c>
      <c r="K24" s="596">
        <v>0</v>
      </c>
      <c r="L24" s="597">
        <v>0</v>
      </c>
      <c r="M24" s="598">
        <v>0</v>
      </c>
      <c r="N24" s="597">
        <v>0</v>
      </c>
      <c r="O24" s="598">
        <v>0</v>
      </c>
      <c r="P24" s="597">
        <v>0</v>
      </c>
      <c r="Q24" s="598">
        <v>0</v>
      </c>
      <c r="R24" s="597">
        <v>0</v>
      </c>
      <c r="S24" s="598">
        <v>0</v>
      </c>
      <c r="T24" s="597">
        <v>0</v>
      </c>
      <c r="U24" s="598">
        <v>0</v>
      </c>
      <c r="V24" s="597">
        <v>0</v>
      </c>
      <c r="W24" s="598">
        <f t="shared" si="5"/>
        <v>0</v>
      </c>
      <c r="X24" s="597">
        <v>0</v>
      </c>
      <c r="Y24" s="598">
        <f t="shared" si="6"/>
        <v>0</v>
      </c>
      <c r="Z24" s="597">
        <v>0</v>
      </c>
      <c r="AA24" s="598">
        <f t="shared" si="3"/>
        <v>0</v>
      </c>
      <c r="AB24" s="597">
        <v>0</v>
      </c>
      <c r="AC24" s="598">
        <f t="shared" si="4"/>
        <v>0</v>
      </c>
      <c r="AD24" s="597">
        <v>0</v>
      </c>
      <c r="AE24" s="598">
        <f t="shared" si="7"/>
        <v>0</v>
      </c>
    </row>
    <row r="25" spans="2:32" ht="21" customHeight="1">
      <c r="B25" s="623"/>
      <c r="C25" s="624"/>
      <c r="D25" s="624"/>
      <c r="E25" s="625" t="s">
        <v>753</v>
      </c>
      <c r="F25" s="626" t="s">
        <v>754</v>
      </c>
      <c r="G25" s="627"/>
      <c r="H25" s="576">
        <v>0</v>
      </c>
      <c r="I25" s="577">
        <f t="shared" si="0"/>
        <v>0</v>
      </c>
      <c r="J25" s="576">
        <v>0</v>
      </c>
      <c r="K25" s="577">
        <v>0</v>
      </c>
      <c r="L25" s="578">
        <v>0</v>
      </c>
      <c r="M25" s="579">
        <v>0</v>
      </c>
      <c r="N25" s="578">
        <v>0</v>
      </c>
      <c r="O25" s="579">
        <v>0</v>
      </c>
      <c r="P25" s="578">
        <v>0</v>
      </c>
      <c r="Q25" s="579">
        <v>0</v>
      </c>
      <c r="R25" s="578">
        <v>0</v>
      </c>
      <c r="S25" s="579">
        <v>0</v>
      </c>
      <c r="T25" s="578">
        <v>0</v>
      </c>
      <c r="U25" s="579">
        <v>0</v>
      </c>
      <c r="V25" s="578">
        <v>0</v>
      </c>
      <c r="W25" s="579">
        <f t="shared" si="5"/>
        <v>0</v>
      </c>
      <c r="X25" s="578">
        <v>0</v>
      </c>
      <c r="Y25" s="579">
        <f t="shared" si="6"/>
        <v>0</v>
      </c>
      <c r="Z25" s="578">
        <v>0</v>
      </c>
      <c r="AA25" s="579">
        <f t="shared" si="3"/>
        <v>0</v>
      </c>
      <c r="AB25" s="578">
        <v>0</v>
      </c>
      <c r="AC25" s="579">
        <f t="shared" si="4"/>
        <v>0</v>
      </c>
      <c r="AD25" s="578">
        <v>0</v>
      </c>
      <c r="AE25" s="579">
        <f t="shared" si="7"/>
        <v>0</v>
      </c>
    </row>
    <row r="26" spans="2:32" ht="15" customHeight="1">
      <c r="I26" s="518"/>
      <c r="M26" s="518"/>
      <c r="O26" s="518"/>
      <c r="Q26" s="518"/>
      <c r="S26" s="518"/>
      <c r="U26" s="518"/>
      <c r="W26" s="518"/>
      <c r="AA26" s="518"/>
      <c r="AC26" s="518"/>
      <c r="AE26" s="518" t="s">
        <v>694</v>
      </c>
    </row>
    <row r="27" spans="2:32" ht="20.25" customHeight="1"/>
    <row r="28" spans="2:32" ht="20.25" customHeight="1"/>
    <row r="29" spans="2:32" ht="20.25" customHeight="1"/>
    <row r="30" spans="2:32" ht="20.25" customHeight="1"/>
    <row r="31" spans="2:32" ht="15" customHeight="1"/>
  </sheetData>
  <mergeCells count="28">
    <mergeCell ref="E9:F9"/>
    <mergeCell ref="R3:S3"/>
    <mergeCell ref="T3:U3"/>
    <mergeCell ref="V3:W3"/>
    <mergeCell ref="X3:Y3"/>
    <mergeCell ref="B3:F4"/>
    <mergeCell ref="H3:I3"/>
    <mergeCell ref="J3:K3"/>
    <mergeCell ref="L3:M3"/>
    <mergeCell ref="N3:O3"/>
    <mergeCell ref="P3:Q3"/>
    <mergeCell ref="AD3:AE3"/>
    <mergeCell ref="B5:F5"/>
    <mergeCell ref="E6:F6"/>
    <mergeCell ref="C7:F7"/>
    <mergeCell ref="E8:F8"/>
    <mergeCell ref="Z3:AA3"/>
    <mergeCell ref="AB3:AC3"/>
    <mergeCell ref="E18:F18"/>
    <mergeCell ref="E19:F19"/>
    <mergeCell ref="E20:F20"/>
    <mergeCell ref="E21:F21"/>
    <mergeCell ref="E10:F10"/>
    <mergeCell ref="E11:F11"/>
    <mergeCell ref="E12:F12"/>
    <mergeCell ref="E13:F13"/>
    <mergeCell ref="E16:F16"/>
    <mergeCell ref="E17:F17"/>
  </mergeCells>
  <phoneticPr fontId="4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&amp;R20.行  財  政</oddHeader>
    <oddFooter>&amp;C-153-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zoomScaleNormal="100" workbookViewId="0"/>
  </sheetViews>
  <sheetFormatPr defaultRowHeight="11.25"/>
  <cols>
    <col min="1" max="1" width="3.625" style="2" customWidth="1"/>
    <col min="2" max="2" width="9.125" style="2" customWidth="1"/>
    <col min="3" max="3" width="8.875" style="2" customWidth="1"/>
    <col min="4" max="4" width="8.625" style="2" customWidth="1"/>
    <col min="5" max="5" width="8.125" style="2" customWidth="1"/>
    <col min="6" max="6" width="8.625" style="2" customWidth="1"/>
    <col min="7" max="7" width="6.625" style="2" customWidth="1"/>
    <col min="8" max="10" width="7.625" style="2" customWidth="1"/>
    <col min="11" max="11" width="5.875" style="2" customWidth="1"/>
    <col min="12" max="12" width="8.125" style="2" customWidth="1"/>
    <col min="13" max="16384" width="9" style="2"/>
  </cols>
  <sheetData>
    <row r="1" spans="1:12" s="345" customFormat="1" ht="30" customHeight="1">
      <c r="A1" s="628" t="s">
        <v>755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45" customFormat="1" ht="18" customHeight="1">
      <c r="A2" s="628"/>
      <c r="C2" s="1"/>
      <c r="D2" s="1"/>
      <c r="E2" s="1"/>
      <c r="F2" s="1"/>
      <c r="G2" s="1"/>
      <c r="H2" s="1"/>
      <c r="I2" s="1"/>
      <c r="J2" s="1"/>
      <c r="K2" s="1"/>
      <c r="L2" s="110" t="s">
        <v>756</v>
      </c>
    </row>
    <row r="3" spans="1:12" ht="15" customHeight="1">
      <c r="B3" s="750" t="s">
        <v>586</v>
      </c>
      <c r="C3" s="750" t="s">
        <v>757</v>
      </c>
      <c r="D3" s="937" t="s">
        <v>758</v>
      </c>
      <c r="E3" s="938"/>
      <c r="F3" s="938"/>
      <c r="G3" s="938"/>
      <c r="H3" s="938"/>
      <c r="I3" s="938"/>
      <c r="J3" s="938"/>
      <c r="K3" s="939"/>
      <c r="L3" s="940" t="s">
        <v>759</v>
      </c>
    </row>
    <row r="4" spans="1:12" ht="15" customHeight="1">
      <c r="B4" s="750"/>
      <c r="C4" s="750"/>
      <c r="D4" s="941" t="s">
        <v>760</v>
      </c>
      <c r="E4" s="942"/>
      <c r="F4" s="942" t="s">
        <v>761</v>
      </c>
      <c r="G4" s="942"/>
      <c r="H4" s="943" t="s">
        <v>762</v>
      </c>
      <c r="I4" s="942" t="s">
        <v>763</v>
      </c>
      <c r="J4" s="942" t="s">
        <v>764</v>
      </c>
      <c r="K4" s="629" t="s">
        <v>765</v>
      </c>
      <c r="L4" s="750"/>
    </row>
    <row r="5" spans="1:12" ht="15" customHeight="1">
      <c r="B5" s="750"/>
      <c r="C5" s="750"/>
      <c r="D5" s="630" t="s">
        <v>766</v>
      </c>
      <c r="E5" s="631" t="s">
        <v>767</v>
      </c>
      <c r="F5" s="631" t="s">
        <v>768</v>
      </c>
      <c r="G5" s="632" t="s">
        <v>769</v>
      </c>
      <c r="H5" s="944"/>
      <c r="I5" s="945"/>
      <c r="J5" s="945"/>
      <c r="K5" s="633" t="s">
        <v>770</v>
      </c>
      <c r="L5" s="750"/>
    </row>
    <row r="6" spans="1:12" ht="15" customHeight="1">
      <c r="B6" s="634" t="s">
        <v>771</v>
      </c>
      <c r="C6" s="635">
        <f>SUM(C7:C10)</f>
        <v>11659619</v>
      </c>
      <c r="D6" s="636">
        <f t="shared" ref="D6:L6" si="0">SUM(D7:D10)</f>
        <v>3730044</v>
      </c>
      <c r="E6" s="637">
        <f t="shared" si="0"/>
        <v>1205967</v>
      </c>
      <c r="F6" s="637">
        <f t="shared" si="0"/>
        <v>5880469</v>
      </c>
      <c r="G6" s="637">
        <f t="shared" si="0"/>
        <v>92505</v>
      </c>
      <c r="H6" s="637">
        <f t="shared" si="0"/>
        <v>115573</v>
      </c>
      <c r="I6" s="637">
        <f t="shared" si="0"/>
        <v>544853</v>
      </c>
      <c r="J6" s="637">
        <f t="shared" si="0"/>
        <v>60125</v>
      </c>
      <c r="K6" s="638">
        <f t="shared" si="0"/>
        <v>30083</v>
      </c>
      <c r="L6" s="635">
        <f t="shared" si="0"/>
        <v>2079554</v>
      </c>
    </row>
    <row r="7" spans="1:12" ht="14.1" customHeight="1">
      <c r="B7" s="639" t="s">
        <v>122</v>
      </c>
      <c r="C7" s="640">
        <f>SUM(D7:K7)</f>
        <v>3840531</v>
      </c>
      <c r="D7" s="641">
        <v>950565</v>
      </c>
      <c r="E7" s="642">
        <v>445799</v>
      </c>
      <c r="F7" s="642">
        <v>2193585</v>
      </c>
      <c r="G7" s="642">
        <v>5787</v>
      </c>
      <c r="H7" s="642">
        <v>32487</v>
      </c>
      <c r="I7" s="642">
        <v>146502</v>
      </c>
      <c r="J7" s="642">
        <v>53910</v>
      </c>
      <c r="K7" s="643">
        <v>11896</v>
      </c>
      <c r="L7" s="640">
        <v>598635</v>
      </c>
    </row>
    <row r="8" spans="1:12" ht="14.1" customHeight="1">
      <c r="B8" s="639" t="s">
        <v>526</v>
      </c>
      <c r="C8" s="640">
        <f>SUM(D8:K8)</f>
        <v>3612386</v>
      </c>
      <c r="D8" s="641">
        <v>1273170</v>
      </c>
      <c r="E8" s="642">
        <v>358273</v>
      </c>
      <c r="F8" s="642">
        <v>1671622</v>
      </c>
      <c r="G8" s="642">
        <v>68345</v>
      </c>
      <c r="H8" s="642">
        <v>36292</v>
      </c>
      <c r="I8" s="642">
        <v>191094</v>
      </c>
      <c r="J8" s="642">
        <v>6215</v>
      </c>
      <c r="K8" s="643">
        <v>7375</v>
      </c>
      <c r="L8" s="640">
        <v>707238</v>
      </c>
    </row>
    <row r="9" spans="1:12" ht="14.1" customHeight="1">
      <c r="B9" s="639" t="s">
        <v>124</v>
      </c>
      <c r="C9" s="640">
        <f>SUM(D9:K9)</f>
        <v>2657290</v>
      </c>
      <c r="D9" s="641">
        <v>971611</v>
      </c>
      <c r="E9" s="642">
        <v>239746</v>
      </c>
      <c r="F9" s="642">
        <v>1258912</v>
      </c>
      <c r="G9" s="642">
        <v>18357</v>
      </c>
      <c r="H9" s="642">
        <v>28265</v>
      </c>
      <c r="I9" s="642">
        <v>134195</v>
      </c>
      <c r="J9" s="642">
        <v>0</v>
      </c>
      <c r="K9" s="643">
        <v>6204</v>
      </c>
      <c r="L9" s="640">
        <v>493440</v>
      </c>
    </row>
    <row r="10" spans="1:12" ht="14.1" customHeight="1">
      <c r="B10" s="644" t="s">
        <v>527</v>
      </c>
      <c r="C10" s="640">
        <f>SUM(D10:K10)</f>
        <v>1549412</v>
      </c>
      <c r="D10" s="641">
        <v>534698</v>
      </c>
      <c r="E10" s="642">
        <v>162149</v>
      </c>
      <c r="F10" s="642">
        <v>756350</v>
      </c>
      <c r="G10" s="642">
        <v>16</v>
      </c>
      <c r="H10" s="642">
        <v>18529</v>
      </c>
      <c r="I10" s="642">
        <v>73062</v>
      </c>
      <c r="J10" s="642">
        <v>0</v>
      </c>
      <c r="K10" s="643">
        <v>4608</v>
      </c>
      <c r="L10" s="640">
        <v>280241</v>
      </c>
    </row>
    <row r="11" spans="1:12" ht="15" customHeight="1">
      <c r="B11" s="634" t="s">
        <v>772</v>
      </c>
      <c r="C11" s="635">
        <f>SUM(C12:C15)</f>
        <v>11580126</v>
      </c>
      <c r="D11" s="636">
        <f t="shared" ref="D11:L11" si="1">SUM(D12:D15)</f>
        <v>3591512</v>
      </c>
      <c r="E11" s="637">
        <f t="shared" si="1"/>
        <v>1027424</v>
      </c>
      <c r="F11" s="637">
        <f t="shared" si="1"/>
        <v>6094045</v>
      </c>
      <c r="G11" s="637">
        <f t="shared" si="1"/>
        <v>91006</v>
      </c>
      <c r="H11" s="637">
        <f t="shared" si="1"/>
        <v>119945</v>
      </c>
      <c r="I11" s="637">
        <f t="shared" si="1"/>
        <v>573906</v>
      </c>
      <c r="J11" s="637">
        <f t="shared" si="1"/>
        <v>56282</v>
      </c>
      <c r="K11" s="638">
        <f t="shared" si="1"/>
        <v>26006</v>
      </c>
      <c r="L11" s="635">
        <f t="shared" si="1"/>
        <v>2069719</v>
      </c>
    </row>
    <row r="12" spans="1:12" ht="14.1" customHeight="1">
      <c r="B12" s="639" t="s">
        <v>122</v>
      </c>
      <c r="C12" s="640">
        <f>SUM(D12:K12)</f>
        <v>3849642</v>
      </c>
      <c r="D12" s="641">
        <v>933409</v>
      </c>
      <c r="E12" s="642">
        <v>392665</v>
      </c>
      <c r="F12" s="642">
        <v>2262151</v>
      </c>
      <c r="G12" s="642">
        <v>6961</v>
      </c>
      <c r="H12" s="642">
        <v>33177</v>
      </c>
      <c r="I12" s="642">
        <v>159012</v>
      </c>
      <c r="J12" s="642">
        <v>50690</v>
      </c>
      <c r="K12" s="643">
        <v>11577</v>
      </c>
      <c r="L12" s="640">
        <v>603279</v>
      </c>
    </row>
    <row r="13" spans="1:12" ht="14.1" customHeight="1">
      <c r="B13" s="639" t="s">
        <v>526</v>
      </c>
      <c r="C13" s="640">
        <f>SUM(D13:K13)</f>
        <v>3605211</v>
      </c>
      <c r="D13" s="641">
        <v>1238018</v>
      </c>
      <c r="E13" s="642">
        <v>304240</v>
      </c>
      <c r="F13" s="642">
        <v>1748799</v>
      </c>
      <c r="G13" s="642">
        <v>65657</v>
      </c>
      <c r="H13" s="642">
        <v>38001</v>
      </c>
      <c r="I13" s="642">
        <v>198649</v>
      </c>
      <c r="J13" s="642">
        <v>5592</v>
      </c>
      <c r="K13" s="643">
        <v>6255</v>
      </c>
      <c r="L13" s="640">
        <v>703683</v>
      </c>
    </row>
    <row r="14" spans="1:12" ht="14.1" customHeight="1">
      <c r="B14" s="639" t="s">
        <v>124</v>
      </c>
      <c r="C14" s="640">
        <f>SUM(D14:K14)</f>
        <v>2611362</v>
      </c>
      <c r="D14" s="641">
        <v>912986</v>
      </c>
      <c r="E14" s="642">
        <v>195501</v>
      </c>
      <c r="F14" s="642">
        <v>1306150</v>
      </c>
      <c r="G14" s="642">
        <v>18374</v>
      </c>
      <c r="H14" s="642">
        <v>29527</v>
      </c>
      <c r="I14" s="642">
        <v>142979</v>
      </c>
      <c r="J14" s="642">
        <v>0</v>
      </c>
      <c r="K14" s="643">
        <v>5845</v>
      </c>
      <c r="L14" s="640">
        <v>488308</v>
      </c>
    </row>
    <row r="15" spans="1:12" ht="14.1" customHeight="1">
      <c r="B15" s="644" t="s">
        <v>527</v>
      </c>
      <c r="C15" s="640">
        <f>SUM(D15:K15)</f>
        <v>1513911</v>
      </c>
      <c r="D15" s="641">
        <v>507099</v>
      </c>
      <c r="E15" s="642">
        <v>135018</v>
      </c>
      <c r="F15" s="642">
        <v>776945</v>
      </c>
      <c r="G15" s="642">
        <v>14</v>
      </c>
      <c r="H15" s="642">
        <v>19240</v>
      </c>
      <c r="I15" s="642">
        <v>73266</v>
      </c>
      <c r="J15" s="642">
        <v>0</v>
      </c>
      <c r="K15" s="643">
        <v>2329</v>
      </c>
      <c r="L15" s="640">
        <v>274449</v>
      </c>
    </row>
    <row r="16" spans="1:12" ht="15" customHeight="1">
      <c r="B16" s="634" t="s">
        <v>773</v>
      </c>
      <c r="C16" s="635">
        <f>SUM(C17:C20)</f>
        <v>11410189</v>
      </c>
      <c r="D16" s="636">
        <f t="shared" ref="D16:L16" si="2">SUM(D17:D20)</f>
        <v>3396750</v>
      </c>
      <c r="E16" s="637">
        <f t="shared" si="2"/>
        <v>1147498</v>
      </c>
      <c r="F16" s="637">
        <f t="shared" si="2"/>
        <v>5957065</v>
      </c>
      <c r="G16" s="637">
        <f t="shared" si="2"/>
        <v>89932</v>
      </c>
      <c r="H16" s="637">
        <f t="shared" si="2"/>
        <v>127057</v>
      </c>
      <c r="I16" s="637">
        <f t="shared" si="2"/>
        <v>567070</v>
      </c>
      <c r="J16" s="637">
        <f t="shared" si="2"/>
        <v>103009</v>
      </c>
      <c r="K16" s="638">
        <f t="shared" si="2"/>
        <v>21808</v>
      </c>
      <c r="L16" s="635">
        <f t="shared" si="2"/>
        <v>2225012</v>
      </c>
    </row>
    <row r="17" spans="2:12" ht="14.1" customHeight="1">
      <c r="B17" s="639" t="s">
        <v>122</v>
      </c>
      <c r="C17" s="640">
        <f>SUM(D17:K17)</f>
        <v>3787723</v>
      </c>
      <c r="D17" s="645">
        <v>881405</v>
      </c>
      <c r="E17" s="646">
        <v>413592</v>
      </c>
      <c r="F17" s="646">
        <v>2232519</v>
      </c>
      <c r="G17" s="646">
        <v>7514</v>
      </c>
      <c r="H17" s="646">
        <v>34552</v>
      </c>
      <c r="I17" s="646">
        <v>156790</v>
      </c>
      <c r="J17" s="646">
        <v>51241</v>
      </c>
      <c r="K17" s="647">
        <v>10110</v>
      </c>
      <c r="L17" s="648">
        <v>639191</v>
      </c>
    </row>
    <row r="18" spans="2:12" ht="14.1" customHeight="1">
      <c r="B18" s="639" t="s">
        <v>526</v>
      </c>
      <c r="C18" s="640">
        <f>SUM(D18:K18)</f>
        <v>3576004</v>
      </c>
      <c r="D18" s="645">
        <v>1158418</v>
      </c>
      <c r="E18" s="646">
        <v>346379</v>
      </c>
      <c r="F18" s="646">
        <v>1711929</v>
      </c>
      <c r="G18" s="646">
        <v>64011</v>
      </c>
      <c r="H18" s="646">
        <v>40931</v>
      </c>
      <c r="I18" s="646">
        <v>198544</v>
      </c>
      <c r="J18" s="646">
        <v>51768</v>
      </c>
      <c r="K18" s="647">
        <v>4024</v>
      </c>
      <c r="L18" s="648">
        <v>760702</v>
      </c>
    </row>
    <row r="19" spans="2:12" ht="14.1" customHeight="1">
      <c r="B19" s="639" t="s">
        <v>124</v>
      </c>
      <c r="C19" s="640">
        <f>SUM(D19:K19)</f>
        <v>2513795</v>
      </c>
      <c r="D19" s="645">
        <v>864824</v>
      </c>
      <c r="E19" s="646">
        <v>197032</v>
      </c>
      <c r="F19" s="646">
        <v>1255415</v>
      </c>
      <c r="G19" s="646">
        <v>18392</v>
      </c>
      <c r="H19" s="646">
        <v>31091</v>
      </c>
      <c r="I19" s="646">
        <v>141561</v>
      </c>
      <c r="J19" s="646">
        <v>0</v>
      </c>
      <c r="K19" s="647">
        <v>5480</v>
      </c>
      <c r="L19" s="648">
        <v>524570</v>
      </c>
    </row>
    <row r="20" spans="2:12" ht="14.1" customHeight="1">
      <c r="B20" s="644" t="s">
        <v>527</v>
      </c>
      <c r="C20" s="640">
        <f>SUM(D20:K20)</f>
        <v>1532667</v>
      </c>
      <c r="D20" s="645">
        <v>492103</v>
      </c>
      <c r="E20" s="646">
        <v>190495</v>
      </c>
      <c r="F20" s="646">
        <v>757202</v>
      </c>
      <c r="G20" s="646">
        <v>15</v>
      </c>
      <c r="H20" s="646">
        <v>20483</v>
      </c>
      <c r="I20" s="646">
        <v>70175</v>
      </c>
      <c r="J20" s="646">
        <v>0</v>
      </c>
      <c r="K20" s="647">
        <v>2194</v>
      </c>
      <c r="L20" s="648">
        <v>300549</v>
      </c>
    </row>
    <row r="21" spans="2:12" ht="15" customHeight="1">
      <c r="B21" s="634" t="s">
        <v>774</v>
      </c>
      <c r="C21" s="635">
        <f>SUM(C22:C25)</f>
        <v>11644800</v>
      </c>
      <c r="D21" s="636">
        <f t="shared" ref="D21:L21" si="3">SUM(D22:D25)</f>
        <v>3383397</v>
      </c>
      <c r="E21" s="637">
        <f t="shared" si="3"/>
        <v>1188147</v>
      </c>
      <c r="F21" s="637">
        <f t="shared" si="3"/>
        <v>6155767</v>
      </c>
      <c r="G21" s="637">
        <f t="shared" si="3"/>
        <v>99657</v>
      </c>
      <c r="H21" s="637">
        <f t="shared" si="3"/>
        <v>132865</v>
      </c>
      <c r="I21" s="637">
        <f t="shared" si="3"/>
        <v>558272</v>
      </c>
      <c r="J21" s="637">
        <f t="shared" si="3"/>
        <v>109105</v>
      </c>
      <c r="K21" s="638">
        <f t="shared" si="3"/>
        <v>17590</v>
      </c>
      <c r="L21" s="635">
        <f t="shared" si="3"/>
        <v>2292928</v>
      </c>
    </row>
    <row r="22" spans="2:12" ht="14.1" customHeight="1">
      <c r="B22" s="639" t="s">
        <v>122</v>
      </c>
      <c r="C22" s="640">
        <f>SUM(D22:K22)</f>
        <v>3801970</v>
      </c>
      <c r="D22" s="645">
        <v>861323</v>
      </c>
      <c r="E22" s="646">
        <v>417647</v>
      </c>
      <c r="F22" s="646">
        <v>2270500</v>
      </c>
      <c r="G22" s="646">
        <v>7928</v>
      </c>
      <c r="H22" s="646">
        <v>35503</v>
      </c>
      <c r="I22" s="646">
        <v>152615</v>
      </c>
      <c r="J22" s="646">
        <v>49091</v>
      </c>
      <c r="K22" s="647">
        <v>7363</v>
      </c>
      <c r="L22" s="648">
        <v>650800</v>
      </c>
    </row>
    <row r="23" spans="2:12" ht="14.1" customHeight="1">
      <c r="B23" s="639" t="s">
        <v>526</v>
      </c>
      <c r="C23" s="640">
        <f>SUM(D23:K23)</f>
        <v>3660698</v>
      </c>
      <c r="D23" s="645">
        <v>1158355</v>
      </c>
      <c r="E23" s="646">
        <v>351815</v>
      </c>
      <c r="F23" s="646">
        <v>1769431</v>
      </c>
      <c r="G23" s="646">
        <v>73883</v>
      </c>
      <c r="H23" s="646">
        <v>42969</v>
      </c>
      <c r="I23" s="646">
        <v>201069</v>
      </c>
      <c r="J23" s="646">
        <v>60014</v>
      </c>
      <c r="K23" s="647">
        <v>3162</v>
      </c>
      <c r="L23" s="648">
        <v>759965</v>
      </c>
    </row>
    <row r="24" spans="2:12" ht="14.1" customHeight="1">
      <c r="B24" s="639" t="s">
        <v>124</v>
      </c>
      <c r="C24" s="640">
        <f>SUM(D24:K24)</f>
        <v>2619291</v>
      </c>
      <c r="D24" s="645">
        <v>872779</v>
      </c>
      <c r="E24" s="646">
        <v>230011</v>
      </c>
      <c r="F24" s="646">
        <v>1324659</v>
      </c>
      <c r="G24" s="646">
        <v>17830</v>
      </c>
      <c r="H24" s="646">
        <v>32986</v>
      </c>
      <c r="I24" s="646">
        <v>135271</v>
      </c>
      <c r="J24" s="646">
        <v>0</v>
      </c>
      <c r="K24" s="647">
        <v>5755</v>
      </c>
      <c r="L24" s="648">
        <v>571509</v>
      </c>
    </row>
    <row r="25" spans="2:12" ht="14.1" customHeight="1">
      <c r="B25" s="644" t="s">
        <v>527</v>
      </c>
      <c r="C25" s="640">
        <f>SUM(D25:K25)</f>
        <v>1562841</v>
      </c>
      <c r="D25" s="645">
        <v>490940</v>
      </c>
      <c r="E25" s="646">
        <v>188674</v>
      </c>
      <c r="F25" s="646">
        <v>791177</v>
      </c>
      <c r="G25" s="646">
        <v>16</v>
      </c>
      <c r="H25" s="646">
        <v>21407</v>
      </c>
      <c r="I25" s="646">
        <v>69317</v>
      </c>
      <c r="J25" s="646">
        <v>0</v>
      </c>
      <c r="K25" s="647">
        <v>1310</v>
      </c>
      <c r="L25" s="648">
        <v>310654</v>
      </c>
    </row>
    <row r="26" spans="2:12" ht="15" customHeight="1">
      <c r="B26" s="634" t="s">
        <v>775</v>
      </c>
      <c r="C26" s="635">
        <f>SUM(C27:C30)</f>
        <v>11303148</v>
      </c>
      <c r="D26" s="636">
        <f t="shared" ref="D26:L26" si="4">SUM(D27:D30)</f>
        <v>3254663</v>
      </c>
      <c r="E26" s="637">
        <f t="shared" si="4"/>
        <v>914251</v>
      </c>
      <c r="F26" s="637">
        <f t="shared" si="4"/>
        <v>6247440</v>
      </c>
      <c r="G26" s="637">
        <f t="shared" si="4"/>
        <v>92155</v>
      </c>
      <c r="H26" s="637">
        <f t="shared" si="4"/>
        <v>138632</v>
      </c>
      <c r="I26" s="637">
        <f t="shared" si="4"/>
        <v>540324</v>
      </c>
      <c r="J26" s="637">
        <f t="shared" si="4"/>
        <v>103702</v>
      </c>
      <c r="K26" s="638">
        <f t="shared" si="4"/>
        <v>11981</v>
      </c>
      <c r="L26" s="635">
        <f t="shared" si="4"/>
        <v>2336332</v>
      </c>
    </row>
    <row r="27" spans="2:12" ht="14.1" customHeight="1">
      <c r="B27" s="639" t="s">
        <v>122</v>
      </c>
      <c r="C27" s="640">
        <f>SUM(D27:K27)</f>
        <v>3633968</v>
      </c>
      <c r="D27" s="645">
        <v>820333</v>
      </c>
      <c r="E27" s="646">
        <v>322584</v>
      </c>
      <c r="F27" s="646">
        <v>2249172</v>
      </c>
      <c r="G27" s="646">
        <v>5982</v>
      </c>
      <c r="H27" s="646">
        <v>36695</v>
      </c>
      <c r="I27" s="646">
        <v>146892</v>
      </c>
      <c r="J27" s="646">
        <v>45269</v>
      </c>
      <c r="K27" s="647">
        <v>7041</v>
      </c>
      <c r="L27" s="648">
        <v>642148</v>
      </c>
    </row>
    <row r="28" spans="2:12" ht="14.1" customHeight="1">
      <c r="B28" s="639" t="s">
        <v>526</v>
      </c>
      <c r="C28" s="640">
        <f>SUM(D28:K28)</f>
        <v>3575725</v>
      </c>
      <c r="D28" s="645">
        <v>1124846</v>
      </c>
      <c r="E28" s="646">
        <v>266277</v>
      </c>
      <c r="F28" s="646">
        <v>1821125</v>
      </c>
      <c r="G28" s="646">
        <v>68388</v>
      </c>
      <c r="H28" s="646">
        <v>44424</v>
      </c>
      <c r="I28" s="646">
        <v>192032</v>
      </c>
      <c r="J28" s="646">
        <v>58433</v>
      </c>
      <c r="K28" s="647">
        <v>200</v>
      </c>
      <c r="L28" s="648">
        <v>788336</v>
      </c>
    </row>
    <row r="29" spans="2:12" ht="14.1" customHeight="1">
      <c r="B29" s="639" t="s">
        <v>124</v>
      </c>
      <c r="C29" s="640">
        <f>SUM(D29:K29)</f>
        <v>2586887</v>
      </c>
      <c r="D29" s="645">
        <v>839423</v>
      </c>
      <c r="E29" s="646">
        <v>187312</v>
      </c>
      <c r="F29" s="646">
        <v>1367058</v>
      </c>
      <c r="G29" s="646">
        <v>17769</v>
      </c>
      <c r="H29" s="646">
        <v>34551</v>
      </c>
      <c r="I29" s="646">
        <v>136034</v>
      </c>
      <c r="J29" s="646">
        <v>0</v>
      </c>
      <c r="K29" s="647">
        <v>4740</v>
      </c>
      <c r="L29" s="648">
        <v>587026</v>
      </c>
    </row>
    <row r="30" spans="2:12" ht="14.1" customHeight="1">
      <c r="B30" s="644" t="s">
        <v>527</v>
      </c>
      <c r="C30" s="640">
        <f>SUM(D30:K30)</f>
        <v>1506568</v>
      </c>
      <c r="D30" s="645">
        <v>470061</v>
      </c>
      <c r="E30" s="646">
        <v>138078</v>
      </c>
      <c r="F30" s="646">
        <v>810085</v>
      </c>
      <c r="G30" s="646">
        <v>16</v>
      </c>
      <c r="H30" s="646">
        <v>22962</v>
      </c>
      <c r="I30" s="646">
        <v>65366</v>
      </c>
      <c r="J30" s="646">
        <v>0</v>
      </c>
      <c r="K30" s="647">
        <v>0</v>
      </c>
      <c r="L30" s="648">
        <v>318822</v>
      </c>
    </row>
    <row r="31" spans="2:12" ht="15" customHeight="1">
      <c r="B31" s="634" t="s">
        <v>776</v>
      </c>
      <c r="C31" s="635">
        <f>SUM(C32:C35)</f>
        <v>10846871</v>
      </c>
      <c r="D31" s="636">
        <f t="shared" ref="D31:L31" si="5">SUM(D32:D35)</f>
        <v>3076055</v>
      </c>
      <c r="E31" s="637">
        <f t="shared" si="5"/>
        <v>946122</v>
      </c>
      <c r="F31" s="637">
        <f t="shared" si="5"/>
        <v>5931167</v>
      </c>
      <c r="G31" s="637">
        <f t="shared" si="5"/>
        <v>96359</v>
      </c>
      <c r="H31" s="637">
        <f t="shared" si="5"/>
        <v>143807</v>
      </c>
      <c r="I31" s="637">
        <f t="shared" si="5"/>
        <v>549372</v>
      </c>
      <c r="J31" s="637">
        <f t="shared" si="5"/>
        <v>103517</v>
      </c>
      <c r="K31" s="638">
        <f t="shared" si="5"/>
        <v>472</v>
      </c>
      <c r="L31" s="635">
        <f t="shared" si="5"/>
        <v>2283455</v>
      </c>
    </row>
    <row r="32" spans="2:12" ht="14.1" customHeight="1">
      <c r="B32" s="639" t="s">
        <v>122</v>
      </c>
      <c r="C32" s="640">
        <f>SUM(D32:K32)</f>
        <v>3424456</v>
      </c>
      <c r="D32" s="645">
        <v>762834</v>
      </c>
      <c r="E32" s="646">
        <v>320548</v>
      </c>
      <c r="F32" s="646">
        <v>2099497</v>
      </c>
      <c r="G32" s="646">
        <v>6081</v>
      </c>
      <c r="H32" s="646">
        <v>37459</v>
      </c>
      <c r="I32" s="646">
        <v>150819</v>
      </c>
      <c r="J32" s="646">
        <v>47218</v>
      </c>
      <c r="K32" s="647">
        <v>0</v>
      </c>
      <c r="L32" s="648">
        <v>628069</v>
      </c>
    </row>
    <row r="33" spans="2:12" ht="14.1" customHeight="1">
      <c r="B33" s="639" t="s">
        <v>526</v>
      </c>
      <c r="C33" s="640">
        <f>SUM(D33:K33)</f>
        <v>3470311</v>
      </c>
      <c r="D33" s="645">
        <v>1080467</v>
      </c>
      <c r="E33" s="646">
        <v>291698</v>
      </c>
      <c r="F33" s="646">
        <v>1738815</v>
      </c>
      <c r="G33" s="646">
        <v>66711</v>
      </c>
      <c r="H33" s="646">
        <v>46571</v>
      </c>
      <c r="I33" s="646">
        <v>189278</v>
      </c>
      <c r="J33" s="646">
        <v>56299</v>
      </c>
      <c r="K33" s="647">
        <v>472</v>
      </c>
      <c r="L33" s="648">
        <v>767316</v>
      </c>
    </row>
    <row r="34" spans="2:12" ht="14.1" customHeight="1">
      <c r="B34" s="639" t="s">
        <v>124</v>
      </c>
      <c r="C34" s="640">
        <f>SUM(D34:K34)</f>
        <v>2488855</v>
      </c>
      <c r="D34" s="645">
        <v>794516</v>
      </c>
      <c r="E34" s="646">
        <v>193760</v>
      </c>
      <c r="F34" s="646">
        <v>1300721</v>
      </c>
      <c r="G34" s="646">
        <v>23550</v>
      </c>
      <c r="H34" s="646">
        <v>36512</v>
      </c>
      <c r="I34" s="646">
        <v>139796</v>
      </c>
      <c r="J34" s="646">
        <v>0</v>
      </c>
      <c r="K34" s="647">
        <v>0</v>
      </c>
      <c r="L34" s="648">
        <v>570191</v>
      </c>
    </row>
    <row r="35" spans="2:12" ht="14.1" customHeight="1">
      <c r="B35" s="644" t="s">
        <v>527</v>
      </c>
      <c r="C35" s="640">
        <f>SUM(D35:K35)</f>
        <v>1463249</v>
      </c>
      <c r="D35" s="645">
        <v>438238</v>
      </c>
      <c r="E35" s="646">
        <v>140116</v>
      </c>
      <c r="F35" s="646">
        <v>792134</v>
      </c>
      <c r="G35" s="646">
        <v>17</v>
      </c>
      <c r="H35" s="646">
        <v>23265</v>
      </c>
      <c r="I35" s="646">
        <v>69479</v>
      </c>
      <c r="J35" s="646">
        <v>0</v>
      </c>
      <c r="K35" s="647">
        <v>0</v>
      </c>
      <c r="L35" s="648">
        <v>317879</v>
      </c>
    </row>
    <row r="36" spans="2:12" ht="15" customHeight="1">
      <c r="B36" s="634" t="s">
        <v>649</v>
      </c>
      <c r="C36" s="635">
        <f>SUM(C37:C40)</f>
        <v>11234737</v>
      </c>
      <c r="D36" s="636">
        <f t="shared" ref="D36:L36" si="6">SUM(D37:D40)</f>
        <v>3048043</v>
      </c>
      <c r="E36" s="637">
        <f t="shared" si="6"/>
        <v>1206204</v>
      </c>
      <c r="F36" s="637">
        <f t="shared" si="6"/>
        <v>6065977</v>
      </c>
      <c r="G36" s="637">
        <f t="shared" si="6"/>
        <v>98639</v>
      </c>
      <c r="H36" s="637">
        <f t="shared" si="6"/>
        <v>150330</v>
      </c>
      <c r="I36" s="637">
        <f t="shared" si="6"/>
        <v>573409</v>
      </c>
      <c r="J36" s="637">
        <f t="shared" si="6"/>
        <v>92135</v>
      </c>
      <c r="K36" s="638">
        <f t="shared" si="6"/>
        <v>0</v>
      </c>
      <c r="L36" s="635">
        <f t="shared" si="6"/>
        <v>2335698</v>
      </c>
    </row>
    <row r="37" spans="2:12" ht="14.1" customHeight="1">
      <c r="B37" s="639" t="s">
        <v>122</v>
      </c>
      <c r="C37" s="640">
        <f>SUM(D37:K37)</f>
        <v>3593108</v>
      </c>
      <c r="D37" s="645">
        <v>742400</v>
      </c>
      <c r="E37" s="646">
        <v>497229</v>
      </c>
      <c r="F37" s="646">
        <v>2112104</v>
      </c>
      <c r="G37" s="646">
        <v>7727</v>
      </c>
      <c r="H37" s="646">
        <v>38778</v>
      </c>
      <c r="I37" s="646">
        <v>150629</v>
      </c>
      <c r="J37" s="646">
        <v>44241</v>
      </c>
      <c r="K37" s="647">
        <v>0</v>
      </c>
      <c r="L37" s="648">
        <v>629782</v>
      </c>
    </row>
    <row r="38" spans="2:12" ht="14.1" customHeight="1">
      <c r="B38" s="639" t="s">
        <v>526</v>
      </c>
      <c r="C38" s="640">
        <f>SUM(D38:K38)</f>
        <v>3551912</v>
      </c>
      <c r="D38" s="645">
        <v>1069928</v>
      </c>
      <c r="E38" s="646">
        <v>330292</v>
      </c>
      <c r="F38" s="646">
        <v>1788963</v>
      </c>
      <c r="G38" s="646">
        <v>65904</v>
      </c>
      <c r="H38" s="646">
        <v>49165</v>
      </c>
      <c r="I38" s="646">
        <v>199766</v>
      </c>
      <c r="J38" s="646">
        <v>47894</v>
      </c>
      <c r="K38" s="647">
        <v>0</v>
      </c>
      <c r="L38" s="648">
        <v>778521</v>
      </c>
    </row>
    <row r="39" spans="2:12" ht="14.1" customHeight="1">
      <c r="B39" s="639" t="s">
        <v>124</v>
      </c>
      <c r="C39" s="640">
        <f>SUM(D39:K39)</f>
        <v>2617443</v>
      </c>
      <c r="D39" s="645">
        <v>805193</v>
      </c>
      <c r="E39" s="646">
        <v>251794</v>
      </c>
      <c r="F39" s="646">
        <v>1348836</v>
      </c>
      <c r="G39" s="646">
        <v>24787</v>
      </c>
      <c r="H39" s="646">
        <v>37889</v>
      </c>
      <c r="I39" s="646">
        <v>148944</v>
      </c>
      <c r="J39" s="646">
        <v>0</v>
      </c>
      <c r="K39" s="647">
        <v>0</v>
      </c>
      <c r="L39" s="648">
        <v>599764</v>
      </c>
    </row>
    <row r="40" spans="2:12" ht="14.1" customHeight="1">
      <c r="B40" s="644" t="s">
        <v>527</v>
      </c>
      <c r="C40" s="640">
        <f>SUM(D40:K40)</f>
        <v>1472274</v>
      </c>
      <c r="D40" s="645">
        <v>430522</v>
      </c>
      <c r="E40" s="646">
        <v>126889</v>
      </c>
      <c r="F40" s="646">
        <v>816074</v>
      </c>
      <c r="G40" s="646">
        <v>221</v>
      </c>
      <c r="H40" s="646">
        <v>24498</v>
      </c>
      <c r="I40" s="646">
        <v>74070</v>
      </c>
      <c r="J40" s="646">
        <v>0</v>
      </c>
      <c r="K40" s="647">
        <v>0</v>
      </c>
      <c r="L40" s="648">
        <v>327631</v>
      </c>
    </row>
    <row r="41" spans="2:12" s="37" customFormat="1" ht="15" customHeight="1">
      <c r="B41" s="634" t="s">
        <v>650</v>
      </c>
      <c r="C41" s="635">
        <f>SUM(C42:C46)</f>
        <v>11469418</v>
      </c>
      <c r="D41" s="636">
        <f>SUM(D42:D46)</f>
        <v>3187249</v>
      </c>
      <c r="E41" s="637">
        <f t="shared" ref="E41:K41" si="7">SUM(E42:E46)</f>
        <v>1299955</v>
      </c>
      <c r="F41" s="637">
        <f t="shared" si="7"/>
        <v>6027334</v>
      </c>
      <c r="G41" s="637">
        <f t="shared" si="7"/>
        <v>172052</v>
      </c>
      <c r="H41" s="637">
        <f t="shared" si="7"/>
        <v>156224</v>
      </c>
      <c r="I41" s="637">
        <f t="shared" si="7"/>
        <v>544196</v>
      </c>
      <c r="J41" s="637">
        <f t="shared" si="7"/>
        <v>82408</v>
      </c>
      <c r="K41" s="638">
        <f t="shared" si="7"/>
        <v>0</v>
      </c>
      <c r="L41" s="635">
        <f>SUM(L42:L46)</f>
        <v>2362629</v>
      </c>
    </row>
    <row r="42" spans="2:12" s="12" customFormat="1" ht="14.1" customHeight="1">
      <c r="B42" s="639" t="s">
        <v>122</v>
      </c>
      <c r="C42" s="640">
        <f t="shared" ref="C42:C54" si="8">SUM(D42:K42)</f>
        <v>3546785</v>
      </c>
      <c r="D42" s="645">
        <v>677348</v>
      </c>
      <c r="E42" s="646">
        <v>566615</v>
      </c>
      <c r="F42" s="646">
        <v>1990566</v>
      </c>
      <c r="G42" s="646">
        <v>95525</v>
      </c>
      <c r="H42" s="646">
        <v>39378</v>
      </c>
      <c r="I42" s="646">
        <v>137308</v>
      </c>
      <c r="J42" s="646">
        <v>40045</v>
      </c>
      <c r="K42" s="647">
        <v>0</v>
      </c>
      <c r="L42" s="648">
        <v>630000</v>
      </c>
    </row>
    <row r="43" spans="2:12" s="12" customFormat="1" ht="14.1" customHeight="1">
      <c r="B43" s="639" t="s">
        <v>526</v>
      </c>
      <c r="C43" s="640">
        <f t="shared" si="8"/>
        <v>3479320</v>
      </c>
      <c r="D43" s="645">
        <v>1009499</v>
      </c>
      <c r="E43" s="646">
        <v>367358</v>
      </c>
      <c r="F43" s="646">
        <v>1797430</v>
      </c>
      <c r="G43" s="646">
        <v>57725</v>
      </c>
      <c r="H43" s="646">
        <v>51544</v>
      </c>
      <c r="I43" s="646">
        <v>157154</v>
      </c>
      <c r="J43" s="646">
        <v>38610</v>
      </c>
      <c r="K43" s="647">
        <v>0</v>
      </c>
      <c r="L43" s="648">
        <v>779033</v>
      </c>
    </row>
    <row r="44" spans="2:12" s="12" customFormat="1" ht="14.1" customHeight="1">
      <c r="B44" s="639" t="s">
        <v>124</v>
      </c>
      <c r="C44" s="640">
        <f t="shared" si="8"/>
        <v>2544299</v>
      </c>
      <c r="D44" s="645">
        <v>752320</v>
      </c>
      <c r="E44" s="646">
        <v>231653</v>
      </c>
      <c r="F44" s="646">
        <v>1365950</v>
      </c>
      <c r="G44" s="646">
        <v>18634</v>
      </c>
      <c r="H44" s="646">
        <v>39363</v>
      </c>
      <c r="I44" s="646">
        <v>136379</v>
      </c>
      <c r="J44" s="646">
        <v>0</v>
      </c>
      <c r="K44" s="647">
        <v>0</v>
      </c>
      <c r="L44" s="648">
        <v>600410</v>
      </c>
    </row>
    <row r="45" spans="2:12" s="12" customFormat="1" ht="14.1" customHeight="1">
      <c r="B45" s="639" t="s">
        <v>527</v>
      </c>
      <c r="C45" s="640">
        <f t="shared" si="8"/>
        <v>1426516</v>
      </c>
      <c r="D45" s="645">
        <v>389701</v>
      </c>
      <c r="E45" s="646">
        <v>118323</v>
      </c>
      <c r="F45" s="646">
        <v>818692</v>
      </c>
      <c r="G45" s="646">
        <v>168</v>
      </c>
      <c r="H45" s="646">
        <v>24916</v>
      </c>
      <c r="I45" s="646">
        <v>74716</v>
      </c>
      <c r="J45" s="646">
        <v>0</v>
      </c>
      <c r="K45" s="647">
        <v>0</v>
      </c>
      <c r="L45" s="648">
        <v>318938</v>
      </c>
    </row>
    <row r="46" spans="2:12" s="12" customFormat="1" ht="14.1" customHeight="1">
      <c r="B46" s="649" t="s">
        <v>593</v>
      </c>
      <c r="C46" s="650">
        <f t="shared" si="8"/>
        <v>472498</v>
      </c>
      <c r="D46" s="651">
        <v>358381</v>
      </c>
      <c r="E46" s="652">
        <v>16006</v>
      </c>
      <c r="F46" s="652">
        <v>54696</v>
      </c>
      <c r="G46" s="652">
        <v>0</v>
      </c>
      <c r="H46" s="652">
        <v>1023</v>
      </c>
      <c r="I46" s="652">
        <v>38639</v>
      </c>
      <c r="J46" s="652">
        <v>3753</v>
      </c>
      <c r="K46" s="653">
        <v>0</v>
      </c>
      <c r="L46" s="654">
        <v>34248</v>
      </c>
    </row>
    <row r="47" spans="2:12" s="37" customFormat="1" ht="15" customHeight="1">
      <c r="B47" s="655" t="s">
        <v>651</v>
      </c>
      <c r="C47" s="656">
        <f t="shared" si="8"/>
        <v>11738975</v>
      </c>
      <c r="D47" s="657">
        <v>3493449</v>
      </c>
      <c r="E47" s="658">
        <v>1338582</v>
      </c>
      <c r="F47" s="658">
        <v>5926621</v>
      </c>
      <c r="G47" s="658">
        <v>168096</v>
      </c>
      <c r="H47" s="658">
        <v>163735</v>
      </c>
      <c r="I47" s="658">
        <v>559927</v>
      </c>
      <c r="J47" s="658">
        <v>88565</v>
      </c>
      <c r="K47" s="659">
        <v>0</v>
      </c>
      <c r="L47" s="656">
        <v>2378280</v>
      </c>
    </row>
    <row r="48" spans="2:12" s="37" customFormat="1" ht="15" customHeight="1">
      <c r="B48" s="655" t="s">
        <v>652</v>
      </c>
      <c r="C48" s="656">
        <f t="shared" si="8"/>
        <v>13056497</v>
      </c>
      <c r="D48" s="657">
        <v>4572205</v>
      </c>
      <c r="E48" s="658">
        <v>1370042</v>
      </c>
      <c r="F48" s="658">
        <v>6156783</v>
      </c>
      <c r="G48" s="658">
        <v>145417</v>
      </c>
      <c r="H48" s="658">
        <v>170759</v>
      </c>
      <c r="I48" s="658">
        <v>557598</v>
      </c>
      <c r="J48" s="658">
        <v>83693</v>
      </c>
      <c r="K48" s="659">
        <v>0</v>
      </c>
      <c r="L48" s="656">
        <v>2432996</v>
      </c>
    </row>
    <row r="49" spans="2:12" s="37" customFormat="1" ht="15" customHeight="1">
      <c r="B49" s="655" t="s">
        <v>653</v>
      </c>
      <c r="C49" s="656">
        <f t="shared" si="8"/>
        <v>13304817</v>
      </c>
      <c r="D49" s="657">
        <v>4647641</v>
      </c>
      <c r="E49" s="658">
        <v>1349882</v>
      </c>
      <c r="F49" s="658">
        <v>6368686</v>
      </c>
      <c r="G49" s="658">
        <v>139189</v>
      </c>
      <c r="H49" s="658">
        <v>175409</v>
      </c>
      <c r="I49" s="658">
        <v>532995</v>
      </c>
      <c r="J49" s="658">
        <v>91015</v>
      </c>
      <c r="K49" s="659">
        <v>0</v>
      </c>
      <c r="L49" s="656">
        <v>1806025</v>
      </c>
    </row>
    <row r="50" spans="2:12" s="37" customFormat="1" ht="15" customHeight="1">
      <c r="B50" s="655" t="s">
        <v>654</v>
      </c>
      <c r="C50" s="656">
        <f t="shared" si="8"/>
        <v>12415418</v>
      </c>
      <c r="D50" s="657">
        <v>4548732</v>
      </c>
      <c r="E50" s="658">
        <v>782125</v>
      </c>
      <c r="F50" s="658">
        <v>6170895</v>
      </c>
      <c r="G50" s="658">
        <v>138437</v>
      </c>
      <c r="H50" s="658">
        <v>180453</v>
      </c>
      <c r="I50" s="658">
        <v>504530</v>
      </c>
      <c r="J50" s="658">
        <v>90246</v>
      </c>
      <c r="K50" s="659">
        <v>0</v>
      </c>
      <c r="L50" s="656">
        <v>1773563</v>
      </c>
    </row>
    <row r="51" spans="2:12" s="37" customFormat="1" ht="15" customHeight="1">
      <c r="B51" s="655" t="s">
        <v>655</v>
      </c>
      <c r="C51" s="656">
        <f t="shared" si="8"/>
        <v>12113247</v>
      </c>
      <c r="D51" s="657">
        <v>4060142</v>
      </c>
      <c r="E51" s="658">
        <v>1063834</v>
      </c>
      <c r="F51" s="658">
        <v>6068501</v>
      </c>
      <c r="G51" s="658">
        <v>136973</v>
      </c>
      <c r="H51" s="658">
        <v>183716</v>
      </c>
      <c r="I51" s="658">
        <v>513762</v>
      </c>
      <c r="J51" s="658">
        <v>86319</v>
      </c>
      <c r="K51" s="659">
        <v>0</v>
      </c>
      <c r="L51" s="656">
        <v>1678992</v>
      </c>
    </row>
    <row r="52" spans="2:12" s="37" customFormat="1" ht="15" customHeight="1">
      <c r="B52" s="655" t="s">
        <v>656</v>
      </c>
      <c r="C52" s="656">
        <f t="shared" si="8"/>
        <v>12078139</v>
      </c>
      <c r="D52" s="657">
        <v>4065730</v>
      </c>
      <c r="E52" s="658">
        <v>965716</v>
      </c>
      <c r="F52" s="658">
        <v>6037074</v>
      </c>
      <c r="G52" s="658">
        <v>131314</v>
      </c>
      <c r="H52" s="658">
        <v>188592</v>
      </c>
      <c r="I52" s="658">
        <v>602114</v>
      </c>
      <c r="J52" s="658">
        <v>87599</v>
      </c>
      <c r="K52" s="659">
        <v>0</v>
      </c>
      <c r="L52" s="656">
        <v>1705995</v>
      </c>
    </row>
    <row r="53" spans="2:12" s="37" customFormat="1" ht="15" customHeight="1">
      <c r="B53" s="655" t="s">
        <v>657</v>
      </c>
      <c r="C53" s="656">
        <f t="shared" si="8"/>
        <v>11960848</v>
      </c>
      <c r="D53" s="657">
        <v>4376967</v>
      </c>
      <c r="E53" s="658">
        <v>994027</v>
      </c>
      <c r="F53" s="658">
        <v>5624589</v>
      </c>
      <c r="G53" s="658">
        <v>94847</v>
      </c>
      <c r="H53" s="658">
        <v>192583</v>
      </c>
      <c r="I53" s="658">
        <v>589410</v>
      </c>
      <c r="J53" s="658">
        <v>88425</v>
      </c>
      <c r="K53" s="659">
        <v>0</v>
      </c>
      <c r="L53" s="656">
        <v>2058068</v>
      </c>
    </row>
    <row r="54" spans="2:12" s="37" customFormat="1" ht="15" customHeight="1">
      <c r="B54" s="655" t="s">
        <v>658</v>
      </c>
      <c r="C54" s="656">
        <f t="shared" si="8"/>
        <v>11946233</v>
      </c>
      <c r="D54" s="657">
        <v>4340747</v>
      </c>
      <c r="E54" s="658">
        <v>935966</v>
      </c>
      <c r="F54" s="658">
        <v>5650237</v>
      </c>
      <c r="G54" s="658">
        <v>88132</v>
      </c>
      <c r="H54" s="658">
        <v>199150</v>
      </c>
      <c r="I54" s="658">
        <v>648146</v>
      </c>
      <c r="J54" s="658">
        <v>83855</v>
      </c>
      <c r="K54" s="659">
        <v>0</v>
      </c>
      <c r="L54" s="656">
        <v>2061591</v>
      </c>
    </row>
    <row r="55" spans="2:12" s="37" customFormat="1" ht="15" customHeight="1">
      <c r="B55" s="655" t="s">
        <v>659</v>
      </c>
      <c r="C55" s="656">
        <f>SUM(D55:K55)</f>
        <v>11985033</v>
      </c>
      <c r="D55" s="657">
        <v>4282041</v>
      </c>
      <c r="E55" s="658">
        <v>1022795</v>
      </c>
      <c r="F55" s="658">
        <v>5679321</v>
      </c>
      <c r="G55" s="658">
        <v>91298</v>
      </c>
      <c r="H55" s="658">
        <v>203484</v>
      </c>
      <c r="I55" s="658">
        <v>622326</v>
      </c>
      <c r="J55" s="658">
        <v>83768</v>
      </c>
      <c r="K55" s="659">
        <v>0</v>
      </c>
      <c r="L55" s="656">
        <v>1956321</v>
      </c>
    </row>
    <row r="56" spans="2:12" s="37" customFormat="1" ht="15" customHeight="1">
      <c r="B56" s="655" t="s">
        <v>660</v>
      </c>
      <c r="C56" s="656">
        <f>SUM(D56:K56)</f>
        <v>11960633</v>
      </c>
      <c r="D56" s="657">
        <v>4350436</v>
      </c>
      <c r="E56" s="658">
        <v>1014105</v>
      </c>
      <c r="F56" s="658">
        <v>5603432</v>
      </c>
      <c r="G56" s="658">
        <v>88275</v>
      </c>
      <c r="H56" s="658">
        <v>211579</v>
      </c>
      <c r="I56" s="658">
        <v>610946</v>
      </c>
      <c r="J56" s="658">
        <v>81860</v>
      </c>
      <c r="K56" s="659">
        <v>0</v>
      </c>
      <c r="L56" s="656">
        <v>1867169</v>
      </c>
    </row>
    <row r="57" spans="2:12" s="37" customFormat="1" ht="15" customHeight="1">
      <c r="B57" s="655" t="s">
        <v>661</v>
      </c>
      <c r="C57" s="656">
        <f>SUM(D57:K57)</f>
        <v>12126944</v>
      </c>
      <c r="D57" s="657">
        <v>4444791</v>
      </c>
      <c r="E57" s="658">
        <v>937134</v>
      </c>
      <c r="F57" s="658">
        <v>5718156</v>
      </c>
      <c r="G57" s="658">
        <v>112233</v>
      </c>
      <c r="H57" s="658">
        <v>241939</v>
      </c>
      <c r="I57" s="658">
        <v>595119</v>
      </c>
      <c r="J57" s="658">
        <v>77572</v>
      </c>
      <c r="K57" s="659">
        <v>0</v>
      </c>
      <c r="L57" s="656">
        <v>1869421</v>
      </c>
    </row>
    <row r="58" spans="2:12" ht="15" customHeight="1">
      <c r="L58" s="660" t="s">
        <v>777</v>
      </c>
    </row>
  </sheetData>
  <mergeCells count="9">
    <mergeCell ref="B3:B5"/>
    <mergeCell ref="C3:C5"/>
    <mergeCell ref="D3:K3"/>
    <mergeCell ref="L3:L5"/>
    <mergeCell ref="D4:E4"/>
    <mergeCell ref="F4:G4"/>
    <mergeCell ref="H4:H5"/>
    <mergeCell ref="I4:I5"/>
    <mergeCell ref="J4:J5"/>
  </mergeCells>
  <phoneticPr fontId="4"/>
  <pageMargins left="0.59055118110236227" right="0.59055118110236227" top="0.78740157480314965" bottom="0.424375" header="0.39370078740157483" footer="0.39370078740157483"/>
  <pageSetup paperSize="9" scale="96" orientation="portrait" r:id="rId1"/>
  <headerFooter alignWithMargins="0">
    <oddHeader>&amp;R20.行  財  政</oddHeader>
    <oddFooter>&amp;C-154-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zoomScaleNormal="100" zoomScaleSheetLayoutView="100" workbookViewId="0"/>
  </sheetViews>
  <sheetFormatPr defaultRowHeight="11.25"/>
  <cols>
    <col min="1" max="1" width="3.625" style="2" customWidth="1"/>
    <col min="2" max="2" width="12.625" style="2" customWidth="1"/>
    <col min="3" max="4" width="15.625" style="2" customWidth="1"/>
    <col min="5" max="5" width="10.625" style="28" customWidth="1"/>
    <col min="6" max="6" width="14.625" style="2" customWidth="1"/>
    <col min="7" max="7" width="12.625" style="701" customWidth="1"/>
    <col min="8" max="16384" width="9" style="2"/>
  </cols>
  <sheetData>
    <row r="1" spans="1:7" s="12" customFormat="1" ht="30" customHeight="1">
      <c r="A1" s="1" t="s">
        <v>778</v>
      </c>
      <c r="C1" s="661"/>
      <c r="D1" s="661"/>
      <c r="E1" s="662"/>
      <c r="F1" s="661"/>
      <c r="G1" s="663"/>
    </row>
    <row r="2" spans="1:7" s="12" customFormat="1" ht="18" customHeight="1">
      <c r="B2" s="661"/>
      <c r="C2" s="664"/>
      <c r="D2" s="664"/>
      <c r="E2" s="665"/>
      <c r="G2" s="666" t="s">
        <v>779</v>
      </c>
    </row>
    <row r="3" spans="1:7" s="12" customFormat="1" ht="21" customHeight="1">
      <c r="B3" s="761" t="s">
        <v>586</v>
      </c>
      <c r="C3" s="13" t="s">
        <v>780</v>
      </c>
      <c r="D3" s="13" t="s">
        <v>781</v>
      </c>
      <c r="E3" s="667" t="s">
        <v>782</v>
      </c>
      <c r="F3" s="13" t="s">
        <v>783</v>
      </c>
      <c r="G3" s="668" t="s">
        <v>784</v>
      </c>
    </row>
    <row r="4" spans="1:7" s="12" customFormat="1" ht="12" customHeight="1">
      <c r="B4" s="763"/>
      <c r="C4" s="49" t="s">
        <v>785</v>
      </c>
      <c r="D4" s="49" t="s">
        <v>786</v>
      </c>
      <c r="E4" s="669" t="s">
        <v>787</v>
      </c>
      <c r="F4" s="49"/>
      <c r="G4" s="670" t="s">
        <v>788</v>
      </c>
    </row>
    <row r="5" spans="1:7" s="12" customFormat="1" ht="18" customHeight="1">
      <c r="B5" s="671" t="s">
        <v>789</v>
      </c>
      <c r="C5" s="672">
        <f>SUM(C6:C9)</f>
        <v>17694432</v>
      </c>
      <c r="D5" s="672">
        <f>SUM(D6:D9)</f>
        <v>10599486</v>
      </c>
      <c r="E5" s="673"/>
      <c r="F5" s="672">
        <f>SUM(F6:F9)</f>
        <v>7088402</v>
      </c>
      <c r="G5" s="674"/>
    </row>
    <row r="6" spans="1:7" s="12" customFormat="1" ht="14.1" customHeight="1">
      <c r="B6" s="675" t="s">
        <v>122</v>
      </c>
      <c r="C6" s="676">
        <v>4716155</v>
      </c>
      <c r="D6" s="677">
        <v>3406952</v>
      </c>
      <c r="E6" s="678">
        <v>0.73</v>
      </c>
      <c r="F6" s="640">
        <v>1310855</v>
      </c>
      <c r="G6" s="679">
        <v>78.400000000000006</v>
      </c>
    </row>
    <row r="7" spans="1:7" s="12" customFormat="1" ht="14.1" customHeight="1">
      <c r="B7" s="675" t="s">
        <v>526</v>
      </c>
      <c r="C7" s="676">
        <v>5487205</v>
      </c>
      <c r="D7" s="677">
        <v>3297429</v>
      </c>
      <c r="E7" s="678">
        <v>0.6</v>
      </c>
      <c r="F7" s="640">
        <v>2186311</v>
      </c>
      <c r="G7" s="679">
        <v>81</v>
      </c>
    </row>
    <row r="8" spans="1:7" s="12" customFormat="1" ht="14.1" customHeight="1">
      <c r="B8" s="675" t="s">
        <v>124</v>
      </c>
      <c r="C8" s="676">
        <v>4560384</v>
      </c>
      <c r="D8" s="677">
        <v>2453614</v>
      </c>
      <c r="E8" s="678">
        <v>0.54</v>
      </c>
      <c r="F8" s="640">
        <v>2103890</v>
      </c>
      <c r="G8" s="679">
        <v>80.400000000000006</v>
      </c>
    </row>
    <row r="9" spans="1:7" s="12" customFormat="1" ht="14.1" customHeight="1">
      <c r="B9" s="680" t="s">
        <v>527</v>
      </c>
      <c r="C9" s="650">
        <v>2930688</v>
      </c>
      <c r="D9" s="650">
        <v>1441491</v>
      </c>
      <c r="E9" s="681">
        <v>0.495</v>
      </c>
      <c r="F9" s="650">
        <v>1487346</v>
      </c>
      <c r="G9" s="682">
        <v>77.8</v>
      </c>
    </row>
    <row r="10" spans="1:7" s="12" customFormat="1" ht="18" customHeight="1">
      <c r="B10" s="671" t="s">
        <v>790</v>
      </c>
      <c r="C10" s="683">
        <f>SUM(C11:C14)</f>
        <v>17969273</v>
      </c>
      <c r="D10" s="683">
        <f>SUM(D11:D14)</f>
        <v>10138101</v>
      </c>
      <c r="E10" s="684"/>
      <c r="F10" s="672">
        <f>SUM(F11:F14)</f>
        <v>7833973</v>
      </c>
      <c r="G10" s="685"/>
    </row>
    <row r="11" spans="1:7" s="12" customFormat="1" ht="14.1" customHeight="1">
      <c r="B11" s="675" t="s">
        <v>122</v>
      </c>
      <c r="C11" s="676">
        <v>4733442</v>
      </c>
      <c r="D11" s="677">
        <v>3199180</v>
      </c>
      <c r="E11" s="678">
        <v>0.7</v>
      </c>
      <c r="F11" s="640">
        <v>1531778</v>
      </c>
      <c r="G11" s="679">
        <v>89.6</v>
      </c>
    </row>
    <row r="12" spans="1:7" s="12" customFormat="1" ht="14.1" customHeight="1">
      <c r="B12" s="675" t="s">
        <v>526</v>
      </c>
      <c r="C12" s="676">
        <v>5617621</v>
      </c>
      <c r="D12" s="677">
        <v>3222940</v>
      </c>
      <c r="E12" s="678">
        <v>0.59</v>
      </c>
      <c r="F12" s="640">
        <v>2400106</v>
      </c>
      <c r="G12" s="679">
        <v>81.8</v>
      </c>
    </row>
    <row r="13" spans="1:7" s="12" customFormat="1" ht="14.1" customHeight="1">
      <c r="B13" s="675" t="s">
        <v>124</v>
      </c>
      <c r="C13" s="676">
        <v>4643158</v>
      </c>
      <c r="D13" s="677">
        <v>2336042</v>
      </c>
      <c r="E13" s="678">
        <v>0.53</v>
      </c>
      <c r="F13" s="640">
        <v>2304680</v>
      </c>
      <c r="G13" s="679">
        <v>80.900000000000006</v>
      </c>
    </row>
    <row r="14" spans="1:7" s="12" customFormat="1" ht="14.1" customHeight="1">
      <c r="B14" s="680" t="s">
        <v>527</v>
      </c>
      <c r="C14" s="650">
        <v>2975052</v>
      </c>
      <c r="D14" s="650">
        <v>1379939</v>
      </c>
      <c r="E14" s="681">
        <v>0.48399999999999999</v>
      </c>
      <c r="F14" s="650">
        <v>1597409</v>
      </c>
      <c r="G14" s="682">
        <v>80.2</v>
      </c>
    </row>
    <row r="15" spans="1:7" s="12" customFormat="1" ht="18" customHeight="1">
      <c r="B15" s="686" t="s">
        <v>791</v>
      </c>
      <c r="C15" s="683">
        <f>SUM(C16:C19)</f>
        <v>18068162</v>
      </c>
      <c r="D15" s="683">
        <f>SUM(D16:D19)</f>
        <v>10157920</v>
      </c>
      <c r="E15" s="684"/>
      <c r="F15" s="672">
        <f>SUM(F16:F19)</f>
        <v>7900661</v>
      </c>
      <c r="G15" s="685"/>
    </row>
    <row r="16" spans="1:7" s="12" customFormat="1" ht="14.1" customHeight="1">
      <c r="B16" s="675" t="s">
        <v>122</v>
      </c>
      <c r="C16" s="687">
        <v>4736896</v>
      </c>
      <c r="D16" s="687">
        <v>3279558</v>
      </c>
      <c r="E16" s="688">
        <v>0.7</v>
      </c>
      <c r="F16" s="640">
        <v>1449598</v>
      </c>
      <c r="G16" s="689">
        <v>87.8</v>
      </c>
    </row>
    <row r="17" spans="2:7" s="12" customFormat="1" ht="14.1" customHeight="1">
      <c r="B17" s="675" t="s">
        <v>526</v>
      </c>
      <c r="C17" s="687">
        <v>5685762</v>
      </c>
      <c r="D17" s="687">
        <v>3234984</v>
      </c>
      <c r="E17" s="688">
        <v>0.57999999999999996</v>
      </c>
      <c r="F17" s="640">
        <v>2450778</v>
      </c>
      <c r="G17" s="689">
        <v>83.2</v>
      </c>
    </row>
    <row r="18" spans="2:7" s="12" customFormat="1" ht="14.1" customHeight="1">
      <c r="B18" s="675" t="s">
        <v>124</v>
      </c>
      <c r="C18" s="687">
        <v>4621938</v>
      </c>
      <c r="D18" s="687">
        <v>2305002</v>
      </c>
      <c r="E18" s="688">
        <v>0.51</v>
      </c>
      <c r="F18" s="640">
        <v>2315095</v>
      </c>
      <c r="G18" s="689">
        <v>84.9</v>
      </c>
    </row>
    <row r="19" spans="2:7" s="12" customFormat="1" ht="14.1" customHeight="1">
      <c r="B19" s="680" t="s">
        <v>527</v>
      </c>
      <c r="C19" s="650">
        <v>3023566</v>
      </c>
      <c r="D19" s="650">
        <v>1338376</v>
      </c>
      <c r="E19" s="681">
        <v>0.47</v>
      </c>
      <c r="F19" s="650">
        <v>1685190</v>
      </c>
      <c r="G19" s="690">
        <v>77.900000000000006</v>
      </c>
    </row>
    <row r="20" spans="2:7" s="12" customFormat="1" ht="18" customHeight="1">
      <c r="B20" s="686" t="s">
        <v>792</v>
      </c>
      <c r="C20" s="683">
        <f>SUM(C21:C24)</f>
        <v>17764428</v>
      </c>
      <c r="D20" s="683">
        <f>SUM(D21:D24)</f>
        <v>10599118</v>
      </c>
      <c r="E20" s="684"/>
      <c r="F20" s="672">
        <f>SUM(F21:F24)</f>
        <v>7152732</v>
      </c>
      <c r="G20" s="685"/>
    </row>
    <row r="21" spans="2:7" s="12" customFormat="1" ht="14.1" customHeight="1">
      <c r="B21" s="675" t="s">
        <v>122</v>
      </c>
      <c r="C21" s="676">
        <v>4646268</v>
      </c>
      <c r="D21" s="677">
        <v>3308798</v>
      </c>
      <c r="E21" s="678">
        <v>0.69</v>
      </c>
      <c r="F21" s="648">
        <v>1334029</v>
      </c>
      <c r="G21" s="679">
        <v>85.6</v>
      </c>
    </row>
    <row r="22" spans="2:7" s="12" customFormat="1" ht="14.1" customHeight="1">
      <c r="B22" s="675" t="s">
        <v>526</v>
      </c>
      <c r="C22" s="676">
        <v>5615238</v>
      </c>
      <c r="D22" s="677">
        <v>3403020</v>
      </c>
      <c r="E22" s="678">
        <v>0.57999999999999996</v>
      </c>
      <c r="F22" s="648">
        <v>2208730</v>
      </c>
      <c r="G22" s="679">
        <v>82.5</v>
      </c>
    </row>
    <row r="23" spans="2:7" s="12" customFormat="1" ht="14.1" customHeight="1">
      <c r="B23" s="675" t="s">
        <v>124</v>
      </c>
      <c r="C23" s="676">
        <v>4558818</v>
      </c>
      <c r="D23" s="677">
        <v>2434753</v>
      </c>
      <c r="E23" s="678">
        <v>0.51</v>
      </c>
      <c r="F23" s="648">
        <v>2120688</v>
      </c>
      <c r="G23" s="679">
        <v>87.5</v>
      </c>
    </row>
    <row r="24" spans="2:7" s="12" customFormat="1" ht="14.1" customHeight="1">
      <c r="B24" s="680" t="s">
        <v>527</v>
      </c>
      <c r="C24" s="691">
        <v>2944104</v>
      </c>
      <c r="D24" s="691">
        <v>1452547</v>
      </c>
      <c r="E24" s="692">
        <v>0.47</v>
      </c>
      <c r="F24" s="691">
        <v>1489285</v>
      </c>
      <c r="G24" s="693">
        <v>81.3</v>
      </c>
    </row>
    <row r="25" spans="2:7" s="12" customFormat="1" ht="18" customHeight="1">
      <c r="B25" s="686" t="s">
        <v>793</v>
      </c>
      <c r="C25" s="672">
        <f>SUM(C26:C29)</f>
        <v>17004786</v>
      </c>
      <c r="D25" s="672">
        <f>SUM(D26:D29)</f>
        <v>10434673</v>
      </c>
      <c r="E25" s="673"/>
      <c r="F25" s="672">
        <f>SUM(F26:F29)</f>
        <v>6566028</v>
      </c>
      <c r="G25" s="674"/>
    </row>
    <row r="26" spans="2:7" s="12" customFormat="1" ht="14.1" customHeight="1">
      <c r="B26" s="675" t="s">
        <v>122</v>
      </c>
      <c r="C26" s="676">
        <v>4421926</v>
      </c>
      <c r="D26" s="677">
        <v>3246826</v>
      </c>
      <c r="E26" s="678">
        <v>0.71</v>
      </c>
      <c r="F26" s="648">
        <v>1175627</v>
      </c>
      <c r="G26" s="679">
        <v>88.5</v>
      </c>
    </row>
    <row r="27" spans="2:7" s="12" customFormat="1" ht="14.1" customHeight="1">
      <c r="B27" s="675" t="s">
        <v>526</v>
      </c>
      <c r="C27" s="676">
        <v>5428575</v>
      </c>
      <c r="D27" s="677">
        <v>3336306</v>
      </c>
      <c r="E27" s="678">
        <v>0.6</v>
      </c>
      <c r="F27" s="648">
        <v>2088928</v>
      </c>
      <c r="G27" s="679">
        <v>86.5</v>
      </c>
    </row>
    <row r="28" spans="2:7" s="12" customFormat="1" ht="14.1" customHeight="1">
      <c r="B28" s="675" t="s">
        <v>124</v>
      </c>
      <c r="C28" s="676">
        <v>4371278</v>
      </c>
      <c r="D28" s="677">
        <v>2419516</v>
      </c>
      <c r="E28" s="678">
        <v>0.53</v>
      </c>
      <c r="F28" s="648">
        <v>1952204</v>
      </c>
      <c r="G28" s="679">
        <v>90.6</v>
      </c>
    </row>
    <row r="29" spans="2:7" s="12" customFormat="1" ht="14.1" customHeight="1">
      <c r="B29" s="680" t="s">
        <v>527</v>
      </c>
      <c r="C29" s="691">
        <v>2783007</v>
      </c>
      <c r="D29" s="691">
        <v>1432025</v>
      </c>
      <c r="E29" s="692">
        <v>0.48399999999999999</v>
      </c>
      <c r="F29" s="691">
        <v>1349269</v>
      </c>
      <c r="G29" s="693">
        <v>86.1</v>
      </c>
    </row>
    <row r="30" spans="2:7" s="12" customFormat="1" ht="18" customHeight="1">
      <c r="B30" s="686" t="s">
        <v>794</v>
      </c>
      <c r="C30" s="672">
        <f>SUM(C31:C34)</f>
        <v>15717153</v>
      </c>
      <c r="D30" s="672">
        <f>SUM(D31:D34)</f>
        <v>9668360</v>
      </c>
      <c r="E30" s="673"/>
      <c r="F30" s="672">
        <f>SUM(F31:F34)</f>
        <v>6020880</v>
      </c>
      <c r="G30" s="674"/>
    </row>
    <row r="31" spans="2:7" s="12" customFormat="1" ht="14.1" customHeight="1">
      <c r="B31" s="675" t="s">
        <v>122</v>
      </c>
      <c r="C31" s="676">
        <v>4083951</v>
      </c>
      <c r="D31" s="677">
        <v>2973704</v>
      </c>
      <c r="E31" s="678">
        <v>0.73</v>
      </c>
      <c r="F31" s="694">
        <v>1102485</v>
      </c>
      <c r="G31" s="679">
        <v>88.6</v>
      </c>
    </row>
    <row r="32" spans="2:7" s="12" customFormat="1" ht="14.1" customHeight="1">
      <c r="B32" s="675" t="s">
        <v>526</v>
      </c>
      <c r="C32" s="676">
        <v>5100321</v>
      </c>
      <c r="D32" s="677">
        <v>3098677</v>
      </c>
      <c r="E32" s="678">
        <v>0.61</v>
      </c>
      <c r="F32" s="694">
        <v>1997138</v>
      </c>
      <c r="G32" s="679">
        <v>88.5</v>
      </c>
    </row>
    <row r="33" spans="2:8" s="12" customFormat="1" ht="14.1" customHeight="1">
      <c r="B33" s="675" t="s">
        <v>124</v>
      </c>
      <c r="C33" s="676">
        <v>4008014</v>
      </c>
      <c r="D33" s="677">
        <v>2258266</v>
      </c>
      <c r="E33" s="678">
        <v>0.55000000000000004</v>
      </c>
      <c r="F33" s="694">
        <v>1742130</v>
      </c>
      <c r="G33" s="679">
        <v>90.6</v>
      </c>
    </row>
    <row r="34" spans="2:8" s="12" customFormat="1" ht="14.1" customHeight="1">
      <c r="B34" s="680" t="s">
        <v>527</v>
      </c>
      <c r="C34" s="691">
        <v>2524867</v>
      </c>
      <c r="D34" s="691">
        <v>1337713</v>
      </c>
      <c r="E34" s="692">
        <v>0.51300000000000001</v>
      </c>
      <c r="F34" s="691">
        <v>1179127</v>
      </c>
      <c r="G34" s="693">
        <v>88.1</v>
      </c>
    </row>
    <row r="35" spans="2:8" s="36" customFormat="1" ht="18" customHeight="1">
      <c r="B35" s="686" t="s">
        <v>795</v>
      </c>
      <c r="C35" s="683">
        <f>SUM(C36:C39)</f>
        <v>15726089</v>
      </c>
      <c r="D35" s="683">
        <f>SUM(D36:D39)</f>
        <v>9783368</v>
      </c>
      <c r="E35" s="684"/>
      <c r="F35" s="683">
        <f>SUM(F36:F39)</f>
        <v>5996092</v>
      </c>
      <c r="G35" s="685"/>
    </row>
    <row r="36" spans="2:8" s="12" customFormat="1" ht="14.1" customHeight="1">
      <c r="B36" s="675" t="s">
        <v>122</v>
      </c>
      <c r="C36" s="648">
        <v>4024654</v>
      </c>
      <c r="D36" s="648">
        <v>2965915</v>
      </c>
      <c r="E36" s="695">
        <v>0.73</v>
      </c>
      <c r="F36" s="694">
        <v>1061316</v>
      </c>
      <c r="G36" s="696">
        <v>88.9</v>
      </c>
    </row>
    <row r="37" spans="2:8" s="12" customFormat="1" ht="14.1" customHeight="1">
      <c r="B37" s="675" t="s">
        <v>526</v>
      </c>
      <c r="C37" s="648">
        <v>5223624</v>
      </c>
      <c r="D37" s="648">
        <v>3165215</v>
      </c>
      <c r="E37" s="695">
        <v>0.61</v>
      </c>
      <c r="F37" s="694">
        <v>2058409</v>
      </c>
      <c r="G37" s="696">
        <v>86.9</v>
      </c>
    </row>
    <row r="38" spans="2:8" s="12" customFormat="1" ht="14.1" customHeight="1">
      <c r="B38" s="675" t="s">
        <v>124</v>
      </c>
      <c r="C38" s="648">
        <v>3962284</v>
      </c>
      <c r="D38" s="648">
        <v>2304064</v>
      </c>
      <c r="E38" s="695">
        <v>0.56999999999999995</v>
      </c>
      <c r="F38" s="694">
        <v>1709014</v>
      </c>
      <c r="G38" s="696">
        <v>88.3</v>
      </c>
    </row>
    <row r="39" spans="2:8" s="12" customFormat="1" ht="14.1" customHeight="1">
      <c r="B39" s="680" t="s">
        <v>527</v>
      </c>
      <c r="C39" s="691">
        <v>2515527</v>
      </c>
      <c r="D39" s="691">
        <v>1348174</v>
      </c>
      <c r="E39" s="692">
        <v>0.53</v>
      </c>
      <c r="F39" s="691">
        <v>1167353</v>
      </c>
      <c r="G39" s="693">
        <v>92.5</v>
      </c>
    </row>
    <row r="40" spans="2:8" s="36" customFormat="1" ht="18" customHeight="1">
      <c r="B40" s="697" t="s">
        <v>796</v>
      </c>
      <c r="C40" s="656">
        <v>15742640</v>
      </c>
      <c r="D40" s="656">
        <v>10337779</v>
      </c>
      <c r="E40" s="698">
        <v>0.63</v>
      </c>
      <c r="F40" s="656">
        <v>5411672</v>
      </c>
      <c r="G40" s="699">
        <v>90.9</v>
      </c>
    </row>
    <row r="41" spans="2:8" s="36" customFormat="1" ht="18" customHeight="1">
      <c r="B41" s="697" t="s">
        <v>797</v>
      </c>
      <c r="C41" s="656">
        <v>14976597</v>
      </c>
      <c r="D41" s="656">
        <v>10953475</v>
      </c>
      <c r="E41" s="698">
        <v>0.67</v>
      </c>
      <c r="F41" s="656">
        <v>5550271</v>
      </c>
      <c r="G41" s="699">
        <v>92.9</v>
      </c>
    </row>
    <row r="42" spans="2:8" s="36" customFormat="1" ht="18" customHeight="1">
      <c r="B42" s="655" t="s">
        <v>798</v>
      </c>
      <c r="C42" s="656">
        <v>14969269</v>
      </c>
      <c r="D42" s="656">
        <v>11314359</v>
      </c>
      <c r="E42" s="698">
        <v>0.72</v>
      </c>
      <c r="F42" s="656">
        <v>5323659</v>
      </c>
      <c r="G42" s="699">
        <v>95.3</v>
      </c>
    </row>
    <row r="43" spans="2:8" s="36" customFormat="1" ht="18" customHeight="1">
      <c r="B43" s="655" t="s">
        <v>799</v>
      </c>
      <c r="C43" s="656">
        <v>15100809</v>
      </c>
      <c r="D43" s="656">
        <v>11470438</v>
      </c>
      <c r="E43" s="698">
        <v>0.75</v>
      </c>
      <c r="F43" s="656">
        <v>5356671</v>
      </c>
      <c r="G43" s="699">
        <v>93.6</v>
      </c>
    </row>
    <row r="44" spans="2:8" s="36" customFormat="1" ht="18" customHeight="1">
      <c r="B44" s="655" t="s">
        <v>800</v>
      </c>
      <c r="C44" s="656">
        <v>15192584</v>
      </c>
      <c r="D44" s="656">
        <v>11056733</v>
      </c>
      <c r="E44" s="698">
        <v>0.75</v>
      </c>
      <c r="F44" s="656">
        <v>5856040</v>
      </c>
      <c r="G44" s="699">
        <v>92.9</v>
      </c>
    </row>
    <row r="45" spans="2:8" s="36" customFormat="1" ht="18" customHeight="1">
      <c r="B45" s="655" t="s">
        <v>801</v>
      </c>
      <c r="C45" s="656">
        <v>15126424</v>
      </c>
      <c r="D45" s="656">
        <v>9966614</v>
      </c>
      <c r="E45" s="698">
        <v>0.72</v>
      </c>
      <c r="F45" s="656">
        <v>6792004</v>
      </c>
      <c r="G45" s="699">
        <v>86.4</v>
      </c>
      <c r="H45" s="406"/>
    </row>
    <row r="46" spans="2:8" s="36" customFormat="1" ht="18" customHeight="1">
      <c r="B46" s="655" t="s">
        <v>802</v>
      </c>
      <c r="C46" s="656">
        <v>15149861</v>
      </c>
      <c r="D46" s="656">
        <v>10267230</v>
      </c>
      <c r="E46" s="698">
        <v>0.69</v>
      </c>
      <c r="F46" s="656">
        <v>7018360</v>
      </c>
      <c r="G46" s="699">
        <v>88.8</v>
      </c>
      <c r="H46" s="406"/>
    </row>
    <row r="47" spans="2:8" s="36" customFormat="1" ht="18" customHeight="1">
      <c r="B47" s="655" t="s">
        <v>803</v>
      </c>
      <c r="C47" s="656">
        <v>14998992</v>
      </c>
      <c r="D47" s="656">
        <v>9973925</v>
      </c>
      <c r="E47" s="698">
        <v>0.67</v>
      </c>
      <c r="F47" s="656">
        <v>7131407</v>
      </c>
      <c r="G47" s="699">
        <v>88.3</v>
      </c>
      <c r="H47" s="406"/>
    </row>
    <row r="48" spans="2:8" s="36" customFormat="1" ht="18" customHeight="1">
      <c r="B48" s="655" t="s">
        <v>804</v>
      </c>
      <c r="C48" s="656">
        <v>14988015</v>
      </c>
      <c r="D48" s="656">
        <v>10293314</v>
      </c>
      <c r="E48" s="698">
        <v>0.68</v>
      </c>
      <c r="F48" s="656">
        <v>6886111</v>
      </c>
      <c r="G48" s="699">
        <v>89.2</v>
      </c>
      <c r="H48" s="406"/>
    </row>
    <row r="49" spans="2:8" s="36" customFormat="1" ht="18" customHeight="1">
      <c r="B49" s="655" t="s">
        <v>805</v>
      </c>
      <c r="C49" s="656">
        <v>15260329</v>
      </c>
      <c r="D49" s="656">
        <v>10358708</v>
      </c>
      <c r="E49" s="698">
        <v>0.68</v>
      </c>
      <c r="F49" s="656">
        <v>6757528</v>
      </c>
      <c r="G49" s="699">
        <v>92</v>
      </c>
      <c r="H49" s="406"/>
    </row>
    <row r="50" spans="2:8" s="36" customFormat="1" ht="18" customHeight="1">
      <c r="B50" s="655" t="s">
        <v>806</v>
      </c>
      <c r="C50" s="656">
        <v>16063225</v>
      </c>
      <c r="D50" s="656">
        <v>10718625</v>
      </c>
      <c r="E50" s="698">
        <v>0.68</v>
      </c>
      <c r="F50" s="656">
        <v>6814843</v>
      </c>
      <c r="G50" s="699">
        <v>88.8</v>
      </c>
      <c r="H50" s="406"/>
    </row>
    <row r="51" spans="2:8" s="36" customFormat="1" ht="18" customHeight="1">
      <c r="B51" s="655" t="s">
        <v>807</v>
      </c>
      <c r="C51" s="656">
        <v>16675054</v>
      </c>
      <c r="D51" s="656">
        <v>11048120</v>
      </c>
      <c r="E51" s="698">
        <v>0.67</v>
      </c>
      <c r="F51" s="656">
        <v>6581710</v>
      </c>
      <c r="G51" s="699">
        <v>91.2</v>
      </c>
      <c r="H51" s="406"/>
    </row>
    <row r="52" spans="2:8" s="12" customFormat="1" ht="15" customHeight="1">
      <c r="B52" s="661" t="s">
        <v>808</v>
      </c>
      <c r="C52" s="661"/>
      <c r="E52" s="662"/>
      <c r="G52" s="660" t="s">
        <v>809</v>
      </c>
    </row>
    <row r="53" spans="2:8">
      <c r="B53" s="4"/>
      <c r="C53" s="700"/>
      <c r="D53" s="700"/>
      <c r="F53" s="4"/>
    </row>
  </sheetData>
  <mergeCells count="1">
    <mergeCell ref="B3:B4"/>
  </mergeCells>
  <phoneticPr fontId="4"/>
  <pageMargins left="0.59055118110236227" right="0.59055118110236227" top="0.78740157480314965" bottom="0.78740157480314965" header="0.39370078740157483" footer="0.39370078740157483"/>
  <pageSetup paperSize="9" scale="96" orientation="portrait" cellComments="asDisplayed" r:id="rId1"/>
  <headerFooter alignWithMargins="0">
    <oddHeader>&amp;R20.行  財  政</oddHeader>
    <oddFooter>&amp;C-155-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zoomScaleNormal="100" zoomScaleSheetLayoutView="100" workbookViewId="0"/>
  </sheetViews>
  <sheetFormatPr defaultRowHeight="11.25"/>
  <cols>
    <col min="1" max="1" width="3.625" style="2" customWidth="1"/>
    <col min="2" max="2" width="3.125" style="2" customWidth="1"/>
    <col min="3" max="3" width="2.625" style="2" customWidth="1"/>
    <col min="4" max="4" width="15.625" style="2" customWidth="1"/>
    <col min="5" max="5" width="2.625" style="2" customWidth="1"/>
    <col min="6" max="7" width="15.625" style="2" customWidth="1"/>
    <col min="8" max="8" width="15.625" style="28" customWidth="1"/>
    <col min="9" max="9" width="15.625" style="2" customWidth="1"/>
    <col min="10" max="16384" width="9" style="2"/>
  </cols>
  <sheetData>
    <row r="1" spans="1:10" s="12" customFormat="1" ht="30" customHeight="1">
      <c r="A1" s="1" t="s">
        <v>810</v>
      </c>
      <c r="B1" s="1"/>
      <c r="C1" s="1"/>
      <c r="F1" s="661"/>
      <c r="G1" s="661"/>
      <c r="H1" s="662"/>
      <c r="I1" s="661"/>
    </row>
    <row r="2" spans="1:10" s="12" customFormat="1" ht="18" customHeight="1">
      <c r="A2" s="6"/>
      <c r="B2" s="6"/>
      <c r="C2" s="6"/>
      <c r="D2" s="10"/>
      <c r="E2" s="10"/>
      <c r="F2" s="664"/>
      <c r="G2" s="664"/>
      <c r="H2" s="665"/>
      <c r="I2" s="303" t="s">
        <v>811</v>
      </c>
    </row>
    <row r="3" spans="1:10" s="12" customFormat="1" ht="19.5" customHeight="1">
      <c r="B3" s="950" t="s">
        <v>586</v>
      </c>
      <c r="C3" s="951"/>
      <c r="D3" s="951"/>
      <c r="E3" s="952"/>
      <c r="F3" s="702" t="s">
        <v>812</v>
      </c>
      <c r="G3" s="702" t="s">
        <v>813</v>
      </c>
      <c r="H3" s="702" t="s">
        <v>814</v>
      </c>
      <c r="I3" s="702" t="s">
        <v>815</v>
      </c>
    </row>
    <row r="4" spans="1:10" s="12" customFormat="1" ht="19.5" customHeight="1">
      <c r="B4" s="953"/>
      <c r="C4" s="954"/>
      <c r="D4" s="954"/>
      <c r="E4" s="955"/>
      <c r="F4" s="703" t="s">
        <v>816</v>
      </c>
      <c r="G4" s="703" t="s">
        <v>817</v>
      </c>
      <c r="H4" s="703" t="s">
        <v>818</v>
      </c>
      <c r="I4" s="703" t="s">
        <v>816</v>
      </c>
    </row>
    <row r="5" spans="1:10" ht="23.25" hidden="1" customHeight="1">
      <c r="B5" s="946" t="s">
        <v>650</v>
      </c>
      <c r="C5" s="947"/>
      <c r="D5" s="948"/>
      <c r="E5" s="949"/>
      <c r="F5" s="704" t="s">
        <v>617</v>
      </c>
      <c r="G5" s="704" t="s">
        <v>617</v>
      </c>
      <c r="H5" s="704" t="s">
        <v>617</v>
      </c>
      <c r="I5" s="705">
        <f>SUM(I6:I11)</f>
        <v>68666742</v>
      </c>
      <c r="J5" s="706"/>
    </row>
    <row r="6" spans="1:10" ht="22.5" hidden="1" customHeight="1">
      <c r="B6" s="117"/>
      <c r="C6" s="707"/>
      <c r="D6" s="708" t="s">
        <v>819</v>
      </c>
      <c r="E6" s="709"/>
      <c r="F6" s="956"/>
      <c r="G6" s="956"/>
      <c r="H6" s="956"/>
      <c r="I6" s="710">
        <v>29542923</v>
      </c>
    </row>
    <row r="7" spans="1:10" ht="21" hidden="1" customHeight="1">
      <c r="B7" s="117"/>
      <c r="C7" s="711"/>
      <c r="D7" s="712" t="s">
        <v>820</v>
      </c>
      <c r="E7" s="713"/>
      <c r="F7" s="957"/>
      <c r="G7" s="957"/>
      <c r="H7" s="957"/>
      <c r="I7" s="714">
        <v>589279</v>
      </c>
    </row>
    <row r="8" spans="1:10" ht="21" hidden="1" customHeight="1">
      <c r="B8" s="117"/>
      <c r="C8" s="711"/>
      <c r="D8" s="712" t="s">
        <v>821</v>
      </c>
      <c r="E8" s="713"/>
      <c r="F8" s="957"/>
      <c r="G8" s="957"/>
      <c r="H8" s="957"/>
      <c r="I8" s="714">
        <v>5404962</v>
      </c>
    </row>
    <row r="9" spans="1:10" ht="21" hidden="1" customHeight="1">
      <c r="B9" s="117"/>
      <c r="C9" s="711"/>
      <c r="D9" s="712" t="s">
        <v>822</v>
      </c>
      <c r="E9" s="713"/>
      <c r="F9" s="957"/>
      <c r="G9" s="957"/>
      <c r="H9" s="957"/>
      <c r="I9" s="714">
        <v>29440162</v>
      </c>
      <c r="J9" s="706"/>
    </row>
    <row r="10" spans="1:10" ht="21" hidden="1" customHeight="1">
      <c r="B10" s="117"/>
      <c r="C10" s="711"/>
      <c r="D10" s="715" t="s">
        <v>823</v>
      </c>
      <c r="E10" s="713"/>
      <c r="F10" s="957"/>
      <c r="G10" s="957"/>
      <c r="H10" s="957"/>
      <c r="I10" s="714">
        <v>348416</v>
      </c>
      <c r="J10" s="706"/>
    </row>
    <row r="11" spans="1:10" ht="21" hidden="1" customHeight="1">
      <c r="B11" s="122"/>
      <c r="C11" s="716"/>
      <c r="D11" s="717" t="s">
        <v>824</v>
      </c>
      <c r="E11" s="718"/>
      <c r="F11" s="958"/>
      <c r="G11" s="958"/>
      <c r="H11" s="958"/>
      <c r="I11" s="719">
        <v>3341000</v>
      </c>
    </row>
    <row r="12" spans="1:10" ht="24" hidden="1" customHeight="1">
      <c r="B12" s="946" t="s">
        <v>651</v>
      </c>
      <c r="C12" s="947"/>
      <c r="D12" s="948"/>
      <c r="E12" s="949"/>
      <c r="F12" s="704">
        <f>SUM(F13:F18)</f>
        <v>68666742</v>
      </c>
      <c r="G12" s="704">
        <f>SUM(G13:G18)</f>
        <v>8277200</v>
      </c>
      <c r="H12" s="704">
        <f>SUM(H13:H18)</f>
        <v>4323228</v>
      </c>
      <c r="I12" s="704">
        <f>SUM(I13:I18)</f>
        <v>72620714</v>
      </c>
    </row>
    <row r="13" spans="1:10" ht="21" hidden="1" customHeight="1">
      <c r="B13" s="117"/>
      <c r="C13" s="707"/>
      <c r="D13" s="708" t="s">
        <v>819</v>
      </c>
      <c r="E13" s="709"/>
      <c r="F13" s="720">
        <v>29542923</v>
      </c>
      <c r="G13" s="721">
        <v>5908500</v>
      </c>
      <c r="H13" s="721">
        <v>2551784</v>
      </c>
      <c r="I13" s="722">
        <f>F13+G13-H13</f>
        <v>32899639</v>
      </c>
    </row>
    <row r="14" spans="1:10" ht="21" hidden="1" customHeight="1">
      <c r="B14" s="117"/>
      <c r="C14" s="711"/>
      <c r="D14" s="712" t="s">
        <v>820</v>
      </c>
      <c r="E14" s="713"/>
      <c r="F14" s="723">
        <f>+I7</f>
        <v>589279</v>
      </c>
      <c r="G14" s="723">
        <v>0</v>
      </c>
      <c r="H14" s="723">
        <v>116630</v>
      </c>
      <c r="I14" s="714">
        <v>472649</v>
      </c>
    </row>
    <row r="15" spans="1:10" ht="21" hidden="1" customHeight="1">
      <c r="B15" s="117"/>
      <c r="C15" s="711"/>
      <c r="D15" s="712" t="s">
        <v>821</v>
      </c>
      <c r="E15" s="713"/>
      <c r="F15" s="723">
        <v>5404962</v>
      </c>
      <c r="G15" s="723">
        <v>28100</v>
      </c>
      <c r="H15" s="723">
        <v>252735</v>
      </c>
      <c r="I15" s="714">
        <v>5180328</v>
      </c>
    </row>
    <row r="16" spans="1:10" ht="21" hidden="1" customHeight="1">
      <c r="B16" s="117"/>
      <c r="C16" s="711"/>
      <c r="D16" s="712" t="s">
        <v>822</v>
      </c>
      <c r="E16" s="713"/>
      <c r="F16" s="723">
        <v>29440162</v>
      </c>
      <c r="G16" s="723">
        <v>1894300</v>
      </c>
      <c r="H16" s="723">
        <v>1353771</v>
      </c>
      <c r="I16" s="714">
        <v>29980691</v>
      </c>
    </row>
    <row r="17" spans="2:10" ht="21" hidden="1" customHeight="1">
      <c r="B17" s="117"/>
      <c r="C17" s="711"/>
      <c r="D17" s="715" t="s">
        <v>823</v>
      </c>
      <c r="E17" s="713"/>
      <c r="F17" s="723">
        <v>348416</v>
      </c>
      <c r="G17" s="723">
        <v>0</v>
      </c>
      <c r="H17" s="723">
        <v>32676</v>
      </c>
      <c r="I17" s="714">
        <v>315739</v>
      </c>
      <c r="J17" s="706"/>
    </row>
    <row r="18" spans="2:10" ht="21" hidden="1" customHeight="1">
      <c r="B18" s="122"/>
      <c r="C18" s="716"/>
      <c r="D18" s="717" t="s">
        <v>824</v>
      </c>
      <c r="E18" s="718"/>
      <c r="F18" s="724">
        <v>3341000</v>
      </c>
      <c r="G18" s="724">
        <v>446300</v>
      </c>
      <c r="H18" s="724">
        <v>15632</v>
      </c>
      <c r="I18" s="719">
        <v>3771668</v>
      </c>
    </row>
    <row r="19" spans="2:10" ht="24" hidden="1" customHeight="1">
      <c r="B19" s="946" t="s">
        <v>652</v>
      </c>
      <c r="C19" s="947"/>
      <c r="D19" s="948"/>
      <c r="E19" s="949"/>
      <c r="F19" s="704">
        <f>SUM(F20:F25)</f>
        <v>72620714</v>
      </c>
      <c r="G19" s="704">
        <f>SUM(G20:G25)</f>
        <v>5224339</v>
      </c>
      <c r="H19" s="704">
        <f>SUM(H20:H25)</f>
        <v>5697844</v>
      </c>
      <c r="I19" s="704">
        <f>SUM(I20:I25)</f>
        <v>72147209</v>
      </c>
    </row>
    <row r="20" spans="2:10" ht="21" hidden="1" customHeight="1">
      <c r="B20" s="117"/>
      <c r="C20" s="707"/>
      <c r="D20" s="725" t="s">
        <v>819</v>
      </c>
      <c r="E20" s="726"/>
      <c r="F20" s="720">
        <v>32899639</v>
      </c>
      <c r="G20" s="721">
        <v>2264339</v>
      </c>
      <c r="H20" s="721">
        <v>2750204</v>
      </c>
      <c r="I20" s="722">
        <f>F20+G20-H20</f>
        <v>32413774</v>
      </c>
    </row>
    <row r="21" spans="2:10" ht="21" hidden="1" customHeight="1">
      <c r="B21" s="117"/>
      <c r="C21" s="711"/>
      <c r="D21" s="712" t="s">
        <v>820</v>
      </c>
      <c r="E21" s="713"/>
      <c r="F21" s="723">
        <v>472649</v>
      </c>
      <c r="G21" s="723">
        <v>0</v>
      </c>
      <c r="H21" s="723">
        <v>90949</v>
      </c>
      <c r="I21" s="714">
        <v>381700</v>
      </c>
    </row>
    <row r="22" spans="2:10" ht="21" hidden="1" customHeight="1">
      <c r="B22" s="117"/>
      <c r="C22" s="711"/>
      <c r="D22" s="712" t="s">
        <v>821</v>
      </c>
      <c r="E22" s="713"/>
      <c r="F22" s="723">
        <v>5180328</v>
      </c>
      <c r="G22" s="723">
        <v>119500</v>
      </c>
      <c r="H22" s="723">
        <v>283761</v>
      </c>
      <c r="I22" s="714">
        <v>5016067</v>
      </c>
    </row>
    <row r="23" spans="2:10" ht="21" hidden="1" customHeight="1">
      <c r="B23" s="117"/>
      <c r="C23" s="711"/>
      <c r="D23" s="712" t="s">
        <v>822</v>
      </c>
      <c r="E23" s="713"/>
      <c r="F23" s="723">
        <v>29980691</v>
      </c>
      <c r="G23" s="723">
        <v>2821500</v>
      </c>
      <c r="H23" s="723">
        <v>2354734</v>
      </c>
      <c r="I23" s="714">
        <v>30447457</v>
      </c>
    </row>
    <row r="24" spans="2:10" ht="21" hidden="1" customHeight="1">
      <c r="B24" s="117"/>
      <c r="C24" s="711"/>
      <c r="D24" s="715" t="s">
        <v>823</v>
      </c>
      <c r="E24" s="713"/>
      <c r="F24" s="723">
        <v>315739</v>
      </c>
      <c r="G24" s="723">
        <v>0</v>
      </c>
      <c r="H24" s="723">
        <v>33485</v>
      </c>
      <c r="I24" s="714">
        <v>282254</v>
      </c>
    </row>
    <row r="25" spans="2:10" ht="21" hidden="1" customHeight="1">
      <c r="B25" s="122"/>
      <c r="C25" s="716"/>
      <c r="D25" s="717" t="s">
        <v>824</v>
      </c>
      <c r="E25" s="718"/>
      <c r="F25" s="724">
        <v>3771668</v>
      </c>
      <c r="G25" s="724">
        <v>19000</v>
      </c>
      <c r="H25" s="724">
        <v>184711</v>
      </c>
      <c r="I25" s="719">
        <v>3605957</v>
      </c>
    </row>
    <row r="26" spans="2:10" ht="24" hidden="1" customHeight="1">
      <c r="B26" s="946" t="s">
        <v>653</v>
      </c>
      <c r="C26" s="947"/>
      <c r="D26" s="948"/>
      <c r="E26" s="949"/>
      <c r="F26" s="704">
        <f>SUM(F27:F31)</f>
        <v>72147209</v>
      </c>
      <c r="G26" s="704">
        <f>SUM(G27:G31)</f>
        <v>5656081</v>
      </c>
      <c r="H26" s="704">
        <f>SUM(H27:H31)</f>
        <v>7298294</v>
      </c>
      <c r="I26" s="704">
        <f>SUM(I27:I31)</f>
        <v>70504996</v>
      </c>
    </row>
    <row r="27" spans="2:10" ht="21" hidden="1" customHeight="1">
      <c r="B27" s="117"/>
      <c r="C27" s="707"/>
      <c r="D27" s="725" t="s">
        <v>819</v>
      </c>
      <c r="E27" s="726"/>
      <c r="F27" s="720">
        <v>32795473</v>
      </c>
      <c r="G27" s="721">
        <v>2160781</v>
      </c>
      <c r="H27" s="721">
        <v>2868083</v>
      </c>
      <c r="I27" s="722">
        <v>32088171</v>
      </c>
    </row>
    <row r="28" spans="2:10" ht="21" hidden="1" customHeight="1">
      <c r="B28" s="117"/>
      <c r="C28" s="711"/>
      <c r="D28" s="712" t="s">
        <v>821</v>
      </c>
      <c r="E28" s="713"/>
      <c r="F28" s="723">
        <v>5016067</v>
      </c>
      <c r="G28" s="723">
        <v>225600</v>
      </c>
      <c r="H28" s="723">
        <v>856352</v>
      </c>
      <c r="I28" s="714">
        <v>4385315</v>
      </c>
    </row>
    <row r="29" spans="2:10" ht="21" hidden="1" customHeight="1">
      <c r="B29" s="117"/>
      <c r="C29" s="711"/>
      <c r="D29" s="712" t="s">
        <v>822</v>
      </c>
      <c r="E29" s="713"/>
      <c r="F29" s="723">
        <v>30447457</v>
      </c>
      <c r="G29" s="723">
        <v>3256700</v>
      </c>
      <c r="H29" s="723">
        <v>3327066</v>
      </c>
      <c r="I29" s="714">
        <v>30377091</v>
      </c>
    </row>
    <row r="30" spans="2:10" ht="21" hidden="1" customHeight="1">
      <c r="B30" s="117"/>
      <c r="C30" s="711"/>
      <c r="D30" s="715" t="s">
        <v>823</v>
      </c>
      <c r="E30" s="713"/>
      <c r="F30" s="723">
        <v>282255</v>
      </c>
      <c r="G30" s="723">
        <v>0</v>
      </c>
      <c r="H30" s="723">
        <v>32654</v>
      </c>
      <c r="I30" s="714">
        <v>249601</v>
      </c>
    </row>
    <row r="31" spans="2:10" ht="21" hidden="1" customHeight="1">
      <c r="B31" s="122"/>
      <c r="C31" s="716"/>
      <c r="D31" s="717" t="s">
        <v>824</v>
      </c>
      <c r="E31" s="718"/>
      <c r="F31" s="724">
        <v>3605957</v>
      </c>
      <c r="G31" s="724">
        <v>13000</v>
      </c>
      <c r="H31" s="724">
        <v>214139</v>
      </c>
      <c r="I31" s="719">
        <v>3404818</v>
      </c>
    </row>
    <row r="32" spans="2:10" ht="24" hidden="1" customHeight="1">
      <c r="B32" s="946" t="s">
        <v>654</v>
      </c>
      <c r="C32" s="947"/>
      <c r="D32" s="948"/>
      <c r="E32" s="949"/>
      <c r="F32" s="704">
        <f>SUM(F33:F37)</f>
        <v>70504996</v>
      </c>
      <c r="G32" s="704">
        <f>SUM(G33:G37)</f>
        <v>5867535</v>
      </c>
      <c r="H32" s="704">
        <f>SUM(H33:H37)</f>
        <v>7168477</v>
      </c>
      <c r="I32" s="704">
        <f>SUM(I33:I37)</f>
        <v>69204054</v>
      </c>
    </row>
    <row r="33" spans="2:9" ht="18" hidden="1" customHeight="1">
      <c r="B33" s="117"/>
      <c r="C33" s="707"/>
      <c r="D33" s="725" t="s">
        <v>819</v>
      </c>
      <c r="E33" s="726"/>
      <c r="F33" s="720">
        <v>32088171</v>
      </c>
      <c r="G33" s="721">
        <v>2328335</v>
      </c>
      <c r="H33" s="721">
        <v>3092333</v>
      </c>
      <c r="I33" s="722">
        <f>F33+G33-H33</f>
        <v>31324173</v>
      </c>
    </row>
    <row r="34" spans="2:9" ht="18" hidden="1" customHeight="1">
      <c r="B34" s="117"/>
      <c r="C34" s="711"/>
      <c r="D34" s="712" t="s">
        <v>825</v>
      </c>
      <c r="E34" s="713"/>
      <c r="F34" s="723">
        <v>4385315</v>
      </c>
      <c r="G34" s="723">
        <v>627900</v>
      </c>
      <c r="H34" s="723">
        <v>732095</v>
      </c>
      <c r="I34" s="714">
        <v>4281120</v>
      </c>
    </row>
    <row r="35" spans="2:9" ht="18" hidden="1" customHeight="1">
      <c r="B35" s="117"/>
      <c r="C35" s="711"/>
      <c r="D35" s="712" t="s">
        <v>826</v>
      </c>
      <c r="E35" s="713"/>
      <c r="F35" s="723">
        <v>30377091</v>
      </c>
      <c r="G35" s="723">
        <v>2911300</v>
      </c>
      <c r="H35" s="723">
        <v>3096301</v>
      </c>
      <c r="I35" s="714">
        <v>30192090</v>
      </c>
    </row>
    <row r="36" spans="2:9" ht="18" hidden="1" customHeight="1">
      <c r="B36" s="117"/>
      <c r="C36" s="711"/>
      <c r="D36" s="715" t="s">
        <v>827</v>
      </c>
      <c r="E36" s="713"/>
      <c r="F36" s="723">
        <v>249601</v>
      </c>
      <c r="G36" s="723">
        <v>0</v>
      </c>
      <c r="H36" s="723">
        <v>27354</v>
      </c>
      <c r="I36" s="714">
        <v>222247</v>
      </c>
    </row>
    <row r="37" spans="2:9" ht="18" hidden="1" customHeight="1">
      <c r="B37" s="122"/>
      <c r="C37" s="716"/>
      <c r="D37" s="717" t="s">
        <v>828</v>
      </c>
      <c r="E37" s="718"/>
      <c r="F37" s="724">
        <v>3404818</v>
      </c>
      <c r="G37" s="724">
        <v>0</v>
      </c>
      <c r="H37" s="724">
        <v>220394</v>
      </c>
      <c r="I37" s="719">
        <v>3184424</v>
      </c>
    </row>
    <row r="38" spans="2:9" ht="24" hidden="1" customHeight="1">
      <c r="B38" s="946" t="s">
        <v>655</v>
      </c>
      <c r="C38" s="947"/>
      <c r="D38" s="948"/>
      <c r="E38" s="949"/>
      <c r="F38" s="704">
        <f>SUM(F39:F43)</f>
        <v>69204054</v>
      </c>
      <c r="G38" s="704">
        <f>SUM(G39:G43)</f>
        <v>4890800</v>
      </c>
      <c r="H38" s="704">
        <f>SUM(H39:H43)</f>
        <v>5338181</v>
      </c>
      <c r="I38" s="704">
        <f>SUM(I39:I43)</f>
        <v>68756573</v>
      </c>
    </row>
    <row r="39" spans="2:9" ht="18" hidden="1" customHeight="1">
      <c r="B39" s="117"/>
      <c r="C39" s="707"/>
      <c r="D39" s="725" t="s">
        <v>819</v>
      </c>
      <c r="E39" s="726"/>
      <c r="F39" s="720">
        <v>31324173</v>
      </c>
      <c r="G39" s="721">
        <v>3470500</v>
      </c>
      <c r="H39" s="721">
        <v>3195653</v>
      </c>
      <c r="I39" s="722">
        <v>31599020</v>
      </c>
    </row>
    <row r="40" spans="2:9" ht="18" hidden="1" customHeight="1">
      <c r="B40" s="117"/>
      <c r="C40" s="711"/>
      <c r="D40" s="712" t="s">
        <v>825</v>
      </c>
      <c r="E40" s="713"/>
      <c r="F40" s="723">
        <f>I34</f>
        <v>4281120</v>
      </c>
      <c r="G40" s="723">
        <v>141000</v>
      </c>
      <c r="H40" s="723">
        <v>258992</v>
      </c>
      <c r="I40" s="714">
        <f>F40+G40-H40</f>
        <v>4163128</v>
      </c>
    </row>
    <row r="41" spans="2:9" ht="18" hidden="1" customHeight="1">
      <c r="B41" s="117"/>
      <c r="C41" s="711"/>
      <c r="D41" s="712" t="s">
        <v>826</v>
      </c>
      <c r="E41" s="713"/>
      <c r="F41" s="723">
        <f>I35</f>
        <v>30192090</v>
      </c>
      <c r="G41" s="723">
        <v>1251300</v>
      </c>
      <c r="H41" s="723">
        <v>1634788</v>
      </c>
      <c r="I41" s="714">
        <v>29808502</v>
      </c>
    </row>
    <row r="42" spans="2:9" ht="18" hidden="1" customHeight="1">
      <c r="B42" s="117"/>
      <c r="C42" s="711"/>
      <c r="D42" s="715" t="s">
        <v>827</v>
      </c>
      <c r="E42" s="713"/>
      <c r="F42" s="723">
        <f>I36</f>
        <v>222247</v>
      </c>
      <c r="G42" s="723">
        <v>0</v>
      </c>
      <c r="H42" s="723">
        <v>26044</v>
      </c>
      <c r="I42" s="714">
        <v>196203</v>
      </c>
    </row>
    <row r="43" spans="2:9" ht="18" hidden="1" customHeight="1">
      <c r="B43" s="122"/>
      <c r="C43" s="716"/>
      <c r="D43" s="717" t="s">
        <v>828</v>
      </c>
      <c r="E43" s="718"/>
      <c r="F43" s="724">
        <v>3184424</v>
      </c>
      <c r="G43" s="724">
        <v>28000</v>
      </c>
      <c r="H43" s="724">
        <v>222704</v>
      </c>
      <c r="I43" s="719">
        <v>2989720</v>
      </c>
    </row>
    <row r="44" spans="2:9" ht="24" customHeight="1">
      <c r="B44" s="946" t="s">
        <v>656</v>
      </c>
      <c r="C44" s="947"/>
      <c r="D44" s="948"/>
      <c r="E44" s="949"/>
      <c r="F44" s="704">
        <f>SUM(F45:F49)</f>
        <v>68756673</v>
      </c>
      <c r="G44" s="704">
        <f>SUM(G45:G49)</f>
        <v>4969600</v>
      </c>
      <c r="H44" s="704">
        <f>SUM(H45:H49)</f>
        <v>5436620</v>
      </c>
      <c r="I44" s="704">
        <f>SUM(I45:I49)</f>
        <v>68289653</v>
      </c>
    </row>
    <row r="45" spans="2:9" ht="18" customHeight="1">
      <c r="B45" s="117"/>
      <c r="C45" s="707"/>
      <c r="D45" s="725" t="s">
        <v>819</v>
      </c>
      <c r="E45" s="726"/>
      <c r="F45" s="720">
        <v>31599020</v>
      </c>
      <c r="G45" s="721">
        <v>3424600</v>
      </c>
      <c r="H45" s="721">
        <v>3083246</v>
      </c>
      <c r="I45" s="722">
        <v>31940374</v>
      </c>
    </row>
    <row r="46" spans="2:9" ht="18" customHeight="1">
      <c r="B46" s="117"/>
      <c r="C46" s="711"/>
      <c r="D46" s="712" t="s">
        <v>825</v>
      </c>
      <c r="E46" s="713"/>
      <c r="F46" s="723">
        <v>4163128</v>
      </c>
      <c r="G46" s="723">
        <v>76000</v>
      </c>
      <c r="H46" s="723">
        <v>284199</v>
      </c>
      <c r="I46" s="714">
        <v>3954929</v>
      </c>
    </row>
    <row r="47" spans="2:9" ht="18" customHeight="1">
      <c r="B47" s="117"/>
      <c r="C47" s="711"/>
      <c r="D47" s="712" t="s">
        <v>826</v>
      </c>
      <c r="E47" s="713"/>
      <c r="F47" s="723">
        <v>29808602</v>
      </c>
      <c r="G47" s="723">
        <v>1282500</v>
      </c>
      <c r="H47" s="723">
        <v>1901059</v>
      </c>
      <c r="I47" s="714">
        <v>29190043</v>
      </c>
    </row>
    <row r="48" spans="2:9" ht="18" customHeight="1">
      <c r="B48" s="117"/>
      <c r="C48" s="711"/>
      <c r="D48" s="715" t="s">
        <v>827</v>
      </c>
      <c r="E48" s="713"/>
      <c r="F48" s="723">
        <v>196203</v>
      </c>
      <c r="G48" s="723">
        <v>0</v>
      </c>
      <c r="H48" s="723">
        <v>46324</v>
      </c>
      <c r="I48" s="714">
        <v>149879</v>
      </c>
    </row>
    <row r="49" spans="2:9" ht="18" customHeight="1">
      <c r="B49" s="122"/>
      <c r="C49" s="716"/>
      <c r="D49" s="717" t="s">
        <v>828</v>
      </c>
      <c r="E49" s="718"/>
      <c r="F49" s="724">
        <v>2989720</v>
      </c>
      <c r="G49" s="724">
        <v>186500</v>
      </c>
      <c r="H49" s="724">
        <v>121792</v>
      </c>
      <c r="I49" s="719">
        <v>3054428</v>
      </c>
    </row>
    <row r="50" spans="2:9" ht="24" customHeight="1">
      <c r="B50" s="946" t="s">
        <v>657</v>
      </c>
      <c r="C50" s="947"/>
      <c r="D50" s="948"/>
      <c r="E50" s="949"/>
      <c r="F50" s="704">
        <f>SUM(F51:F55)</f>
        <v>68289653</v>
      </c>
      <c r="G50" s="704">
        <f>SUM(G51:G55)</f>
        <v>6031309</v>
      </c>
      <c r="H50" s="704">
        <f>SUM(H51:H55)</f>
        <v>5376029</v>
      </c>
      <c r="I50" s="704">
        <f>SUM(I51:I55)</f>
        <v>68944933</v>
      </c>
    </row>
    <row r="51" spans="2:9" ht="18" customHeight="1">
      <c r="B51" s="117"/>
      <c r="C51" s="707"/>
      <c r="D51" s="725" t="s">
        <v>819</v>
      </c>
      <c r="E51" s="726"/>
      <c r="F51" s="720">
        <v>31940374</v>
      </c>
      <c r="G51" s="721">
        <v>4435209</v>
      </c>
      <c r="H51" s="721">
        <v>3049745</v>
      </c>
      <c r="I51" s="722">
        <v>33325838</v>
      </c>
    </row>
    <row r="52" spans="2:9" ht="18" customHeight="1">
      <c r="B52" s="117"/>
      <c r="C52" s="711"/>
      <c r="D52" s="712" t="s">
        <v>825</v>
      </c>
      <c r="E52" s="713"/>
      <c r="F52" s="723">
        <v>3954929</v>
      </c>
      <c r="G52" s="723">
        <v>89100</v>
      </c>
      <c r="H52" s="723">
        <v>299249</v>
      </c>
      <c r="I52" s="714">
        <v>3744780</v>
      </c>
    </row>
    <row r="53" spans="2:9" ht="18" customHeight="1">
      <c r="B53" s="117"/>
      <c r="C53" s="711"/>
      <c r="D53" s="712" t="s">
        <v>826</v>
      </c>
      <c r="E53" s="713"/>
      <c r="F53" s="723">
        <v>29190043</v>
      </c>
      <c r="G53" s="723">
        <v>1292500</v>
      </c>
      <c r="H53" s="723">
        <v>1910234</v>
      </c>
      <c r="I53" s="714">
        <v>28572309</v>
      </c>
    </row>
    <row r="54" spans="2:9" ht="18" customHeight="1">
      <c r="B54" s="117"/>
      <c r="C54" s="711"/>
      <c r="D54" s="715" t="s">
        <v>827</v>
      </c>
      <c r="E54" s="713"/>
      <c r="F54" s="723">
        <v>149879</v>
      </c>
      <c r="G54" s="723">
        <v>0</v>
      </c>
      <c r="H54" s="723">
        <v>7546</v>
      </c>
      <c r="I54" s="714">
        <v>142333</v>
      </c>
    </row>
    <row r="55" spans="2:9" ht="18" customHeight="1">
      <c r="B55" s="122"/>
      <c r="C55" s="716"/>
      <c r="D55" s="717" t="s">
        <v>828</v>
      </c>
      <c r="E55" s="718"/>
      <c r="F55" s="724">
        <v>3054428</v>
      </c>
      <c r="G55" s="724">
        <v>214500</v>
      </c>
      <c r="H55" s="724">
        <v>109255</v>
      </c>
      <c r="I55" s="719">
        <v>3159673</v>
      </c>
    </row>
    <row r="56" spans="2:9" ht="24" customHeight="1">
      <c r="B56" s="946" t="s">
        <v>658</v>
      </c>
      <c r="C56" s="947"/>
      <c r="D56" s="948"/>
      <c r="E56" s="949"/>
      <c r="F56" s="704">
        <f>SUM(F57:F61)</f>
        <v>68944933</v>
      </c>
      <c r="G56" s="704">
        <f>SUM(G57:G61)</f>
        <v>6504975</v>
      </c>
      <c r="H56" s="704">
        <f>SUM(H57:H61)</f>
        <v>5318160</v>
      </c>
      <c r="I56" s="704">
        <f>SUM(I57:I61)</f>
        <v>70131748</v>
      </c>
    </row>
    <row r="57" spans="2:9" ht="18" customHeight="1">
      <c r="B57" s="117"/>
      <c r="C57" s="707"/>
      <c r="D57" s="725" t="s">
        <v>819</v>
      </c>
      <c r="E57" s="726"/>
      <c r="F57" s="720">
        <v>33325838</v>
      </c>
      <c r="G57" s="721">
        <v>4778375</v>
      </c>
      <c r="H57" s="721">
        <v>2948651</v>
      </c>
      <c r="I57" s="722">
        <v>35155562</v>
      </c>
    </row>
    <row r="58" spans="2:9" ht="18" customHeight="1">
      <c r="B58" s="117"/>
      <c r="C58" s="711"/>
      <c r="D58" s="712" t="s">
        <v>825</v>
      </c>
      <c r="E58" s="713"/>
      <c r="F58" s="723">
        <v>3744780</v>
      </c>
      <c r="G58" s="723">
        <v>377200</v>
      </c>
      <c r="H58" s="723">
        <v>313656</v>
      </c>
      <c r="I58" s="714">
        <v>3808324</v>
      </c>
    </row>
    <row r="59" spans="2:9" ht="18" customHeight="1">
      <c r="B59" s="117"/>
      <c r="C59" s="711"/>
      <c r="D59" s="712" t="s">
        <v>826</v>
      </c>
      <c r="E59" s="713"/>
      <c r="F59" s="723">
        <v>28572309</v>
      </c>
      <c r="G59" s="723">
        <v>1317400</v>
      </c>
      <c r="H59" s="723">
        <v>1894988</v>
      </c>
      <c r="I59" s="714">
        <v>27994721</v>
      </c>
    </row>
    <row r="60" spans="2:9" ht="18" customHeight="1">
      <c r="B60" s="117"/>
      <c r="C60" s="711"/>
      <c r="D60" s="715" t="s">
        <v>827</v>
      </c>
      <c r="E60" s="713"/>
      <c r="F60" s="723">
        <v>142333</v>
      </c>
      <c r="G60" s="723">
        <v>0</v>
      </c>
      <c r="H60" s="723">
        <v>7687</v>
      </c>
      <c r="I60" s="714">
        <v>134646</v>
      </c>
    </row>
    <row r="61" spans="2:9" ht="18" customHeight="1">
      <c r="B61" s="122"/>
      <c r="C61" s="716"/>
      <c r="D61" s="717" t="s">
        <v>828</v>
      </c>
      <c r="E61" s="718"/>
      <c r="F61" s="724">
        <v>3159673</v>
      </c>
      <c r="G61" s="724">
        <v>32000</v>
      </c>
      <c r="H61" s="724">
        <v>153178</v>
      </c>
      <c r="I61" s="719">
        <v>3038495</v>
      </c>
    </row>
    <row r="62" spans="2:9" ht="18" customHeight="1">
      <c r="B62" s="946" t="s">
        <v>659</v>
      </c>
      <c r="C62" s="947"/>
      <c r="D62" s="948"/>
      <c r="E62" s="949"/>
      <c r="F62" s="704">
        <f>SUM(F63:F67)</f>
        <v>70131748</v>
      </c>
      <c r="G62" s="704">
        <f>SUM(G63:G67)</f>
        <v>7375470</v>
      </c>
      <c r="H62" s="704">
        <f>SUM(H63:H67)</f>
        <v>5363894</v>
      </c>
      <c r="I62" s="704">
        <f>SUM(I63:I67)</f>
        <v>72143324</v>
      </c>
    </row>
    <row r="63" spans="2:9" ht="18" customHeight="1">
      <c r="B63" s="117"/>
      <c r="C63" s="707"/>
      <c r="D63" s="725" t="s">
        <v>819</v>
      </c>
      <c r="E63" s="726"/>
      <c r="F63" s="720">
        <v>35155562</v>
      </c>
      <c r="G63" s="721">
        <v>5090170</v>
      </c>
      <c r="H63" s="721">
        <v>2859895</v>
      </c>
      <c r="I63" s="722">
        <v>37385837</v>
      </c>
    </row>
    <row r="64" spans="2:9" ht="18" customHeight="1">
      <c r="B64" s="117"/>
      <c r="C64" s="711"/>
      <c r="D64" s="712" t="s">
        <v>825</v>
      </c>
      <c r="E64" s="713"/>
      <c r="F64" s="723">
        <v>3808324</v>
      </c>
      <c r="G64" s="723">
        <v>501400</v>
      </c>
      <c r="H64" s="723">
        <v>321801</v>
      </c>
      <c r="I64" s="714">
        <v>3987923</v>
      </c>
    </row>
    <row r="65" spans="2:9" ht="18" customHeight="1">
      <c r="B65" s="117"/>
      <c r="C65" s="711"/>
      <c r="D65" s="712" t="s">
        <v>826</v>
      </c>
      <c r="E65" s="713"/>
      <c r="F65" s="723">
        <v>27994721</v>
      </c>
      <c r="G65" s="723">
        <v>1649900</v>
      </c>
      <c r="H65" s="723">
        <v>1968722</v>
      </c>
      <c r="I65" s="714">
        <v>27675899</v>
      </c>
    </row>
    <row r="66" spans="2:9" ht="18" customHeight="1">
      <c r="B66" s="117"/>
      <c r="C66" s="711"/>
      <c r="D66" s="715" t="s">
        <v>827</v>
      </c>
      <c r="E66" s="713"/>
      <c r="F66" s="723">
        <v>134646</v>
      </c>
      <c r="G66" s="723">
        <v>0</v>
      </c>
      <c r="H66" s="723">
        <v>7830</v>
      </c>
      <c r="I66" s="714">
        <v>126816</v>
      </c>
    </row>
    <row r="67" spans="2:9" ht="18" customHeight="1">
      <c r="B67" s="122"/>
      <c r="C67" s="716"/>
      <c r="D67" s="717" t="s">
        <v>828</v>
      </c>
      <c r="E67" s="718"/>
      <c r="F67" s="724">
        <v>3038495</v>
      </c>
      <c r="G67" s="724">
        <v>134000</v>
      </c>
      <c r="H67" s="724">
        <v>205646</v>
      </c>
      <c r="I67" s="719">
        <v>2966849</v>
      </c>
    </row>
    <row r="68" spans="2:9" ht="18" customHeight="1">
      <c r="B68" s="946" t="s">
        <v>660</v>
      </c>
      <c r="C68" s="947"/>
      <c r="D68" s="948"/>
      <c r="E68" s="949"/>
      <c r="F68" s="704">
        <f>SUM(F69:F73)</f>
        <v>72143323</v>
      </c>
      <c r="G68" s="704">
        <f>SUM(G69:G73)</f>
        <v>6734857</v>
      </c>
      <c r="H68" s="704">
        <f>SUM(H69:H73)</f>
        <v>5123980</v>
      </c>
      <c r="I68" s="704">
        <f>SUM(I69:I73)</f>
        <v>73754201</v>
      </c>
    </row>
    <row r="69" spans="2:9" ht="18" customHeight="1">
      <c r="B69" s="117"/>
      <c r="C69" s="707"/>
      <c r="D69" s="725" t="s">
        <v>819</v>
      </c>
      <c r="E69" s="726"/>
      <c r="F69" s="720">
        <v>37385837</v>
      </c>
      <c r="G69" s="721">
        <v>4734957</v>
      </c>
      <c r="H69" s="721">
        <v>2562681</v>
      </c>
      <c r="I69" s="722">
        <v>39558113</v>
      </c>
    </row>
    <row r="70" spans="2:9" ht="18" customHeight="1">
      <c r="B70" s="117"/>
      <c r="C70" s="711"/>
      <c r="D70" s="712" t="s">
        <v>825</v>
      </c>
      <c r="E70" s="713"/>
      <c r="F70" s="723">
        <v>3987923</v>
      </c>
      <c r="G70" s="723">
        <v>235100</v>
      </c>
      <c r="H70" s="723">
        <v>344613</v>
      </c>
      <c r="I70" s="714">
        <v>3878410</v>
      </c>
    </row>
    <row r="71" spans="2:9" ht="18" customHeight="1">
      <c r="B71" s="117"/>
      <c r="C71" s="711"/>
      <c r="D71" s="712" t="s">
        <v>826</v>
      </c>
      <c r="E71" s="713"/>
      <c r="F71" s="723">
        <v>27675899</v>
      </c>
      <c r="G71" s="723">
        <v>1727800</v>
      </c>
      <c r="H71" s="723">
        <v>1992925</v>
      </c>
      <c r="I71" s="714">
        <v>27410774</v>
      </c>
    </row>
    <row r="72" spans="2:9" ht="18" customHeight="1">
      <c r="B72" s="117"/>
      <c r="C72" s="711"/>
      <c r="D72" s="715" t="s">
        <v>827</v>
      </c>
      <c r="E72" s="713"/>
      <c r="F72" s="723">
        <v>126816</v>
      </c>
      <c r="G72" s="723">
        <v>0</v>
      </c>
      <c r="H72" s="723">
        <v>7976</v>
      </c>
      <c r="I72" s="714">
        <v>118840</v>
      </c>
    </row>
    <row r="73" spans="2:9" ht="18" customHeight="1">
      <c r="B73" s="122"/>
      <c r="C73" s="716"/>
      <c r="D73" s="717" t="s">
        <v>828</v>
      </c>
      <c r="E73" s="718"/>
      <c r="F73" s="724">
        <v>2966848</v>
      </c>
      <c r="G73" s="724">
        <v>37000</v>
      </c>
      <c r="H73" s="724">
        <v>215785</v>
      </c>
      <c r="I73" s="719">
        <v>2788064</v>
      </c>
    </row>
    <row r="74" spans="2:9" ht="18" customHeight="1">
      <c r="B74" s="946" t="s">
        <v>661</v>
      </c>
      <c r="C74" s="947"/>
      <c r="D74" s="948"/>
      <c r="E74" s="949"/>
      <c r="F74" s="704">
        <f>SUM(F75:F79)</f>
        <v>73754201</v>
      </c>
      <c r="G74" s="704">
        <f>SUM(G75:G79)</f>
        <v>9175301</v>
      </c>
      <c r="H74" s="704">
        <f>SUM(H75:H79)</f>
        <v>5254708</v>
      </c>
      <c r="I74" s="704">
        <f>SUM(I75:I79)</f>
        <v>77674794</v>
      </c>
    </row>
    <row r="75" spans="2:9" ht="18" customHeight="1">
      <c r="B75" s="117"/>
      <c r="C75" s="707"/>
      <c r="D75" s="725" t="s">
        <v>819</v>
      </c>
      <c r="E75" s="726"/>
      <c r="F75" s="720">
        <v>39558113</v>
      </c>
      <c r="G75" s="721">
        <v>7417701</v>
      </c>
      <c r="H75" s="721">
        <v>2667744</v>
      </c>
      <c r="I75" s="722">
        <v>44308070</v>
      </c>
    </row>
    <row r="76" spans="2:9" ht="18" customHeight="1">
      <c r="B76" s="117"/>
      <c r="C76" s="711"/>
      <c r="D76" s="712" t="s">
        <v>825</v>
      </c>
      <c r="E76" s="713"/>
      <c r="F76" s="723">
        <v>3878410</v>
      </c>
      <c r="G76" s="723">
        <v>326200</v>
      </c>
      <c r="H76" s="723">
        <v>345778</v>
      </c>
      <c r="I76" s="714">
        <v>3858832</v>
      </c>
    </row>
    <row r="77" spans="2:9" ht="18" customHeight="1">
      <c r="B77" s="117"/>
      <c r="C77" s="711"/>
      <c r="D77" s="712" t="s">
        <v>826</v>
      </c>
      <c r="E77" s="713"/>
      <c r="F77" s="723">
        <v>27410774</v>
      </c>
      <c r="G77" s="723">
        <v>1383900</v>
      </c>
      <c r="H77" s="723">
        <v>1988590</v>
      </c>
      <c r="I77" s="714">
        <v>26806084</v>
      </c>
    </row>
    <row r="78" spans="2:9" ht="18" customHeight="1">
      <c r="B78" s="117"/>
      <c r="C78" s="711"/>
      <c r="D78" s="715" t="s">
        <v>827</v>
      </c>
      <c r="E78" s="713"/>
      <c r="F78" s="723">
        <v>118840</v>
      </c>
      <c r="G78" s="723">
        <v>0</v>
      </c>
      <c r="H78" s="723">
        <v>8126</v>
      </c>
      <c r="I78" s="714">
        <v>110714</v>
      </c>
    </row>
    <row r="79" spans="2:9" ht="18" customHeight="1">
      <c r="B79" s="122"/>
      <c r="C79" s="716"/>
      <c r="D79" s="717" t="s">
        <v>828</v>
      </c>
      <c r="E79" s="718"/>
      <c r="F79" s="724">
        <v>2788064</v>
      </c>
      <c r="G79" s="724">
        <v>47500</v>
      </c>
      <c r="H79" s="724">
        <v>244470</v>
      </c>
      <c r="I79" s="719">
        <v>2591094</v>
      </c>
    </row>
    <row r="80" spans="2:9" ht="15" customHeight="1">
      <c r="D80" s="727"/>
      <c r="E80" s="727"/>
      <c r="H80" s="2"/>
      <c r="I80" s="75" t="s">
        <v>829</v>
      </c>
    </row>
    <row r="81" spans="4:8">
      <c r="D81" s="728"/>
      <c r="E81" s="727"/>
      <c r="H81" s="2"/>
    </row>
    <row r="82" spans="4:8">
      <c r="D82" s="727"/>
      <c r="E82" s="727"/>
      <c r="H82" s="2"/>
    </row>
    <row r="83" spans="4:8">
      <c r="D83" s="727"/>
      <c r="E83" s="727"/>
      <c r="H83" s="2"/>
    </row>
  </sheetData>
  <mergeCells count="16">
    <mergeCell ref="B12:E12"/>
    <mergeCell ref="B3:E4"/>
    <mergeCell ref="B5:E5"/>
    <mergeCell ref="F6:F11"/>
    <mergeCell ref="G6:G11"/>
    <mergeCell ref="H6:H11"/>
    <mergeCell ref="B56:E56"/>
    <mergeCell ref="B62:E62"/>
    <mergeCell ref="B68:E68"/>
    <mergeCell ref="B74:E74"/>
    <mergeCell ref="B19:E19"/>
    <mergeCell ref="B26:E26"/>
    <mergeCell ref="B32:E32"/>
    <mergeCell ref="B38:E38"/>
    <mergeCell ref="B44:E44"/>
    <mergeCell ref="B50:E50"/>
  </mergeCells>
  <phoneticPr fontId="4"/>
  <pageMargins left="0.59055118110236227" right="0.59055118110236227" top="0.78740157480314965" bottom="0.78740157480314965" header="0.39370078740157483" footer="0.39370078740157483"/>
  <pageSetup paperSize="9" fitToHeight="0" orientation="portrait" cellComments="asDisplayed" r:id="rId1"/>
  <headerFooter alignWithMargins="0">
    <oddHeader>&amp;R20.行  財  政</oddHeader>
    <oddFooter>&amp;C-156-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zoomScaleSheetLayoutView="80" workbookViewId="0"/>
  </sheetViews>
  <sheetFormatPr defaultRowHeight="11.25"/>
  <cols>
    <col min="1" max="1" width="3.625" style="12" customWidth="1"/>
    <col min="2" max="2" width="14.625" style="12" customWidth="1"/>
    <col min="3" max="3" width="8.625" style="76" customWidth="1"/>
    <col min="4" max="5" width="7.875" style="76" customWidth="1"/>
    <col min="6" max="6" width="8.625" style="76" customWidth="1"/>
    <col min="7" max="8" width="8.125" style="76" customWidth="1"/>
    <col min="9" max="9" width="7.625" style="77" customWidth="1"/>
    <col min="10" max="11" width="7.125" style="12" customWidth="1"/>
    <col min="12" max="16384" width="9" style="12"/>
  </cols>
  <sheetData>
    <row r="1" spans="1:11" ht="30" customHeight="1">
      <c r="A1" s="1" t="s">
        <v>29</v>
      </c>
      <c r="C1" s="39"/>
      <c r="D1" s="39"/>
      <c r="E1" s="39"/>
      <c r="F1" s="39"/>
      <c r="G1" s="39"/>
      <c r="H1" s="39"/>
      <c r="I1" s="40"/>
    </row>
    <row r="2" spans="1:11" ht="18" customHeight="1">
      <c r="A2" s="6">
        <v>1</v>
      </c>
      <c r="B2" s="8" t="s">
        <v>30</v>
      </c>
      <c r="C2" s="41"/>
      <c r="D2" s="39"/>
      <c r="E2" s="39"/>
      <c r="F2" s="39"/>
      <c r="G2" s="39"/>
      <c r="H2" s="39"/>
      <c r="I2" s="40"/>
    </row>
    <row r="3" spans="1:11" s="42" customFormat="1" ht="18" customHeight="1">
      <c r="B3" s="43"/>
      <c r="C3" s="755" t="s">
        <v>31</v>
      </c>
      <c r="D3" s="756"/>
      <c r="E3" s="757"/>
      <c r="F3" s="755" t="s">
        <v>32</v>
      </c>
      <c r="G3" s="756"/>
      <c r="H3" s="757"/>
      <c r="I3" s="758" t="s">
        <v>33</v>
      </c>
      <c r="J3" s="759"/>
      <c r="K3" s="760"/>
    </row>
    <row r="4" spans="1:11" s="42" customFormat="1" ht="18" customHeight="1">
      <c r="B4" s="44" t="s">
        <v>2</v>
      </c>
      <c r="C4" s="32" t="s">
        <v>34</v>
      </c>
      <c r="D4" s="45" t="s">
        <v>35</v>
      </c>
      <c r="E4" s="46" t="s">
        <v>36</v>
      </c>
      <c r="F4" s="32" t="s">
        <v>34</v>
      </c>
      <c r="G4" s="47" t="s">
        <v>35</v>
      </c>
      <c r="H4" s="48" t="s">
        <v>36</v>
      </c>
      <c r="I4" s="32" t="s">
        <v>34</v>
      </c>
      <c r="J4" s="45" t="s">
        <v>35</v>
      </c>
      <c r="K4" s="46" t="s">
        <v>36</v>
      </c>
    </row>
    <row r="5" spans="1:11" ht="12" customHeight="1">
      <c r="B5" s="49"/>
      <c r="C5" s="34" t="s">
        <v>37</v>
      </c>
      <c r="D5" s="50" t="s">
        <v>37</v>
      </c>
      <c r="E5" s="51" t="s">
        <v>37</v>
      </c>
      <c r="F5" s="34" t="s">
        <v>37</v>
      </c>
      <c r="G5" s="52" t="s">
        <v>37</v>
      </c>
      <c r="H5" s="53" t="s">
        <v>37</v>
      </c>
      <c r="I5" s="34" t="s">
        <v>38</v>
      </c>
      <c r="J5" s="50" t="s">
        <v>38</v>
      </c>
      <c r="K5" s="51" t="s">
        <v>38</v>
      </c>
    </row>
    <row r="6" spans="1:11" ht="18" customHeight="1">
      <c r="B6" s="54" t="s">
        <v>39</v>
      </c>
      <c r="C6" s="55">
        <v>69042</v>
      </c>
      <c r="D6" s="56">
        <v>32850</v>
      </c>
      <c r="E6" s="57">
        <v>36192</v>
      </c>
      <c r="F6" s="55">
        <v>54066</v>
      </c>
      <c r="G6" s="58">
        <v>25418</v>
      </c>
      <c r="H6" s="59">
        <v>28648</v>
      </c>
      <c r="I6" s="60">
        <v>78.31</v>
      </c>
      <c r="J6" s="61">
        <v>77.38</v>
      </c>
      <c r="K6" s="62">
        <v>79.16</v>
      </c>
    </row>
    <row r="7" spans="1:11" ht="18" customHeight="1">
      <c r="B7" s="54" t="s">
        <v>40</v>
      </c>
      <c r="C7" s="55">
        <v>71880</v>
      </c>
      <c r="D7" s="56">
        <v>34214</v>
      </c>
      <c r="E7" s="57">
        <v>37666</v>
      </c>
      <c r="F7" s="55">
        <v>50987</v>
      </c>
      <c r="G7" s="58">
        <v>23997</v>
      </c>
      <c r="H7" s="59">
        <v>26990</v>
      </c>
      <c r="I7" s="60">
        <v>70.930000000000007</v>
      </c>
      <c r="J7" s="61">
        <v>70.14</v>
      </c>
      <c r="K7" s="62">
        <v>71.66</v>
      </c>
    </row>
    <row r="8" spans="1:11" ht="18" customHeight="1">
      <c r="B8" s="63" t="s">
        <v>41</v>
      </c>
      <c r="C8" s="64">
        <v>73131</v>
      </c>
      <c r="D8" s="65">
        <v>34925</v>
      </c>
      <c r="E8" s="66">
        <v>38206</v>
      </c>
      <c r="F8" s="64">
        <v>49069</v>
      </c>
      <c r="G8" s="67">
        <v>23109</v>
      </c>
      <c r="H8" s="68">
        <v>25960</v>
      </c>
      <c r="I8" s="69">
        <v>67.099999999999994</v>
      </c>
      <c r="J8" s="70">
        <v>66.17</v>
      </c>
      <c r="K8" s="71">
        <v>67.95</v>
      </c>
    </row>
    <row r="9" spans="1:11" ht="18" customHeight="1">
      <c r="B9" s="63" t="s">
        <v>42</v>
      </c>
      <c r="C9" s="64">
        <f>D9+E9</f>
        <v>73379</v>
      </c>
      <c r="D9" s="65">
        <v>35075</v>
      </c>
      <c r="E9" s="66">
        <v>38304</v>
      </c>
      <c r="F9" s="64">
        <f>G9+H9</f>
        <v>44896</v>
      </c>
      <c r="G9" s="67">
        <v>21278</v>
      </c>
      <c r="H9" s="68">
        <v>23618</v>
      </c>
      <c r="I9" s="69">
        <v>61.18</v>
      </c>
      <c r="J9" s="70">
        <v>60.66</v>
      </c>
      <c r="K9" s="71">
        <v>61.66</v>
      </c>
    </row>
    <row r="10" spans="1:11" ht="18" customHeight="1">
      <c r="B10" s="63" t="s">
        <v>43</v>
      </c>
      <c r="C10" s="64">
        <f>D10+E10</f>
        <v>73248</v>
      </c>
      <c r="D10" s="65">
        <v>35039</v>
      </c>
      <c r="E10" s="66">
        <v>38209</v>
      </c>
      <c r="F10" s="64">
        <f>G10+H10</f>
        <v>24313</v>
      </c>
      <c r="G10" s="67">
        <v>11658</v>
      </c>
      <c r="H10" s="68">
        <v>12655</v>
      </c>
      <c r="I10" s="69">
        <v>33.19</v>
      </c>
      <c r="J10" s="70">
        <v>33.270000000000003</v>
      </c>
      <c r="K10" s="71">
        <v>33.119999999999997</v>
      </c>
    </row>
    <row r="11" spans="1:11" ht="15" customHeight="1">
      <c r="B11" s="72"/>
      <c r="C11" s="73"/>
      <c r="D11" s="73"/>
      <c r="E11" s="73"/>
      <c r="F11" s="73"/>
      <c r="G11" s="73"/>
      <c r="H11" s="73"/>
      <c r="I11" s="74"/>
      <c r="J11" s="74"/>
      <c r="K11" s="75" t="s">
        <v>44</v>
      </c>
    </row>
    <row r="12" spans="1:11" ht="15" customHeight="1">
      <c r="B12" s="72"/>
      <c r="C12" s="73"/>
      <c r="D12" s="73"/>
      <c r="E12" s="73"/>
      <c r="F12" s="73"/>
      <c r="G12" s="73"/>
      <c r="H12" s="73"/>
      <c r="I12" s="74"/>
      <c r="J12" s="74"/>
      <c r="K12" s="74"/>
    </row>
    <row r="13" spans="1:11" ht="15" customHeight="1">
      <c r="B13" s="72"/>
      <c r="C13" s="73"/>
      <c r="D13" s="73"/>
      <c r="E13" s="73"/>
      <c r="F13" s="73"/>
      <c r="G13" s="73"/>
      <c r="H13" s="73"/>
      <c r="I13" s="74"/>
      <c r="J13" s="74"/>
      <c r="K13" s="74"/>
    </row>
    <row r="14" spans="1:11" ht="15" customHeight="1">
      <c r="B14" s="72"/>
      <c r="C14" s="73"/>
      <c r="D14" s="73"/>
      <c r="E14" s="73"/>
      <c r="F14" s="73"/>
      <c r="G14" s="73"/>
      <c r="H14" s="73"/>
      <c r="I14" s="74"/>
      <c r="J14" s="74"/>
      <c r="K14" s="74"/>
    </row>
    <row r="15" spans="1:11" ht="15" customHeight="1"/>
    <row r="16" spans="1:11" ht="18" customHeight="1">
      <c r="A16" s="6">
        <v>2</v>
      </c>
      <c r="B16" s="6" t="s">
        <v>45</v>
      </c>
    </row>
    <row r="17" spans="2:11" s="42" customFormat="1" ht="18" customHeight="1">
      <c r="B17" s="43"/>
      <c r="C17" s="755" t="s">
        <v>31</v>
      </c>
      <c r="D17" s="756"/>
      <c r="E17" s="757"/>
      <c r="F17" s="755" t="s">
        <v>32</v>
      </c>
      <c r="G17" s="756"/>
      <c r="H17" s="757"/>
      <c r="I17" s="758" t="s">
        <v>33</v>
      </c>
      <c r="J17" s="759"/>
      <c r="K17" s="760"/>
    </row>
    <row r="18" spans="2:11" s="42" customFormat="1" ht="18" customHeight="1">
      <c r="B18" s="44" t="s">
        <v>2</v>
      </c>
      <c r="C18" s="32" t="s">
        <v>34</v>
      </c>
      <c r="D18" s="45" t="s">
        <v>35</v>
      </c>
      <c r="E18" s="46" t="s">
        <v>36</v>
      </c>
      <c r="F18" s="32" t="s">
        <v>34</v>
      </c>
      <c r="G18" s="47" t="s">
        <v>35</v>
      </c>
      <c r="H18" s="48" t="s">
        <v>36</v>
      </c>
      <c r="I18" s="32" t="s">
        <v>34</v>
      </c>
      <c r="J18" s="45" t="s">
        <v>35</v>
      </c>
      <c r="K18" s="46" t="s">
        <v>36</v>
      </c>
    </row>
    <row r="19" spans="2:11" ht="12" customHeight="1">
      <c r="B19" s="49"/>
      <c r="C19" s="34" t="s">
        <v>37</v>
      </c>
      <c r="D19" s="50" t="s">
        <v>37</v>
      </c>
      <c r="E19" s="51" t="s">
        <v>37</v>
      </c>
      <c r="F19" s="34" t="s">
        <v>37</v>
      </c>
      <c r="G19" s="52" t="s">
        <v>37</v>
      </c>
      <c r="H19" s="53" t="s">
        <v>37</v>
      </c>
      <c r="I19" s="34" t="s">
        <v>46</v>
      </c>
      <c r="J19" s="50" t="s">
        <v>46</v>
      </c>
      <c r="K19" s="51" t="s">
        <v>46</v>
      </c>
    </row>
    <row r="20" spans="2:11" ht="18" customHeight="1">
      <c r="B20" s="54" t="s">
        <v>39</v>
      </c>
      <c r="C20" s="55">
        <v>69042</v>
      </c>
      <c r="D20" s="56">
        <v>32850</v>
      </c>
      <c r="E20" s="57">
        <v>36192</v>
      </c>
      <c r="F20" s="55">
        <v>54051</v>
      </c>
      <c r="G20" s="58">
        <v>25408</v>
      </c>
      <c r="H20" s="59">
        <v>28643</v>
      </c>
      <c r="I20" s="60">
        <v>78.290000000000006</v>
      </c>
      <c r="J20" s="61">
        <v>77.349999999999994</v>
      </c>
      <c r="K20" s="62">
        <v>79.14</v>
      </c>
    </row>
    <row r="21" spans="2:11" s="36" customFormat="1" ht="18" customHeight="1">
      <c r="B21" s="54" t="s">
        <v>40</v>
      </c>
      <c r="C21" s="55">
        <v>71880</v>
      </c>
      <c r="D21" s="56">
        <v>34214</v>
      </c>
      <c r="E21" s="57">
        <v>37666</v>
      </c>
      <c r="F21" s="55">
        <v>50960</v>
      </c>
      <c r="G21" s="58">
        <v>23985</v>
      </c>
      <c r="H21" s="59">
        <v>26975</v>
      </c>
      <c r="I21" s="60">
        <v>70.900000000000006</v>
      </c>
      <c r="J21" s="61">
        <v>70.099999999999994</v>
      </c>
      <c r="K21" s="62">
        <v>71.62</v>
      </c>
    </row>
    <row r="22" spans="2:11" ht="18" customHeight="1">
      <c r="B22" s="63" t="s">
        <v>41</v>
      </c>
      <c r="C22" s="64">
        <v>73127</v>
      </c>
      <c r="D22" s="65">
        <v>34921</v>
      </c>
      <c r="E22" s="66">
        <v>38206</v>
      </c>
      <c r="F22" s="64">
        <v>49029</v>
      </c>
      <c r="G22" s="67">
        <v>23092</v>
      </c>
      <c r="H22" s="68">
        <v>25937</v>
      </c>
      <c r="I22" s="69">
        <v>67.05</v>
      </c>
      <c r="J22" s="70">
        <v>66.13</v>
      </c>
      <c r="K22" s="71">
        <v>67.89</v>
      </c>
    </row>
    <row r="23" spans="2:11" ht="18" customHeight="1">
      <c r="B23" s="63" t="s">
        <v>42</v>
      </c>
      <c r="C23" s="64">
        <f>D23+E23</f>
        <v>73376</v>
      </c>
      <c r="D23" s="65">
        <v>35071</v>
      </c>
      <c r="E23" s="66">
        <v>38305</v>
      </c>
      <c r="F23" s="64">
        <f>G23+H23</f>
        <v>44838</v>
      </c>
      <c r="G23" s="67">
        <v>21245</v>
      </c>
      <c r="H23" s="68">
        <v>23593</v>
      </c>
      <c r="I23" s="69">
        <v>61.11</v>
      </c>
      <c r="J23" s="70">
        <v>60.58</v>
      </c>
      <c r="K23" s="71">
        <v>61.59</v>
      </c>
    </row>
    <row r="24" spans="2:11" ht="18" customHeight="1">
      <c r="B24" s="63" t="s">
        <v>43</v>
      </c>
      <c r="C24" s="78" t="s">
        <v>47</v>
      </c>
      <c r="D24" s="79" t="s">
        <v>48</v>
      </c>
      <c r="E24" s="80" t="s">
        <v>48</v>
      </c>
      <c r="F24" s="78" t="s">
        <v>48</v>
      </c>
      <c r="G24" s="81" t="s">
        <v>48</v>
      </c>
      <c r="H24" s="82" t="s">
        <v>48</v>
      </c>
      <c r="I24" s="83" t="s">
        <v>48</v>
      </c>
      <c r="J24" s="84" t="s">
        <v>48</v>
      </c>
      <c r="K24" s="85" t="s">
        <v>48</v>
      </c>
    </row>
    <row r="25" spans="2:11" ht="15" customHeight="1">
      <c r="K25" s="75" t="s">
        <v>44</v>
      </c>
    </row>
  </sheetData>
  <mergeCells count="6">
    <mergeCell ref="C3:E3"/>
    <mergeCell ref="F3:H3"/>
    <mergeCell ref="I3:K3"/>
    <mergeCell ref="C17:E17"/>
    <mergeCell ref="F17:H17"/>
    <mergeCell ref="I17:K17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RowHeight="11.25"/>
  <cols>
    <col min="1" max="1" width="3.625" style="2" customWidth="1"/>
    <col min="2" max="2" width="13.625" style="2" customWidth="1"/>
    <col min="3" max="3" width="9.625" style="2" customWidth="1"/>
    <col min="4" max="5" width="8.625" style="2" customWidth="1"/>
    <col min="6" max="6" width="9.625" style="2" customWidth="1"/>
    <col min="7" max="8" width="8.625" style="2" customWidth="1"/>
    <col min="9" max="9" width="6.625" style="28" customWidth="1"/>
    <col min="10" max="11" width="5.625" style="2" customWidth="1"/>
    <col min="12" max="16384" width="9" style="2"/>
  </cols>
  <sheetData>
    <row r="1" spans="1:11" ht="30" customHeight="1">
      <c r="A1" s="1" t="s">
        <v>49</v>
      </c>
      <c r="C1" s="4"/>
      <c r="D1" s="4"/>
      <c r="E1" s="4"/>
      <c r="F1" s="4"/>
      <c r="G1" s="4"/>
      <c r="H1" s="4"/>
      <c r="I1" s="5"/>
    </row>
    <row r="2" spans="1:11" s="6" customFormat="1" ht="18" customHeight="1">
      <c r="A2" s="6">
        <v>1</v>
      </c>
      <c r="B2" s="7" t="s">
        <v>50</v>
      </c>
      <c r="C2" s="8"/>
      <c r="D2" s="8"/>
      <c r="E2" s="8"/>
      <c r="F2" s="8"/>
      <c r="G2" s="8"/>
      <c r="H2" s="10"/>
      <c r="I2" s="11"/>
    </row>
    <row r="3" spans="1:11" s="12" customFormat="1" ht="18" customHeight="1">
      <c r="B3" s="761" t="s">
        <v>2</v>
      </c>
      <c r="C3" s="750" t="s">
        <v>4</v>
      </c>
      <c r="D3" s="750"/>
      <c r="E3" s="750"/>
      <c r="F3" s="750" t="s">
        <v>5</v>
      </c>
      <c r="G3" s="750"/>
      <c r="H3" s="750"/>
      <c r="I3" s="764" t="s">
        <v>6</v>
      </c>
      <c r="J3" s="765"/>
      <c r="K3" s="766"/>
    </row>
    <row r="4" spans="1:11" s="12" customFormat="1" ht="18" customHeight="1">
      <c r="B4" s="762"/>
      <c r="C4" s="13" t="s">
        <v>7</v>
      </c>
      <c r="D4" s="86" t="s">
        <v>8</v>
      </c>
      <c r="E4" s="87" t="s">
        <v>9</v>
      </c>
      <c r="F4" s="13" t="s">
        <v>7</v>
      </c>
      <c r="G4" s="86" t="s">
        <v>8</v>
      </c>
      <c r="H4" s="87" t="s">
        <v>9</v>
      </c>
      <c r="I4" s="13" t="s">
        <v>7</v>
      </c>
      <c r="J4" s="86" t="s">
        <v>8</v>
      </c>
      <c r="K4" s="87" t="s">
        <v>9</v>
      </c>
    </row>
    <row r="5" spans="1:11" s="12" customFormat="1" ht="12" customHeight="1">
      <c r="B5" s="763"/>
      <c r="C5" s="15" t="s">
        <v>10</v>
      </c>
      <c r="D5" s="88" t="s">
        <v>10</v>
      </c>
      <c r="E5" s="89" t="s">
        <v>10</v>
      </c>
      <c r="F5" s="15" t="s">
        <v>10</v>
      </c>
      <c r="G5" s="88" t="s">
        <v>10</v>
      </c>
      <c r="H5" s="89" t="s">
        <v>10</v>
      </c>
      <c r="I5" s="16" t="s">
        <v>51</v>
      </c>
      <c r="J5" s="90" t="s">
        <v>51</v>
      </c>
      <c r="K5" s="91" t="s">
        <v>51</v>
      </c>
    </row>
    <row r="6" spans="1:11" s="12" customFormat="1" ht="24" customHeight="1">
      <c r="B6" s="92" t="s">
        <v>52</v>
      </c>
      <c r="C6" s="93">
        <f>SUM(D6:E6)</f>
        <v>72890</v>
      </c>
      <c r="D6" s="94">
        <v>34804</v>
      </c>
      <c r="E6" s="95">
        <v>38086</v>
      </c>
      <c r="F6" s="93">
        <f>SUM(G6:H6)</f>
        <v>58748</v>
      </c>
      <c r="G6" s="94">
        <v>27482</v>
      </c>
      <c r="H6" s="95">
        <v>31266</v>
      </c>
      <c r="I6" s="96">
        <f>ROUND(F6/C6*100,2)</f>
        <v>80.599999999999994</v>
      </c>
      <c r="J6" s="97">
        <f>ROUND(G6/D6*100,2)</f>
        <v>78.959999999999994</v>
      </c>
      <c r="K6" s="98">
        <f>ROUND(H6/E6*100,2)</f>
        <v>82.09</v>
      </c>
    </row>
    <row r="7" spans="1:11" s="12" customFormat="1" ht="24" customHeight="1">
      <c r="B7" s="92">
        <v>40286</v>
      </c>
      <c r="C7" s="99" t="s">
        <v>47</v>
      </c>
      <c r="D7" s="100" t="s">
        <v>53</v>
      </c>
      <c r="E7" s="101" t="s">
        <v>53</v>
      </c>
      <c r="F7" s="99" t="s">
        <v>53</v>
      </c>
      <c r="G7" s="100" t="s">
        <v>53</v>
      </c>
      <c r="H7" s="101" t="s">
        <v>53</v>
      </c>
      <c r="I7" s="102" t="s">
        <v>53</v>
      </c>
      <c r="J7" s="103" t="s">
        <v>53</v>
      </c>
      <c r="K7" s="104" t="s">
        <v>53</v>
      </c>
    </row>
    <row r="8" spans="1:11" s="12" customFormat="1" ht="24" customHeight="1">
      <c r="B8" s="92">
        <v>41749</v>
      </c>
      <c r="C8" s="99" t="s">
        <v>47</v>
      </c>
      <c r="D8" s="100" t="s">
        <v>53</v>
      </c>
      <c r="E8" s="101" t="s">
        <v>53</v>
      </c>
      <c r="F8" s="99" t="s">
        <v>53</v>
      </c>
      <c r="G8" s="100" t="s">
        <v>53</v>
      </c>
      <c r="H8" s="101" t="s">
        <v>53</v>
      </c>
      <c r="I8" s="102" t="s">
        <v>53</v>
      </c>
      <c r="J8" s="103" t="s">
        <v>53</v>
      </c>
      <c r="K8" s="104" t="s">
        <v>53</v>
      </c>
    </row>
    <row r="9" spans="1:11" s="12" customFormat="1" ht="18" customHeight="1">
      <c r="B9" s="105"/>
      <c r="C9" s="106"/>
      <c r="D9" s="106"/>
      <c r="E9" s="106"/>
      <c r="F9" s="106"/>
      <c r="G9" s="106"/>
      <c r="H9" s="106"/>
      <c r="I9" s="107"/>
      <c r="K9" s="75" t="s">
        <v>19</v>
      </c>
    </row>
    <row r="10" spans="1:11" s="12" customFormat="1" ht="15" customHeight="1">
      <c r="B10" s="105"/>
      <c r="C10" s="106"/>
      <c r="D10" s="106"/>
      <c r="E10" s="106"/>
      <c r="F10" s="106"/>
      <c r="G10" s="106"/>
      <c r="H10" s="106"/>
      <c r="I10" s="107"/>
    </row>
    <row r="11" spans="1:11" s="12" customFormat="1" ht="15" customHeight="1">
      <c r="B11" s="105"/>
      <c r="C11" s="106"/>
      <c r="D11" s="106"/>
      <c r="E11" s="106"/>
      <c r="F11" s="106"/>
      <c r="G11" s="106"/>
      <c r="H11" s="106"/>
      <c r="I11" s="107"/>
    </row>
    <row r="12" spans="1:11" s="12" customFormat="1" ht="15" customHeight="1">
      <c r="B12" s="105"/>
      <c r="C12" s="106"/>
      <c r="D12" s="106"/>
      <c r="E12" s="106"/>
      <c r="F12" s="106"/>
      <c r="G12" s="106"/>
      <c r="H12" s="106"/>
      <c r="I12" s="107"/>
    </row>
    <row r="13" spans="1:11" s="12" customFormat="1" ht="15" customHeight="1">
      <c r="B13" s="105"/>
      <c r="C13" s="106"/>
      <c r="D13" s="106"/>
      <c r="E13" s="106"/>
      <c r="F13" s="106"/>
      <c r="G13" s="106"/>
      <c r="H13" s="106"/>
      <c r="I13" s="107"/>
    </row>
    <row r="14" spans="1:11" s="12" customFormat="1" ht="15" customHeight="1">
      <c r="I14" s="108"/>
    </row>
    <row r="15" spans="1:11" s="6" customFormat="1" ht="18" customHeight="1">
      <c r="A15" s="6">
        <v>2</v>
      </c>
      <c r="B15" s="6" t="s">
        <v>54</v>
      </c>
      <c r="I15" s="109"/>
    </row>
    <row r="16" spans="1:11" s="12" customFormat="1" ht="18" customHeight="1">
      <c r="B16" s="761" t="s">
        <v>2</v>
      </c>
      <c r="C16" s="750" t="s">
        <v>4</v>
      </c>
      <c r="D16" s="750"/>
      <c r="E16" s="750"/>
      <c r="F16" s="750" t="s">
        <v>5</v>
      </c>
      <c r="G16" s="750"/>
      <c r="H16" s="750"/>
      <c r="I16" s="764" t="s">
        <v>6</v>
      </c>
      <c r="J16" s="765"/>
      <c r="K16" s="766"/>
    </row>
    <row r="17" spans="2:11" s="12" customFormat="1" ht="18" customHeight="1">
      <c r="B17" s="762"/>
      <c r="C17" s="13" t="s">
        <v>7</v>
      </c>
      <c r="D17" s="86" t="s">
        <v>8</v>
      </c>
      <c r="E17" s="87" t="s">
        <v>9</v>
      </c>
      <c r="F17" s="13" t="s">
        <v>7</v>
      </c>
      <c r="G17" s="86" t="s">
        <v>8</v>
      </c>
      <c r="H17" s="87" t="s">
        <v>9</v>
      </c>
      <c r="I17" s="13" t="s">
        <v>7</v>
      </c>
      <c r="J17" s="86" t="s">
        <v>8</v>
      </c>
      <c r="K17" s="87" t="s">
        <v>9</v>
      </c>
    </row>
    <row r="18" spans="2:11" s="12" customFormat="1" ht="12" customHeight="1">
      <c r="B18" s="763"/>
      <c r="C18" s="15" t="s">
        <v>10</v>
      </c>
      <c r="D18" s="88" t="s">
        <v>10</v>
      </c>
      <c r="E18" s="89" t="s">
        <v>10</v>
      </c>
      <c r="F18" s="15" t="s">
        <v>10</v>
      </c>
      <c r="G18" s="88" t="s">
        <v>10</v>
      </c>
      <c r="H18" s="89" t="s">
        <v>10</v>
      </c>
      <c r="I18" s="16" t="s">
        <v>55</v>
      </c>
      <c r="J18" s="90" t="s">
        <v>55</v>
      </c>
      <c r="K18" s="91" t="s">
        <v>55</v>
      </c>
    </row>
    <row r="19" spans="2:11" s="12" customFormat="1" ht="24" customHeight="1">
      <c r="B19" s="92" t="s">
        <v>52</v>
      </c>
      <c r="C19" s="93">
        <f>SUM(D19:E19)</f>
        <v>72890</v>
      </c>
      <c r="D19" s="94">
        <v>34804</v>
      </c>
      <c r="E19" s="95">
        <v>38086</v>
      </c>
      <c r="F19" s="93">
        <f>SUM(G19:H19)</f>
        <v>58745</v>
      </c>
      <c r="G19" s="94">
        <v>27480</v>
      </c>
      <c r="H19" s="95">
        <v>31265</v>
      </c>
      <c r="I19" s="96">
        <f t="shared" ref="I19:K20" si="0">ROUND(F19/C19*100,2)</f>
        <v>80.59</v>
      </c>
      <c r="J19" s="97">
        <f t="shared" si="0"/>
        <v>78.959999999999994</v>
      </c>
      <c r="K19" s="98">
        <f t="shared" si="0"/>
        <v>82.09</v>
      </c>
    </row>
    <row r="20" spans="2:11" s="12" customFormat="1" ht="24" customHeight="1">
      <c r="B20" s="92">
        <v>40286</v>
      </c>
      <c r="C20" s="93">
        <f>SUM(D20:E20)</f>
        <v>73486</v>
      </c>
      <c r="D20" s="94">
        <v>35127</v>
      </c>
      <c r="E20" s="95">
        <v>38359</v>
      </c>
      <c r="F20" s="93">
        <f>SUM(G20:H20)</f>
        <v>47111</v>
      </c>
      <c r="G20" s="94">
        <v>22091</v>
      </c>
      <c r="H20" s="95">
        <v>25020</v>
      </c>
      <c r="I20" s="96">
        <f t="shared" si="0"/>
        <v>64.11</v>
      </c>
      <c r="J20" s="97">
        <f t="shared" si="0"/>
        <v>62.89</v>
      </c>
      <c r="K20" s="98">
        <f t="shared" si="0"/>
        <v>65.23</v>
      </c>
    </row>
    <row r="21" spans="2:11" s="12" customFormat="1" ht="24" customHeight="1">
      <c r="B21" s="92">
        <v>41749</v>
      </c>
      <c r="C21" s="93">
        <v>73366</v>
      </c>
      <c r="D21" s="94">
        <v>35072</v>
      </c>
      <c r="E21" s="95">
        <v>38294</v>
      </c>
      <c r="F21" s="93">
        <v>44044</v>
      </c>
      <c r="G21" s="94">
        <v>20691</v>
      </c>
      <c r="H21" s="95">
        <v>23353</v>
      </c>
      <c r="I21" s="96">
        <v>60.03</v>
      </c>
      <c r="J21" s="97">
        <v>59</v>
      </c>
      <c r="K21" s="98">
        <v>60.98</v>
      </c>
    </row>
    <row r="22" spans="2:11" ht="15" customHeight="1">
      <c r="K22" s="75" t="s">
        <v>19</v>
      </c>
    </row>
  </sheetData>
  <mergeCells count="8">
    <mergeCell ref="B3:B5"/>
    <mergeCell ref="C3:E3"/>
    <mergeCell ref="F3:H3"/>
    <mergeCell ref="I3:K3"/>
    <mergeCell ref="B16:B18"/>
    <mergeCell ref="C16:E16"/>
    <mergeCell ref="F16:H16"/>
    <mergeCell ref="I16:K16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showGridLines="0" zoomScaleNormal="100" workbookViewId="0"/>
  </sheetViews>
  <sheetFormatPr defaultRowHeight="11.25"/>
  <cols>
    <col min="1" max="1" width="3.625" style="2" customWidth="1"/>
    <col min="2" max="2" width="6.625" style="2" customWidth="1"/>
    <col min="3" max="3" width="24.625" style="2" customWidth="1"/>
    <col min="4" max="4" width="16.625" style="2" customWidth="1"/>
    <col min="5" max="6" width="14.625" style="2" customWidth="1"/>
    <col min="7" max="16384" width="9" style="2"/>
  </cols>
  <sheetData>
    <row r="1" spans="1:6" ht="30" customHeight="1">
      <c r="A1" s="1" t="s">
        <v>56</v>
      </c>
      <c r="B1" s="1"/>
      <c r="D1" s="4"/>
      <c r="E1" s="4"/>
      <c r="F1" s="4"/>
    </row>
    <row r="2" spans="1:6" s="6" customFormat="1" ht="18" customHeight="1">
      <c r="C2" s="8"/>
      <c r="D2" s="8"/>
      <c r="E2" s="8"/>
      <c r="F2" s="110" t="s">
        <v>57</v>
      </c>
    </row>
    <row r="3" spans="1:6" s="6" customFormat="1" ht="15" customHeight="1">
      <c r="B3" s="750" t="s">
        <v>58</v>
      </c>
      <c r="C3" s="750"/>
      <c r="D3" s="739" t="s">
        <v>59</v>
      </c>
      <c r="E3" s="772"/>
      <c r="F3" s="740"/>
    </row>
    <row r="4" spans="1:6" ht="15" customHeight="1">
      <c r="B4" s="750"/>
      <c r="C4" s="750"/>
      <c r="D4" s="111" t="s">
        <v>60</v>
      </c>
      <c r="E4" s="112" t="s">
        <v>61</v>
      </c>
      <c r="F4" s="113" t="s">
        <v>62</v>
      </c>
    </row>
    <row r="5" spans="1:6" ht="15" customHeight="1">
      <c r="B5" s="769" t="s">
        <v>63</v>
      </c>
      <c r="C5" s="770"/>
      <c r="D5" s="114">
        <f>SUM(D6:D9)</f>
        <v>71810</v>
      </c>
      <c r="E5" s="115">
        <f>SUM(E6:E9)</f>
        <v>34187</v>
      </c>
      <c r="F5" s="116">
        <f>SUM(F6:F9)</f>
        <v>37623</v>
      </c>
    </row>
    <row r="6" spans="1:6" ht="12" hidden="1" customHeight="1">
      <c r="B6" s="117"/>
      <c r="C6" s="118" t="s">
        <v>64</v>
      </c>
      <c r="D6" s="119">
        <f>SUM(E6:F6)</f>
        <v>19063</v>
      </c>
      <c r="E6" s="120">
        <v>8965</v>
      </c>
      <c r="F6" s="121">
        <v>10098</v>
      </c>
    </row>
    <row r="7" spans="1:6" ht="12" hidden="1" customHeight="1">
      <c r="B7" s="117"/>
      <c r="C7" s="118" t="s">
        <v>65</v>
      </c>
      <c r="D7" s="119">
        <f>SUM(E7:F7)</f>
        <v>24313</v>
      </c>
      <c r="E7" s="120">
        <v>11649</v>
      </c>
      <c r="F7" s="121">
        <v>12664</v>
      </c>
    </row>
    <row r="8" spans="1:6" ht="12" hidden="1" customHeight="1">
      <c r="B8" s="117"/>
      <c r="C8" s="118" t="s">
        <v>66</v>
      </c>
      <c r="D8" s="119">
        <f>SUM(E8:F8)</f>
        <v>18275</v>
      </c>
      <c r="E8" s="120">
        <v>8774</v>
      </c>
      <c r="F8" s="121">
        <v>9501</v>
      </c>
    </row>
    <row r="9" spans="1:6" ht="12" hidden="1" customHeight="1">
      <c r="B9" s="122"/>
      <c r="C9" s="123" t="s">
        <v>67</v>
      </c>
      <c r="D9" s="119">
        <f>SUM(E9:F9)</f>
        <v>10159</v>
      </c>
      <c r="E9" s="120">
        <v>4799</v>
      </c>
      <c r="F9" s="121">
        <v>5360</v>
      </c>
    </row>
    <row r="10" spans="1:6" ht="15" customHeight="1">
      <c r="B10" s="769" t="s">
        <v>68</v>
      </c>
      <c r="C10" s="770"/>
      <c r="D10" s="114">
        <f>SUM(D11:D14)</f>
        <v>72175</v>
      </c>
      <c r="E10" s="115">
        <f>SUM(E11:E14)</f>
        <v>34330</v>
      </c>
      <c r="F10" s="116">
        <f>SUM(F11:F14)</f>
        <v>37845</v>
      </c>
    </row>
    <row r="11" spans="1:6" ht="12" hidden="1" customHeight="1">
      <c r="B11" s="117"/>
      <c r="C11" s="124" t="s">
        <v>64</v>
      </c>
      <c r="D11" s="119">
        <f>SUM(E11:F11)</f>
        <v>19065</v>
      </c>
      <c r="E11" s="120">
        <v>8991</v>
      </c>
      <c r="F11" s="121">
        <v>10074</v>
      </c>
    </row>
    <row r="12" spans="1:6" ht="12" hidden="1" customHeight="1">
      <c r="B12" s="117"/>
      <c r="C12" s="124" t="s">
        <v>65</v>
      </c>
      <c r="D12" s="119">
        <f>SUM(E12:F12)</f>
        <v>24415</v>
      </c>
      <c r="E12" s="120">
        <v>11641</v>
      </c>
      <c r="F12" s="121">
        <v>12774</v>
      </c>
    </row>
    <row r="13" spans="1:6" ht="12" hidden="1" customHeight="1">
      <c r="B13" s="117"/>
      <c r="C13" s="124" t="s">
        <v>66</v>
      </c>
      <c r="D13" s="119">
        <f>SUM(E13:F13)</f>
        <v>18488</v>
      </c>
      <c r="E13" s="120">
        <v>8879</v>
      </c>
      <c r="F13" s="121">
        <v>9609</v>
      </c>
    </row>
    <row r="14" spans="1:6" ht="12" hidden="1" customHeight="1">
      <c r="B14" s="122"/>
      <c r="C14" s="125" t="s">
        <v>67</v>
      </c>
      <c r="D14" s="119">
        <f>SUM(E14:F14)</f>
        <v>10207</v>
      </c>
      <c r="E14" s="120">
        <v>4819</v>
      </c>
      <c r="F14" s="121">
        <v>5388</v>
      </c>
    </row>
    <row r="15" spans="1:6" ht="15" customHeight="1">
      <c r="B15" s="769" t="s">
        <v>69</v>
      </c>
      <c r="C15" s="770"/>
      <c r="D15" s="114">
        <f>SUM(D16:D19)</f>
        <v>72799</v>
      </c>
      <c r="E15" s="115">
        <f>SUM(E16:E19)</f>
        <v>34684</v>
      </c>
      <c r="F15" s="116">
        <f>SUM(F16:F19)</f>
        <v>38115</v>
      </c>
    </row>
    <row r="16" spans="1:6" ht="12" hidden="1" customHeight="1">
      <c r="B16" s="117"/>
      <c r="C16" s="124" t="s">
        <v>64</v>
      </c>
      <c r="D16" s="119">
        <f>SUM(E16:F16)</f>
        <v>19004</v>
      </c>
      <c r="E16" s="120">
        <v>8963</v>
      </c>
      <c r="F16" s="121">
        <v>10041</v>
      </c>
    </row>
    <row r="17" spans="2:6" ht="12" hidden="1" customHeight="1">
      <c r="B17" s="117"/>
      <c r="C17" s="124" t="s">
        <v>65</v>
      </c>
      <c r="D17" s="119">
        <f>SUM(E17:F17)</f>
        <v>24798</v>
      </c>
      <c r="E17" s="120">
        <v>11859</v>
      </c>
      <c r="F17" s="121">
        <v>12939</v>
      </c>
    </row>
    <row r="18" spans="2:6" ht="12" hidden="1" customHeight="1">
      <c r="B18" s="117"/>
      <c r="C18" s="124" t="s">
        <v>66</v>
      </c>
      <c r="D18" s="119">
        <f>SUM(E18:F18)</f>
        <v>18687</v>
      </c>
      <c r="E18" s="120">
        <v>8986</v>
      </c>
      <c r="F18" s="121">
        <v>9701</v>
      </c>
    </row>
    <row r="19" spans="2:6" ht="12" hidden="1" customHeight="1">
      <c r="B19" s="122"/>
      <c r="C19" s="125" t="s">
        <v>67</v>
      </c>
      <c r="D19" s="119">
        <f>SUM(E19:F19)</f>
        <v>10310</v>
      </c>
      <c r="E19" s="120">
        <v>4876</v>
      </c>
      <c r="F19" s="121">
        <v>5434</v>
      </c>
    </row>
    <row r="20" spans="2:6" ht="15" customHeight="1">
      <c r="B20" s="769" t="s">
        <v>70</v>
      </c>
      <c r="C20" s="770"/>
      <c r="D20" s="114">
        <f>SUM(D21:D24)</f>
        <v>73194</v>
      </c>
      <c r="E20" s="115">
        <f>SUM(E21:E24)</f>
        <v>34941</v>
      </c>
      <c r="F20" s="116">
        <f>SUM(F21:F24)</f>
        <v>38253</v>
      </c>
    </row>
    <row r="21" spans="2:6" ht="12" hidden="1" customHeight="1">
      <c r="B21" s="117"/>
      <c r="C21" s="124" t="s">
        <v>64</v>
      </c>
      <c r="D21" s="119">
        <f>SUM(E21:F21)</f>
        <v>18933</v>
      </c>
      <c r="E21" s="120">
        <v>8962</v>
      </c>
      <c r="F21" s="121">
        <v>9971</v>
      </c>
    </row>
    <row r="22" spans="2:6" ht="12" hidden="1" customHeight="1">
      <c r="B22" s="117"/>
      <c r="C22" s="124" t="s">
        <v>65</v>
      </c>
      <c r="D22" s="119">
        <v>25096</v>
      </c>
      <c r="E22" s="120">
        <v>12035</v>
      </c>
      <c r="F22" s="121">
        <v>13061</v>
      </c>
    </row>
    <row r="23" spans="2:6" ht="12" hidden="1" customHeight="1">
      <c r="B23" s="117"/>
      <c r="C23" s="124" t="s">
        <v>66</v>
      </c>
      <c r="D23" s="119">
        <v>18774</v>
      </c>
      <c r="E23" s="120">
        <v>9053</v>
      </c>
      <c r="F23" s="121">
        <v>9721</v>
      </c>
    </row>
    <row r="24" spans="2:6" ht="12" hidden="1" customHeight="1">
      <c r="B24" s="122"/>
      <c r="C24" s="125" t="s">
        <v>67</v>
      </c>
      <c r="D24" s="126">
        <v>10391</v>
      </c>
      <c r="E24" s="127">
        <v>4891</v>
      </c>
      <c r="F24" s="128">
        <v>5500</v>
      </c>
    </row>
    <row r="25" spans="2:6" ht="15" customHeight="1">
      <c r="B25" s="769" t="s">
        <v>71</v>
      </c>
      <c r="C25" s="770"/>
      <c r="D25" s="114">
        <f>SUM(D26:D29)</f>
        <v>73536</v>
      </c>
      <c r="E25" s="115">
        <f>SUM(E26:E29)</f>
        <v>35104</v>
      </c>
      <c r="F25" s="116">
        <f>SUM(F26:F29)</f>
        <v>38432</v>
      </c>
    </row>
    <row r="26" spans="2:6" ht="12" hidden="1" customHeight="1">
      <c r="B26" s="117"/>
      <c r="C26" s="124" t="s">
        <v>64</v>
      </c>
      <c r="D26" s="119">
        <v>18884</v>
      </c>
      <c r="E26" s="120">
        <v>8923</v>
      </c>
      <c r="F26" s="121">
        <v>9961</v>
      </c>
    </row>
    <row r="27" spans="2:6" ht="12" hidden="1" customHeight="1">
      <c r="B27" s="117"/>
      <c r="C27" s="124" t="s">
        <v>65</v>
      </c>
      <c r="D27" s="119">
        <v>25378</v>
      </c>
      <c r="E27" s="120">
        <v>12168</v>
      </c>
      <c r="F27" s="121">
        <v>13210</v>
      </c>
    </row>
    <row r="28" spans="2:6" ht="12" hidden="1" customHeight="1">
      <c r="B28" s="117"/>
      <c r="C28" s="124" t="s">
        <v>66</v>
      </c>
      <c r="D28" s="119">
        <v>18848</v>
      </c>
      <c r="E28" s="120">
        <v>9119</v>
      </c>
      <c r="F28" s="121">
        <v>9729</v>
      </c>
    </row>
    <row r="29" spans="2:6" ht="12" hidden="1" customHeight="1">
      <c r="B29" s="122"/>
      <c r="C29" s="125" t="s">
        <v>67</v>
      </c>
      <c r="D29" s="126">
        <v>10426</v>
      </c>
      <c r="E29" s="127">
        <v>4894</v>
      </c>
      <c r="F29" s="128">
        <v>5532</v>
      </c>
    </row>
    <row r="30" spans="2:6" ht="15" customHeight="1">
      <c r="B30" s="769" t="s">
        <v>72</v>
      </c>
      <c r="C30" s="770"/>
      <c r="D30" s="129">
        <f>SUM(E30:F30)</f>
        <v>73800</v>
      </c>
      <c r="E30" s="130">
        <v>35297</v>
      </c>
      <c r="F30" s="131">
        <v>38503</v>
      </c>
    </row>
    <row r="31" spans="2:6" ht="15" customHeight="1">
      <c r="B31" s="767" t="s">
        <v>73</v>
      </c>
      <c r="C31" s="771"/>
      <c r="D31" s="129">
        <v>74005</v>
      </c>
      <c r="E31" s="130">
        <v>35411</v>
      </c>
      <c r="F31" s="131">
        <v>38594</v>
      </c>
    </row>
    <row r="32" spans="2:6" ht="15" customHeight="1">
      <c r="B32" s="767" t="s">
        <v>74</v>
      </c>
      <c r="C32" s="771"/>
      <c r="D32" s="129">
        <v>74154</v>
      </c>
      <c r="E32" s="132">
        <v>35502</v>
      </c>
      <c r="F32" s="133">
        <v>38652</v>
      </c>
    </row>
    <row r="33" spans="2:7" ht="15" customHeight="1">
      <c r="B33" s="767" t="s">
        <v>75</v>
      </c>
      <c r="C33" s="768"/>
      <c r="D33" s="134">
        <v>74244</v>
      </c>
      <c r="E33" s="135">
        <v>35561</v>
      </c>
      <c r="F33" s="136">
        <v>38683</v>
      </c>
    </row>
    <row r="34" spans="2:7" ht="15" customHeight="1">
      <c r="B34" s="767" t="s">
        <v>76</v>
      </c>
      <c r="C34" s="768"/>
      <c r="D34" s="134">
        <v>74238</v>
      </c>
      <c r="E34" s="135">
        <v>35543</v>
      </c>
      <c r="F34" s="136">
        <v>38695</v>
      </c>
    </row>
    <row r="35" spans="2:7" ht="15" customHeight="1">
      <c r="B35" s="767" t="s">
        <v>77</v>
      </c>
      <c r="C35" s="768"/>
      <c r="D35" s="134">
        <v>74198</v>
      </c>
      <c r="E35" s="135">
        <v>35489</v>
      </c>
      <c r="F35" s="136">
        <v>38709</v>
      </c>
    </row>
    <row r="36" spans="2:7" ht="15" customHeight="1">
      <c r="B36" s="767" t="s">
        <v>78</v>
      </c>
      <c r="C36" s="768"/>
      <c r="D36" s="137">
        <v>74292</v>
      </c>
      <c r="E36" s="138">
        <v>35553</v>
      </c>
      <c r="F36" s="139">
        <v>38739</v>
      </c>
    </row>
    <row r="37" spans="2:7" ht="15" customHeight="1">
      <c r="B37" s="767" t="s">
        <v>79</v>
      </c>
      <c r="C37" s="768"/>
      <c r="D37" s="137">
        <v>74167</v>
      </c>
      <c r="E37" s="138">
        <v>35496</v>
      </c>
      <c r="F37" s="139">
        <v>38671</v>
      </c>
    </row>
    <row r="38" spans="2:7" ht="15" customHeight="1">
      <c r="B38" s="767" t="s">
        <v>80</v>
      </c>
      <c r="C38" s="768"/>
      <c r="D38" s="137">
        <v>74175</v>
      </c>
      <c r="E38" s="138">
        <v>35536</v>
      </c>
      <c r="F38" s="139">
        <v>38639</v>
      </c>
    </row>
    <row r="39" spans="2:7" ht="15" customHeight="1">
      <c r="B39" s="767" t="s">
        <v>81</v>
      </c>
      <c r="C39" s="768"/>
      <c r="D39" s="137">
        <v>73896</v>
      </c>
      <c r="E39" s="138">
        <v>35406</v>
      </c>
      <c r="F39" s="140">
        <v>38490</v>
      </c>
      <c r="G39" s="141"/>
    </row>
    <row r="40" spans="2:7" ht="18" hidden="1" customHeight="1">
      <c r="B40" s="142" t="s">
        <v>82</v>
      </c>
      <c r="C40" s="143" t="s">
        <v>83</v>
      </c>
      <c r="D40" s="144" t="s">
        <v>60</v>
      </c>
      <c r="E40" s="112" t="s">
        <v>61</v>
      </c>
      <c r="F40" s="113" t="s">
        <v>62</v>
      </c>
    </row>
    <row r="41" spans="2:7" ht="12" hidden="1" customHeight="1">
      <c r="B41" s="145">
        <v>1</v>
      </c>
      <c r="C41" s="146" t="s">
        <v>84</v>
      </c>
      <c r="D41" s="147">
        <f>SUM(E41:F41)</f>
        <v>2477</v>
      </c>
      <c r="E41" s="148">
        <v>1201</v>
      </c>
      <c r="F41" s="149">
        <v>1276</v>
      </c>
    </row>
    <row r="42" spans="2:7" ht="12" hidden="1" customHeight="1">
      <c r="B42" s="150">
        <v>2</v>
      </c>
      <c r="C42" s="151" t="s">
        <v>85</v>
      </c>
      <c r="D42" s="152">
        <f t="shared" ref="D42:D68" si="0">SUM(E42:F42)</f>
        <v>2912</v>
      </c>
      <c r="E42" s="153">
        <v>1348</v>
      </c>
      <c r="F42" s="154">
        <v>1564</v>
      </c>
    </row>
    <row r="43" spans="2:7" ht="12" hidden="1" customHeight="1">
      <c r="B43" s="150">
        <v>3</v>
      </c>
      <c r="C43" s="151" t="s">
        <v>86</v>
      </c>
      <c r="D43" s="152">
        <f t="shared" si="0"/>
        <v>3251</v>
      </c>
      <c r="E43" s="153">
        <v>1551</v>
      </c>
      <c r="F43" s="154">
        <v>1700</v>
      </c>
    </row>
    <row r="44" spans="2:7" ht="12" hidden="1" customHeight="1">
      <c r="B44" s="150">
        <v>4</v>
      </c>
      <c r="C44" s="151" t="s">
        <v>87</v>
      </c>
      <c r="D44" s="152">
        <f t="shared" si="0"/>
        <v>1555</v>
      </c>
      <c r="E44" s="153">
        <v>734</v>
      </c>
      <c r="F44" s="154">
        <v>821</v>
      </c>
    </row>
    <row r="45" spans="2:7" ht="12" hidden="1" customHeight="1">
      <c r="B45" s="150">
        <v>5</v>
      </c>
      <c r="C45" s="151" t="s">
        <v>88</v>
      </c>
      <c r="D45" s="152">
        <f t="shared" si="0"/>
        <v>2062</v>
      </c>
      <c r="E45" s="153">
        <v>1003</v>
      </c>
      <c r="F45" s="154">
        <v>1059</v>
      </c>
    </row>
    <row r="46" spans="2:7" ht="12" hidden="1" customHeight="1">
      <c r="B46" s="150">
        <v>6</v>
      </c>
      <c r="C46" s="151" t="s">
        <v>89</v>
      </c>
      <c r="D46" s="152">
        <f t="shared" si="0"/>
        <v>1898</v>
      </c>
      <c r="E46" s="153">
        <v>933</v>
      </c>
      <c r="F46" s="154">
        <v>965</v>
      </c>
    </row>
    <row r="47" spans="2:7" ht="12" hidden="1" customHeight="1">
      <c r="B47" s="150">
        <v>7</v>
      </c>
      <c r="C47" s="151" t="s">
        <v>90</v>
      </c>
      <c r="D47" s="152">
        <f t="shared" si="0"/>
        <v>812</v>
      </c>
      <c r="E47" s="153">
        <v>393</v>
      </c>
      <c r="F47" s="154">
        <v>419</v>
      </c>
    </row>
    <row r="48" spans="2:7" ht="12" hidden="1" customHeight="1">
      <c r="B48" s="150">
        <v>8</v>
      </c>
      <c r="C48" s="151" t="s">
        <v>91</v>
      </c>
      <c r="D48" s="152">
        <f t="shared" si="0"/>
        <v>1746</v>
      </c>
      <c r="E48" s="153">
        <v>838</v>
      </c>
      <c r="F48" s="154">
        <v>908</v>
      </c>
    </row>
    <row r="49" spans="2:6" ht="12" hidden="1" customHeight="1">
      <c r="B49" s="150">
        <v>9</v>
      </c>
      <c r="C49" s="151" t="s">
        <v>92</v>
      </c>
      <c r="D49" s="152">
        <f t="shared" si="0"/>
        <v>1328</v>
      </c>
      <c r="E49" s="153">
        <v>632</v>
      </c>
      <c r="F49" s="154">
        <v>696</v>
      </c>
    </row>
    <row r="50" spans="2:6" ht="12" hidden="1" customHeight="1">
      <c r="B50" s="155">
        <v>10</v>
      </c>
      <c r="C50" s="146" t="s">
        <v>93</v>
      </c>
      <c r="D50" s="147">
        <f t="shared" si="0"/>
        <v>1511</v>
      </c>
      <c r="E50" s="148">
        <v>731</v>
      </c>
      <c r="F50" s="149">
        <v>780</v>
      </c>
    </row>
    <row r="51" spans="2:6" ht="12" hidden="1" customHeight="1">
      <c r="B51" s="156">
        <v>11</v>
      </c>
      <c r="C51" s="151" t="s">
        <v>94</v>
      </c>
      <c r="D51" s="152">
        <f t="shared" si="0"/>
        <v>3426</v>
      </c>
      <c r="E51" s="153">
        <v>1664</v>
      </c>
      <c r="F51" s="154">
        <v>1762</v>
      </c>
    </row>
    <row r="52" spans="2:6" ht="12" hidden="1" customHeight="1">
      <c r="B52" s="156">
        <v>12</v>
      </c>
      <c r="C52" s="151" t="s">
        <v>95</v>
      </c>
      <c r="D52" s="152">
        <f t="shared" si="0"/>
        <v>2844</v>
      </c>
      <c r="E52" s="153">
        <v>1388</v>
      </c>
      <c r="F52" s="154">
        <v>1456</v>
      </c>
    </row>
    <row r="53" spans="2:6" ht="12" hidden="1" customHeight="1">
      <c r="B53" s="156">
        <v>13</v>
      </c>
      <c r="C53" s="151" t="s">
        <v>96</v>
      </c>
      <c r="D53" s="152">
        <f t="shared" si="0"/>
        <v>1879</v>
      </c>
      <c r="E53" s="153">
        <v>895</v>
      </c>
      <c r="F53" s="154">
        <v>984</v>
      </c>
    </row>
    <row r="54" spans="2:6" ht="12" hidden="1" customHeight="1">
      <c r="B54" s="156">
        <v>14</v>
      </c>
      <c r="C54" s="151" t="s">
        <v>97</v>
      </c>
      <c r="D54" s="152">
        <f t="shared" si="0"/>
        <v>4715</v>
      </c>
      <c r="E54" s="153">
        <v>2307</v>
      </c>
      <c r="F54" s="154">
        <v>2408</v>
      </c>
    </row>
    <row r="55" spans="2:6" ht="12" hidden="1" customHeight="1">
      <c r="B55" s="156">
        <v>15</v>
      </c>
      <c r="C55" s="151" t="s">
        <v>98</v>
      </c>
      <c r="D55" s="152">
        <f t="shared" si="0"/>
        <v>1346</v>
      </c>
      <c r="E55" s="153">
        <v>661</v>
      </c>
      <c r="F55" s="154">
        <v>685</v>
      </c>
    </row>
    <row r="56" spans="2:6" ht="12" hidden="1" customHeight="1">
      <c r="B56" s="156">
        <v>16</v>
      </c>
      <c r="C56" s="151" t="s">
        <v>99</v>
      </c>
      <c r="D56" s="152">
        <f t="shared" si="0"/>
        <v>4630</v>
      </c>
      <c r="E56" s="153">
        <v>2186</v>
      </c>
      <c r="F56" s="154">
        <v>2444</v>
      </c>
    </row>
    <row r="57" spans="2:6" ht="12" hidden="1" customHeight="1">
      <c r="B57" s="156">
        <v>17</v>
      </c>
      <c r="C57" s="151" t="s">
        <v>100</v>
      </c>
      <c r="D57" s="152">
        <f t="shared" si="0"/>
        <v>4967</v>
      </c>
      <c r="E57" s="153">
        <v>2347</v>
      </c>
      <c r="F57" s="154">
        <v>2620</v>
      </c>
    </row>
    <row r="58" spans="2:6" ht="12" hidden="1" customHeight="1">
      <c r="B58" s="156">
        <v>18</v>
      </c>
      <c r="C58" s="151" t="s">
        <v>101</v>
      </c>
      <c r="D58" s="152">
        <f t="shared" si="0"/>
        <v>331</v>
      </c>
      <c r="E58" s="153">
        <v>159</v>
      </c>
      <c r="F58" s="154">
        <v>172</v>
      </c>
    </row>
    <row r="59" spans="2:6" ht="12" hidden="1" customHeight="1">
      <c r="B59" s="155">
        <v>19</v>
      </c>
      <c r="C59" s="146" t="s">
        <v>102</v>
      </c>
      <c r="D59" s="147">
        <f t="shared" si="0"/>
        <v>3008</v>
      </c>
      <c r="E59" s="148">
        <v>1429</v>
      </c>
      <c r="F59" s="149">
        <v>1579</v>
      </c>
    </row>
    <row r="60" spans="2:6" ht="12" hidden="1" customHeight="1">
      <c r="B60" s="156">
        <v>20</v>
      </c>
      <c r="C60" s="151" t="s">
        <v>103</v>
      </c>
      <c r="D60" s="152">
        <f t="shared" si="0"/>
        <v>4937</v>
      </c>
      <c r="E60" s="153">
        <v>2389</v>
      </c>
      <c r="F60" s="154">
        <v>2548</v>
      </c>
    </row>
    <row r="61" spans="2:6" ht="12" hidden="1" customHeight="1">
      <c r="B61" s="156">
        <v>21</v>
      </c>
      <c r="C61" s="151" t="s">
        <v>104</v>
      </c>
      <c r="D61" s="152">
        <f t="shared" si="0"/>
        <v>4587</v>
      </c>
      <c r="E61" s="153">
        <v>2175</v>
      </c>
      <c r="F61" s="154">
        <v>2412</v>
      </c>
    </row>
    <row r="62" spans="2:6" ht="12" hidden="1" customHeight="1">
      <c r="B62" s="156">
        <v>22</v>
      </c>
      <c r="C62" s="151" t="s">
        <v>105</v>
      </c>
      <c r="D62" s="152">
        <f t="shared" si="0"/>
        <v>3236</v>
      </c>
      <c r="E62" s="153">
        <v>1591</v>
      </c>
      <c r="F62" s="154">
        <v>1645</v>
      </c>
    </row>
    <row r="63" spans="2:6" ht="12" hidden="1" customHeight="1">
      <c r="B63" s="157">
        <v>23</v>
      </c>
      <c r="C63" s="158" t="s">
        <v>106</v>
      </c>
      <c r="D63" s="159">
        <f t="shared" si="0"/>
        <v>3929</v>
      </c>
      <c r="E63" s="160">
        <v>1876</v>
      </c>
      <c r="F63" s="161">
        <v>2053</v>
      </c>
    </row>
    <row r="64" spans="2:6" ht="12" hidden="1" customHeight="1">
      <c r="B64" s="155">
        <v>24</v>
      </c>
      <c r="C64" s="146" t="s">
        <v>107</v>
      </c>
      <c r="D64" s="147">
        <f t="shared" si="0"/>
        <v>3793</v>
      </c>
      <c r="E64" s="148">
        <v>1797</v>
      </c>
      <c r="F64" s="149">
        <v>1996</v>
      </c>
    </row>
    <row r="65" spans="2:6" ht="12" hidden="1" customHeight="1">
      <c r="B65" s="156">
        <v>25</v>
      </c>
      <c r="C65" s="151" t="s">
        <v>108</v>
      </c>
      <c r="D65" s="152">
        <f t="shared" si="0"/>
        <v>1497</v>
      </c>
      <c r="E65" s="153">
        <v>714</v>
      </c>
      <c r="F65" s="154">
        <v>783</v>
      </c>
    </row>
    <row r="66" spans="2:6" ht="12" hidden="1" customHeight="1">
      <c r="B66" s="156">
        <v>26</v>
      </c>
      <c r="C66" s="151" t="s">
        <v>109</v>
      </c>
      <c r="D66" s="152">
        <f t="shared" si="0"/>
        <v>2280</v>
      </c>
      <c r="E66" s="153">
        <v>1090</v>
      </c>
      <c r="F66" s="154">
        <v>1190</v>
      </c>
    </row>
    <row r="67" spans="2:6" ht="12" hidden="1" customHeight="1">
      <c r="B67" s="156">
        <v>27</v>
      </c>
      <c r="C67" s="151" t="s">
        <v>110</v>
      </c>
      <c r="D67" s="152">
        <f t="shared" si="0"/>
        <v>1369</v>
      </c>
      <c r="E67" s="153">
        <v>648</v>
      </c>
      <c r="F67" s="154">
        <v>721</v>
      </c>
    </row>
    <row r="68" spans="2:6" ht="12" hidden="1" customHeight="1">
      <c r="B68" s="157">
        <v>28</v>
      </c>
      <c r="C68" s="158" t="s">
        <v>111</v>
      </c>
      <c r="D68" s="159">
        <f t="shared" si="0"/>
        <v>1557</v>
      </c>
      <c r="E68" s="160">
        <v>736</v>
      </c>
      <c r="F68" s="161">
        <v>821</v>
      </c>
    </row>
    <row r="69" spans="2:6" ht="15" customHeight="1">
      <c r="B69" s="767" t="s">
        <v>112</v>
      </c>
      <c r="C69" s="768"/>
      <c r="D69" s="137">
        <f>SUM(D71:D98)</f>
        <v>75892</v>
      </c>
      <c r="E69" s="137">
        <f>SUM(E71:E98)</f>
        <v>36453</v>
      </c>
      <c r="F69" s="137">
        <f>SUM(F71:F98)</f>
        <v>39439</v>
      </c>
    </row>
    <row r="70" spans="2:6" ht="18" hidden="1" customHeight="1">
      <c r="B70" s="142" t="s">
        <v>82</v>
      </c>
      <c r="C70" s="143" t="s">
        <v>83</v>
      </c>
      <c r="D70" s="144" t="s">
        <v>60</v>
      </c>
      <c r="E70" s="112" t="s">
        <v>61</v>
      </c>
      <c r="F70" s="113" t="s">
        <v>62</v>
      </c>
    </row>
    <row r="71" spans="2:6" ht="12" hidden="1" customHeight="1">
      <c r="B71" s="145">
        <v>1</v>
      </c>
      <c r="C71" s="146" t="s">
        <v>84</v>
      </c>
      <c r="D71" s="147">
        <f>SUM(E71:F71)</f>
        <v>2505</v>
      </c>
      <c r="E71" s="148">
        <v>1209</v>
      </c>
      <c r="F71" s="149">
        <v>1296</v>
      </c>
    </row>
    <row r="72" spans="2:6" ht="12" hidden="1" customHeight="1">
      <c r="B72" s="150">
        <v>2</v>
      </c>
      <c r="C72" s="151" t="s">
        <v>85</v>
      </c>
      <c r="D72" s="152">
        <f t="shared" ref="D72:D98" si="1">SUM(E72:F72)</f>
        <v>2964</v>
      </c>
      <c r="E72" s="153">
        <v>1383</v>
      </c>
      <c r="F72" s="154">
        <v>1581</v>
      </c>
    </row>
    <row r="73" spans="2:6" ht="12" hidden="1" customHeight="1">
      <c r="B73" s="150">
        <v>3</v>
      </c>
      <c r="C73" s="151" t="s">
        <v>86</v>
      </c>
      <c r="D73" s="152">
        <f t="shared" si="1"/>
        <v>3358</v>
      </c>
      <c r="E73" s="153">
        <v>1596</v>
      </c>
      <c r="F73" s="154">
        <v>1762</v>
      </c>
    </row>
    <row r="74" spans="2:6" ht="12" hidden="1" customHeight="1">
      <c r="B74" s="150">
        <v>4</v>
      </c>
      <c r="C74" s="151" t="s">
        <v>87</v>
      </c>
      <c r="D74" s="152">
        <f t="shared" si="1"/>
        <v>1568</v>
      </c>
      <c r="E74" s="153">
        <v>743</v>
      </c>
      <c r="F74" s="154">
        <v>825</v>
      </c>
    </row>
    <row r="75" spans="2:6" ht="12" hidden="1" customHeight="1">
      <c r="B75" s="150">
        <v>5</v>
      </c>
      <c r="C75" s="151" t="s">
        <v>88</v>
      </c>
      <c r="D75" s="152">
        <f t="shared" si="1"/>
        <v>2094</v>
      </c>
      <c r="E75" s="153">
        <v>1022</v>
      </c>
      <c r="F75" s="154">
        <v>1072</v>
      </c>
    </row>
    <row r="76" spans="2:6" ht="12" hidden="1" customHeight="1">
      <c r="B76" s="150">
        <v>6</v>
      </c>
      <c r="C76" s="162" t="s">
        <v>113</v>
      </c>
      <c r="D76" s="152">
        <f t="shared" si="1"/>
        <v>1964</v>
      </c>
      <c r="E76" s="153">
        <v>967</v>
      </c>
      <c r="F76" s="154">
        <v>997</v>
      </c>
    </row>
    <row r="77" spans="2:6" ht="12" hidden="1" customHeight="1">
      <c r="B77" s="150">
        <v>7</v>
      </c>
      <c r="C77" s="151" t="s">
        <v>90</v>
      </c>
      <c r="D77" s="152">
        <f t="shared" si="1"/>
        <v>830</v>
      </c>
      <c r="E77" s="153">
        <v>398</v>
      </c>
      <c r="F77" s="154">
        <v>432</v>
      </c>
    </row>
    <row r="78" spans="2:6" ht="12" hidden="1" customHeight="1">
      <c r="B78" s="150">
        <v>8</v>
      </c>
      <c r="C78" s="151" t="s">
        <v>91</v>
      </c>
      <c r="D78" s="152">
        <f t="shared" si="1"/>
        <v>1805</v>
      </c>
      <c r="E78" s="153">
        <v>866</v>
      </c>
      <c r="F78" s="154">
        <v>939</v>
      </c>
    </row>
    <row r="79" spans="2:6" ht="12" hidden="1" customHeight="1">
      <c r="B79" s="150">
        <v>9</v>
      </c>
      <c r="C79" s="151" t="s">
        <v>92</v>
      </c>
      <c r="D79" s="152">
        <f t="shared" si="1"/>
        <v>1354</v>
      </c>
      <c r="E79" s="153">
        <v>651</v>
      </c>
      <c r="F79" s="154">
        <v>703</v>
      </c>
    </row>
    <row r="80" spans="2:6" ht="12" hidden="1" customHeight="1">
      <c r="B80" s="155">
        <v>10</v>
      </c>
      <c r="C80" s="146" t="s">
        <v>93</v>
      </c>
      <c r="D80" s="147">
        <f t="shared" si="1"/>
        <v>1535</v>
      </c>
      <c r="E80" s="148">
        <v>743</v>
      </c>
      <c r="F80" s="149">
        <v>792</v>
      </c>
    </row>
    <row r="81" spans="2:6" ht="12" hidden="1" customHeight="1">
      <c r="B81" s="156">
        <v>11</v>
      </c>
      <c r="C81" s="151" t="s">
        <v>94</v>
      </c>
      <c r="D81" s="152">
        <f t="shared" si="1"/>
        <v>3555</v>
      </c>
      <c r="E81" s="153">
        <v>1731</v>
      </c>
      <c r="F81" s="154">
        <v>1824</v>
      </c>
    </row>
    <row r="82" spans="2:6" ht="12" hidden="1" customHeight="1">
      <c r="B82" s="156">
        <v>12</v>
      </c>
      <c r="C82" s="162" t="s">
        <v>114</v>
      </c>
      <c r="D82" s="152">
        <f t="shared" si="1"/>
        <v>2904</v>
      </c>
      <c r="E82" s="153">
        <v>1426</v>
      </c>
      <c r="F82" s="154">
        <v>1478</v>
      </c>
    </row>
    <row r="83" spans="2:6" ht="12" hidden="1" customHeight="1">
      <c r="B83" s="156">
        <v>13</v>
      </c>
      <c r="C83" s="151" t="s">
        <v>96</v>
      </c>
      <c r="D83" s="152">
        <f t="shared" si="1"/>
        <v>1930</v>
      </c>
      <c r="E83" s="153">
        <v>916</v>
      </c>
      <c r="F83" s="154">
        <v>1014</v>
      </c>
    </row>
    <row r="84" spans="2:6" ht="12" hidden="1" customHeight="1">
      <c r="B84" s="156">
        <v>14</v>
      </c>
      <c r="C84" s="162" t="s">
        <v>115</v>
      </c>
      <c r="D84" s="152">
        <f t="shared" si="1"/>
        <v>4856</v>
      </c>
      <c r="E84" s="153">
        <v>2370</v>
      </c>
      <c r="F84" s="154">
        <v>2486</v>
      </c>
    </row>
    <row r="85" spans="2:6" ht="12" hidden="1" customHeight="1">
      <c r="B85" s="156">
        <v>15</v>
      </c>
      <c r="C85" s="151" t="s">
        <v>98</v>
      </c>
      <c r="D85" s="152">
        <f t="shared" si="1"/>
        <v>1363</v>
      </c>
      <c r="E85" s="153">
        <v>673</v>
      </c>
      <c r="F85" s="154">
        <v>690</v>
      </c>
    </row>
    <row r="86" spans="2:6" ht="12" hidden="1" customHeight="1">
      <c r="B86" s="156">
        <v>16</v>
      </c>
      <c r="C86" s="151" t="s">
        <v>99</v>
      </c>
      <c r="D86" s="152">
        <f t="shared" si="1"/>
        <v>4701</v>
      </c>
      <c r="E86" s="153">
        <v>2224</v>
      </c>
      <c r="F86" s="154">
        <v>2477</v>
      </c>
    </row>
    <row r="87" spans="2:6" ht="12" hidden="1" customHeight="1">
      <c r="B87" s="156">
        <v>17</v>
      </c>
      <c r="C87" s="151" t="s">
        <v>100</v>
      </c>
      <c r="D87" s="152">
        <f t="shared" si="1"/>
        <v>5110</v>
      </c>
      <c r="E87" s="153">
        <v>2423</v>
      </c>
      <c r="F87" s="154">
        <v>2687</v>
      </c>
    </row>
    <row r="88" spans="2:6" ht="12" hidden="1" customHeight="1">
      <c r="B88" s="156">
        <v>18</v>
      </c>
      <c r="C88" s="151" t="s">
        <v>101</v>
      </c>
      <c r="D88" s="152">
        <f t="shared" si="1"/>
        <v>331</v>
      </c>
      <c r="E88" s="153">
        <v>162</v>
      </c>
      <c r="F88" s="154">
        <v>169</v>
      </c>
    </row>
    <row r="89" spans="2:6" ht="12" hidden="1" customHeight="1">
      <c r="B89" s="155">
        <v>19</v>
      </c>
      <c r="C89" s="146" t="s">
        <v>102</v>
      </c>
      <c r="D89" s="147">
        <f t="shared" si="1"/>
        <v>3089</v>
      </c>
      <c r="E89" s="148">
        <v>1460</v>
      </c>
      <c r="F89" s="149">
        <v>1629</v>
      </c>
    </row>
    <row r="90" spans="2:6" ht="12" hidden="1" customHeight="1">
      <c r="B90" s="156">
        <v>20</v>
      </c>
      <c r="C90" s="162" t="s">
        <v>116</v>
      </c>
      <c r="D90" s="152">
        <f t="shared" si="1"/>
        <v>5142</v>
      </c>
      <c r="E90" s="153">
        <v>2486</v>
      </c>
      <c r="F90" s="154">
        <v>2656</v>
      </c>
    </row>
    <row r="91" spans="2:6" ht="12" hidden="1" customHeight="1">
      <c r="B91" s="156">
        <v>21</v>
      </c>
      <c r="C91" s="151" t="s">
        <v>104</v>
      </c>
      <c r="D91" s="152">
        <f t="shared" si="1"/>
        <v>4785</v>
      </c>
      <c r="E91" s="153">
        <v>2276</v>
      </c>
      <c r="F91" s="154">
        <v>2509</v>
      </c>
    </row>
    <row r="92" spans="2:6" ht="12" hidden="1" customHeight="1">
      <c r="B92" s="156">
        <v>22</v>
      </c>
      <c r="C92" s="151" t="s">
        <v>105</v>
      </c>
      <c r="D92" s="152">
        <f t="shared" si="1"/>
        <v>3294</v>
      </c>
      <c r="E92" s="153">
        <v>1632</v>
      </c>
      <c r="F92" s="154">
        <v>1662</v>
      </c>
    </row>
    <row r="93" spans="2:6" ht="12" hidden="1" customHeight="1">
      <c r="B93" s="157">
        <v>23</v>
      </c>
      <c r="C93" s="158" t="s">
        <v>106</v>
      </c>
      <c r="D93" s="159">
        <f t="shared" si="1"/>
        <v>4036</v>
      </c>
      <c r="E93" s="160">
        <v>1947</v>
      </c>
      <c r="F93" s="161">
        <v>2089</v>
      </c>
    </row>
    <row r="94" spans="2:6" ht="12" hidden="1" customHeight="1">
      <c r="B94" s="155">
        <v>24</v>
      </c>
      <c r="C94" s="146" t="s">
        <v>107</v>
      </c>
      <c r="D94" s="147">
        <f t="shared" si="1"/>
        <v>3917</v>
      </c>
      <c r="E94" s="148">
        <v>1855</v>
      </c>
      <c r="F94" s="149">
        <v>2062</v>
      </c>
    </row>
    <row r="95" spans="2:6" ht="12" hidden="1" customHeight="1">
      <c r="B95" s="156">
        <v>25</v>
      </c>
      <c r="C95" s="151" t="s">
        <v>108</v>
      </c>
      <c r="D95" s="152">
        <f t="shared" si="1"/>
        <v>1529</v>
      </c>
      <c r="E95" s="153">
        <v>731</v>
      </c>
      <c r="F95" s="154">
        <v>798</v>
      </c>
    </row>
    <row r="96" spans="2:6" ht="12" hidden="1" customHeight="1">
      <c r="B96" s="156">
        <v>26</v>
      </c>
      <c r="C96" s="151" t="s">
        <v>109</v>
      </c>
      <c r="D96" s="152">
        <f t="shared" si="1"/>
        <v>2379</v>
      </c>
      <c r="E96" s="153">
        <v>1143</v>
      </c>
      <c r="F96" s="154">
        <v>1236</v>
      </c>
    </row>
    <row r="97" spans="2:6" ht="12" hidden="1" customHeight="1">
      <c r="B97" s="156">
        <v>27</v>
      </c>
      <c r="C97" s="151" t="s">
        <v>110</v>
      </c>
      <c r="D97" s="152">
        <f t="shared" si="1"/>
        <v>1396</v>
      </c>
      <c r="E97" s="153">
        <v>666</v>
      </c>
      <c r="F97" s="154">
        <v>730</v>
      </c>
    </row>
    <row r="98" spans="2:6" ht="12" hidden="1" customHeight="1">
      <c r="B98" s="157">
        <v>28</v>
      </c>
      <c r="C98" s="163" t="s">
        <v>117</v>
      </c>
      <c r="D98" s="159">
        <f t="shared" si="1"/>
        <v>1598</v>
      </c>
      <c r="E98" s="160">
        <v>754</v>
      </c>
      <c r="F98" s="161">
        <v>844</v>
      </c>
    </row>
    <row r="99" spans="2:6" ht="15" customHeight="1">
      <c r="B99" s="767" t="s">
        <v>118</v>
      </c>
      <c r="C99" s="768"/>
      <c r="D99" s="137">
        <f>SUM(D101:D128)</f>
        <v>75773</v>
      </c>
      <c r="E99" s="137">
        <f>SUM(E101:E128)</f>
        <v>36445</v>
      </c>
      <c r="F99" s="137">
        <f>SUM(F101:F128)</f>
        <v>39328</v>
      </c>
    </row>
    <row r="100" spans="2:6" ht="18" customHeight="1">
      <c r="B100" s="142" t="s">
        <v>82</v>
      </c>
      <c r="C100" s="143" t="s">
        <v>83</v>
      </c>
      <c r="D100" s="144" t="s">
        <v>60</v>
      </c>
      <c r="E100" s="112" t="s">
        <v>61</v>
      </c>
      <c r="F100" s="113" t="s">
        <v>62</v>
      </c>
    </row>
    <row r="101" spans="2:6" ht="12" customHeight="1">
      <c r="B101" s="145">
        <v>1</v>
      </c>
      <c r="C101" s="146" t="s">
        <v>84</v>
      </c>
      <c r="D101" s="147">
        <f>SUM(E101:F101)</f>
        <v>2465</v>
      </c>
      <c r="E101" s="148">
        <v>1195</v>
      </c>
      <c r="F101" s="149">
        <v>1270</v>
      </c>
    </row>
    <row r="102" spans="2:6" ht="12" customHeight="1">
      <c r="B102" s="150">
        <v>2</v>
      </c>
      <c r="C102" s="151" t="s">
        <v>85</v>
      </c>
      <c r="D102" s="152">
        <f t="shared" ref="D102:D128" si="2">SUM(E102:F102)</f>
        <v>2949</v>
      </c>
      <c r="E102" s="153">
        <v>1376</v>
      </c>
      <c r="F102" s="154">
        <v>1573</v>
      </c>
    </row>
    <row r="103" spans="2:6" ht="12" customHeight="1">
      <c r="B103" s="150">
        <v>3</v>
      </c>
      <c r="C103" s="151" t="s">
        <v>86</v>
      </c>
      <c r="D103" s="152">
        <f t="shared" si="2"/>
        <v>3346</v>
      </c>
      <c r="E103" s="153">
        <v>1600</v>
      </c>
      <c r="F103" s="154">
        <v>1746</v>
      </c>
    </row>
    <row r="104" spans="2:6" ht="12" customHeight="1">
      <c r="B104" s="150">
        <v>4</v>
      </c>
      <c r="C104" s="151" t="s">
        <v>87</v>
      </c>
      <c r="D104" s="152">
        <f t="shared" si="2"/>
        <v>1553</v>
      </c>
      <c r="E104" s="153">
        <v>741</v>
      </c>
      <c r="F104" s="154">
        <v>812</v>
      </c>
    </row>
    <row r="105" spans="2:6" ht="12" customHeight="1">
      <c r="B105" s="150">
        <v>5</v>
      </c>
      <c r="C105" s="151" t="s">
        <v>88</v>
      </c>
      <c r="D105" s="152">
        <f t="shared" si="2"/>
        <v>2071</v>
      </c>
      <c r="E105" s="153">
        <v>1006</v>
      </c>
      <c r="F105" s="154">
        <v>1065</v>
      </c>
    </row>
    <row r="106" spans="2:6" ht="12" customHeight="1">
      <c r="B106" s="150">
        <v>6</v>
      </c>
      <c r="C106" s="162" t="s">
        <v>89</v>
      </c>
      <c r="D106" s="152">
        <f t="shared" si="2"/>
        <v>1952</v>
      </c>
      <c r="E106" s="153">
        <v>963</v>
      </c>
      <c r="F106" s="154">
        <v>989</v>
      </c>
    </row>
    <row r="107" spans="2:6" ht="12" customHeight="1">
      <c r="B107" s="150">
        <v>7</v>
      </c>
      <c r="C107" s="151" t="s">
        <v>90</v>
      </c>
      <c r="D107" s="152">
        <f t="shared" si="2"/>
        <v>823</v>
      </c>
      <c r="E107" s="153">
        <v>403</v>
      </c>
      <c r="F107" s="154">
        <v>420</v>
      </c>
    </row>
    <row r="108" spans="2:6" ht="12" customHeight="1">
      <c r="B108" s="150">
        <v>8</v>
      </c>
      <c r="C108" s="151" t="s">
        <v>91</v>
      </c>
      <c r="D108" s="152">
        <f t="shared" si="2"/>
        <v>1789</v>
      </c>
      <c r="E108" s="153">
        <v>854</v>
      </c>
      <c r="F108" s="154">
        <v>935</v>
      </c>
    </row>
    <row r="109" spans="2:6" ht="12" customHeight="1">
      <c r="B109" s="150">
        <v>9</v>
      </c>
      <c r="C109" s="151" t="s">
        <v>92</v>
      </c>
      <c r="D109" s="152">
        <f t="shared" si="2"/>
        <v>1345</v>
      </c>
      <c r="E109" s="153">
        <v>657</v>
      </c>
      <c r="F109" s="154">
        <v>688</v>
      </c>
    </row>
    <row r="110" spans="2:6" ht="12" customHeight="1">
      <c r="B110" s="155">
        <v>10</v>
      </c>
      <c r="C110" s="146" t="s">
        <v>93</v>
      </c>
      <c r="D110" s="147">
        <f t="shared" si="2"/>
        <v>1530</v>
      </c>
      <c r="E110" s="148">
        <v>740</v>
      </c>
      <c r="F110" s="149">
        <v>790</v>
      </c>
    </row>
    <row r="111" spans="2:6" ht="12" customHeight="1">
      <c r="B111" s="156">
        <v>11</v>
      </c>
      <c r="C111" s="151" t="s">
        <v>94</v>
      </c>
      <c r="D111" s="152">
        <f t="shared" si="2"/>
        <v>3597</v>
      </c>
      <c r="E111" s="153">
        <v>1755</v>
      </c>
      <c r="F111" s="154">
        <v>1842</v>
      </c>
    </row>
    <row r="112" spans="2:6" ht="12" customHeight="1">
      <c r="B112" s="156">
        <v>12</v>
      </c>
      <c r="C112" s="162" t="s">
        <v>119</v>
      </c>
      <c r="D112" s="152">
        <f t="shared" si="2"/>
        <v>2895</v>
      </c>
      <c r="E112" s="153">
        <v>1420</v>
      </c>
      <c r="F112" s="154">
        <v>1475</v>
      </c>
    </row>
    <row r="113" spans="2:6" ht="12" customHeight="1">
      <c r="B113" s="156">
        <v>13</v>
      </c>
      <c r="C113" s="151" t="s">
        <v>96</v>
      </c>
      <c r="D113" s="152">
        <f t="shared" si="2"/>
        <v>1927</v>
      </c>
      <c r="E113" s="153">
        <v>914</v>
      </c>
      <c r="F113" s="154">
        <v>1013</v>
      </c>
    </row>
    <row r="114" spans="2:6" ht="12" customHeight="1">
      <c r="B114" s="156">
        <v>14</v>
      </c>
      <c r="C114" s="162" t="s">
        <v>115</v>
      </c>
      <c r="D114" s="152">
        <f t="shared" si="2"/>
        <v>4921</v>
      </c>
      <c r="E114" s="153">
        <v>2408</v>
      </c>
      <c r="F114" s="154">
        <v>2513</v>
      </c>
    </row>
    <row r="115" spans="2:6" ht="12" customHeight="1">
      <c r="B115" s="156">
        <v>15</v>
      </c>
      <c r="C115" s="151" t="s">
        <v>98</v>
      </c>
      <c r="D115" s="152">
        <f t="shared" si="2"/>
        <v>1356</v>
      </c>
      <c r="E115" s="153">
        <v>657</v>
      </c>
      <c r="F115" s="154">
        <v>699</v>
      </c>
    </row>
    <row r="116" spans="2:6" ht="12" customHeight="1">
      <c r="B116" s="156">
        <v>16</v>
      </c>
      <c r="C116" s="151" t="s">
        <v>99</v>
      </c>
      <c r="D116" s="152">
        <f t="shared" si="2"/>
        <v>4660</v>
      </c>
      <c r="E116" s="153">
        <v>2220</v>
      </c>
      <c r="F116" s="154">
        <v>2440</v>
      </c>
    </row>
    <row r="117" spans="2:6" ht="12" customHeight="1">
      <c r="B117" s="156">
        <v>17</v>
      </c>
      <c r="C117" s="151" t="s">
        <v>100</v>
      </c>
      <c r="D117" s="152">
        <f t="shared" si="2"/>
        <v>5070</v>
      </c>
      <c r="E117" s="153">
        <v>2425</v>
      </c>
      <c r="F117" s="154">
        <v>2645</v>
      </c>
    </row>
    <row r="118" spans="2:6" ht="12" customHeight="1">
      <c r="B118" s="156">
        <v>18</v>
      </c>
      <c r="C118" s="151" t="s">
        <v>101</v>
      </c>
      <c r="D118" s="152">
        <f t="shared" si="2"/>
        <v>323</v>
      </c>
      <c r="E118" s="153">
        <v>154</v>
      </c>
      <c r="F118" s="154">
        <v>169</v>
      </c>
    </row>
    <row r="119" spans="2:6" ht="12" customHeight="1">
      <c r="B119" s="155">
        <v>19</v>
      </c>
      <c r="C119" s="146" t="s">
        <v>102</v>
      </c>
      <c r="D119" s="147">
        <f t="shared" si="2"/>
        <v>3064</v>
      </c>
      <c r="E119" s="148">
        <v>1458</v>
      </c>
      <c r="F119" s="149">
        <v>1606</v>
      </c>
    </row>
    <row r="120" spans="2:6" ht="12" customHeight="1">
      <c r="B120" s="156">
        <v>20</v>
      </c>
      <c r="C120" s="162" t="s">
        <v>116</v>
      </c>
      <c r="D120" s="152">
        <f t="shared" si="2"/>
        <v>5250</v>
      </c>
      <c r="E120" s="153">
        <v>2540</v>
      </c>
      <c r="F120" s="154">
        <v>2710</v>
      </c>
    </row>
    <row r="121" spans="2:6" ht="12" customHeight="1">
      <c r="B121" s="156">
        <v>21</v>
      </c>
      <c r="C121" s="151" t="s">
        <v>104</v>
      </c>
      <c r="D121" s="152">
        <f t="shared" si="2"/>
        <v>4812</v>
      </c>
      <c r="E121" s="153">
        <v>2284</v>
      </c>
      <c r="F121" s="154">
        <v>2528</v>
      </c>
    </row>
    <row r="122" spans="2:6" ht="12" customHeight="1">
      <c r="B122" s="156">
        <v>22</v>
      </c>
      <c r="C122" s="151" t="s">
        <v>105</v>
      </c>
      <c r="D122" s="152">
        <f>SUM(E122:F122)</f>
        <v>3291</v>
      </c>
      <c r="E122" s="153">
        <v>1626</v>
      </c>
      <c r="F122" s="154">
        <v>1665</v>
      </c>
    </row>
    <row r="123" spans="2:6" ht="12" customHeight="1">
      <c r="B123" s="157">
        <v>23</v>
      </c>
      <c r="C123" s="158" t="s">
        <v>106</v>
      </c>
      <c r="D123" s="159">
        <f t="shared" si="2"/>
        <v>3997</v>
      </c>
      <c r="E123" s="160">
        <v>1933</v>
      </c>
      <c r="F123" s="161">
        <v>2064</v>
      </c>
    </row>
    <row r="124" spans="2:6" ht="12" customHeight="1">
      <c r="B124" s="155">
        <v>24</v>
      </c>
      <c r="C124" s="146" t="s">
        <v>107</v>
      </c>
      <c r="D124" s="147">
        <f t="shared" si="2"/>
        <v>3904</v>
      </c>
      <c r="E124" s="148">
        <v>1851</v>
      </c>
      <c r="F124" s="149">
        <v>2053</v>
      </c>
    </row>
    <row r="125" spans="2:6" ht="12" customHeight="1">
      <c r="B125" s="156">
        <v>25</v>
      </c>
      <c r="C125" s="151" t="s">
        <v>108</v>
      </c>
      <c r="D125" s="152">
        <f t="shared" si="2"/>
        <v>1529</v>
      </c>
      <c r="E125" s="153">
        <v>733</v>
      </c>
      <c r="F125" s="154">
        <v>796</v>
      </c>
    </row>
    <row r="126" spans="2:6" ht="12" customHeight="1">
      <c r="B126" s="156">
        <v>26</v>
      </c>
      <c r="C126" s="151" t="s">
        <v>109</v>
      </c>
      <c r="D126" s="152">
        <f t="shared" si="2"/>
        <v>2382</v>
      </c>
      <c r="E126" s="153">
        <v>1134</v>
      </c>
      <c r="F126" s="154">
        <v>1248</v>
      </c>
    </row>
    <row r="127" spans="2:6" ht="12" customHeight="1">
      <c r="B127" s="156">
        <v>27</v>
      </c>
      <c r="C127" s="151" t="s">
        <v>110</v>
      </c>
      <c r="D127" s="152">
        <f t="shared" si="2"/>
        <v>1399</v>
      </c>
      <c r="E127" s="153">
        <v>662</v>
      </c>
      <c r="F127" s="154">
        <v>737</v>
      </c>
    </row>
    <row r="128" spans="2:6" ht="12" customHeight="1">
      <c r="B128" s="157">
        <v>28</v>
      </c>
      <c r="C128" s="163" t="s">
        <v>117</v>
      </c>
      <c r="D128" s="159">
        <f t="shared" si="2"/>
        <v>1573</v>
      </c>
      <c r="E128" s="160">
        <v>736</v>
      </c>
      <c r="F128" s="161">
        <v>837</v>
      </c>
    </row>
    <row r="129" spans="6:6">
      <c r="F129" s="75" t="s">
        <v>44</v>
      </c>
    </row>
  </sheetData>
  <mergeCells count="19">
    <mergeCell ref="B34:C34"/>
    <mergeCell ref="B3:C4"/>
    <mergeCell ref="D3:F3"/>
    <mergeCell ref="B5:C5"/>
    <mergeCell ref="B10:C10"/>
    <mergeCell ref="B15:C15"/>
    <mergeCell ref="B20:C20"/>
    <mergeCell ref="B25:C25"/>
    <mergeCell ref="B30:C30"/>
    <mergeCell ref="B31:C31"/>
    <mergeCell ref="B32:C32"/>
    <mergeCell ref="B33:C33"/>
    <mergeCell ref="B99:C99"/>
    <mergeCell ref="B35:C35"/>
    <mergeCell ref="B36:C36"/>
    <mergeCell ref="B37:C37"/>
    <mergeCell ref="B38:C38"/>
    <mergeCell ref="B39:C39"/>
    <mergeCell ref="B69:C69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showGridLines="0" zoomScaleNormal="100" workbookViewId="0"/>
  </sheetViews>
  <sheetFormatPr defaultRowHeight="13.5"/>
  <cols>
    <col min="1" max="1" width="3.625" style="2" customWidth="1"/>
    <col min="2" max="2" width="6.625" style="234" customWidth="1"/>
    <col min="3" max="3" width="8.625" style="2" customWidth="1"/>
    <col min="4" max="4" width="10.625" style="2" customWidth="1"/>
    <col min="5" max="5" width="8.625" style="2" customWidth="1"/>
    <col min="6" max="6" width="10.625" style="2" customWidth="1"/>
    <col min="7" max="7" width="8.625" style="2" customWidth="1"/>
    <col min="8" max="8" width="10.625" style="2" customWidth="1"/>
    <col min="9" max="9" width="8.625" style="2" customWidth="1"/>
    <col min="10" max="10" width="10.625" style="2" customWidth="1"/>
  </cols>
  <sheetData>
    <row r="1" spans="1:10" s="164" customFormat="1" ht="30" customHeight="1">
      <c r="A1" s="1" t="s">
        <v>120</v>
      </c>
      <c r="B1" s="75"/>
      <c r="C1" s="12"/>
      <c r="D1" s="12"/>
      <c r="E1" s="12"/>
      <c r="F1" s="12"/>
      <c r="G1" s="12"/>
      <c r="H1" s="12"/>
      <c r="I1" s="12"/>
      <c r="J1" s="12"/>
    </row>
    <row r="2" spans="1:10" s="164" customFormat="1" ht="18" customHeight="1">
      <c r="A2" s="6"/>
      <c r="B2" s="165"/>
      <c r="C2" s="12"/>
      <c r="D2" s="12"/>
      <c r="E2" s="12"/>
      <c r="F2" s="12"/>
      <c r="G2" s="12"/>
      <c r="H2" s="12"/>
      <c r="I2" s="12"/>
      <c r="J2" s="12"/>
    </row>
    <row r="3" spans="1:10" ht="21" customHeight="1">
      <c r="B3" s="798" t="s">
        <v>121</v>
      </c>
      <c r="C3" s="800" t="s">
        <v>122</v>
      </c>
      <c r="D3" s="800"/>
      <c r="E3" s="801" t="s">
        <v>123</v>
      </c>
      <c r="F3" s="800"/>
      <c r="G3" s="800" t="s">
        <v>124</v>
      </c>
      <c r="H3" s="800"/>
      <c r="I3" s="801" t="s">
        <v>125</v>
      </c>
      <c r="J3" s="800"/>
    </row>
    <row r="4" spans="1:10" ht="21" customHeight="1">
      <c r="B4" s="799"/>
      <c r="C4" s="166" t="s">
        <v>126</v>
      </c>
      <c r="D4" s="167" t="s">
        <v>127</v>
      </c>
      <c r="E4" s="166" t="s">
        <v>128</v>
      </c>
      <c r="F4" s="167" t="s">
        <v>127</v>
      </c>
      <c r="G4" s="166" t="s">
        <v>128</v>
      </c>
      <c r="H4" s="167" t="s">
        <v>127</v>
      </c>
      <c r="I4" s="168" t="s">
        <v>128</v>
      </c>
      <c r="J4" s="167" t="s">
        <v>127</v>
      </c>
    </row>
    <row r="5" spans="1:10" ht="11.25" hidden="1" customHeight="1">
      <c r="B5" s="169" t="s">
        <v>129</v>
      </c>
      <c r="C5" s="170" t="s">
        <v>130</v>
      </c>
      <c r="D5" s="171"/>
      <c r="E5" s="172"/>
      <c r="F5" s="171"/>
      <c r="G5" s="172"/>
      <c r="H5" s="171"/>
      <c r="I5" s="172"/>
      <c r="J5" s="171"/>
    </row>
    <row r="6" spans="1:10" ht="11.25" hidden="1" customHeight="1">
      <c r="B6" s="173">
        <v>22</v>
      </c>
      <c r="C6" s="174"/>
      <c r="D6" s="175" t="s">
        <v>131</v>
      </c>
      <c r="E6" s="176"/>
      <c r="F6" s="175"/>
      <c r="G6" s="176"/>
      <c r="H6" s="175"/>
      <c r="I6" s="176"/>
      <c r="J6" s="175"/>
    </row>
    <row r="7" spans="1:10" ht="11.25" hidden="1" customHeight="1">
      <c r="B7" s="173">
        <v>23</v>
      </c>
      <c r="C7" s="177" t="s">
        <v>132</v>
      </c>
      <c r="D7" s="178"/>
      <c r="E7" s="176"/>
      <c r="F7" s="175"/>
      <c r="G7" s="176"/>
      <c r="H7" s="175"/>
      <c r="I7" s="176"/>
      <c r="J7" s="175"/>
    </row>
    <row r="8" spans="1:10" ht="11.25" hidden="1" customHeight="1">
      <c r="B8" s="173">
        <v>24</v>
      </c>
      <c r="C8" s="179" t="s">
        <v>133</v>
      </c>
      <c r="D8" s="175"/>
      <c r="E8" s="176"/>
      <c r="F8" s="175"/>
      <c r="G8" s="176"/>
      <c r="H8" s="175"/>
      <c r="I8" s="176"/>
      <c r="J8" s="175"/>
    </row>
    <row r="9" spans="1:10" ht="11.25" hidden="1" customHeight="1">
      <c r="B9" s="173">
        <v>25</v>
      </c>
      <c r="C9" s="176"/>
      <c r="D9" s="175" t="s">
        <v>134</v>
      </c>
      <c r="E9" s="176"/>
      <c r="F9" s="175"/>
      <c r="G9" s="176"/>
      <c r="H9" s="175"/>
      <c r="I9" s="176"/>
      <c r="J9" s="175"/>
    </row>
    <row r="10" spans="1:10" ht="11.25" hidden="1" customHeight="1">
      <c r="B10" s="173">
        <v>26</v>
      </c>
      <c r="C10" s="177">
        <v>26</v>
      </c>
      <c r="D10" s="178"/>
      <c r="E10" s="176"/>
      <c r="F10" s="175"/>
      <c r="G10" s="176"/>
      <c r="H10" s="175"/>
      <c r="I10" s="176"/>
      <c r="J10" s="175"/>
    </row>
    <row r="11" spans="1:10" ht="11.25" hidden="1" customHeight="1">
      <c r="B11" s="173">
        <v>27</v>
      </c>
      <c r="C11" s="180" t="s">
        <v>135</v>
      </c>
      <c r="D11" s="175"/>
      <c r="E11" s="176"/>
      <c r="F11" s="175"/>
      <c r="G11" s="176"/>
      <c r="H11" s="175"/>
      <c r="I11" s="176"/>
      <c r="J11" s="175"/>
    </row>
    <row r="12" spans="1:10" ht="11.25" hidden="1" customHeight="1">
      <c r="B12" s="173">
        <v>28</v>
      </c>
      <c r="C12" s="176"/>
      <c r="D12" s="175" t="s">
        <v>136</v>
      </c>
      <c r="E12" s="176"/>
      <c r="F12" s="175"/>
      <c r="G12" s="176"/>
      <c r="H12" s="175"/>
      <c r="I12" s="176"/>
      <c r="J12" s="175"/>
    </row>
    <row r="13" spans="1:10" ht="11.25" hidden="1" customHeight="1">
      <c r="B13" s="181">
        <v>29</v>
      </c>
      <c r="C13" s="177">
        <v>29</v>
      </c>
      <c r="D13" s="178"/>
      <c r="E13" s="182"/>
      <c r="F13" s="183"/>
      <c r="G13" s="182"/>
      <c r="H13" s="183"/>
      <c r="I13" s="182"/>
      <c r="J13" s="183"/>
    </row>
    <row r="14" spans="1:10" ht="11.25" hidden="1" customHeight="1">
      <c r="B14" s="173">
        <v>30</v>
      </c>
      <c r="C14" s="184" t="s">
        <v>137</v>
      </c>
      <c r="D14" s="178" t="s">
        <v>138</v>
      </c>
      <c r="E14" s="176"/>
      <c r="F14" s="175"/>
      <c r="G14" s="176"/>
      <c r="H14" s="175"/>
      <c r="I14" s="176"/>
      <c r="J14" s="175"/>
    </row>
    <row r="15" spans="1:10" ht="11.25" hidden="1" customHeight="1">
      <c r="B15" s="173">
        <v>31</v>
      </c>
      <c r="C15" s="179" t="s">
        <v>139</v>
      </c>
      <c r="D15" s="175"/>
      <c r="E15" s="176"/>
      <c r="F15" s="175"/>
      <c r="G15" s="176"/>
      <c r="H15" s="175"/>
      <c r="I15" s="176"/>
      <c r="J15" s="175"/>
    </row>
    <row r="16" spans="1:10" ht="11.25" hidden="1" customHeight="1">
      <c r="B16" s="173">
        <v>32</v>
      </c>
      <c r="C16" s="176"/>
      <c r="D16" s="175"/>
      <c r="E16" s="176"/>
      <c r="F16" s="175"/>
      <c r="G16" s="176"/>
      <c r="H16" s="175"/>
      <c r="I16" s="176"/>
      <c r="J16" s="175"/>
    </row>
    <row r="17" spans="2:10" ht="11.25" hidden="1" customHeight="1">
      <c r="B17" s="173">
        <v>33</v>
      </c>
      <c r="C17" s="176"/>
      <c r="D17" s="175" t="s">
        <v>140</v>
      </c>
      <c r="E17" s="176"/>
      <c r="F17" s="175"/>
      <c r="G17" s="176"/>
      <c r="H17" s="175"/>
      <c r="I17" s="176"/>
      <c r="J17" s="175"/>
    </row>
    <row r="18" spans="2:10" ht="11.25" hidden="1" customHeight="1">
      <c r="B18" s="173">
        <v>34</v>
      </c>
      <c r="C18" s="176"/>
      <c r="D18" s="175"/>
      <c r="E18" s="176"/>
      <c r="F18" s="175"/>
      <c r="G18" s="176"/>
      <c r="H18" s="175"/>
      <c r="I18" s="176"/>
      <c r="J18" s="175"/>
    </row>
    <row r="19" spans="2:10" ht="11.25" hidden="1" customHeight="1">
      <c r="B19" s="173">
        <v>35</v>
      </c>
      <c r="C19" s="176"/>
      <c r="D19" s="175"/>
      <c r="E19" s="176"/>
      <c r="F19" s="175"/>
      <c r="G19" s="176"/>
      <c r="H19" s="175"/>
      <c r="I19" s="176"/>
      <c r="J19" s="175"/>
    </row>
    <row r="20" spans="2:10" ht="11.25" hidden="1" customHeight="1">
      <c r="B20" s="173">
        <v>36</v>
      </c>
      <c r="C20" s="177">
        <v>36</v>
      </c>
      <c r="D20" s="178"/>
      <c r="E20" s="176"/>
      <c r="F20" s="175"/>
      <c r="G20" s="176"/>
      <c r="H20" s="175"/>
      <c r="I20" s="176"/>
      <c r="J20" s="175"/>
    </row>
    <row r="21" spans="2:10" ht="11.25" hidden="1" customHeight="1">
      <c r="B21" s="173">
        <v>37</v>
      </c>
      <c r="C21" s="179" t="s">
        <v>141</v>
      </c>
      <c r="D21" s="175"/>
      <c r="E21" s="176"/>
      <c r="F21" s="175"/>
      <c r="G21" s="176"/>
      <c r="H21" s="175"/>
      <c r="I21" s="176"/>
      <c r="J21" s="175"/>
    </row>
    <row r="22" spans="2:10" ht="11.25" hidden="1" customHeight="1">
      <c r="B22" s="173">
        <v>38</v>
      </c>
      <c r="C22" s="176"/>
      <c r="D22" s="175"/>
      <c r="E22" s="176"/>
      <c r="F22" s="175"/>
      <c r="G22" s="176"/>
      <c r="H22" s="175"/>
      <c r="I22" s="176"/>
      <c r="J22" s="175"/>
    </row>
    <row r="23" spans="2:10" ht="11.25" hidden="1" customHeight="1">
      <c r="B23" s="181">
        <v>39</v>
      </c>
      <c r="C23" s="182"/>
      <c r="D23" s="183"/>
      <c r="E23" s="182"/>
      <c r="F23" s="183"/>
      <c r="G23" s="182"/>
      <c r="H23" s="183"/>
      <c r="I23" s="182"/>
      <c r="J23" s="183"/>
    </row>
    <row r="24" spans="2:10" ht="11.25" hidden="1" customHeight="1">
      <c r="B24" s="173">
        <v>40</v>
      </c>
      <c r="C24" s="176"/>
      <c r="D24" s="175"/>
      <c r="E24" s="176"/>
      <c r="F24" s="175"/>
      <c r="G24" s="176"/>
      <c r="H24" s="175"/>
      <c r="I24" s="176"/>
      <c r="J24" s="175"/>
    </row>
    <row r="25" spans="2:10" ht="11.25" hidden="1" customHeight="1">
      <c r="B25" s="173">
        <v>41</v>
      </c>
      <c r="C25" s="176"/>
      <c r="D25" s="175" t="s">
        <v>142</v>
      </c>
      <c r="E25" s="176"/>
      <c r="F25" s="175"/>
      <c r="G25" s="176"/>
      <c r="H25" s="175"/>
      <c r="I25" s="176"/>
      <c r="J25" s="175"/>
    </row>
    <row r="26" spans="2:10" ht="11.25" hidden="1" customHeight="1">
      <c r="B26" s="173">
        <v>42</v>
      </c>
      <c r="C26" s="176"/>
      <c r="D26" s="175"/>
      <c r="E26" s="176"/>
      <c r="F26" s="175"/>
      <c r="G26" s="176"/>
      <c r="H26" s="175"/>
      <c r="I26" s="176"/>
      <c r="J26" s="175"/>
    </row>
    <row r="27" spans="2:10" ht="11.25" hidden="1" customHeight="1">
      <c r="B27" s="173">
        <v>43</v>
      </c>
      <c r="C27" s="176"/>
      <c r="D27" s="175"/>
      <c r="E27" s="176"/>
      <c r="F27" s="175"/>
      <c r="G27" s="176"/>
      <c r="H27" s="175"/>
      <c r="I27" s="176"/>
      <c r="J27" s="175"/>
    </row>
    <row r="28" spans="2:10" ht="11.25" hidden="1" customHeight="1">
      <c r="B28" s="181">
        <v>44</v>
      </c>
      <c r="C28" s="182"/>
      <c r="D28" s="183"/>
      <c r="E28" s="182"/>
      <c r="F28" s="183"/>
      <c r="G28" s="182"/>
      <c r="H28" s="183"/>
      <c r="I28" s="182"/>
      <c r="J28" s="183"/>
    </row>
    <row r="29" spans="2:10" ht="11.25" hidden="1" customHeight="1">
      <c r="B29" s="185" t="s">
        <v>143</v>
      </c>
      <c r="C29" s="186" t="s">
        <v>144</v>
      </c>
      <c r="D29" s="187"/>
      <c r="E29" s="176"/>
      <c r="F29" s="175"/>
      <c r="G29" s="176"/>
      <c r="H29" s="175"/>
      <c r="I29" s="176"/>
      <c r="J29" s="175"/>
    </row>
    <row r="30" spans="2:10" ht="11.25" hidden="1" customHeight="1">
      <c r="B30" s="185">
        <v>2</v>
      </c>
      <c r="C30" s="188" t="s">
        <v>145</v>
      </c>
      <c r="D30" s="189" t="s">
        <v>140</v>
      </c>
      <c r="E30" s="176"/>
      <c r="F30" s="175"/>
      <c r="G30" s="176"/>
      <c r="H30" s="175"/>
      <c r="I30" s="176"/>
      <c r="J30" s="175"/>
    </row>
    <row r="31" spans="2:10" ht="11.25" hidden="1" customHeight="1">
      <c r="B31" s="185">
        <v>3</v>
      </c>
      <c r="C31" s="179" t="s">
        <v>146</v>
      </c>
      <c r="D31" s="175"/>
      <c r="E31" s="176"/>
      <c r="F31" s="175"/>
      <c r="G31" s="176"/>
      <c r="H31" s="175"/>
      <c r="I31" s="176"/>
      <c r="J31" s="175"/>
    </row>
    <row r="32" spans="2:10" ht="11.25" hidden="1" customHeight="1">
      <c r="B32" s="185">
        <v>4</v>
      </c>
      <c r="C32" s="176"/>
      <c r="D32" s="175"/>
      <c r="E32" s="176"/>
      <c r="F32" s="175"/>
      <c r="G32" s="176"/>
      <c r="H32" s="175"/>
      <c r="I32" s="176"/>
      <c r="J32" s="175"/>
    </row>
    <row r="33" spans="2:10" ht="11.25" hidden="1" customHeight="1">
      <c r="B33" s="185">
        <v>5</v>
      </c>
      <c r="C33" s="176"/>
      <c r="D33" s="175"/>
      <c r="E33" s="176"/>
      <c r="F33" s="175"/>
      <c r="G33" s="176"/>
      <c r="H33" s="175"/>
      <c r="I33" s="176"/>
      <c r="J33" s="175"/>
    </row>
    <row r="34" spans="2:10" ht="11.25" hidden="1" customHeight="1">
      <c r="B34" s="185">
        <v>6</v>
      </c>
      <c r="C34" s="176"/>
      <c r="D34" s="175"/>
      <c r="E34" s="176"/>
      <c r="F34" s="175"/>
      <c r="G34" s="176"/>
      <c r="H34" s="175"/>
      <c r="I34" s="176"/>
      <c r="J34" s="175"/>
    </row>
    <row r="35" spans="2:10" ht="11.25" hidden="1" customHeight="1">
      <c r="B35" s="185">
        <v>7</v>
      </c>
      <c r="C35" s="176"/>
      <c r="D35" s="175"/>
      <c r="E35" s="176"/>
      <c r="F35" s="175"/>
      <c r="G35" s="176"/>
      <c r="H35" s="175"/>
      <c r="I35" s="176"/>
      <c r="J35" s="175"/>
    </row>
    <row r="36" spans="2:10" ht="11.25" hidden="1" customHeight="1">
      <c r="B36" s="185">
        <v>8</v>
      </c>
      <c r="C36" s="176"/>
      <c r="D36" s="175"/>
      <c r="E36" s="176"/>
      <c r="F36" s="175"/>
      <c r="G36" s="176"/>
      <c r="H36" s="175"/>
      <c r="I36" s="176"/>
      <c r="J36" s="175"/>
    </row>
    <row r="37" spans="2:10" ht="11.25" hidden="1" customHeight="1">
      <c r="B37" s="190">
        <v>9</v>
      </c>
      <c r="C37" s="182"/>
      <c r="D37" s="183" t="s">
        <v>147</v>
      </c>
      <c r="E37" s="182"/>
      <c r="F37" s="183"/>
      <c r="G37" s="182"/>
      <c r="H37" s="183"/>
      <c r="I37" s="182"/>
      <c r="J37" s="183"/>
    </row>
    <row r="38" spans="2:10" ht="11.25" hidden="1" customHeight="1">
      <c r="B38" s="185">
        <v>10</v>
      </c>
      <c r="C38" s="176"/>
      <c r="D38" s="175"/>
      <c r="E38" s="176"/>
      <c r="F38" s="175"/>
      <c r="G38" s="176"/>
      <c r="H38" s="175"/>
      <c r="I38" s="176"/>
      <c r="J38" s="175"/>
    </row>
    <row r="39" spans="2:10" ht="11.25" hidden="1" customHeight="1">
      <c r="B39" s="185">
        <v>11</v>
      </c>
      <c r="C39" s="176"/>
      <c r="D39" s="175"/>
      <c r="E39" s="176"/>
      <c r="F39" s="175"/>
      <c r="G39" s="176"/>
      <c r="H39" s="175"/>
      <c r="I39" s="176"/>
      <c r="J39" s="175"/>
    </row>
    <row r="40" spans="2:10" ht="11.25" hidden="1" customHeight="1">
      <c r="B40" s="185">
        <v>12</v>
      </c>
      <c r="C40" s="176"/>
      <c r="D40" s="175"/>
      <c r="E40" s="176"/>
      <c r="F40" s="175"/>
      <c r="G40" s="176"/>
      <c r="H40" s="175"/>
      <c r="I40" s="176"/>
      <c r="J40" s="175"/>
    </row>
    <row r="41" spans="2:10" ht="11.25" hidden="1" customHeight="1">
      <c r="B41" s="185">
        <v>13</v>
      </c>
      <c r="C41" s="176"/>
      <c r="D41" s="175"/>
      <c r="E41" s="176"/>
      <c r="F41" s="175"/>
      <c r="G41" s="176"/>
      <c r="H41" s="175"/>
      <c r="I41" s="176"/>
      <c r="J41" s="175"/>
    </row>
    <row r="42" spans="2:10" ht="11.25" hidden="1" customHeight="1">
      <c r="B42" s="185">
        <v>14</v>
      </c>
      <c r="C42" s="176"/>
      <c r="D42" s="175"/>
      <c r="E42" s="176"/>
      <c r="F42" s="175"/>
      <c r="G42" s="176"/>
      <c r="H42" s="175"/>
      <c r="I42" s="176"/>
      <c r="J42" s="175"/>
    </row>
    <row r="43" spans="2:10" ht="11.25" hidden="1" customHeight="1">
      <c r="B43" s="190">
        <v>15</v>
      </c>
      <c r="C43" s="177" t="s">
        <v>148</v>
      </c>
      <c r="D43" s="191"/>
      <c r="E43" s="182"/>
      <c r="F43" s="192"/>
      <c r="G43" s="182"/>
      <c r="H43" s="192"/>
      <c r="I43" s="182"/>
      <c r="J43" s="192"/>
    </row>
    <row r="44" spans="2:10" ht="11.25" hidden="1" customHeight="1">
      <c r="B44" s="185" t="s">
        <v>149</v>
      </c>
      <c r="C44" s="193" t="s">
        <v>150</v>
      </c>
      <c r="D44" s="194"/>
      <c r="E44" s="193"/>
      <c r="F44" s="194"/>
      <c r="G44" s="193"/>
      <c r="H44" s="194"/>
      <c r="I44" s="176"/>
      <c r="J44" s="195"/>
    </row>
    <row r="45" spans="2:10" ht="11.25" hidden="1" customHeight="1">
      <c r="B45" s="185">
        <v>3</v>
      </c>
      <c r="C45" s="193"/>
      <c r="D45" s="194"/>
      <c r="E45" s="193"/>
      <c r="F45" s="194"/>
      <c r="G45" s="193"/>
      <c r="H45" s="194"/>
      <c r="I45" s="176"/>
      <c r="J45" s="195"/>
    </row>
    <row r="46" spans="2:10" ht="11.25" hidden="1" customHeight="1">
      <c r="B46" s="185">
        <v>4</v>
      </c>
      <c r="C46" s="193"/>
      <c r="D46" s="194"/>
      <c r="E46" s="193"/>
      <c r="F46" s="194"/>
      <c r="G46" s="193"/>
      <c r="H46" s="194"/>
      <c r="I46" s="176"/>
      <c r="J46" s="195"/>
    </row>
    <row r="47" spans="2:10" ht="11.25" hidden="1" customHeight="1">
      <c r="B47" s="185">
        <v>5</v>
      </c>
      <c r="C47" s="196"/>
      <c r="D47" s="194"/>
      <c r="E47" s="193"/>
      <c r="F47" s="194"/>
      <c r="G47" s="193"/>
      <c r="H47" s="194"/>
      <c r="I47" s="176"/>
      <c r="J47" s="195"/>
    </row>
    <row r="48" spans="2:10" ht="11.25" hidden="1" customHeight="1">
      <c r="B48" s="185">
        <v>6</v>
      </c>
      <c r="C48" s="193"/>
      <c r="D48" s="194"/>
      <c r="E48" s="193"/>
      <c r="F48" s="194"/>
      <c r="G48" s="193"/>
      <c r="H48" s="194"/>
      <c r="I48" s="176"/>
      <c r="J48" s="195"/>
    </row>
    <row r="49" spans="2:10" ht="11.25" hidden="1" customHeight="1">
      <c r="B49" s="185">
        <v>7</v>
      </c>
      <c r="C49" s="193"/>
      <c r="D49" s="194"/>
      <c r="E49" s="193"/>
      <c r="F49" s="194"/>
      <c r="G49" s="193"/>
      <c r="H49" s="194"/>
      <c r="I49" s="176"/>
      <c r="J49" s="195"/>
    </row>
    <row r="50" spans="2:10" ht="11.25" hidden="1" customHeight="1">
      <c r="B50" s="185">
        <v>8</v>
      </c>
      <c r="C50" s="193"/>
      <c r="D50" s="194"/>
      <c r="E50" s="193"/>
      <c r="F50" s="194"/>
      <c r="G50" s="193"/>
      <c r="H50" s="194"/>
      <c r="I50" s="176"/>
      <c r="J50" s="195"/>
    </row>
    <row r="51" spans="2:10" ht="11.25" hidden="1" customHeight="1">
      <c r="B51" s="190">
        <v>9</v>
      </c>
      <c r="C51" s="197"/>
      <c r="D51" s="198"/>
      <c r="E51" s="197"/>
      <c r="F51" s="198"/>
      <c r="G51" s="197"/>
      <c r="H51" s="198"/>
      <c r="I51" s="182"/>
      <c r="J51" s="192"/>
    </row>
    <row r="52" spans="2:10" ht="11.25" hidden="1" customHeight="1">
      <c r="B52" s="185">
        <v>10</v>
      </c>
      <c r="C52" s="193"/>
      <c r="D52" s="199" t="s">
        <v>151</v>
      </c>
      <c r="E52" s="193"/>
      <c r="F52" s="194"/>
      <c r="G52" s="193"/>
      <c r="H52" s="194"/>
      <c r="I52" s="176"/>
      <c r="J52" s="195"/>
    </row>
    <row r="53" spans="2:10" ht="11.25" hidden="1" customHeight="1">
      <c r="B53" s="185">
        <v>11</v>
      </c>
      <c r="C53" s="193"/>
      <c r="D53" s="194"/>
      <c r="E53" s="193"/>
      <c r="F53" s="194"/>
      <c r="G53" s="193"/>
      <c r="H53" s="194"/>
      <c r="I53" s="176"/>
      <c r="J53" s="195"/>
    </row>
    <row r="54" spans="2:10" ht="11.25" hidden="1" customHeight="1">
      <c r="B54" s="185">
        <v>12</v>
      </c>
      <c r="C54" s="193"/>
      <c r="D54" s="194"/>
      <c r="E54" s="193"/>
      <c r="F54" s="194"/>
      <c r="G54" s="193"/>
      <c r="H54" s="194"/>
      <c r="I54" s="176"/>
      <c r="J54" s="195"/>
    </row>
    <row r="55" spans="2:10" ht="11.25" hidden="1" customHeight="1">
      <c r="B55" s="185">
        <v>13</v>
      </c>
      <c r="C55" s="193"/>
      <c r="D55" s="194"/>
      <c r="E55" s="193"/>
      <c r="F55" s="194"/>
      <c r="G55" s="193"/>
      <c r="H55" s="194"/>
      <c r="I55" s="176"/>
      <c r="J55" s="195"/>
    </row>
    <row r="56" spans="2:10" ht="11.25" hidden="1" customHeight="1">
      <c r="B56" s="185">
        <v>14</v>
      </c>
      <c r="C56" s="193"/>
      <c r="D56" s="194"/>
      <c r="E56" s="193"/>
      <c r="F56" s="194"/>
      <c r="G56" s="193"/>
      <c r="H56" s="194"/>
      <c r="I56" s="176"/>
      <c r="J56" s="195"/>
    </row>
    <row r="57" spans="2:10" ht="11.25" hidden="1" customHeight="1">
      <c r="B57" s="185">
        <v>15</v>
      </c>
      <c r="C57" s="193"/>
      <c r="D57" s="194"/>
      <c r="E57" s="193"/>
      <c r="F57" s="194"/>
      <c r="G57" s="193"/>
      <c r="H57" s="194"/>
      <c r="I57" s="176"/>
      <c r="J57" s="195"/>
    </row>
    <row r="58" spans="2:10" ht="11.25" hidden="1" customHeight="1">
      <c r="B58" s="185">
        <v>16</v>
      </c>
      <c r="C58" s="193"/>
      <c r="D58" s="194"/>
      <c r="E58" s="193"/>
      <c r="F58" s="194"/>
      <c r="G58" s="193"/>
      <c r="H58" s="194"/>
      <c r="I58" s="176"/>
      <c r="J58" s="195"/>
    </row>
    <row r="59" spans="2:10" ht="11.25" hidden="1" customHeight="1">
      <c r="B59" s="185">
        <v>17</v>
      </c>
      <c r="C59" s="200" t="s">
        <v>152</v>
      </c>
      <c r="D59" s="201"/>
      <c r="E59" s="193"/>
      <c r="F59" s="194"/>
      <c r="G59" s="193"/>
      <c r="H59" s="194"/>
      <c r="I59" s="176"/>
      <c r="J59" s="195"/>
    </row>
    <row r="60" spans="2:10" ht="11.25" hidden="1" customHeight="1">
      <c r="B60" s="185">
        <v>18</v>
      </c>
      <c r="C60" s="202" t="s">
        <v>153</v>
      </c>
      <c r="D60" s="203" t="s">
        <v>154</v>
      </c>
      <c r="E60" s="193"/>
      <c r="F60" s="194"/>
      <c r="G60" s="193"/>
      <c r="H60" s="194"/>
      <c r="I60" s="176"/>
      <c r="J60" s="195"/>
    </row>
    <row r="61" spans="2:10" ht="11.25" hidden="1" customHeight="1">
      <c r="B61" s="190">
        <v>19</v>
      </c>
      <c r="C61" s="197" t="s">
        <v>155</v>
      </c>
      <c r="D61" s="198"/>
      <c r="E61" s="197"/>
      <c r="F61" s="198"/>
      <c r="G61" s="197"/>
      <c r="H61" s="198"/>
      <c r="I61" s="182"/>
      <c r="J61" s="192"/>
    </row>
    <row r="62" spans="2:10" ht="11.25" hidden="1" customHeight="1">
      <c r="B62" s="185">
        <v>20</v>
      </c>
      <c r="C62" s="193"/>
      <c r="D62" s="199" t="s">
        <v>156</v>
      </c>
      <c r="E62" s="193"/>
      <c r="F62" s="194"/>
      <c r="G62" s="193"/>
      <c r="H62" s="194"/>
      <c r="I62" s="176"/>
      <c r="J62" s="195"/>
    </row>
    <row r="63" spans="2:10" ht="11.25" hidden="1" customHeight="1">
      <c r="B63" s="185">
        <v>21</v>
      </c>
      <c r="C63" s="193"/>
      <c r="D63" s="194"/>
      <c r="E63" s="193"/>
      <c r="F63" s="194"/>
      <c r="G63" s="193"/>
      <c r="H63" s="194"/>
      <c r="I63" s="176"/>
      <c r="J63" s="195"/>
    </row>
    <row r="64" spans="2:10" ht="11.25" hidden="1" customHeight="1">
      <c r="B64" s="185">
        <v>22</v>
      </c>
      <c r="C64" s="200" t="s">
        <v>157</v>
      </c>
      <c r="D64" s="201"/>
      <c r="E64" s="193"/>
      <c r="F64" s="194"/>
      <c r="G64" s="193"/>
      <c r="H64" s="194"/>
      <c r="I64" s="176"/>
      <c r="J64" s="195"/>
    </row>
    <row r="65" spans="2:10" ht="11.25" hidden="1" customHeight="1">
      <c r="B65" s="185">
        <v>23</v>
      </c>
      <c r="C65" s="193" t="s">
        <v>158</v>
      </c>
      <c r="D65" s="194"/>
      <c r="E65" s="193"/>
      <c r="F65" s="194"/>
      <c r="G65" s="193"/>
      <c r="H65" s="194"/>
      <c r="I65" s="176"/>
      <c r="J65" s="195"/>
    </row>
    <row r="66" spans="2:10" ht="11.25" hidden="1" customHeight="1">
      <c r="B66" s="185">
        <v>24</v>
      </c>
      <c r="C66" s="193"/>
      <c r="D66" s="199" t="s">
        <v>159</v>
      </c>
      <c r="E66" s="193"/>
      <c r="F66" s="194"/>
      <c r="G66" s="193"/>
      <c r="H66" s="194"/>
      <c r="I66" s="176"/>
      <c r="J66" s="195"/>
    </row>
    <row r="67" spans="2:10" ht="11.25" hidden="1" customHeight="1">
      <c r="B67" s="185">
        <v>25</v>
      </c>
      <c r="C67" s="193"/>
      <c r="D67" s="194"/>
      <c r="E67" s="193"/>
      <c r="F67" s="194"/>
      <c r="G67" s="193"/>
      <c r="H67" s="194"/>
      <c r="I67" s="176"/>
      <c r="J67" s="195"/>
    </row>
    <row r="68" spans="2:10" ht="11.25" hidden="1" customHeight="1">
      <c r="B68" s="185">
        <v>26</v>
      </c>
      <c r="C68" s="200" t="s">
        <v>160</v>
      </c>
      <c r="D68" s="201"/>
      <c r="E68" s="193"/>
      <c r="F68" s="194"/>
      <c r="G68" s="193"/>
      <c r="H68" s="194"/>
      <c r="I68" s="176"/>
      <c r="J68" s="195"/>
    </row>
    <row r="69" spans="2:10" ht="11.25" hidden="1" customHeight="1">
      <c r="B69" s="185">
        <v>27</v>
      </c>
      <c r="C69" s="202" t="s">
        <v>161</v>
      </c>
      <c r="D69" s="203" t="s">
        <v>162</v>
      </c>
      <c r="E69" s="193"/>
      <c r="F69" s="194"/>
      <c r="G69" s="193"/>
      <c r="H69" s="194"/>
      <c r="I69" s="176"/>
      <c r="J69" s="195"/>
    </row>
    <row r="70" spans="2:10" ht="11.25" hidden="1" customHeight="1">
      <c r="B70" s="185">
        <v>28</v>
      </c>
      <c r="C70" s="193" t="s">
        <v>163</v>
      </c>
      <c r="D70" s="194"/>
      <c r="E70" s="193"/>
      <c r="F70" s="194"/>
      <c r="G70" s="193"/>
      <c r="H70" s="194"/>
      <c r="I70" s="176"/>
      <c r="J70" s="195"/>
    </row>
    <row r="71" spans="2:10" ht="12" customHeight="1">
      <c r="B71" s="185" t="s">
        <v>164</v>
      </c>
      <c r="C71" s="204" t="s">
        <v>165</v>
      </c>
      <c r="D71" s="205"/>
      <c r="E71" s="193"/>
      <c r="F71" s="194"/>
      <c r="G71" s="193"/>
      <c r="H71" s="194"/>
      <c r="I71" s="184"/>
      <c r="J71" s="191"/>
    </row>
    <row r="72" spans="2:10" ht="12" customHeight="1">
      <c r="B72" s="185">
        <v>30</v>
      </c>
      <c r="C72" s="193"/>
      <c r="D72" s="194"/>
      <c r="E72" s="206" t="s">
        <v>166</v>
      </c>
      <c r="F72" s="205"/>
      <c r="G72" s="207" t="s">
        <v>167</v>
      </c>
      <c r="H72" s="203" t="s">
        <v>168</v>
      </c>
      <c r="I72" s="179" t="s">
        <v>169</v>
      </c>
      <c r="J72" s="208"/>
    </row>
    <row r="73" spans="2:10" ht="12" customHeight="1">
      <c r="B73" s="185">
        <v>31</v>
      </c>
      <c r="C73" s="193"/>
      <c r="D73" s="194"/>
      <c r="E73" s="193"/>
      <c r="F73" s="194"/>
      <c r="G73" s="193" t="s">
        <v>166</v>
      </c>
      <c r="H73" s="205"/>
      <c r="I73" s="179"/>
      <c r="J73" s="209"/>
    </row>
    <row r="74" spans="2:10" ht="12" customHeight="1">
      <c r="B74" s="185">
        <v>32</v>
      </c>
      <c r="C74" s="193"/>
      <c r="D74" s="194"/>
      <c r="E74" s="193"/>
      <c r="F74" s="194"/>
      <c r="H74" s="199" t="s">
        <v>170</v>
      </c>
      <c r="J74" s="209"/>
    </row>
    <row r="75" spans="2:10" ht="12" customHeight="1">
      <c r="B75" s="185">
        <v>33</v>
      </c>
      <c r="C75" s="193"/>
      <c r="D75" s="194"/>
      <c r="E75" s="193"/>
      <c r="F75" s="199" t="s">
        <v>171</v>
      </c>
      <c r="H75" s="194"/>
      <c r="I75" s="179"/>
      <c r="J75" s="175" t="s">
        <v>172</v>
      </c>
    </row>
    <row r="76" spans="2:10" ht="12" customHeight="1">
      <c r="B76" s="185">
        <v>34</v>
      </c>
      <c r="C76" s="193"/>
      <c r="D76" s="194"/>
      <c r="E76" s="193"/>
      <c r="F76" s="194"/>
      <c r="G76" s="210">
        <v>21669</v>
      </c>
      <c r="H76" s="201"/>
      <c r="J76" s="209"/>
    </row>
    <row r="77" spans="2:10" ht="12" customHeight="1">
      <c r="B77" s="185">
        <v>35</v>
      </c>
      <c r="C77" s="193"/>
      <c r="D77" s="194"/>
      <c r="E77" s="193"/>
      <c r="F77" s="194"/>
      <c r="G77" s="211" t="s">
        <v>173</v>
      </c>
      <c r="H77" s="205"/>
      <c r="I77" s="179"/>
      <c r="J77" s="209"/>
    </row>
    <row r="78" spans="2:10" ht="12" customHeight="1">
      <c r="B78" s="185">
        <v>36</v>
      </c>
      <c r="C78" s="193"/>
      <c r="D78" s="199" t="s">
        <v>174</v>
      </c>
      <c r="E78" s="193"/>
      <c r="F78" s="194"/>
      <c r="G78" s="211"/>
      <c r="H78" s="194"/>
      <c r="I78" s="179"/>
      <c r="J78" s="209"/>
    </row>
    <row r="79" spans="2:10" ht="12" customHeight="1">
      <c r="B79" s="185">
        <v>37</v>
      </c>
      <c r="C79" s="193"/>
      <c r="D79" s="194"/>
      <c r="E79" s="788" t="s">
        <v>175</v>
      </c>
      <c r="F79" s="194"/>
      <c r="G79" s="193"/>
      <c r="H79" s="194"/>
      <c r="I79" s="788" t="s">
        <v>176</v>
      </c>
      <c r="J79" s="209"/>
    </row>
    <row r="80" spans="2:10" ht="6" customHeight="1">
      <c r="B80" s="779">
        <v>38</v>
      </c>
      <c r="C80" s="193"/>
      <c r="D80" s="194"/>
      <c r="E80" s="789"/>
      <c r="F80" s="201"/>
      <c r="G80" s="193"/>
      <c r="H80" s="194"/>
      <c r="I80" s="789"/>
      <c r="J80" s="212"/>
    </row>
    <row r="81" spans="1:10" ht="6" customHeight="1">
      <c r="B81" s="779"/>
      <c r="C81" s="193"/>
      <c r="D81" s="194"/>
      <c r="E81" s="790" t="s">
        <v>177</v>
      </c>
      <c r="F81" s="194"/>
      <c r="G81" s="193"/>
      <c r="H81" s="194"/>
      <c r="I81" s="790" t="s">
        <v>178</v>
      </c>
      <c r="J81" s="213"/>
    </row>
    <row r="82" spans="1:10" ht="12" customHeight="1">
      <c r="B82" s="185">
        <v>39</v>
      </c>
      <c r="C82" s="193"/>
      <c r="D82" s="194"/>
      <c r="E82" s="791"/>
      <c r="F82" s="194"/>
      <c r="G82" s="193"/>
      <c r="H82" s="194"/>
      <c r="I82" s="791"/>
      <c r="J82" s="209"/>
    </row>
    <row r="83" spans="1:10" s="164" customFormat="1" ht="12" customHeight="1">
      <c r="A83" s="12"/>
      <c r="B83" s="185">
        <v>40</v>
      </c>
      <c r="C83" s="193"/>
      <c r="D83" s="194"/>
      <c r="E83" s="193"/>
      <c r="F83" s="194"/>
      <c r="G83" s="193"/>
      <c r="H83" s="194"/>
      <c r="I83" s="179"/>
      <c r="J83" s="209"/>
    </row>
    <row r="84" spans="1:10" s="164" customFormat="1" ht="12" customHeight="1">
      <c r="A84" s="12"/>
      <c r="B84" s="185">
        <v>41</v>
      </c>
      <c r="C84" s="193"/>
      <c r="D84" s="194"/>
      <c r="E84" s="193"/>
      <c r="F84" s="199" t="s">
        <v>179</v>
      </c>
      <c r="G84" s="193"/>
      <c r="H84" s="194"/>
      <c r="I84" s="179"/>
      <c r="J84" s="209"/>
    </row>
    <row r="85" spans="1:10" s="164" customFormat="1" ht="12" customHeight="1">
      <c r="A85" s="12"/>
      <c r="B85" s="185">
        <v>42</v>
      </c>
      <c r="C85" s="193"/>
      <c r="D85" s="194"/>
      <c r="E85" s="193"/>
      <c r="F85" s="194"/>
      <c r="G85" s="193"/>
      <c r="H85" s="194"/>
      <c r="J85" s="209"/>
    </row>
    <row r="86" spans="1:10" s="164" customFormat="1" ht="12" customHeight="1">
      <c r="A86" s="12"/>
      <c r="B86" s="185">
        <v>43</v>
      </c>
      <c r="C86" s="193"/>
      <c r="D86" s="194"/>
      <c r="E86" s="193"/>
      <c r="F86" s="194"/>
      <c r="G86" s="193"/>
      <c r="H86" s="194"/>
      <c r="I86" s="179"/>
      <c r="J86" s="175" t="s">
        <v>180</v>
      </c>
    </row>
    <row r="87" spans="1:10" s="164" customFormat="1" ht="12" customHeight="1">
      <c r="A87" s="12"/>
      <c r="B87" s="185">
        <v>44</v>
      </c>
      <c r="C87" s="775" t="s">
        <v>181</v>
      </c>
      <c r="D87" s="194"/>
      <c r="E87" s="193"/>
      <c r="F87" s="194"/>
      <c r="G87" s="193"/>
      <c r="H87" s="199" t="s">
        <v>168</v>
      </c>
      <c r="J87" s="209"/>
    </row>
    <row r="88" spans="1:10" s="164" customFormat="1" ht="6" customHeight="1">
      <c r="A88" s="12"/>
      <c r="B88" s="779">
        <v>45</v>
      </c>
      <c r="C88" s="794"/>
      <c r="D88" s="201"/>
      <c r="F88" s="194"/>
      <c r="G88" s="193"/>
      <c r="H88" s="194"/>
      <c r="J88" s="209"/>
    </row>
    <row r="89" spans="1:10" s="164" customFormat="1" ht="6" customHeight="1">
      <c r="A89" s="12"/>
      <c r="B89" s="779"/>
      <c r="C89" s="795" t="s">
        <v>182</v>
      </c>
      <c r="D89" s="194"/>
      <c r="E89" s="782" t="s">
        <v>183</v>
      </c>
      <c r="F89" s="194"/>
      <c r="G89" s="193"/>
      <c r="H89" s="194"/>
      <c r="J89" s="209"/>
    </row>
    <row r="90" spans="1:10" s="164" customFormat="1" ht="6" customHeight="1">
      <c r="A90" s="12"/>
      <c r="B90" s="779">
        <v>46</v>
      </c>
      <c r="C90" s="787"/>
      <c r="D90" s="194"/>
      <c r="E90" s="783"/>
      <c r="F90" s="201"/>
      <c r="G90" s="193"/>
      <c r="H90" s="194"/>
      <c r="J90" s="209"/>
    </row>
    <row r="91" spans="1:10" s="164" customFormat="1" ht="6" customHeight="1">
      <c r="A91" s="12"/>
      <c r="B91" s="779"/>
      <c r="C91" s="193"/>
      <c r="D91" s="194"/>
      <c r="E91" s="796" t="s">
        <v>184</v>
      </c>
      <c r="F91" s="194"/>
      <c r="G91" s="193"/>
      <c r="H91" s="194"/>
      <c r="J91" s="209"/>
    </row>
    <row r="92" spans="1:10" s="164" customFormat="1" ht="12" customHeight="1">
      <c r="A92" s="12"/>
      <c r="B92" s="185">
        <v>47</v>
      </c>
      <c r="C92" s="193"/>
      <c r="D92" s="194"/>
      <c r="E92" s="797"/>
      <c r="F92" s="194"/>
      <c r="G92" s="193"/>
      <c r="H92" s="194"/>
      <c r="I92" s="179"/>
      <c r="J92" s="209"/>
    </row>
    <row r="93" spans="1:10" s="164" customFormat="1" ht="12" customHeight="1">
      <c r="A93" s="12"/>
      <c r="B93" s="185">
        <v>48</v>
      </c>
      <c r="C93" s="193"/>
      <c r="D93" s="194"/>
      <c r="E93" s="193"/>
      <c r="F93" s="199" t="s">
        <v>185</v>
      </c>
      <c r="G93" s="193"/>
      <c r="H93" s="194"/>
      <c r="I93" s="179"/>
      <c r="J93" s="209"/>
    </row>
    <row r="94" spans="1:10" s="164" customFormat="1" ht="12" customHeight="1">
      <c r="A94" s="12"/>
      <c r="B94" s="185">
        <v>49</v>
      </c>
      <c r="C94" s="193"/>
      <c r="D94" s="194"/>
      <c r="E94" s="788" t="s">
        <v>186</v>
      </c>
      <c r="F94" s="194"/>
      <c r="G94" s="193"/>
      <c r="H94" s="194"/>
      <c r="I94" s="788">
        <v>27514</v>
      </c>
      <c r="J94" s="209"/>
    </row>
    <row r="95" spans="1:10" s="164" customFormat="1" ht="6" customHeight="1">
      <c r="A95" s="12"/>
      <c r="B95" s="779">
        <v>50</v>
      </c>
      <c r="C95" s="193"/>
      <c r="D95" s="194"/>
      <c r="E95" s="789"/>
      <c r="F95" s="201"/>
      <c r="G95" s="193"/>
      <c r="H95" s="194"/>
      <c r="I95" s="789"/>
      <c r="J95" s="214"/>
    </row>
    <row r="96" spans="1:10" s="164" customFormat="1" ht="6" customHeight="1">
      <c r="A96" s="12"/>
      <c r="B96" s="779"/>
      <c r="C96" s="193"/>
      <c r="D96" s="194"/>
      <c r="E96" s="790" t="s">
        <v>187</v>
      </c>
      <c r="F96" s="194"/>
      <c r="G96" s="193"/>
      <c r="H96" s="194"/>
      <c r="I96" s="792" t="s">
        <v>188</v>
      </c>
      <c r="J96" s="215"/>
    </row>
    <row r="97" spans="1:10" s="164" customFormat="1" ht="12" customHeight="1">
      <c r="A97" s="12"/>
      <c r="B97" s="185">
        <v>51</v>
      </c>
      <c r="C97" s="193"/>
      <c r="D97" s="194"/>
      <c r="E97" s="791"/>
      <c r="F97" s="194"/>
      <c r="G97" s="193"/>
      <c r="H97" s="194"/>
      <c r="I97" s="793"/>
      <c r="J97" s="209"/>
    </row>
    <row r="98" spans="1:10" s="164" customFormat="1" ht="12" customHeight="1">
      <c r="A98" s="12"/>
      <c r="B98" s="185">
        <v>52</v>
      </c>
      <c r="C98" s="193"/>
      <c r="D98" s="194"/>
      <c r="E98" s="193"/>
      <c r="F98" s="194"/>
      <c r="G98" s="193"/>
      <c r="H98" s="194"/>
      <c r="I98" s="179"/>
      <c r="J98" s="209"/>
    </row>
    <row r="99" spans="1:10" s="164" customFormat="1" ht="12" customHeight="1">
      <c r="A99" s="12"/>
      <c r="B99" s="185">
        <v>53</v>
      </c>
      <c r="C99" s="193"/>
      <c r="D99" s="194"/>
      <c r="E99" s="193"/>
      <c r="F99" s="194"/>
      <c r="G99" s="193"/>
      <c r="H99" s="194"/>
      <c r="I99" s="179"/>
      <c r="J99" s="209"/>
    </row>
    <row r="100" spans="1:10" s="164" customFormat="1" ht="12" customHeight="1">
      <c r="A100" s="12"/>
      <c r="B100" s="185">
        <v>54</v>
      </c>
      <c r="C100" s="193"/>
      <c r="D100" s="194"/>
      <c r="E100" s="193"/>
      <c r="F100" s="194"/>
      <c r="G100" s="193"/>
      <c r="H100" s="194"/>
      <c r="I100" s="179"/>
      <c r="J100" s="209"/>
    </row>
    <row r="101" spans="1:10" s="164" customFormat="1" ht="12" customHeight="1">
      <c r="A101" s="12"/>
      <c r="B101" s="185">
        <v>55</v>
      </c>
      <c r="C101" s="193"/>
      <c r="D101" s="194"/>
      <c r="E101" s="193"/>
      <c r="F101" s="194"/>
      <c r="G101" s="211"/>
      <c r="H101" s="194"/>
      <c r="I101" s="179"/>
      <c r="J101" s="209"/>
    </row>
    <row r="102" spans="1:10" s="164" customFormat="1" ht="12" customHeight="1">
      <c r="A102" s="12"/>
      <c r="B102" s="185">
        <v>56</v>
      </c>
      <c r="C102" s="193"/>
      <c r="D102" s="194"/>
      <c r="E102" s="193"/>
      <c r="F102" s="199" t="s">
        <v>189</v>
      </c>
      <c r="G102" s="216" t="s">
        <v>190</v>
      </c>
      <c r="H102" s="201"/>
      <c r="J102" s="209"/>
    </row>
    <row r="103" spans="1:10" s="164" customFormat="1" ht="12" customHeight="1">
      <c r="A103" s="12"/>
      <c r="B103" s="185">
        <v>57</v>
      </c>
      <c r="C103" s="193"/>
      <c r="D103" s="199"/>
      <c r="E103" s="193"/>
      <c r="F103" s="194"/>
      <c r="G103" s="193" t="s">
        <v>191</v>
      </c>
      <c r="H103" s="194"/>
      <c r="I103" s="179"/>
      <c r="J103" s="175" t="s">
        <v>192</v>
      </c>
    </row>
    <row r="104" spans="1:10" s="164" customFormat="1" ht="12" customHeight="1">
      <c r="A104" s="12"/>
      <c r="B104" s="185">
        <v>58</v>
      </c>
      <c r="C104" s="193"/>
      <c r="D104" s="199" t="s">
        <v>193</v>
      </c>
      <c r="E104" s="193"/>
      <c r="F104" s="194"/>
      <c r="G104" s="193"/>
      <c r="H104" s="194"/>
      <c r="J104" s="209"/>
    </row>
    <row r="105" spans="1:10" s="164" customFormat="1" ht="12" customHeight="1">
      <c r="A105" s="12"/>
      <c r="B105" s="185">
        <v>59</v>
      </c>
      <c r="C105" s="193"/>
      <c r="D105" s="194"/>
      <c r="E105" s="193"/>
      <c r="F105" s="194"/>
      <c r="G105" s="193"/>
      <c r="H105" s="194"/>
      <c r="I105" s="179"/>
      <c r="J105" s="209"/>
    </row>
    <row r="106" spans="1:10" s="164" customFormat="1" ht="12" customHeight="1">
      <c r="A106" s="12"/>
      <c r="B106" s="185">
        <v>60</v>
      </c>
      <c r="C106" s="193"/>
      <c r="D106" s="194"/>
      <c r="E106" s="193"/>
      <c r="F106" s="194"/>
      <c r="G106" s="193"/>
      <c r="H106" s="194"/>
      <c r="J106" s="209"/>
    </row>
    <row r="107" spans="1:10" s="164" customFormat="1" ht="12" customHeight="1">
      <c r="A107" s="12"/>
      <c r="B107" s="185">
        <v>61</v>
      </c>
      <c r="C107" s="193"/>
      <c r="D107" s="194"/>
      <c r="E107" s="788" t="s">
        <v>194</v>
      </c>
      <c r="F107" s="194"/>
      <c r="G107" s="193"/>
      <c r="H107" s="194"/>
      <c r="I107" s="179"/>
      <c r="J107" s="209"/>
    </row>
    <row r="108" spans="1:10" s="164" customFormat="1" ht="6" customHeight="1">
      <c r="A108" s="12"/>
      <c r="B108" s="779">
        <v>62</v>
      </c>
      <c r="C108" s="193"/>
      <c r="D108" s="194"/>
      <c r="E108" s="789"/>
      <c r="F108" s="201"/>
      <c r="G108" s="193"/>
      <c r="H108" s="194"/>
      <c r="I108" s="179"/>
      <c r="J108" s="209"/>
    </row>
    <row r="109" spans="1:10" s="164" customFormat="1" ht="6" customHeight="1">
      <c r="A109" s="12"/>
      <c r="B109" s="779"/>
      <c r="C109" s="193"/>
      <c r="D109" s="194"/>
      <c r="E109" s="790" t="s">
        <v>195</v>
      </c>
      <c r="F109" s="194"/>
      <c r="G109" s="193"/>
      <c r="H109" s="194"/>
      <c r="I109" s="179"/>
      <c r="J109" s="209"/>
    </row>
    <row r="110" spans="1:10" s="164" customFormat="1" ht="12" customHeight="1">
      <c r="A110" s="12"/>
      <c r="B110" s="185">
        <v>63</v>
      </c>
      <c r="C110" s="193"/>
      <c r="D110" s="194"/>
      <c r="E110" s="791"/>
      <c r="F110" s="194"/>
      <c r="G110" s="193"/>
      <c r="H110" s="199"/>
      <c r="I110" s="179"/>
      <c r="J110" s="209"/>
    </row>
    <row r="111" spans="1:10" s="164" customFormat="1" ht="12" customHeight="1">
      <c r="A111" s="12"/>
      <c r="B111" s="185" t="s">
        <v>196</v>
      </c>
      <c r="C111" s="193"/>
      <c r="D111" s="194"/>
      <c r="E111" s="193"/>
      <c r="F111" s="194"/>
      <c r="G111" s="193"/>
      <c r="H111" s="199" t="s">
        <v>197</v>
      </c>
      <c r="I111" s="179"/>
      <c r="J111" s="209"/>
    </row>
    <row r="112" spans="1:10" s="164" customFormat="1" ht="12" customHeight="1">
      <c r="A112" s="12"/>
      <c r="B112" s="185">
        <v>2</v>
      </c>
      <c r="C112" s="193"/>
      <c r="D112" s="194"/>
      <c r="E112" s="193"/>
      <c r="F112" s="194"/>
      <c r="G112" s="193"/>
      <c r="H112" s="194"/>
      <c r="I112" s="217">
        <v>33358</v>
      </c>
      <c r="J112" s="214"/>
    </row>
    <row r="113" spans="1:10" s="164" customFormat="1" ht="12" customHeight="1">
      <c r="A113" s="12"/>
      <c r="B113" s="185">
        <v>3</v>
      </c>
      <c r="C113" s="193"/>
      <c r="D113" s="194"/>
      <c r="E113" s="193"/>
      <c r="F113" s="194"/>
      <c r="G113" s="193"/>
      <c r="H113" s="194"/>
      <c r="I113" s="179" t="s">
        <v>198</v>
      </c>
      <c r="J113" s="218"/>
    </row>
    <row r="114" spans="1:10" s="164" customFormat="1" ht="12" customHeight="1">
      <c r="A114" s="12"/>
      <c r="B114" s="185">
        <v>4</v>
      </c>
      <c r="C114" s="193"/>
      <c r="D114" s="194"/>
      <c r="E114" s="193"/>
      <c r="F114" s="199" t="s">
        <v>199</v>
      </c>
      <c r="G114" s="193"/>
      <c r="H114" s="194"/>
      <c r="I114" s="179"/>
      <c r="J114" s="209"/>
    </row>
    <row r="115" spans="1:10" s="164" customFormat="1" ht="12" customHeight="1">
      <c r="A115" s="12"/>
      <c r="B115" s="185">
        <v>5</v>
      </c>
      <c r="C115" s="211"/>
      <c r="D115" s="194"/>
      <c r="E115" s="193"/>
      <c r="F115" s="194"/>
      <c r="G115" s="193"/>
      <c r="H115" s="194"/>
      <c r="I115" s="179"/>
      <c r="J115" s="209"/>
    </row>
    <row r="116" spans="1:10" s="164" customFormat="1" ht="12" customHeight="1">
      <c r="A116" s="12"/>
      <c r="B116" s="185">
        <v>6</v>
      </c>
      <c r="C116" s="193"/>
      <c r="D116" s="194"/>
      <c r="E116" s="193"/>
      <c r="F116" s="194"/>
      <c r="G116" s="193"/>
      <c r="H116" s="194"/>
      <c r="I116" s="179"/>
      <c r="J116" s="209"/>
    </row>
    <row r="117" spans="1:10" s="164" customFormat="1" ht="12" customHeight="1">
      <c r="A117" s="12"/>
      <c r="B117" s="185">
        <v>7</v>
      </c>
      <c r="C117" s="211"/>
      <c r="D117" s="194"/>
      <c r="E117" s="193"/>
      <c r="F117" s="194"/>
      <c r="G117" s="193"/>
      <c r="H117" s="194"/>
      <c r="J117" s="209"/>
    </row>
    <row r="118" spans="1:10" s="164" customFormat="1" ht="12" customHeight="1">
      <c r="A118" s="12"/>
      <c r="B118" s="185">
        <v>8</v>
      </c>
      <c r="C118" s="193"/>
      <c r="D118" s="194"/>
      <c r="E118" s="193"/>
      <c r="F118" s="194"/>
      <c r="G118" s="219"/>
      <c r="H118" s="194"/>
      <c r="I118" s="179"/>
      <c r="J118" s="175" t="s">
        <v>200</v>
      </c>
    </row>
    <row r="119" spans="1:10" s="164" customFormat="1" ht="12" customHeight="1">
      <c r="A119" s="12"/>
      <c r="B119" s="185">
        <v>9</v>
      </c>
      <c r="C119" s="775" t="s">
        <v>201</v>
      </c>
      <c r="D119" s="194"/>
      <c r="E119" s="193"/>
      <c r="F119" s="194"/>
      <c r="G119" s="777" t="s">
        <v>202</v>
      </c>
      <c r="H119" s="194"/>
      <c r="J119" s="209"/>
    </row>
    <row r="120" spans="1:10" s="164" customFormat="1" ht="6" customHeight="1">
      <c r="A120" s="12"/>
      <c r="B120" s="779">
        <v>10</v>
      </c>
      <c r="C120" s="776"/>
      <c r="D120" s="201"/>
      <c r="E120" s="220"/>
      <c r="F120" s="194"/>
      <c r="G120" s="778"/>
      <c r="H120" s="221"/>
      <c r="I120" s="179"/>
      <c r="J120" s="209"/>
    </row>
    <row r="121" spans="1:10" s="164" customFormat="1" ht="6" customHeight="1">
      <c r="A121" s="12"/>
      <c r="B121" s="779"/>
      <c r="C121" s="780" t="s">
        <v>203</v>
      </c>
      <c r="D121" s="194"/>
      <c r="E121" s="782" t="s">
        <v>204</v>
      </c>
      <c r="F121" s="194"/>
      <c r="G121" s="784" t="s">
        <v>205</v>
      </c>
      <c r="H121" s="194"/>
      <c r="I121" s="222"/>
      <c r="J121" s="209"/>
    </row>
    <row r="122" spans="1:10" s="164" customFormat="1" ht="6" customHeight="1">
      <c r="A122" s="12"/>
      <c r="B122" s="779">
        <v>11</v>
      </c>
      <c r="C122" s="781"/>
      <c r="D122" s="194"/>
      <c r="E122" s="783"/>
      <c r="F122" s="201"/>
      <c r="G122" s="785"/>
      <c r="H122" s="194"/>
      <c r="J122" s="209"/>
    </row>
    <row r="123" spans="1:10" s="164" customFormat="1" ht="6" customHeight="1">
      <c r="A123" s="12"/>
      <c r="B123" s="779"/>
      <c r="C123" s="223"/>
      <c r="D123" s="194"/>
      <c r="E123" s="786" t="s">
        <v>206</v>
      </c>
      <c r="F123" s="194"/>
      <c r="G123" s="785"/>
      <c r="H123" s="194"/>
      <c r="J123" s="209"/>
    </row>
    <row r="124" spans="1:10" s="164" customFormat="1" ht="12" customHeight="1">
      <c r="A124" s="12"/>
      <c r="B124" s="185">
        <v>12</v>
      </c>
      <c r="C124" s="193"/>
      <c r="D124" s="194"/>
      <c r="E124" s="787"/>
      <c r="F124" s="194"/>
      <c r="G124" s="193"/>
      <c r="H124" s="194"/>
      <c r="I124" s="179"/>
      <c r="J124" s="209"/>
    </row>
    <row r="125" spans="1:10" s="164" customFormat="1" ht="12" customHeight="1">
      <c r="A125" s="12"/>
      <c r="B125" s="185">
        <v>13</v>
      </c>
      <c r="C125" s="193"/>
      <c r="D125" s="199" t="s">
        <v>207</v>
      </c>
      <c r="E125" s="193"/>
      <c r="F125" s="194"/>
      <c r="G125" s="193"/>
      <c r="H125" s="199" t="s">
        <v>208</v>
      </c>
      <c r="I125" s="179"/>
      <c r="J125" s="209"/>
    </row>
    <row r="126" spans="1:10" s="164" customFormat="1" ht="12" customHeight="1">
      <c r="A126" s="12"/>
      <c r="B126" s="185">
        <v>14</v>
      </c>
      <c r="C126" s="193"/>
      <c r="D126" s="194"/>
      <c r="E126" s="193"/>
      <c r="F126" s="194"/>
      <c r="G126" s="193"/>
      <c r="H126" s="194"/>
      <c r="I126" s="224">
        <v>37741</v>
      </c>
      <c r="J126" s="214"/>
    </row>
    <row r="127" spans="1:10" s="164" customFormat="1" ht="12" customHeight="1">
      <c r="A127" s="12"/>
      <c r="B127" s="185">
        <v>15</v>
      </c>
      <c r="C127" s="193"/>
      <c r="D127" s="194"/>
      <c r="E127" s="193"/>
      <c r="F127" s="199" t="s">
        <v>209</v>
      </c>
      <c r="G127" s="211"/>
      <c r="H127" s="194"/>
      <c r="I127" s="225" t="s">
        <v>210</v>
      </c>
      <c r="J127" s="218"/>
    </row>
    <row r="128" spans="1:10" s="164" customFormat="1" ht="12" customHeight="1">
      <c r="A128" s="12"/>
      <c r="B128" s="185">
        <v>16</v>
      </c>
      <c r="C128" s="193"/>
      <c r="D128" s="194"/>
      <c r="E128" s="193"/>
      <c r="F128" s="194"/>
      <c r="G128" s="219" t="s">
        <v>211</v>
      </c>
      <c r="H128" s="194"/>
      <c r="J128" s="226" t="s">
        <v>212</v>
      </c>
    </row>
    <row r="129" spans="1:10" s="164" customFormat="1" ht="12" customHeight="1">
      <c r="A129" s="12"/>
      <c r="B129" s="185">
        <v>17</v>
      </c>
      <c r="C129" s="193"/>
      <c r="D129" s="194"/>
      <c r="E129" s="193"/>
      <c r="F129" s="194"/>
      <c r="G129" s="225" t="s">
        <v>213</v>
      </c>
      <c r="H129" s="773" t="s">
        <v>214</v>
      </c>
      <c r="J129" s="227"/>
    </row>
    <row r="130" spans="1:10" s="164" customFormat="1" ht="12" customHeight="1">
      <c r="A130" s="12"/>
      <c r="B130" s="228">
        <v>18</v>
      </c>
      <c r="C130" s="229" t="s">
        <v>215</v>
      </c>
      <c r="D130" s="230"/>
      <c r="E130" s="229" t="s">
        <v>215</v>
      </c>
      <c r="F130" s="201"/>
      <c r="G130" s="231" t="s">
        <v>215</v>
      </c>
      <c r="H130" s="774"/>
      <c r="I130" s="232">
        <v>38795</v>
      </c>
      <c r="J130" s="233"/>
    </row>
    <row r="131" spans="1:10" ht="15" customHeight="1">
      <c r="J131" s="75" t="s">
        <v>216</v>
      </c>
    </row>
  </sheetData>
  <mergeCells count="33">
    <mergeCell ref="E79:E80"/>
    <mergeCell ref="I79:I80"/>
    <mergeCell ref="B80:B81"/>
    <mergeCell ref="E81:E82"/>
    <mergeCell ref="I81:I82"/>
    <mergeCell ref="B3:B4"/>
    <mergeCell ref="C3:D3"/>
    <mergeCell ref="E3:F3"/>
    <mergeCell ref="G3:H3"/>
    <mergeCell ref="I3:J3"/>
    <mergeCell ref="E107:E108"/>
    <mergeCell ref="B108:B109"/>
    <mergeCell ref="E109:E110"/>
    <mergeCell ref="C87:C88"/>
    <mergeCell ref="B88:B89"/>
    <mergeCell ref="C89:C90"/>
    <mergeCell ref="E89:E90"/>
    <mergeCell ref="B90:B91"/>
    <mergeCell ref="E91:E92"/>
    <mergeCell ref="E94:E95"/>
    <mergeCell ref="I94:I95"/>
    <mergeCell ref="B95:B96"/>
    <mergeCell ref="E96:E97"/>
    <mergeCell ref="I96:I97"/>
    <mergeCell ref="H129:H130"/>
    <mergeCell ref="C119:C120"/>
    <mergeCell ref="G119:G120"/>
    <mergeCell ref="B120:B121"/>
    <mergeCell ref="C121:C122"/>
    <mergeCell ref="E121:E122"/>
    <mergeCell ref="G121:G123"/>
    <mergeCell ref="B122:B123"/>
    <mergeCell ref="E123:E124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zoomScaleNormal="100" workbookViewId="0"/>
  </sheetViews>
  <sheetFormatPr defaultRowHeight="13.5"/>
  <cols>
    <col min="1" max="1" width="3.625" style="2" customWidth="1"/>
    <col min="2" max="2" width="5.375" style="234" customWidth="1"/>
    <col min="3" max="3" width="2.125" style="234" customWidth="1"/>
    <col min="4" max="4" width="8.625" style="276" customWidth="1"/>
    <col min="5" max="5" width="9.625" style="27" customWidth="1"/>
    <col min="6" max="6" width="2.125" style="27" customWidth="1"/>
    <col min="7" max="7" width="8.625" style="2" customWidth="1"/>
    <col min="8" max="8" width="10.625" style="236" customWidth="1"/>
    <col min="9" max="9" width="2.125" style="236" customWidth="1"/>
    <col min="10" max="10" width="8.625" style="2" customWidth="1"/>
    <col min="11" max="11" width="9.625" style="236" customWidth="1"/>
    <col min="12" max="12" width="2.125" style="236" customWidth="1"/>
    <col min="13" max="13" width="8.625" style="2" customWidth="1"/>
    <col min="14" max="14" width="9.625" style="236" customWidth="1"/>
    <col min="15" max="15" width="3.625" customWidth="1"/>
  </cols>
  <sheetData>
    <row r="1" spans="1:14" s="164" customFormat="1" ht="30" customHeight="1">
      <c r="A1" s="1" t="s">
        <v>217</v>
      </c>
      <c r="B1" s="234"/>
      <c r="C1" s="234"/>
      <c r="D1" s="235"/>
      <c r="E1" s="27"/>
      <c r="F1" s="27"/>
      <c r="G1" s="12"/>
      <c r="H1" s="236"/>
      <c r="I1" s="236"/>
      <c r="J1" s="12"/>
      <c r="K1" s="236"/>
      <c r="L1" s="236"/>
      <c r="M1" s="12"/>
      <c r="N1" s="236"/>
    </row>
    <row r="2" spans="1:14" s="164" customFormat="1" ht="18" customHeight="1">
      <c r="A2" s="6"/>
      <c r="B2" s="237"/>
      <c r="C2" s="237"/>
      <c r="D2" s="235"/>
      <c r="E2" s="27"/>
      <c r="F2" s="27"/>
      <c r="G2" s="12"/>
      <c r="H2" s="236"/>
      <c r="I2" s="236"/>
      <c r="J2" s="12"/>
      <c r="K2" s="236"/>
      <c r="L2" s="236"/>
      <c r="M2" s="12"/>
      <c r="N2" s="236"/>
    </row>
    <row r="3" spans="1:14" ht="18" customHeight="1">
      <c r="B3" s="798" t="s">
        <v>121</v>
      </c>
      <c r="C3" s="860" t="s">
        <v>218</v>
      </c>
      <c r="D3" s="801" t="s">
        <v>122</v>
      </c>
      <c r="E3" s="800"/>
      <c r="F3" s="860" t="s">
        <v>218</v>
      </c>
      <c r="G3" s="801" t="s">
        <v>123</v>
      </c>
      <c r="H3" s="800"/>
      <c r="I3" s="860" t="s">
        <v>218</v>
      </c>
      <c r="J3" s="801" t="s">
        <v>124</v>
      </c>
      <c r="K3" s="800"/>
      <c r="L3" s="860" t="s">
        <v>218</v>
      </c>
      <c r="M3" s="801" t="s">
        <v>125</v>
      </c>
      <c r="N3" s="800"/>
    </row>
    <row r="4" spans="1:14" ht="18" customHeight="1">
      <c r="B4" s="799"/>
      <c r="C4" s="861"/>
      <c r="D4" s="238" t="s">
        <v>219</v>
      </c>
      <c r="E4" s="239" t="s">
        <v>127</v>
      </c>
      <c r="F4" s="861"/>
      <c r="G4" s="168" t="s">
        <v>128</v>
      </c>
      <c r="H4" s="240" t="s">
        <v>127</v>
      </c>
      <c r="I4" s="861"/>
      <c r="J4" s="168" t="s">
        <v>128</v>
      </c>
      <c r="K4" s="240" t="s">
        <v>127</v>
      </c>
      <c r="L4" s="861"/>
      <c r="M4" s="168" t="s">
        <v>128</v>
      </c>
      <c r="N4" s="240" t="s">
        <v>127</v>
      </c>
    </row>
    <row r="5" spans="1:14" ht="6.75" customHeight="1">
      <c r="B5" s="862" t="s">
        <v>164</v>
      </c>
      <c r="C5" s="863">
        <v>1</v>
      </c>
      <c r="D5" s="821" t="s">
        <v>220</v>
      </c>
      <c r="E5" s="802" t="s">
        <v>221</v>
      </c>
      <c r="F5" s="241"/>
      <c r="G5" s="242"/>
      <c r="H5" s="243"/>
      <c r="I5" s="244"/>
      <c r="J5" s="242"/>
      <c r="K5" s="243"/>
      <c r="L5" s="245"/>
      <c r="M5" s="246"/>
      <c r="N5" s="247"/>
    </row>
    <row r="6" spans="1:14" ht="6.75" customHeight="1">
      <c r="B6" s="779"/>
      <c r="C6" s="864"/>
      <c r="D6" s="822"/>
      <c r="E6" s="803"/>
      <c r="F6" s="248"/>
      <c r="G6" s="249"/>
      <c r="H6" s="250"/>
      <c r="I6" s="251"/>
      <c r="J6" s="249"/>
      <c r="K6" s="250"/>
      <c r="L6" s="805">
        <v>1</v>
      </c>
      <c r="M6" s="814" t="s">
        <v>222</v>
      </c>
      <c r="N6" s="802" t="s">
        <v>223</v>
      </c>
    </row>
    <row r="7" spans="1:14" ht="6.75" customHeight="1">
      <c r="B7" s="779">
        <v>30</v>
      </c>
      <c r="C7" s="865"/>
      <c r="D7" s="252"/>
      <c r="E7" s="803"/>
      <c r="F7" s="805">
        <v>1</v>
      </c>
      <c r="G7" s="814" t="s">
        <v>224</v>
      </c>
      <c r="H7" s="802" t="s">
        <v>225</v>
      </c>
      <c r="I7" s="225"/>
      <c r="J7" s="814" t="s">
        <v>222</v>
      </c>
      <c r="K7" s="253"/>
      <c r="L7" s="807"/>
      <c r="M7" s="810"/>
      <c r="N7" s="804"/>
    </row>
    <row r="8" spans="1:14" ht="6.75" customHeight="1">
      <c r="B8" s="779"/>
      <c r="C8" s="865"/>
      <c r="D8" s="252"/>
      <c r="E8" s="803"/>
      <c r="F8" s="807"/>
      <c r="G8" s="810"/>
      <c r="H8" s="804"/>
      <c r="I8" s="254"/>
      <c r="J8" s="809"/>
      <c r="K8" s="255"/>
      <c r="L8" s="225"/>
      <c r="M8" s="825" t="s">
        <v>226</v>
      </c>
      <c r="N8" s="253"/>
    </row>
    <row r="9" spans="1:14" ht="6.75" customHeight="1">
      <c r="B9" s="779">
        <v>31</v>
      </c>
      <c r="C9" s="865"/>
      <c r="D9" s="252"/>
      <c r="E9" s="803"/>
      <c r="F9" s="805">
        <v>2</v>
      </c>
      <c r="G9" s="814" t="s">
        <v>227</v>
      </c>
      <c r="H9" s="802" t="s">
        <v>228</v>
      </c>
      <c r="I9" s="254"/>
      <c r="J9" s="810"/>
      <c r="K9" s="255"/>
      <c r="L9" s="806">
        <v>2</v>
      </c>
      <c r="M9" s="826"/>
      <c r="N9" s="803" t="s">
        <v>229</v>
      </c>
    </row>
    <row r="10" spans="1:14" ht="6.75" customHeight="1">
      <c r="B10" s="779"/>
      <c r="C10" s="865"/>
      <c r="D10" s="252"/>
      <c r="E10" s="803"/>
      <c r="F10" s="807"/>
      <c r="G10" s="810"/>
      <c r="H10" s="804"/>
      <c r="I10" s="254"/>
      <c r="J10" s="858" t="s">
        <v>230</v>
      </c>
      <c r="K10" s="255"/>
      <c r="L10" s="806"/>
      <c r="M10" s="831" t="s">
        <v>231</v>
      </c>
      <c r="N10" s="803"/>
    </row>
    <row r="11" spans="1:14" ht="6.75" customHeight="1">
      <c r="B11" s="779">
        <v>32</v>
      </c>
      <c r="C11" s="865"/>
      <c r="D11" s="252"/>
      <c r="E11" s="803"/>
      <c r="F11" s="256"/>
      <c r="G11" s="847" t="s">
        <v>232</v>
      </c>
      <c r="H11" s="255"/>
      <c r="I11" s="254"/>
      <c r="J11" s="859"/>
      <c r="K11" s="255"/>
      <c r="L11" s="257"/>
      <c r="M11" s="832"/>
      <c r="N11" s="258"/>
    </row>
    <row r="12" spans="1:14" ht="6.75" customHeight="1">
      <c r="B12" s="779"/>
      <c r="C12" s="865"/>
      <c r="D12" s="252"/>
      <c r="E12" s="803"/>
      <c r="F12" s="256"/>
      <c r="G12" s="826"/>
      <c r="H12" s="255"/>
      <c r="I12" s="254"/>
      <c r="J12" s="827" t="s">
        <v>233</v>
      </c>
      <c r="K12" s="255"/>
      <c r="L12" s="225"/>
      <c r="M12" s="825" t="s">
        <v>234</v>
      </c>
      <c r="N12" s="253"/>
    </row>
    <row r="13" spans="1:14" ht="6.75" customHeight="1">
      <c r="B13" s="779">
        <v>33</v>
      </c>
      <c r="C13" s="865"/>
      <c r="D13" s="252"/>
      <c r="E13" s="803"/>
      <c r="F13" s="256"/>
      <c r="G13" s="259"/>
      <c r="H13" s="255"/>
      <c r="I13" s="254"/>
      <c r="J13" s="828"/>
      <c r="K13" s="255"/>
      <c r="L13" s="806">
        <v>3</v>
      </c>
      <c r="M13" s="826"/>
      <c r="N13" s="803" t="s">
        <v>235</v>
      </c>
    </row>
    <row r="14" spans="1:14" ht="6.75" customHeight="1">
      <c r="B14" s="779"/>
      <c r="C14" s="865"/>
      <c r="D14" s="827" t="s">
        <v>236</v>
      </c>
      <c r="E14" s="803"/>
      <c r="F14" s="806">
        <v>3</v>
      </c>
      <c r="G14" s="831" t="s">
        <v>237</v>
      </c>
      <c r="H14" s="803" t="s">
        <v>238</v>
      </c>
      <c r="I14" s="254"/>
      <c r="J14" s="814" t="s">
        <v>239</v>
      </c>
      <c r="K14" s="255"/>
      <c r="L14" s="806"/>
      <c r="M14" s="857">
        <v>21752</v>
      </c>
      <c r="N14" s="803"/>
    </row>
    <row r="15" spans="1:14" ht="6.75" customHeight="1">
      <c r="B15" s="779">
        <v>34</v>
      </c>
      <c r="C15" s="866"/>
      <c r="D15" s="828"/>
      <c r="E15" s="804"/>
      <c r="F15" s="806"/>
      <c r="G15" s="832"/>
      <c r="H15" s="803"/>
      <c r="I15" s="254"/>
      <c r="J15" s="810"/>
      <c r="K15" s="255"/>
      <c r="L15" s="257"/>
      <c r="M15" s="832"/>
      <c r="N15" s="258"/>
    </row>
    <row r="16" spans="1:14" ht="6.75" customHeight="1">
      <c r="B16" s="779"/>
      <c r="C16" s="815">
        <v>2</v>
      </c>
      <c r="D16" s="821" t="s">
        <v>240</v>
      </c>
      <c r="E16" s="802" t="s">
        <v>241</v>
      </c>
      <c r="F16" s="256"/>
      <c r="G16" s="850" t="s">
        <v>242</v>
      </c>
      <c r="H16" s="255"/>
      <c r="I16" s="254"/>
      <c r="J16" s="814" t="s">
        <v>243</v>
      </c>
      <c r="K16" s="803" t="s">
        <v>244</v>
      </c>
      <c r="L16" s="805">
        <v>4</v>
      </c>
      <c r="M16" s="814" t="s">
        <v>245</v>
      </c>
      <c r="N16" s="802" t="s">
        <v>223</v>
      </c>
    </row>
    <row r="17" spans="1:14" ht="6.75" customHeight="1">
      <c r="B17" s="779">
        <v>35</v>
      </c>
      <c r="C17" s="816"/>
      <c r="D17" s="822"/>
      <c r="E17" s="803"/>
      <c r="F17" s="256"/>
      <c r="G17" s="826"/>
      <c r="H17" s="255"/>
      <c r="I17" s="806">
        <v>1</v>
      </c>
      <c r="J17" s="810"/>
      <c r="K17" s="803"/>
      <c r="L17" s="807"/>
      <c r="M17" s="810"/>
      <c r="N17" s="804"/>
    </row>
    <row r="18" spans="1:14" ht="6.75" customHeight="1">
      <c r="B18" s="779"/>
      <c r="C18" s="816"/>
      <c r="D18" s="252"/>
      <c r="E18" s="803"/>
      <c r="F18" s="256"/>
      <c r="G18" s="831" t="s">
        <v>246</v>
      </c>
      <c r="H18" s="255"/>
      <c r="I18" s="806"/>
      <c r="J18" s="848" t="s">
        <v>247</v>
      </c>
      <c r="K18" s="255"/>
      <c r="L18" s="805">
        <v>5</v>
      </c>
      <c r="M18" s="855" t="s">
        <v>248</v>
      </c>
      <c r="N18" s="802" t="s">
        <v>249</v>
      </c>
    </row>
    <row r="19" spans="1:14" ht="6.75" customHeight="1">
      <c r="B19" s="779">
        <v>36</v>
      </c>
      <c r="C19" s="816"/>
      <c r="D19" s="252"/>
      <c r="E19" s="803"/>
      <c r="F19" s="260"/>
      <c r="G19" s="832"/>
      <c r="H19" s="258"/>
      <c r="I19" s="254"/>
      <c r="J19" s="849"/>
      <c r="K19" s="255"/>
      <c r="L19" s="807"/>
      <c r="M19" s="856"/>
      <c r="N19" s="804"/>
    </row>
    <row r="20" spans="1:14" ht="6.75" customHeight="1">
      <c r="B20" s="779"/>
      <c r="C20" s="816"/>
      <c r="D20" s="252"/>
      <c r="E20" s="803"/>
      <c r="F20" s="805">
        <v>4</v>
      </c>
      <c r="G20" s="814" t="s">
        <v>250</v>
      </c>
      <c r="H20" s="802" t="s">
        <v>251</v>
      </c>
      <c r="I20" s="254"/>
      <c r="J20" s="259"/>
      <c r="K20" s="255"/>
      <c r="L20" s="805">
        <v>6</v>
      </c>
      <c r="M20" s="814" t="s">
        <v>252</v>
      </c>
      <c r="N20" s="802" t="s">
        <v>253</v>
      </c>
    </row>
    <row r="21" spans="1:14" ht="6.75" customHeight="1">
      <c r="B21" s="779">
        <v>37</v>
      </c>
      <c r="C21" s="816"/>
      <c r="D21" s="252"/>
      <c r="E21" s="803"/>
      <c r="F21" s="807"/>
      <c r="G21" s="810"/>
      <c r="H21" s="804"/>
      <c r="I21" s="254"/>
      <c r="J21" s="259"/>
      <c r="K21" s="255"/>
      <c r="L21" s="807"/>
      <c r="M21" s="810"/>
      <c r="N21" s="804"/>
    </row>
    <row r="22" spans="1:14" ht="6.75" customHeight="1">
      <c r="B22" s="779"/>
      <c r="C22" s="816"/>
      <c r="D22" s="827" t="s">
        <v>254</v>
      </c>
      <c r="E22" s="803"/>
      <c r="F22" s="256"/>
      <c r="G22" s="850" t="s">
        <v>255</v>
      </c>
      <c r="H22" s="255"/>
      <c r="I22" s="254"/>
      <c r="J22" s="259"/>
      <c r="K22" s="255"/>
      <c r="L22" s="805">
        <v>7</v>
      </c>
      <c r="M22" s="814" t="s">
        <v>256</v>
      </c>
      <c r="N22" s="802" t="s">
        <v>257</v>
      </c>
    </row>
    <row r="23" spans="1:14" ht="6.75" customHeight="1">
      <c r="B23" s="779">
        <v>38</v>
      </c>
      <c r="C23" s="817"/>
      <c r="D23" s="828"/>
      <c r="E23" s="804"/>
      <c r="F23" s="256"/>
      <c r="G23" s="826"/>
      <c r="H23" s="255"/>
      <c r="I23" s="254"/>
      <c r="J23" s="259"/>
      <c r="K23" s="255"/>
      <c r="L23" s="807"/>
      <c r="M23" s="810"/>
      <c r="N23" s="804"/>
    </row>
    <row r="24" spans="1:14" ht="6.75" customHeight="1">
      <c r="B24" s="779"/>
      <c r="C24" s="815">
        <v>3</v>
      </c>
      <c r="D24" s="821" t="s">
        <v>258</v>
      </c>
      <c r="E24" s="261"/>
      <c r="F24" s="256"/>
      <c r="G24" s="259"/>
      <c r="H24" s="255"/>
      <c r="I24" s="254"/>
      <c r="J24" s="846">
        <v>23466</v>
      </c>
      <c r="K24" s="255"/>
      <c r="L24" s="805">
        <v>8</v>
      </c>
      <c r="M24" s="814" t="s">
        <v>259</v>
      </c>
      <c r="N24" s="802" t="s">
        <v>260</v>
      </c>
    </row>
    <row r="25" spans="1:14" ht="6.75" customHeight="1">
      <c r="B25" s="779">
        <v>39</v>
      </c>
      <c r="C25" s="816"/>
      <c r="D25" s="822"/>
      <c r="E25" s="261"/>
      <c r="F25" s="256"/>
      <c r="G25" s="259"/>
      <c r="H25" s="255"/>
      <c r="I25" s="254"/>
      <c r="J25" s="824"/>
      <c r="K25" s="255"/>
      <c r="L25" s="807"/>
      <c r="M25" s="810"/>
      <c r="N25" s="804"/>
    </row>
    <row r="26" spans="1:14" ht="6.75" customHeight="1">
      <c r="B26" s="779"/>
      <c r="C26" s="816"/>
      <c r="D26" s="262"/>
      <c r="E26" s="803" t="s">
        <v>261</v>
      </c>
      <c r="F26" s="256"/>
      <c r="G26" s="259"/>
      <c r="H26" s="255"/>
      <c r="I26" s="254"/>
      <c r="J26" s="854" t="s">
        <v>262</v>
      </c>
      <c r="K26" s="255"/>
      <c r="L26" s="225"/>
      <c r="M26" s="842" t="s">
        <v>263</v>
      </c>
      <c r="N26" s="253"/>
    </row>
    <row r="27" spans="1:14" s="164" customFormat="1" ht="6.75" customHeight="1">
      <c r="A27" s="12"/>
      <c r="B27" s="779">
        <v>40</v>
      </c>
      <c r="C27" s="816"/>
      <c r="D27" s="252"/>
      <c r="E27" s="803"/>
      <c r="F27" s="806">
        <v>5</v>
      </c>
      <c r="G27" s="259"/>
      <c r="H27" s="803" t="s">
        <v>264</v>
      </c>
      <c r="I27" s="254"/>
      <c r="J27" s="849"/>
      <c r="K27" s="255"/>
      <c r="L27" s="806">
        <v>9</v>
      </c>
      <c r="M27" s="843"/>
      <c r="N27" s="803" t="s">
        <v>265</v>
      </c>
    </row>
    <row r="28" spans="1:14" s="164" customFormat="1" ht="6.75" customHeight="1">
      <c r="A28" s="12"/>
      <c r="B28" s="779"/>
      <c r="C28" s="816"/>
      <c r="D28" s="827" t="s">
        <v>266</v>
      </c>
      <c r="E28" s="261"/>
      <c r="F28" s="806"/>
      <c r="G28" s="259"/>
      <c r="H28" s="803"/>
      <c r="I28" s="254"/>
      <c r="J28" s="846">
        <v>24159</v>
      </c>
      <c r="K28" s="255"/>
      <c r="L28" s="806"/>
      <c r="M28" s="853" t="s">
        <v>267</v>
      </c>
      <c r="N28" s="803"/>
    </row>
    <row r="29" spans="1:14" s="164" customFormat="1" ht="6.75" customHeight="1">
      <c r="A29" s="12"/>
      <c r="B29" s="779">
        <v>41</v>
      </c>
      <c r="C29" s="817"/>
      <c r="D29" s="828"/>
      <c r="E29" s="263"/>
      <c r="F29" s="256"/>
      <c r="G29" s="259"/>
      <c r="H29" s="255"/>
      <c r="I29" s="257"/>
      <c r="J29" s="824"/>
      <c r="K29" s="258"/>
      <c r="L29" s="257"/>
      <c r="M29" s="813"/>
      <c r="N29" s="258"/>
    </row>
    <row r="30" spans="1:14" s="164" customFormat="1" ht="6.75" customHeight="1">
      <c r="A30" s="12"/>
      <c r="B30" s="779"/>
      <c r="C30" s="815">
        <v>4</v>
      </c>
      <c r="D30" s="821" t="s">
        <v>268</v>
      </c>
      <c r="E30" s="802" t="s">
        <v>269</v>
      </c>
      <c r="F30" s="256"/>
      <c r="G30" s="259"/>
      <c r="H30" s="255"/>
      <c r="I30" s="806">
        <v>2</v>
      </c>
      <c r="J30" s="835" t="s">
        <v>270</v>
      </c>
      <c r="K30" s="253"/>
      <c r="L30" s="805">
        <v>10</v>
      </c>
      <c r="M30" s="814" t="s">
        <v>271</v>
      </c>
      <c r="N30" s="802" t="s">
        <v>260</v>
      </c>
    </row>
    <row r="31" spans="1:14" s="164" customFormat="1" ht="6.75" customHeight="1">
      <c r="A31" s="12"/>
      <c r="B31" s="779">
        <v>42</v>
      </c>
      <c r="C31" s="816"/>
      <c r="D31" s="822"/>
      <c r="E31" s="803"/>
      <c r="F31" s="256"/>
      <c r="G31" s="259"/>
      <c r="H31" s="255"/>
      <c r="I31" s="806"/>
      <c r="J31" s="830"/>
      <c r="K31" s="803" t="s">
        <v>272</v>
      </c>
      <c r="L31" s="807"/>
      <c r="M31" s="810"/>
      <c r="N31" s="804"/>
    </row>
    <row r="32" spans="1:14" s="164" customFormat="1" ht="6.75" customHeight="1">
      <c r="A32" s="12"/>
      <c r="B32" s="779"/>
      <c r="C32" s="816"/>
      <c r="D32" s="827" t="s">
        <v>273</v>
      </c>
      <c r="E32" s="803"/>
      <c r="F32" s="256"/>
      <c r="G32" s="259"/>
      <c r="H32" s="255"/>
      <c r="I32" s="806"/>
      <c r="J32" s="846">
        <v>24927</v>
      </c>
      <c r="K32" s="803"/>
      <c r="L32" s="256"/>
      <c r="M32" s="842" t="s">
        <v>274</v>
      </c>
      <c r="N32" s="255"/>
    </row>
    <row r="33" spans="1:18" s="164" customFormat="1" ht="6.75" customHeight="1">
      <c r="A33" s="12"/>
      <c r="B33" s="779">
        <v>43</v>
      </c>
      <c r="C33" s="817"/>
      <c r="D33" s="828"/>
      <c r="E33" s="804"/>
      <c r="F33" s="256"/>
      <c r="G33" s="259"/>
      <c r="H33" s="255"/>
      <c r="I33" s="807"/>
      <c r="J33" s="824"/>
      <c r="K33" s="258"/>
      <c r="L33" s="254"/>
      <c r="M33" s="843"/>
      <c r="N33" s="255"/>
    </row>
    <row r="34" spans="1:18" s="164" customFormat="1" ht="6.75" customHeight="1">
      <c r="A34" s="12"/>
      <c r="B34" s="779"/>
      <c r="C34" s="815">
        <v>5</v>
      </c>
      <c r="D34" s="851" t="s">
        <v>275</v>
      </c>
      <c r="E34" s="802" t="s">
        <v>193</v>
      </c>
      <c r="F34" s="256"/>
      <c r="G34" s="831" t="s">
        <v>276</v>
      </c>
      <c r="H34" s="255"/>
      <c r="I34" s="805">
        <v>3</v>
      </c>
      <c r="J34" s="818" t="s">
        <v>277</v>
      </c>
      <c r="K34" s="802" t="s">
        <v>278</v>
      </c>
      <c r="L34" s="256"/>
      <c r="M34" s="259"/>
      <c r="N34" s="255"/>
    </row>
    <row r="35" spans="1:18" s="164" customFormat="1" ht="6.75" customHeight="1">
      <c r="A35" s="12"/>
      <c r="B35" s="779">
        <v>44</v>
      </c>
      <c r="C35" s="816"/>
      <c r="D35" s="852"/>
      <c r="E35" s="803"/>
      <c r="F35" s="260"/>
      <c r="G35" s="832"/>
      <c r="H35" s="258"/>
      <c r="I35" s="807"/>
      <c r="J35" s="820"/>
      <c r="K35" s="804"/>
      <c r="L35" s="806">
        <v>11</v>
      </c>
      <c r="M35" s="259"/>
      <c r="N35" s="803" t="s">
        <v>279</v>
      </c>
    </row>
    <row r="36" spans="1:18" s="164" customFormat="1" ht="6.75" customHeight="1">
      <c r="A36" s="12"/>
      <c r="B36" s="779"/>
      <c r="C36" s="816"/>
      <c r="D36" s="827" t="s">
        <v>280</v>
      </c>
      <c r="E36" s="803"/>
      <c r="F36" s="256"/>
      <c r="G36" s="850" t="s">
        <v>281</v>
      </c>
      <c r="H36" s="255"/>
      <c r="I36" s="805">
        <v>4</v>
      </c>
      <c r="J36" s="818" t="s">
        <v>282</v>
      </c>
      <c r="K36" s="802" t="s">
        <v>283</v>
      </c>
      <c r="L36" s="806"/>
      <c r="M36" s="259"/>
      <c r="N36" s="803"/>
    </row>
    <row r="37" spans="1:18" s="164" customFormat="1" ht="6.75" customHeight="1">
      <c r="A37" s="12"/>
      <c r="B37" s="779">
        <v>45</v>
      </c>
      <c r="C37" s="817"/>
      <c r="D37" s="828"/>
      <c r="E37" s="804"/>
      <c r="F37" s="806">
        <v>6</v>
      </c>
      <c r="G37" s="826"/>
      <c r="H37" s="803" t="s">
        <v>284</v>
      </c>
      <c r="I37" s="807"/>
      <c r="J37" s="820"/>
      <c r="K37" s="804"/>
      <c r="L37" s="256"/>
      <c r="M37" s="259"/>
      <c r="N37" s="255"/>
    </row>
    <row r="38" spans="1:18" s="164" customFormat="1" ht="6.75" customHeight="1">
      <c r="A38" s="12"/>
      <c r="B38" s="779"/>
      <c r="C38" s="815">
        <v>6</v>
      </c>
      <c r="D38" s="821" t="s">
        <v>285</v>
      </c>
      <c r="E38" s="802" t="s">
        <v>286</v>
      </c>
      <c r="F38" s="806"/>
      <c r="G38" s="831" t="s">
        <v>287</v>
      </c>
      <c r="H38" s="803"/>
      <c r="I38" s="805">
        <v>5</v>
      </c>
      <c r="J38" s="818" t="s">
        <v>288</v>
      </c>
      <c r="K38" s="802" t="s">
        <v>289</v>
      </c>
      <c r="L38" s="256"/>
      <c r="M38" s="831" t="s">
        <v>290</v>
      </c>
      <c r="N38" s="255"/>
      <c r="P38" s="264"/>
      <c r="Q38" s="264"/>
      <c r="R38" s="264"/>
    </row>
    <row r="39" spans="1:18" s="164" customFormat="1" ht="6.75" customHeight="1">
      <c r="A39" s="12"/>
      <c r="B39" s="779">
        <v>46</v>
      </c>
      <c r="C39" s="816"/>
      <c r="D39" s="822"/>
      <c r="E39" s="803"/>
      <c r="F39" s="260"/>
      <c r="G39" s="832"/>
      <c r="H39" s="258"/>
      <c r="I39" s="807"/>
      <c r="J39" s="820"/>
      <c r="K39" s="804"/>
      <c r="L39" s="260"/>
      <c r="M39" s="832"/>
      <c r="N39" s="258"/>
      <c r="P39" s="265"/>
      <c r="Q39" s="265"/>
      <c r="R39" s="265"/>
    </row>
    <row r="40" spans="1:18" s="164" customFormat="1" ht="6.75" customHeight="1">
      <c r="A40" s="12"/>
      <c r="B40" s="779"/>
      <c r="C40" s="816"/>
      <c r="D40" s="252"/>
      <c r="E40" s="803"/>
      <c r="F40" s="256"/>
      <c r="G40" s="850" t="s">
        <v>291</v>
      </c>
      <c r="H40" s="255"/>
      <c r="I40" s="805">
        <v>6</v>
      </c>
      <c r="J40" s="818" t="s">
        <v>292</v>
      </c>
      <c r="K40" s="802" t="s">
        <v>293</v>
      </c>
      <c r="L40" s="266"/>
      <c r="M40" s="847" t="s">
        <v>294</v>
      </c>
      <c r="N40" s="253"/>
    </row>
    <row r="41" spans="1:18" s="164" customFormat="1" ht="6.75" customHeight="1">
      <c r="A41" s="12"/>
      <c r="B41" s="779">
        <v>47</v>
      </c>
      <c r="C41" s="816"/>
      <c r="D41" s="252"/>
      <c r="E41" s="803"/>
      <c r="F41" s="256"/>
      <c r="G41" s="826"/>
      <c r="H41" s="255"/>
      <c r="I41" s="807"/>
      <c r="J41" s="820"/>
      <c r="K41" s="804"/>
      <c r="L41" s="806">
        <v>12</v>
      </c>
      <c r="M41" s="826"/>
      <c r="N41" s="803" t="s">
        <v>257</v>
      </c>
    </row>
    <row r="42" spans="1:18" s="164" customFormat="1" ht="6.75" customHeight="1">
      <c r="A42" s="12"/>
      <c r="B42" s="779"/>
      <c r="C42" s="816"/>
      <c r="E42" s="803"/>
      <c r="F42" s="256"/>
      <c r="G42" s="267"/>
      <c r="H42" s="255"/>
      <c r="I42" s="254"/>
      <c r="J42" s="848" t="s">
        <v>295</v>
      </c>
      <c r="K42" s="255"/>
      <c r="L42" s="806"/>
      <c r="M42" s="831" t="s">
        <v>296</v>
      </c>
      <c r="N42" s="803"/>
    </row>
    <row r="43" spans="1:18" s="164" customFormat="1" ht="6.75" customHeight="1">
      <c r="A43" s="12"/>
      <c r="B43" s="779">
        <v>48</v>
      </c>
      <c r="C43" s="816"/>
      <c r="E43" s="803"/>
      <c r="F43" s="256"/>
      <c r="G43" s="268"/>
      <c r="H43" s="255"/>
      <c r="I43" s="254"/>
      <c r="J43" s="849"/>
      <c r="K43" s="255"/>
      <c r="L43" s="257"/>
      <c r="M43" s="832"/>
      <c r="N43" s="258"/>
    </row>
    <row r="44" spans="1:18" s="164" customFormat="1" ht="6.75" customHeight="1">
      <c r="A44" s="12"/>
      <c r="B44" s="779"/>
      <c r="C44" s="816"/>
      <c r="D44" s="827" t="s">
        <v>297</v>
      </c>
      <c r="E44" s="803"/>
      <c r="F44" s="256"/>
      <c r="G44" s="259"/>
      <c r="H44" s="255"/>
      <c r="I44" s="254"/>
      <c r="J44" s="259"/>
      <c r="K44" s="255"/>
      <c r="L44" s="254"/>
      <c r="M44" s="825" t="s">
        <v>298</v>
      </c>
      <c r="N44" s="255"/>
    </row>
    <row r="45" spans="1:18" s="164" customFormat="1" ht="6.75" customHeight="1">
      <c r="A45" s="12"/>
      <c r="B45" s="779">
        <v>49</v>
      </c>
      <c r="C45" s="817"/>
      <c r="D45" s="828"/>
      <c r="E45" s="804"/>
      <c r="F45" s="256"/>
      <c r="G45" s="259"/>
      <c r="H45" s="255"/>
      <c r="I45" s="269"/>
      <c r="J45" s="259"/>
      <c r="K45" s="803"/>
      <c r="L45" s="254"/>
      <c r="M45" s="826"/>
      <c r="N45" s="255"/>
    </row>
    <row r="46" spans="1:18" s="164" customFormat="1" ht="6.75" customHeight="1">
      <c r="A46" s="12"/>
      <c r="B46" s="779"/>
      <c r="C46" s="816">
        <v>7</v>
      </c>
      <c r="D46" s="818" t="s">
        <v>299</v>
      </c>
      <c r="E46" s="802" t="s">
        <v>300</v>
      </c>
      <c r="F46" s="256"/>
      <c r="G46" s="831" t="s">
        <v>301</v>
      </c>
      <c r="H46" s="255"/>
      <c r="I46" s="269"/>
      <c r="J46" s="259"/>
      <c r="K46" s="803"/>
      <c r="L46" s="254"/>
      <c r="M46" s="831" t="s">
        <v>302</v>
      </c>
      <c r="N46" s="255"/>
    </row>
    <row r="47" spans="1:18" s="164" customFormat="1" ht="6.75" customHeight="1">
      <c r="A47" s="12"/>
      <c r="B47" s="779">
        <v>50</v>
      </c>
      <c r="C47" s="817"/>
      <c r="D47" s="820"/>
      <c r="E47" s="804"/>
      <c r="F47" s="806">
        <v>7</v>
      </c>
      <c r="G47" s="832"/>
      <c r="H47" s="803" t="s">
        <v>303</v>
      </c>
      <c r="I47" s="806">
        <v>7</v>
      </c>
      <c r="J47" s="259"/>
      <c r="K47" s="803" t="s">
        <v>304</v>
      </c>
      <c r="L47" s="806">
        <v>13</v>
      </c>
      <c r="M47" s="832"/>
      <c r="N47" s="255"/>
    </row>
    <row r="48" spans="1:18" s="164" customFormat="1" ht="6.75" customHeight="1">
      <c r="A48" s="12"/>
      <c r="B48" s="779"/>
      <c r="C48" s="815">
        <v>8</v>
      </c>
      <c r="D48" s="821" t="s">
        <v>305</v>
      </c>
      <c r="E48" s="802" t="s">
        <v>306</v>
      </c>
      <c r="F48" s="806"/>
      <c r="G48" s="825" t="s">
        <v>307</v>
      </c>
      <c r="H48" s="803"/>
      <c r="I48" s="806"/>
      <c r="J48" s="846">
        <v>27849</v>
      </c>
      <c r="K48" s="803"/>
      <c r="L48" s="806"/>
      <c r="M48" s="847" t="s">
        <v>308</v>
      </c>
      <c r="N48" s="255"/>
    </row>
    <row r="49" spans="1:18" s="164" customFormat="1" ht="6.75" customHeight="1">
      <c r="A49" s="12"/>
      <c r="B49" s="779">
        <v>51</v>
      </c>
      <c r="C49" s="816"/>
      <c r="D49" s="822"/>
      <c r="E49" s="803"/>
      <c r="F49" s="256"/>
      <c r="G49" s="826"/>
      <c r="H49" s="255"/>
      <c r="I49" s="254"/>
      <c r="J49" s="824"/>
      <c r="K49" s="255"/>
      <c r="L49" s="254"/>
      <c r="M49" s="826"/>
      <c r="N49" s="803" t="s">
        <v>309</v>
      </c>
    </row>
    <row r="50" spans="1:18" s="164" customFormat="1" ht="6.75" customHeight="1">
      <c r="A50" s="12"/>
      <c r="B50" s="779"/>
      <c r="C50" s="816"/>
      <c r="D50" s="252"/>
      <c r="E50" s="803"/>
      <c r="F50" s="256"/>
      <c r="G50" s="259"/>
      <c r="H50" s="255"/>
      <c r="I50" s="254"/>
      <c r="J50" s="835" t="s">
        <v>310</v>
      </c>
      <c r="K50" s="255"/>
      <c r="L50" s="254"/>
      <c r="M50" s="259"/>
      <c r="N50" s="803"/>
    </row>
    <row r="51" spans="1:18" s="164" customFormat="1" ht="6.75" customHeight="1">
      <c r="A51" s="12"/>
      <c r="B51" s="779">
        <v>52</v>
      </c>
      <c r="C51" s="816"/>
      <c r="E51" s="803"/>
      <c r="F51" s="256"/>
      <c r="G51" s="259"/>
      <c r="H51" s="255"/>
      <c r="I51" s="254"/>
      <c r="J51" s="830"/>
      <c r="K51" s="255"/>
      <c r="L51" s="254"/>
      <c r="M51" s="259"/>
      <c r="N51" s="255"/>
    </row>
    <row r="52" spans="1:18" s="164" customFormat="1" ht="6.75" customHeight="1">
      <c r="A52" s="12"/>
      <c r="B52" s="779"/>
      <c r="C52" s="816"/>
      <c r="D52" s="827" t="s">
        <v>311</v>
      </c>
      <c r="E52" s="803"/>
      <c r="F52" s="256"/>
      <c r="G52" s="259"/>
      <c r="H52" s="255"/>
      <c r="I52" s="254"/>
      <c r="J52" s="846">
        <v>28676</v>
      </c>
      <c r="K52" s="255"/>
      <c r="L52" s="254"/>
      <c r="M52" s="259"/>
      <c r="N52" s="255"/>
    </row>
    <row r="53" spans="1:18" s="164" customFormat="1" ht="6.75" customHeight="1">
      <c r="A53" s="12"/>
      <c r="B53" s="779">
        <v>53</v>
      </c>
      <c r="C53" s="817"/>
      <c r="D53" s="827"/>
      <c r="E53" s="804"/>
      <c r="F53" s="256"/>
      <c r="G53" s="259"/>
      <c r="H53" s="255"/>
      <c r="I53" s="257"/>
      <c r="J53" s="824"/>
      <c r="K53" s="258"/>
      <c r="L53" s="254"/>
      <c r="M53" s="259"/>
      <c r="N53" s="255"/>
      <c r="P53" s="270"/>
      <c r="Q53" s="265"/>
      <c r="R53" s="265"/>
    </row>
    <row r="54" spans="1:18" s="164" customFormat="1" ht="6.75" customHeight="1">
      <c r="A54" s="12"/>
      <c r="B54" s="779"/>
      <c r="C54" s="816">
        <v>9</v>
      </c>
      <c r="D54" s="818" t="s">
        <v>312</v>
      </c>
      <c r="E54" s="803" t="s">
        <v>313</v>
      </c>
      <c r="F54" s="256"/>
      <c r="G54" s="831" t="s">
        <v>314</v>
      </c>
      <c r="H54" s="255"/>
      <c r="I54" s="225"/>
      <c r="J54" s="835" t="s">
        <v>315</v>
      </c>
      <c r="K54" s="253"/>
      <c r="L54" s="254"/>
      <c r="M54" s="831" t="s">
        <v>316</v>
      </c>
      <c r="N54" s="255"/>
      <c r="P54" s="270"/>
      <c r="Q54" s="265"/>
      <c r="R54" s="265"/>
    </row>
    <row r="55" spans="1:18" s="164" customFormat="1" ht="6.75" customHeight="1">
      <c r="A55" s="12"/>
      <c r="B55" s="779">
        <v>54</v>
      </c>
      <c r="C55" s="817"/>
      <c r="D55" s="820"/>
      <c r="E55" s="804"/>
      <c r="F55" s="260"/>
      <c r="G55" s="832"/>
      <c r="H55" s="258"/>
      <c r="I55" s="806">
        <v>8</v>
      </c>
      <c r="J55" s="830"/>
      <c r="K55" s="803" t="s">
        <v>317</v>
      </c>
      <c r="L55" s="257"/>
      <c r="M55" s="832"/>
      <c r="N55" s="258"/>
      <c r="P55" s="270"/>
      <c r="Q55" s="265"/>
      <c r="R55" s="265"/>
    </row>
    <row r="56" spans="1:18" s="164" customFormat="1" ht="6.75" customHeight="1">
      <c r="A56" s="12"/>
      <c r="B56" s="779"/>
      <c r="C56" s="815">
        <v>10</v>
      </c>
      <c r="D56" s="821" t="s">
        <v>318</v>
      </c>
      <c r="E56" s="802" t="s">
        <v>319</v>
      </c>
      <c r="F56" s="266"/>
      <c r="G56" s="825" t="s">
        <v>320</v>
      </c>
      <c r="H56" s="253"/>
      <c r="I56" s="806"/>
      <c r="J56" s="846">
        <v>29310</v>
      </c>
      <c r="K56" s="803"/>
      <c r="L56" s="225"/>
      <c r="M56" s="825" t="s">
        <v>321</v>
      </c>
      <c r="N56" s="253"/>
      <c r="P56" s="265"/>
      <c r="Q56" s="265"/>
      <c r="R56" s="271"/>
    </row>
    <row r="57" spans="1:18" s="164" customFormat="1" ht="6.75" customHeight="1">
      <c r="A57" s="12"/>
      <c r="B57" s="779">
        <v>55</v>
      </c>
      <c r="C57" s="816"/>
      <c r="D57" s="822"/>
      <c r="E57" s="803"/>
      <c r="F57" s="806">
        <v>8</v>
      </c>
      <c r="G57" s="826"/>
      <c r="H57" s="803" t="s">
        <v>322</v>
      </c>
      <c r="I57" s="257"/>
      <c r="J57" s="824"/>
      <c r="K57" s="258"/>
      <c r="L57" s="806">
        <v>14</v>
      </c>
      <c r="M57" s="826"/>
      <c r="N57" s="803" t="s">
        <v>323</v>
      </c>
    </row>
    <row r="58" spans="1:18" s="164" customFormat="1" ht="6.75" customHeight="1">
      <c r="A58" s="12"/>
      <c r="B58" s="779"/>
      <c r="C58" s="816"/>
      <c r="D58" s="827" t="s">
        <v>324</v>
      </c>
      <c r="E58" s="803"/>
      <c r="F58" s="806"/>
      <c r="G58" s="831" t="s">
        <v>325</v>
      </c>
      <c r="H58" s="803"/>
      <c r="I58" s="225"/>
      <c r="J58" s="835" t="s">
        <v>326</v>
      </c>
      <c r="K58" s="253"/>
      <c r="L58" s="806"/>
      <c r="M58" s="831" t="s">
        <v>327</v>
      </c>
      <c r="N58" s="803"/>
    </row>
    <row r="59" spans="1:18" s="164" customFormat="1" ht="6.75" customHeight="1">
      <c r="A59" s="12"/>
      <c r="B59" s="779">
        <v>56</v>
      </c>
      <c r="C59" s="817"/>
      <c r="D59" s="828"/>
      <c r="E59" s="804"/>
      <c r="F59" s="260"/>
      <c r="G59" s="832"/>
      <c r="H59" s="258"/>
      <c r="I59" s="806">
        <v>9</v>
      </c>
      <c r="J59" s="830"/>
      <c r="K59" s="803" t="s">
        <v>328</v>
      </c>
      <c r="L59" s="257"/>
      <c r="M59" s="832"/>
      <c r="N59" s="258"/>
    </row>
    <row r="60" spans="1:18" s="164" customFormat="1" ht="6.75" customHeight="1">
      <c r="A60" s="12"/>
      <c r="B60" s="779"/>
      <c r="C60" s="815">
        <v>11</v>
      </c>
      <c r="D60" s="821" t="s">
        <v>329</v>
      </c>
      <c r="E60" s="802" t="s">
        <v>330</v>
      </c>
      <c r="F60" s="256"/>
      <c r="G60" s="825" t="s">
        <v>331</v>
      </c>
      <c r="H60" s="255"/>
      <c r="I60" s="806"/>
      <c r="J60" s="846">
        <v>30228</v>
      </c>
      <c r="K60" s="803"/>
      <c r="L60" s="805">
        <v>15</v>
      </c>
      <c r="M60" s="836" t="s">
        <v>332</v>
      </c>
      <c r="N60" s="802" t="s">
        <v>333</v>
      </c>
    </row>
    <row r="61" spans="1:18" s="164" customFormat="1" ht="6.75" customHeight="1">
      <c r="A61" s="12"/>
      <c r="B61" s="779">
        <v>57</v>
      </c>
      <c r="C61" s="816"/>
      <c r="D61" s="822"/>
      <c r="E61" s="803"/>
      <c r="F61" s="256"/>
      <c r="G61" s="826"/>
      <c r="H61" s="255"/>
      <c r="I61" s="257"/>
      <c r="J61" s="824"/>
      <c r="K61" s="258"/>
      <c r="L61" s="807"/>
      <c r="M61" s="837"/>
      <c r="N61" s="804"/>
    </row>
    <row r="62" spans="1:18" s="164" customFormat="1" ht="6.75" customHeight="1">
      <c r="A62" s="12"/>
      <c r="B62" s="779"/>
      <c r="C62" s="816"/>
      <c r="D62" s="827" t="s">
        <v>334</v>
      </c>
      <c r="E62" s="803"/>
      <c r="F62" s="256"/>
      <c r="G62" s="259"/>
      <c r="H62" s="255"/>
      <c r="I62" s="225"/>
      <c r="J62" s="835" t="s">
        <v>335</v>
      </c>
      <c r="K62" s="253"/>
      <c r="L62" s="805">
        <v>16</v>
      </c>
      <c r="M62" s="836" t="s">
        <v>336</v>
      </c>
      <c r="N62" s="802" t="s">
        <v>337</v>
      </c>
    </row>
    <row r="63" spans="1:18" s="164" customFormat="1" ht="6.75" customHeight="1">
      <c r="A63" s="12"/>
      <c r="B63" s="779">
        <v>58</v>
      </c>
      <c r="C63" s="817"/>
      <c r="D63" s="828"/>
      <c r="E63" s="804"/>
      <c r="F63" s="256"/>
      <c r="G63" s="259"/>
      <c r="H63" s="255"/>
      <c r="I63" s="806">
        <v>10</v>
      </c>
      <c r="J63" s="830"/>
      <c r="K63" s="803" t="s">
        <v>338</v>
      </c>
      <c r="L63" s="807"/>
      <c r="M63" s="837"/>
      <c r="N63" s="804"/>
    </row>
    <row r="64" spans="1:18" s="164" customFormat="1" ht="6.75" customHeight="1">
      <c r="A64" s="12"/>
      <c r="B64" s="779"/>
      <c r="C64" s="272"/>
      <c r="D64" s="821" t="s">
        <v>339</v>
      </c>
      <c r="E64" s="253"/>
      <c r="F64" s="806">
        <v>9</v>
      </c>
      <c r="G64" s="259"/>
      <c r="H64" s="803" t="s">
        <v>340</v>
      </c>
      <c r="I64" s="806"/>
      <c r="J64" s="846">
        <v>30771</v>
      </c>
      <c r="K64" s="803"/>
      <c r="L64" s="225"/>
      <c r="M64" s="842" t="s">
        <v>341</v>
      </c>
      <c r="N64" s="253"/>
    </row>
    <row r="65" spans="1:14" s="164" customFormat="1" ht="6.75" customHeight="1">
      <c r="A65" s="12"/>
      <c r="B65" s="779">
        <v>59</v>
      </c>
      <c r="C65" s="816">
        <v>12</v>
      </c>
      <c r="D65" s="822"/>
      <c r="E65" s="803" t="s">
        <v>342</v>
      </c>
      <c r="F65" s="806"/>
      <c r="G65" s="259"/>
      <c r="H65" s="803"/>
      <c r="I65" s="257"/>
      <c r="J65" s="824"/>
      <c r="K65" s="258"/>
      <c r="L65" s="806">
        <v>17</v>
      </c>
      <c r="M65" s="843"/>
      <c r="N65" s="803" t="s">
        <v>343</v>
      </c>
    </row>
    <row r="66" spans="1:14" s="164" customFormat="1" ht="6.75" customHeight="1">
      <c r="A66" s="12"/>
      <c r="B66" s="779"/>
      <c r="C66" s="816"/>
      <c r="D66" s="827" t="s">
        <v>344</v>
      </c>
      <c r="E66" s="803"/>
      <c r="F66" s="256"/>
      <c r="G66" s="259"/>
      <c r="H66" s="255"/>
      <c r="I66" s="225"/>
      <c r="J66" s="835" t="s">
        <v>345</v>
      </c>
      <c r="K66" s="253"/>
      <c r="L66" s="806"/>
      <c r="M66" s="831" t="s">
        <v>346</v>
      </c>
      <c r="N66" s="803"/>
    </row>
    <row r="67" spans="1:14" s="164" customFormat="1" ht="6.75" customHeight="1">
      <c r="A67" s="12"/>
      <c r="B67" s="779">
        <v>60</v>
      </c>
      <c r="C67" s="273"/>
      <c r="D67" s="828"/>
      <c r="E67" s="258"/>
      <c r="F67" s="256"/>
      <c r="G67" s="259"/>
      <c r="H67" s="255"/>
      <c r="I67" s="806">
        <v>11</v>
      </c>
      <c r="J67" s="830"/>
      <c r="K67" s="803" t="s">
        <v>347</v>
      </c>
      <c r="L67" s="257"/>
      <c r="M67" s="832"/>
      <c r="N67" s="258"/>
    </row>
    <row r="68" spans="1:14" s="164" customFormat="1" ht="6.75" customHeight="1">
      <c r="A68" s="12"/>
      <c r="B68" s="779"/>
      <c r="C68" s="815">
        <v>13</v>
      </c>
      <c r="D68" s="821" t="s">
        <v>348</v>
      </c>
      <c r="E68" s="802" t="s">
        <v>349</v>
      </c>
      <c r="F68" s="256"/>
      <c r="G68" s="831" t="s">
        <v>350</v>
      </c>
      <c r="H68" s="255"/>
      <c r="I68" s="806"/>
      <c r="J68" s="846">
        <v>31747</v>
      </c>
      <c r="K68" s="803"/>
      <c r="L68" s="805">
        <v>18</v>
      </c>
      <c r="M68" s="836" t="s">
        <v>351</v>
      </c>
      <c r="N68" s="802" t="s">
        <v>352</v>
      </c>
    </row>
    <row r="69" spans="1:14" s="164" customFormat="1" ht="6.75" customHeight="1">
      <c r="A69" s="12"/>
      <c r="B69" s="779">
        <v>61</v>
      </c>
      <c r="C69" s="816"/>
      <c r="D69" s="822"/>
      <c r="E69" s="803"/>
      <c r="F69" s="260"/>
      <c r="G69" s="832"/>
      <c r="H69" s="258"/>
      <c r="I69" s="257"/>
      <c r="J69" s="824"/>
      <c r="K69" s="258"/>
      <c r="L69" s="807"/>
      <c r="M69" s="837"/>
      <c r="N69" s="804"/>
    </row>
    <row r="70" spans="1:14" s="164" customFormat="1" ht="6.75" customHeight="1">
      <c r="A70" s="12"/>
      <c r="B70" s="779"/>
      <c r="C70" s="816"/>
      <c r="D70" s="827" t="s">
        <v>353</v>
      </c>
      <c r="E70" s="803"/>
      <c r="F70" s="805">
        <v>10</v>
      </c>
      <c r="G70" s="818" t="s">
        <v>354</v>
      </c>
      <c r="H70" s="802" t="s">
        <v>355</v>
      </c>
      <c r="I70" s="805">
        <v>12</v>
      </c>
      <c r="J70" s="818" t="s">
        <v>356</v>
      </c>
      <c r="K70" s="802" t="s">
        <v>338</v>
      </c>
      <c r="L70" s="805">
        <v>19</v>
      </c>
      <c r="M70" s="836" t="s">
        <v>357</v>
      </c>
      <c r="N70" s="802" t="s">
        <v>358</v>
      </c>
    </row>
    <row r="71" spans="1:14" s="164" customFormat="1" ht="6.75" customHeight="1">
      <c r="A71" s="12"/>
      <c r="B71" s="779">
        <v>62</v>
      </c>
      <c r="C71" s="817"/>
      <c r="D71" s="828"/>
      <c r="E71" s="804"/>
      <c r="F71" s="807"/>
      <c r="G71" s="820"/>
      <c r="H71" s="804"/>
      <c r="I71" s="807"/>
      <c r="J71" s="820"/>
      <c r="K71" s="804"/>
      <c r="L71" s="807"/>
      <c r="M71" s="837"/>
      <c r="N71" s="804"/>
    </row>
    <row r="72" spans="1:14" s="164" customFormat="1" ht="6.75" customHeight="1">
      <c r="A72" s="12"/>
      <c r="B72" s="779"/>
      <c r="C72" s="272"/>
      <c r="D72" s="844" t="s">
        <v>359</v>
      </c>
      <c r="E72" s="253"/>
      <c r="F72" s="805">
        <v>11</v>
      </c>
      <c r="G72" s="818" t="s">
        <v>360</v>
      </c>
      <c r="H72" s="802" t="s">
        <v>361</v>
      </c>
      <c r="I72" s="805">
        <v>13</v>
      </c>
      <c r="J72" s="818" t="s">
        <v>362</v>
      </c>
      <c r="K72" s="802" t="s">
        <v>363</v>
      </c>
      <c r="L72" s="225"/>
      <c r="M72" s="842" t="s">
        <v>364</v>
      </c>
      <c r="N72" s="253"/>
    </row>
    <row r="73" spans="1:14" s="164" customFormat="1" ht="6.75" customHeight="1">
      <c r="A73" s="12"/>
      <c r="B73" s="779">
        <v>63</v>
      </c>
      <c r="C73" s="816">
        <v>14</v>
      </c>
      <c r="D73" s="845"/>
      <c r="E73" s="803" t="s">
        <v>365</v>
      </c>
      <c r="F73" s="807"/>
      <c r="G73" s="820"/>
      <c r="H73" s="804"/>
      <c r="I73" s="807"/>
      <c r="J73" s="820"/>
      <c r="K73" s="804"/>
      <c r="L73" s="806">
        <v>20</v>
      </c>
      <c r="M73" s="843"/>
      <c r="N73" s="803" t="s">
        <v>337</v>
      </c>
    </row>
    <row r="74" spans="1:14" s="164" customFormat="1" ht="6.75" customHeight="1">
      <c r="A74" s="12"/>
      <c r="B74" s="779"/>
      <c r="C74" s="816"/>
      <c r="D74" s="827" t="s">
        <v>366</v>
      </c>
      <c r="E74" s="803"/>
      <c r="F74" s="805">
        <v>12</v>
      </c>
      <c r="G74" s="818" t="s">
        <v>367</v>
      </c>
      <c r="H74" s="802" t="s">
        <v>368</v>
      </c>
      <c r="I74" s="225"/>
      <c r="J74" s="835" t="s">
        <v>369</v>
      </c>
      <c r="K74" s="255"/>
      <c r="L74" s="806"/>
      <c r="M74" s="259"/>
      <c r="N74" s="803"/>
    </row>
    <row r="75" spans="1:14" s="164" customFormat="1" ht="6.75" customHeight="1">
      <c r="A75" s="12"/>
      <c r="B75" s="779" t="s">
        <v>196</v>
      </c>
      <c r="C75" s="273"/>
      <c r="D75" s="828"/>
      <c r="E75" s="258"/>
      <c r="F75" s="807"/>
      <c r="G75" s="820"/>
      <c r="H75" s="804"/>
      <c r="I75" s="254"/>
      <c r="J75" s="830"/>
      <c r="K75" s="255"/>
      <c r="L75" s="254"/>
      <c r="M75" s="259"/>
      <c r="N75" s="255"/>
    </row>
    <row r="76" spans="1:14" s="164" customFormat="1" ht="6.75" customHeight="1">
      <c r="A76" s="12"/>
      <c r="B76" s="779"/>
      <c r="C76" s="815">
        <v>15</v>
      </c>
      <c r="D76" s="821" t="s">
        <v>370</v>
      </c>
      <c r="E76" s="802" t="s">
        <v>371</v>
      </c>
      <c r="F76" s="266"/>
      <c r="G76" s="825" t="s">
        <v>372</v>
      </c>
      <c r="H76" s="253"/>
      <c r="I76" s="806">
        <v>14</v>
      </c>
      <c r="J76" s="259"/>
      <c r="K76" s="803" t="s">
        <v>373</v>
      </c>
      <c r="L76" s="254"/>
      <c r="M76" s="831" t="s">
        <v>374</v>
      </c>
      <c r="N76" s="255"/>
    </row>
    <row r="77" spans="1:14" s="164" customFormat="1" ht="6.75" customHeight="1">
      <c r="A77" s="12"/>
      <c r="B77" s="779">
        <v>2</v>
      </c>
      <c r="C77" s="816"/>
      <c r="D77" s="822"/>
      <c r="E77" s="803"/>
      <c r="F77" s="806">
        <v>13</v>
      </c>
      <c r="G77" s="826"/>
      <c r="H77" s="803" t="s">
        <v>375</v>
      </c>
      <c r="I77" s="806"/>
      <c r="J77" s="259"/>
      <c r="K77" s="803"/>
      <c r="L77" s="257"/>
      <c r="M77" s="832"/>
      <c r="N77" s="258"/>
    </row>
    <row r="78" spans="1:14" s="164" customFormat="1" ht="6.75" customHeight="1">
      <c r="A78" s="12"/>
      <c r="B78" s="779"/>
      <c r="C78" s="816"/>
      <c r="D78" s="827" t="s">
        <v>376</v>
      </c>
      <c r="E78" s="803"/>
      <c r="F78" s="806"/>
      <c r="G78" s="831" t="s">
        <v>377</v>
      </c>
      <c r="H78" s="803"/>
      <c r="I78" s="254"/>
      <c r="J78" s="840">
        <v>33325</v>
      </c>
      <c r="K78" s="255"/>
      <c r="L78" s="254"/>
      <c r="M78" s="842" t="s">
        <v>378</v>
      </c>
      <c r="N78" s="255"/>
    </row>
    <row r="79" spans="1:14" s="164" customFormat="1" ht="6.75" customHeight="1">
      <c r="A79" s="12"/>
      <c r="B79" s="779">
        <v>3</v>
      </c>
      <c r="C79" s="817"/>
      <c r="D79" s="828"/>
      <c r="E79" s="804"/>
      <c r="F79" s="260"/>
      <c r="G79" s="832"/>
      <c r="H79" s="258"/>
      <c r="I79" s="257"/>
      <c r="J79" s="841"/>
      <c r="K79" s="258"/>
      <c r="L79" s="254"/>
      <c r="M79" s="843"/>
      <c r="N79" s="255"/>
    </row>
    <row r="80" spans="1:14" s="164" customFormat="1" ht="6.75" customHeight="1">
      <c r="A80" s="12"/>
      <c r="B80" s="779"/>
      <c r="C80" s="815">
        <v>16</v>
      </c>
      <c r="D80" s="821" t="s">
        <v>379</v>
      </c>
      <c r="E80" s="802" t="s">
        <v>207</v>
      </c>
      <c r="F80" s="256"/>
      <c r="G80" s="825" t="s">
        <v>380</v>
      </c>
      <c r="H80" s="255"/>
      <c r="I80" s="805">
        <v>15</v>
      </c>
      <c r="J80" s="818" t="s">
        <v>381</v>
      </c>
      <c r="K80" s="802" t="s">
        <v>382</v>
      </c>
      <c r="L80" s="806">
        <v>21</v>
      </c>
      <c r="M80" s="259"/>
      <c r="N80" s="803" t="s">
        <v>383</v>
      </c>
    </row>
    <row r="81" spans="1:14" s="164" customFormat="1" ht="6.75" customHeight="1">
      <c r="A81" s="12"/>
      <c r="B81" s="779">
        <v>4</v>
      </c>
      <c r="C81" s="816"/>
      <c r="D81" s="822"/>
      <c r="E81" s="803"/>
      <c r="F81" s="806">
        <v>14</v>
      </c>
      <c r="G81" s="826"/>
      <c r="H81" s="803" t="s">
        <v>384</v>
      </c>
      <c r="I81" s="807"/>
      <c r="J81" s="820"/>
      <c r="K81" s="804"/>
      <c r="L81" s="806"/>
      <c r="M81" s="259"/>
      <c r="N81" s="803"/>
    </row>
    <row r="82" spans="1:14" s="164" customFormat="1" ht="6.75" customHeight="1">
      <c r="A82" s="12"/>
      <c r="B82" s="779"/>
      <c r="C82" s="816"/>
      <c r="D82" s="827" t="s">
        <v>385</v>
      </c>
      <c r="E82" s="803"/>
      <c r="F82" s="806"/>
      <c r="G82" s="838" t="s">
        <v>386</v>
      </c>
      <c r="H82" s="803"/>
      <c r="I82" s="254"/>
      <c r="J82" s="835" t="s">
        <v>387</v>
      </c>
      <c r="K82" s="255"/>
      <c r="L82" s="254"/>
      <c r="M82" s="831" t="s">
        <v>388</v>
      </c>
      <c r="N82" s="255"/>
    </row>
    <row r="83" spans="1:14" s="164" customFormat="1" ht="6.75" customHeight="1">
      <c r="A83" s="12"/>
      <c r="B83" s="779">
        <v>5</v>
      </c>
      <c r="C83" s="817"/>
      <c r="D83" s="828"/>
      <c r="E83" s="804"/>
      <c r="F83" s="260"/>
      <c r="G83" s="839"/>
      <c r="H83" s="258"/>
      <c r="I83" s="254"/>
      <c r="J83" s="830"/>
      <c r="K83" s="255"/>
      <c r="L83" s="257"/>
      <c r="M83" s="832"/>
      <c r="N83" s="258"/>
    </row>
    <row r="84" spans="1:14" s="164" customFormat="1" ht="6.75" customHeight="1">
      <c r="A84" s="12"/>
      <c r="B84" s="779"/>
      <c r="C84" s="815">
        <v>17</v>
      </c>
      <c r="D84" s="821" t="s">
        <v>389</v>
      </c>
      <c r="E84" s="802" t="s">
        <v>390</v>
      </c>
      <c r="F84" s="805">
        <v>15</v>
      </c>
      <c r="G84" s="836" t="s">
        <v>391</v>
      </c>
      <c r="H84" s="802" t="s">
        <v>392</v>
      </c>
      <c r="I84" s="806">
        <v>16</v>
      </c>
      <c r="J84" s="274"/>
      <c r="K84" s="803" t="s">
        <v>393</v>
      </c>
      <c r="L84" s="225"/>
      <c r="M84" s="825" t="s">
        <v>394</v>
      </c>
      <c r="N84" s="253"/>
    </row>
    <row r="85" spans="1:14" s="164" customFormat="1" ht="6.75" customHeight="1">
      <c r="A85" s="12"/>
      <c r="B85" s="779">
        <v>6</v>
      </c>
      <c r="C85" s="816"/>
      <c r="D85" s="822"/>
      <c r="E85" s="803"/>
      <c r="F85" s="807"/>
      <c r="G85" s="837"/>
      <c r="H85" s="804"/>
      <c r="I85" s="806"/>
      <c r="J85" s="259"/>
      <c r="K85" s="803"/>
      <c r="L85" s="806">
        <v>22</v>
      </c>
      <c r="M85" s="826"/>
      <c r="N85" s="803" t="s">
        <v>395</v>
      </c>
    </row>
    <row r="86" spans="1:14" s="164" customFormat="1" ht="6.75" customHeight="1">
      <c r="A86" s="12"/>
      <c r="B86" s="779"/>
      <c r="C86" s="816"/>
      <c r="D86" s="827" t="s">
        <v>396</v>
      </c>
      <c r="E86" s="803"/>
      <c r="F86" s="805">
        <v>16</v>
      </c>
      <c r="G86" s="836" t="s">
        <v>397</v>
      </c>
      <c r="H86" s="802" t="s">
        <v>398</v>
      </c>
      <c r="I86" s="254"/>
      <c r="J86" s="823" t="s">
        <v>399</v>
      </c>
      <c r="K86" s="255"/>
      <c r="L86" s="806"/>
      <c r="M86" s="831" t="s">
        <v>400</v>
      </c>
      <c r="N86" s="803"/>
    </row>
    <row r="87" spans="1:14" s="164" customFormat="1" ht="6.75" customHeight="1">
      <c r="A87" s="12"/>
      <c r="B87" s="779">
        <v>7</v>
      </c>
      <c r="C87" s="817"/>
      <c r="D87" s="828"/>
      <c r="E87" s="804"/>
      <c r="F87" s="807"/>
      <c r="G87" s="837"/>
      <c r="H87" s="804"/>
      <c r="I87" s="257"/>
      <c r="J87" s="824"/>
      <c r="K87" s="258"/>
      <c r="L87" s="257"/>
      <c r="M87" s="832"/>
      <c r="N87" s="258"/>
    </row>
    <row r="88" spans="1:14" s="164" customFormat="1" ht="6.75" customHeight="1">
      <c r="A88" s="12"/>
      <c r="B88" s="779"/>
      <c r="C88" s="815">
        <v>18</v>
      </c>
      <c r="D88" s="821" t="s">
        <v>401</v>
      </c>
      <c r="E88" s="802" t="s">
        <v>402</v>
      </c>
      <c r="F88" s="266"/>
      <c r="G88" s="825" t="s">
        <v>403</v>
      </c>
      <c r="H88" s="253"/>
      <c r="I88" s="805">
        <v>17</v>
      </c>
      <c r="J88" s="814" t="s">
        <v>404</v>
      </c>
      <c r="K88" s="802" t="s">
        <v>405</v>
      </c>
      <c r="L88" s="225"/>
      <c r="M88" s="825" t="s">
        <v>406</v>
      </c>
      <c r="N88" s="253"/>
    </row>
    <row r="89" spans="1:14" s="164" customFormat="1" ht="6.75" customHeight="1">
      <c r="A89" s="12"/>
      <c r="B89" s="779">
        <v>8</v>
      </c>
      <c r="C89" s="816"/>
      <c r="D89" s="822"/>
      <c r="E89" s="803"/>
      <c r="F89" s="806">
        <v>17</v>
      </c>
      <c r="G89" s="826"/>
      <c r="H89" s="803" t="s">
        <v>407</v>
      </c>
      <c r="I89" s="807"/>
      <c r="J89" s="810"/>
      <c r="K89" s="804"/>
      <c r="L89" s="806">
        <v>23</v>
      </c>
      <c r="M89" s="826"/>
      <c r="N89" s="803" t="s">
        <v>408</v>
      </c>
    </row>
    <row r="90" spans="1:14" s="164" customFormat="1" ht="6.75" customHeight="1">
      <c r="A90" s="12"/>
      <c r="B90" s="779"/>
      <c r="C90" s="816"/>
      <c r="D90" s="827" t="s">
        <v>409</v>
      </c>
      <c r="E90" s="803"/>
      <c r="F90" s="806"/>
      <c r="G90" s="827" t="s">
        <v>410</v>
      </c>
      <c r="H90" s="803"/>
      <c r="I90" s="225"/>
      <c r="J90" s="835" t="s">
        <v>411</v>
      </c>
      <c r="K90" s="253"/>
      <c r="L90" s="806"/>
      <c r="M90" s="831" t="s">
        <v>412</v>
      </c>
      <c r="N90" s="803"/>
    </row>
    <row r="91" spans="1:14" s="164" customFormat="1" ht="6.75" customHeight="1">
      <c r="A91" s="12"/>
      <c r="B91" s="779">
        <v>9</v>
      </c>
      <c r="C91" s="817"/>
      <c r="D91" s="828"/>
      <c r="E91" s="804"/>
      <c r="F91" s="260"/>
      <c r="G91" s="828"/>
      <c r="H91" s="258"/>
      <c r="I91" s="806">
        <v>18</v>
      </c>
      <c r="J91" s="830"/>
      <c r="K91" s="803" t="s">
        <v>413</v>
      </c>
      <c r="L91" s="257"/>
      <c r="M91" s="832"/>
      <c r="N91" s="258"/>
    </row>
    <row r="92" spans="1:14" s="164" customFormat="1" ht="6.75" customHeight="1">
      <c r="A92" s="12"/>
      <c r="B92" s="779"/>
      <c r="C92" s="272"/>
      <c r="D92" s="821" t="s">
        <v>414</v>
      </c>
      <c r="E92" s="253"/>
      <c r="F92" s="266"/>
      <c r="G92" s="821" t="s">
        <v>415</v>
      </c>
      <c r="H92" s="255"/>
      <c r="I92" s="806"/>
      <c r="J92" s="834" t="s">
        <v>416</v>
      </c>
      <c r="K92" s="803"/>
      <c r="L92" s="225"/>
      <c r="M92" s="825" t="s">
        <v>417</v>
      </c>
      <c r="N92" s="253"/>
    </row>
    <row r="93" spans="1:14" s="164" customFormat="1" ht="6.75" customHeight="1">
      <c r="A93" s="12"/>
      <c r="B93" s="779">
        <v>10</v>
      </c>
      <c r="C93" s="816">
        <v>19</v>
      </c>
      <c r="D93" s="822"/>
      <c r="E93" s="803" t="s">
        <v>418</v>
      </c>
      <c r="F93" s="806">
        <v>18</v>
      </c>
      <c r="G93" s="822"/>
      <c r="H93" s="803" t="s">
        <v>419</v>
      </c>
      <c r="I93" s="257"/>
      <c r="J93" s="824"/>
      <c r="K93" s="258"/>
      <c r="L93" s="806">
        <v>24</v>
      </c>
      <c r="M93" s="826"/>
      <c r="N93" s="803" t="s">
        <v>420</v>
      </c>
    </row>
    <row r="94" spans="1:14" s="164" customFormat="1" ht="6.75" customHeight="1">
      <c r="A94" s="12"/>
      <c r="B94" s="779"/>
      <c r="C94" s="816"/>
      <c r="D94" s="827" t="s">
        <v>421</v>
      </c>
      <c r="E94" s="803"/>
      <c r="F94" s="806"/>
      <c r="G94" s="827" t="s">
        <v>422</v>
      </c>
      <c r="H94" s="803"/>
      <c r="I94" s="225"/>
      <c r="J94" s="833" t="s">
        <v>423</v>
      </c>
      <c r="K94" s="253"/>
      <c r="L94" s="806"/>
      <c r="M94" s="831" t="s">
        <v>424</v>
      </c>
      <c r="N94" s="803"/>
    </row>
    <row r="95" spans="1:14" s="164" customFormat="1" ht="6.75" customHeight="1">
      <c r="A95" s="12"/>
      <c r="B95" s="779">
        <v>11</v>
      </c>
      <c r="C95" s="273"/>
      <c r="D95" s="828"/>
      <c r="E95" s="258"/>
      <c r="F95" s="260"/>
      <c r="G95" s="828"/>
      <c r="H95" s="258"/>
      <c r="I95" s="806">
        <v>19</v>
      </c>
      <c r="J95" s="830"/>
      <c r="K95" s="803" t="s">
        <v>425</v>
      </c>
      <c r="L95" s="257"/>
      <c r="M95" s="832"/>
      <c r="N95" s="258"/>
    </row>
    <row r="96" spans="1:14" s="164" customFormat="1" ht="6.75" customHeight="1">
      <c r="A96" s="12"/>
      <c r="B96" s="779"/>
      <c r="C96" s="815">
        <v>20</v>
      </c>
      <c r="D96" s="821" t="s">
        <v>426</v>
      </c>
      <c r="E96" s="802" t="s">
        <v>427</v>
      </c>
      <c r="F96" s="256"/>
      <c r="G96" s="821" t="s">
        <v>428</v>
      </c>
      <c r="H96" s="255"/>
      <c r="I96" s="806"/>
      <c r="J96" s="823" t="s">
        <v>429</v>
      </c>
      <c r="K96" s="803"/>
      <c r="L96" s="225"/>
      <c r="M96" s="825" t="s">
        <v>430</v>
      </c>
      <c r="N96" s="253"/>
    </row>
    <row r="97" spans="1:14" s="164" customFormat="1" ht="6.75" customHeight="1">
      <c r="A97" s="12"/>
      <c r="B97" s="779">
        <v>12</v>
      </c>
      <c r="C97" s="816"/>
      <c r="D97" s="822"/>
      <c r="E97" s="803"/>
      <c r="F97" s="806">
        <v>19</v>
      </c>
      <c r="G97" s="822"/>
      <c r="H97" s="803" t="s">
        <v>431</v>
      </c>
      <c r="I97" s="257"/>
      <c r="J97" s="824"/>
      <c r="K97" s="258"/>
      <c r="L97" s="806">
        <v>25</v>
      </c>
      <c r="M97" s="826"/>
      <c r="N97" s="803" t="s">
        <v>432</v>
      </c>
    </row>
    <row r="98" spans="1:14" s="164" customFormat="1" ht="6.75" customHeight="1">
      <c r="A98" s="12"/>
      <c r="B98" s="779"/>
      <c r="C98" s="816"/>
      <c r="D98" s="827" t="s">
        <v>433</v>
      </c>
      <c r="E98" s="803"/>
      <c r="F98" s="806"/>
      <c r="G98" s="827" t="s">
        <v>434</v>
      </c>
      <c r="H98" s="803"/>
      <c r="I98" s="225"/>
      <c r="J98" s="829" t="s">
        <v>435</v>
      </c>
      <c r="K98" s="253"/>
      <c r="L98" s="806"/>
      <c r="M98" s="831" t="s">
        <v>436</v>
      </c>
      <c r="N98" s="803"/>
    </row>
    <row r="99" spans="1:14" s="164" customFormat="1" ht="6.75" customHeight="1">
      <c r="A99" s="12"/>
      <c r="B99" s="779">
        <v>13</v>
      </c>
      <c r="C99" s="817"/>
      <c r="D99" s="828"/>
      <c r="E99" s="804"/>
      <c r="F99" s="260"/>
      <c r="G99" s="828"/>
      <c r="H99" s="258"/>
      <c r="I99" s="806">
        <v>20</v>
      </c>
      <c r="J99" s="830"/>
      <c r="K99" s="803" t="s">
        <v>437</v>
      </c>
      <c r="L99" s="257"/>
      <c r="M99" s="832"/>
      <c r="N99" s="258"/>
    </row>
    <row r="100" spans="1:14" s="164" customFormat="1" ht="6.75" customHeight="1">
      <c r="A100" s="12"/>
      <c r="B100" s="779"/>
      <c r="C100" s="815">
        <v>21</v>
      </c>
      <c r="D100" s="821" t="s">
        <v>438</v>
      </c>
      <c r="E100" s="802" t="s">
        <v>439</v>
      </c>
      <c r="F100" s="272"/>
      <c r="G100" s="821" t="s">
        <v>440</v>
      </c>
      <c r="H100" s="253"/>
      <c r="I100" s="806"/>
      <c r="J100" s="823" t="s">
        <v>441</v>
      </c>
      <c r="K100" s="803"/>
      <c r="L100" s="225"/>
      <c r="M100" s="825" t="s">
        <v>442</v>
      </c>
      <c r="N100" s="253"/>
    </row>
    <row r="101" spans="1:14" s="164" customFormat="1" ht="6.75" customHeight="1">
      <c r="A101" s="12"/>
      <c r="B101" s="779">
        <v>14</v>
      </c>
      <c r="C101" s="816"/>
      <c r="D101" s="822"/>
      <c r="E101" s="803"/>
      <c r="F101" s="816">
        <v>20</v>
      </c>
      <c r="G101" s="822"/>
      <c r="H101" s="803" t="s">
        <v>443</v>
      </c>
      <c r="I101" s="257"/>
      <c r="J101" s="824"/>
      <c r="K101" s="258"/>
      <c r="L101" s="806">
        <v>26</v>
      </c>
      <c r="M101" s="826"/>
      <c r="N101" s="803" t="s">
        <v>444</v>
      </c>
    </row>
    <row r="102" spans="1:14" s="164" customFormat="1" ht="6.75" customHeight="1">
      <c r="A102" s="12"/>
      <c r="B102" s="779"/>
      <c r="C102" s="816"/>
      <c r="D102" s="827" t="s">
        <v>445</v>
      </c>
      <c r="E102" s="803"/>
      <c r="F102" s="816"/>
      <c r="G102" s="827" t="s">
        <v>446</v>
      </c>
      <c r="H102" s="803"/>
      <c r="I102" s="225"/>
      <c r="J102" s="829" t="s">
        <v>447</v>
      </c>
      <c r="K102" s="253"/>
      <c r="L102" s="806"/>
      <c r="M102" s="831" t="s">
        <v>448</v>
      </c>
      <c r="N102" s="803"/>
    </row>
    <row r="103" spans="1:14" s="164" customFormat="1" ht="6.75" customHeight="1">
      <c r="A103" s="12"/>
      <c r="B103" s="779">
        <v>15</v>
      </c>
      <c r="C103" s="817"/>
      <c r="D103" s="828"/>
      <c r="E103" s="804"/>
      <c r="F103" s="273"/>
      <c r="G103" s="828"/>
      <c r="H103" s="258"/>
      <c r="I103" s="806">
        <v>21</v>
      </c>
      <c r="J103" s="830"/>
      <c r="K103" s="803" t="s">
        <v>449</v>
      </c>
      <c r="L103" s="257"/>
      <c r="M103" s="832"/>
      <c r="N103" s="258"/>
    </row>
    <row r="104" spans="1:14" s="164" customFormat="1" ht="6.75" customHeight="1">
      <c r="A104" s="12"/>
      <c r="B104" s="779"/>
      <c r="C104" s="815">
        <v>22</v>
      </c>
      <c r="D104" s="821" t="s">
        <v>450</v>
      </c>
      <c r="E104" s="802" t="s">
        <v>451</v>
      </c>
      <c r="F104" s="256"/>
      <c r="G104" s="821" t="s">
        <v>452</v>
      </c>
      <c r="H104" s="255"/>
      <c r="I104" s="806"/>
      <c r="J104" s="823" t="s">
        <v>453</v>
      </c>
      <c r="K104" s="803"/>
      <c r="L104" s="254"/>
      <c r="M104" s="825" t="s">
        <v>454</v>
      </c>
      <c r="N104" s="255"/>
    </row>
    <row r="105" spans="1:14" s="164" customFormat="1" ht="6.75" customHeight="1">
      <c r="A105" s="12"/>
      <c r="B105" s="779">
        <v>16</v>
      </c>
      <c r="C105" s="816"/>
      <c r="D105" s="822"/>
      <c r="E105" s="803"/>
      <c r="F105" s="806">
        <v>21</v>
      </c>
      <c r="G105" s="822"/>
      <c r="H105" s="803" t="s">
        <v>455</v>
      </c>
      <c r="I105" s="257"/>
      <c r="J105" s="824"/>
      <c r="K105" s="258"/>
      <c r="L105" s="254"/>
      <c r="M105" s="826"/>
      <c r="N105" s="255"/>
    </row>
    <row r="106" spans="1:14" s="164" customFormat="1" ht="6.75" customHeight="1">
      <c r="A106" s="12"/>
      <c r="B106" s="779"/>
      <c r="C106" s="816"/>
      <c r="D106" s="827" t="s">
        <v>456</v>
      </c>
      <c r="E106" s="803"/>
      <c r="F106" s="806"/>
      <c r="G106" s="827" t="s">
        <v>457</v>
      </c>
      <c r="H106" s="803"/>
      <c r="I106" s="805">
        <v>22</v>
      </c>
      <c r="J106" s="814" t="s">
        <v>458</v>
      </c>
      <c r="K106" s="802" t="s">
        <v>459</v>
      </c>
      <c r="L106" s="806">
        <v>27</v>
      </c>
      <c r="M106" s="259"/>
      <c r="N106" s="803" t="s">
        <v>460</v>
      </c>
    </row>
    <row r="107" spans="1:14" s="164" customFormat="1" ht="6.75" customHeight="1">
      <c r="A107" s="12"/>
      <c r="B107" s="779">
        <v>17</v>
      </c>
      <c r="C107" s="817"/>
      <c r="D107" s="828"/>
      <c r="E107" s="804"/>
      <c r="F107" s="260"/>
      <c r="G107" s="828"/>
      <c r="H107" s="258"/>
      <c r="I107" s="807"/>
      <c r="J107" s="810"/>
      <c r="K107" s="804"/>
      <c r="L107" s="806"/>
      <c r="M107" s="275"/>
      <c r="N107" s="803"/>
    </row>
    <row r="108" spans="1:14" s="164" customFormat="1" ht="6.75" customHeight="1">
      <c r="A108" s="12"/>
      <c r="B108" s="779"/>
      <c r="C108" s="815">
        <v>23</v>
      </c>
      <c r="D108" s="818" t="s">
        <v>461</v>
      </c>
      <c r="E108" s="802" t="s">
        <v>462</v>
      </c>
      <c r="F108" s="805">
        <v>22</v>
      </c>
      <c r="G108" s="808" t="s">
        <v>463</v>
      </c>
      <c r="H108" s="802" t="s">
        <v>464</v>
      </c>
      <c r="I108" s="805">
        <v>23</v>
      </c>
      <c r="J108" s="808" t="s">
        <v>465</v>
      </c>
      <c r="K108" s="802" t="s">
        <v>466</v>
      </c>
      <c r="L108" s="254"/>
      <c r="M108" s="275"/>
      <c r="N108" s="255"/>
    </row>
    <row r="109" spans="1:14" s="164" customFormat="1" ht="6.75" customHeight="1">
      <c r="A109" s="12"/>
      <c r="B109" s="779">
        <v>18</v>
      </c>
      <c r="C109" s="816"/>
      <c r="D109" s="819"/>
      <c r="E109" s="803"/>
      <c r="F109" s="806"/>
      <c r="G109" s="809"/>
      <c r="H109" s="803"/>
      <c r="I109" s="806"/>
      <c r="J109" s="809"/>
      <c r="K109" s="803"/>
      <c r="L109" s="254"/>
      <c r="M109" s="812">
        <v>38795</v>
      </c>
      <c r="N109" s="255"/>
    </row>
    <row r="110" spans="1:14" s="164" customFormat="1" ht="6.75" customHeight="1">
      <c r="A110" s="12"/>
      <c r="B110" s="811"/>
      <c r="C110" s="817"/>
      <c r="D110" s="820"/>
      <c r="E110" s="804"/>
      <c r="F110" s="807"/>
      <c r="G110" s="810"/>
      <c r="H110" s="804"/>
      <c r="I110" s="807"/>
      <c r="J110" s="810"/>
      <c r="K110" s="804"/>
      <c r="L110" s="257"/>
      <c r="M110" s="813"/>
      <c r="N110" s="258"/>
    </row>
    <row r="111" spans="1:14">
      <c r="N111" s="234" t="s">
        <v>216</v>
      </c>
    </row>
  </sheetData>
  <mergeCells count="425"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H37:H38"/>
    <mergeCell ref="K38:K39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9:N50"/>
    <mergeCell ref="J50:J51"/>
    <mergeCell ref="B51:B52"/>
    <mergeCell ref="D52:D53"/>
    <mergeCell ref="J52:J53"/>
    <mergeCell ref="B53:B54"/>
    <mergeCell ref="C54:C55"/>
    <mergeCell ref="D54:D55"/>
    <mergeCell ref="E54:E55"/>
    <mergeCell ref="G54:G55"/>
    <mergeCell ref="D48:D49"/>
    <mergeCell ref="E48:E53"/>
    <mergeCell ref="G48:G49"/>
    <mergeCell ref="J48:J49"/>
    <mergeCell ref="M48:M49"/>
    <mergeCell ref="B49:B50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M56:M57"/>
    <mergeCell ref="B57:B58"/>
    <mergeCell ref="F57:F58"/>
    <mergeCell ref="H57:H58"/>
    <mergeCell ref="L57:L58"/>
    <mergeCell ref="N57:N58"/>
    <mergeCell ref="D58:D59"/>
    <mergeCell ref="G58:G59"/>
    <mergeCell ref="J58:J59"/>
    <mergeCell ref="M58:M59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K63:K64"/>
    <mergeCell ref="N65:N66"/>
    <mergeCell ref="D66:D67"/>
    <mergeCell ref="J66:J67"/>
    <mergeCell ref="M66:M67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M64:M65"/>
    <mergeCell ref="B65:B66"/>
    <mergeCell ref="C65:C66"/>
    <mergeCell ref="E65:E66"/>
    <mergeCell ref="L65:L66"/>
    <mergeCell ref="M70:M71"/>
    <mergeCell ref="N70:N71"/>
    <mergeCell ref="G68:G69"/>
    <mergeCell ref="J68:J69"/>
    <mergeCell ref="L68:L69"/>
    <mergeCell ref="M68:M69"/>
    <mergeCell ref="N68:N69"/>
    <mergeCell ref="B69:B70"/>
    <mergeCell ref="D70:D71"/>
    <mergeCell ref="F70:F71"/>
    <mergeCell ref="G70:G71"/>
    <mergeCell ref="H70:H71"/>
    <mergeCell ref="B73:B74"/>
    <mergeCell ref="C73:C74"/>
    <mergeCell ref="E73:E74"/>
    <mergeCell ref="L73:L74"/>
    <mergeCell ref="B71:B72"/>
    <mergeCell ref="D72:D73"/>
    <mergeCell ref="F72:F73"/>
    <mergeCell ref="G72:G73"/>
    <mergeCell ref="H72:H73"/>
    <mergeCell ref="I72:I73"/>
    <mergeCell ref="I70:I71"/>
    <mergeCell ref="J70:J71"/>
    <mergeCell ref="K70:K71"/>
    <mergeCell ref="L70:L71"/>
    <mergeCell ref="N73:N74"/>
    <mergeCell ref="D74:D75"/>
    <mergeCell ref="F74:F75"/>
    <mergeCell ref="G74:G75"/>
    <mergeCell ref="H74:H75"/>
    <mergeCell ref="J74:J75"/>
    <mergeCell ref="J72:J73"/>
    <mergeCell ref="K72:K73"/>
    <mergeCell ref="M72:M73"/>
    <mergeCell ref="K76:K77"/>
    <mergeCell ref="M76:M77"/>
    <mergeCell ref="B77:B78"/>
    <mergeCell ref="F77:F78"/>
    <mergeCell ref="H77:H78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K80:K81"/>
    <mergeCell ref="L80:L81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H108:H110"/>
    <mergeCell ref="I108:I110"/>
    <mergeCell ref="J108:J110"/>
    <mergeCell ref="K108:K110"/>
    <mergeCell ref="B109:B110"/>
    <mergeCell ref="M109:M110"/>
    <mergeCell ref="J106:J107"/>
    <mergeCell ref="K106:K107"/>
    <mergeCell ref="L106:L107"/>
  </mergeCells>
  <phoneticPr fontId="4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&amp;R20.行  財  政</oddHeader>
    <oddFooter>&amp;C-145-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zoomScaleNormal="100" workbookViewId="0"/>
  </sheetViews>
  <sheetFormatPr defaultRowHeight="13.5"/>
  <cols>
    <col min="1" max="2" width="3.625" style="2" customWidth="1"/>
    <col min="3" max="3" width="6" style="234" customWidth="1"/>
    <col min="4" max="4" width="8.625" style="2" customWidth="1"/>
    <col min="5" max="5" width="10.625" style="2" customWidth="1"/>
    <col min="6" max="6" width="8.625" style="2" customWidth="1"/>
    <col min="7" max="7" width="14.125" style="2" bestFit="1" customWidth="1"/>
    <col min="8" max="9" width="15.125" style="2" bestFit="1" customWidth="1"/>
    <col min="10" max="10" width="8.625" style="2" customWidth="1"/>
    <col min="11" max="11" width="10.625" style="2" customWidth="1"/>
    <col min="12" max="16384" width="9" style="305"/>
  </cols>
  <sheetData>
    <row r="1" spans="1:20" s="6" customFormat="1" ht="30" customHeight="1">
      <c r="A1" s="1" t="s">
        <v>467</v>
      </c>
      <c r="B1" s="1"/>
      <c r="C1" s="75"/>
      <c r="D1" s="12"/>
      <c r="E1" s="12"/>
      <c r="F1" s="12"/>
      <c r="G1" s="12"/>
      <c r="H1" s="12"/>
      <c r="I1" s="12"/>
      <c r="J1" s="12"/>
      <c r="K1" s="12"/>
    </row>
    <row r="2" spans="1:20" s="6" customFormat="1" ht="18" customHeight="1">
      <c r="C2" s="165"/>
      <c r="D2" s="12"/>
      <c r="E2" s="12"/>
      <c r="F2" s="12"/>
      <c r="G2" s="12"/>
      <c r="H2" s="12"/>
      <c r="I2" s="12"/>
      <c r="J2" s="12"/>
      <c r="K2" s="12"/>
    </row>
    <row r="3" spans="1:20" s="283" customFormat="1" ht="18" customHeight="1">
      <c r="A3" s="277"/>
      <c r="B3" s="278" t="s">
        <v>218</v>
      </c>
      <c r="C3" s="872" t="s">
        <v>468</v>
      </c>
      <c r="D3" s="873"/>
      <c r="E3" s="874"/>
      <c r="F3" s="279" t="s">
        <v>469</v>
      </c>
      <c r="G3" s="280"/>
      <c r="H3" s="281" t="s">
        <v>470</v>
      </c>
      <c r="I3" s="282" t="s">
        <v>471</v>
      </c>
      <c r="L3" s="284"/>
      <c r="M3" s="284"/>
      <c r="N3" s="284"/>
      <c r="O3" s="284"/>
      <c r="P3" s="284"/>
      <c r="Q3" s="284"/>
      <c r="R3" s="284"/>
      <c r="S3" s="284"/>
      <c r="T3" s="284"/>
    </row>
    <row r="4" spans="1:20" s="283" customFormat="1" ht="18" customHeight="1">
      <c r="A4" s="285"/>
      <c r="B4" s="867">
        <v>1</v>
      </c>
      <c r="C4" s="869" t="s">
        <v>207</v>
      </c>
      <c r="D4" s="870"/>
      <c r="E4" s="871"/>
      <c r="F4" s="286" t="s">
        <v>122</v>
      </c>
      <c r="G4" s="287" t="s">
        <v>472</v>
      </c>
      <c r="H4" s="288" t="s">
        <v>473</v>
      </c>
      <c r="I4" s="289"/>
      <c r="L4" s="284"/>
      <c r="M4" s="284"/>
      <c r="N4" s="284"/>
      <c r="O4" s="284"/>
      <c r="P4" s="284"/>
      <c r="Q4" s="284"/>
      <c r="R4" s="284"/>
      <c r="S4" s="284"/>
      <c r="T4" s="284"/>
    </row>
    <row r="5" spans="1:20" s="283" customFormat="1" ht="18" customHeight="1">
      <c r="A5" s="285"/>
      <c r="B5" s="868"/>
      <c r="C5" s="290"/>
      <c r="D5" s="291"/>
      <c r="E5" s="291"/>
      <c r="F5" s="292"/>
      <c r="G5" s="293"/>
      <c r="H5" s="294">
        <v>2006</v>
      </c>
      <c r="I5" s="295"/>
      <c r="L5" s="284"/>
      <c r="M5" s="284"/>
      <c r="N5" s="284"/>
      <c r="O5" s="284"/>
      <c r="P5" s="284"/>
      <c r="Q5" s="284"/>
      <c r="R5" s="284"/>
      <c r="S5" s="284"/>
      <c r="T5" s="284"/>
    </row>
    <row r="6" spans="1:20" s="283" customFormat="1" ht="15" customHeight="1">
      <c r="A6" s="296"/>
      <c r="B6" s="297"/>
      <c r="C6" s="298"/>
      <c r="D6" s="299"/>
      <c r="E6" s="299"/>
      <c r="F6" s="299"/>
      <c r="G6" s="300"/>
      <c r="H6" s="301"/>
      <c r="I6" s="302" t="s">
        <v>216</v>
      </c>
      <c r="L6" s="284"/>
      <c r="M6" s="284"/>
      <c r="N6" s="284"/>
      <c r="O6" s="284"/>
      <c r="P6" s="284"/>
      <c r="Q6" s="284"/>
      <c r="R6" s="284"/>
      <c r="S6" s="284"/>
      <c r="T6" s="284"/>
    </row>
    <row r="7" spans="1:20" s="283" customFormat="1" ht="18" customHeight="1">
      <c r="A7" s="296"/>
      <c r="B7" s="297"/>
      <c r="C7" s="298"/>
      <c r="D7" s="299"/>
      <c r="E7" s="299"/>
      <c r="F7" s="299"/>
      <c r="G7" s="300"/>
      <c r="H7" s="301"/>
      <c r="I7" s="301"/>
      <c r="L7" s="284"/>
      <c r="M7" s="284"/>
      <c r="N7" s="284"/>
      <c r="O7" s="284"/>
      <c r="P7" s="284"/>
      <c r="Q7" s="284"/>
      <c r="R7" s="284"/>
      <c r="S7" s="284"/>
      <c r="T7" s="284"/>
    </row>
    <row r="8" spans="1:20" s="283" customFormat="1" ht="18" customHeight="1">
      <c r="A8" s="296"/>
      <c r="B8" s="297"/>
      <c r="C8" s="298"/>
      <c r="D8" s="299"/>
      <c r="E8" s="299"/>
      <c r="F8" s="299"/>
      <c r="G8" s="300"/>
      <c r="H8" s="301"/>
      <c r="I8" s="301"/>
      <c r="L8" s="284"/>
      <c r="M8" s="284"/>
      <c r="N8" s="284"/>
      <c r="O8" s="284"/>
      <c r="P8" s="284"/>
      <c r="Q8" s="284"/>
      <c r="R8" s="284"/>
      <c r="S8" s="284"/>
      <c r="T8" s="284"/>
    </row>
    <row r="9" spans="1:20" s="283" customFormat="1" ht="18" customHeight="1">
      <c r="A9" s="296"/>
      <c r="B9" s="297"/>
      <c r="C9" s="298"/>
      <c r="D9" s="299"/>
      <c r="E9" s="299"/>
      <c r="F9" s="299"/>
      <c r="G9" s="300"/>
      <c r="H9" s="301"/>
      <c r="I9" s="301"/>
      <c r="L9" s="284"/>
      <c r="M9" s="284"/>
      <c r="N9" s="284"/>
      <c r="O9" s="284"/>
      <c r="P9" s="284"/>
      <c r="Q9" s="284"/>
      <c r="R9" s="284"/>
      <c r="S9" s="284"/>
      <c r="T9" s="284"/>
    </row>
    <row r="10" spans="1:20" s="283" customFormat="1" ht="18" customHeight="1">
      <c r="A10" s="296"/>
      <c r="B10" s="297"/>
      <c r="C10" s="298"/>
      <c r="D10" s="299"/>
      <c r="E10" s="299"/>
      <c r="F10" s="299"/>
      <c r="G10" s="300"/>
      <c r="H10" s="301"/>
      <c r="I10" s="301"/>
      <c r="L10" s="284"/>
      <c r="M10" s="284"/>
      <c r="N10" s="284"/>
      <c r="O10" s="284"/>
      <c r="P10" s="284"/>
      <c r="Q10" s="284"/>
      <c r="R10" s="284"/>
      <c r="S10" s="284"/>
      <c r="T10" s="284"/>
    </row>
    <row r="11" spans="1:20" s="283" customFormat="1" ht="18" customHeight="1">
      <c r="A11" s="296"/>
      <c r="B11" s="297"/>
      <c r="C11" s="298"/>
      <c r="D11" s="299"/>
      <c r="E11" s="299"/>
      <c r="F11" s="299"/>
      <c r="G11" s="300"/>
      <c r="H11" s="301"/>
      <c r="I11" s="301"/>
      <c r="L11" s="284"/>
      <c r="M11" s="284"/>
      <c r="N11" s="284"/>
      <c r="O11" s="284"/>
      <c r="P11" s="284"/>
      <c r="Q11" s="284"/>
      <c r="R11" s="284"/>
      <c r="S11" s="284"/>
      <c r="T11" s="284"/>
    </row>
    <row r="15" spans="1:20" s="6" customFormat="1" ht="30" customHeight="1">
      <c r="A15" s="1" t="s">
        <v>474</v>
      </c>
      <c r="B15" s="1"/>
      <c r="C15" s="75"/>
      <c r="D15" s="12"/>
      <c r="E15" s="12"/>
      <c r="F15" s="12"/>
      <c r="G15" s="12"/>
      <c r="H15" s="12"/>
      <c r="I15" s="12"/>
      <c r="J15" s="12"/>
      <c r="K15" s="12"/>
    </row>
    <row r="16" spans="1:20" s="6" customFormat="1" ht="18" customHeight="1">
      <c r="C16" s="165"/>
      <c r="D16" s="12"/>
      <c r="E16" s="12"/>
      <c r="F16" s="12"/>
      <c r="G16" s="12"/>
      <c r="H16" s="12"/>
      <c r="I16" s="12"/>
      <c r="J16" s="12"/>
      <c r="K16" s="12"/>
    </row>
    <row r="17" spans="1:20" s="283" customFormat="1" ht="18" customHeight="1">
      <c r="A17" s="277"/>
      <c r="B17" s="278" t="s">
        <v>218</v>
      </c>
      <c r="C17" s="872" t="s">
        <v>475</v>
      </c>
      <c r="D17" s="873"/>
      <c r="E17" s="874"/>
      <c r="F17" s="279" t="s">
        <v>469</v>
      </c>
      <c r="G17" s="280"/>
      <c r="H17" s="281" t="s">
        <v>470</v>
      </c>
      <c r="I17" s="282" t="s">
        <v>471</v>
      </c>
      <c r="L17" s="284"/>
      <c r="M17" s="284"/>
      <c r="N17" s="284"/>
      <c r="O17" s="284"/>
      <c r="P17" s="284"/>
      <c r="Q17" s="284"/>
      <c r="R17" s="284"/>
      <c r="S17" s="284"/>
      <c r="T17" s="284"/>
    </row>
    <row r="18" spans="1:20" s="283" customFormat="1" ht="18" customHeight="1">
      <c r="A18" s="285"/>
      <c r="B18" s="867">
        <v>1</v>
      </c>
      <c r="C18" s="869" t="s">
        <v>476</v>
      </c>
      <c r="D18" s="870"/>
      <c r="E18" s="871"/>
      <c r="F18" s="303" t="s">
        <v>477</v>
      </c>
      <c r="G18" s="287" t="s">
        <v>478</v>
      </c>
      <c r="H18" s="288" t="s">
        <v>479</v>
      </c>
      <c r="I18" s="304" t="s">
        <v>480</v>
      </c>
      <c r="L18" s="284"/>
      <c r="M18" s="284"/>
      <c r="N18" s="284"/>
      <c r="O18" s="284"/>
      <c r="P18" s="284"/>
      <c r="Q18" s="284"/>
      <c r="R18" s="284"/>
      <c r="S18" s="284"/>
      <c r="T18" s="284"/>
    </row>
    <row r="19" spans="1:20" s="283" customFormat="1" ht="18" customHeight="1">
      <c r="A19" s="285"/>
      <c r="B19" s="868"/>
      <c r="C19" s="290"/>
      <c r="D19" s="291"/>
      <c r="E19" s="291"/>
      <c r="F19" s="292"/>
      <c r="G19" s="293"/>
      <c r="H19" s="294">
        <v>2006</v>
      </c>
      <c r="I19" s="295">
        <v>2007</v>
      </c>
      <c r="L19" s="284"/>
      <c r="M19" s="284"/>
      <c r="N19" s="284"/>
      <c r="O19" s="284"/>
      <c r="P19" s="284"/>
      <c r="Q19" s="284"/>
      <c r="R19" s="284"/>
      <c r="S19" s="284"/>
      <c r="T19" s="284"/>
    </row>
    <row r="20" spans="1:20" s="283" customFormat="1" ht="18" customHeight="1">
      <c r="A20" s="285"/>
      <c r="B20" s="867">
        <v>2</v>
      </c>
      <c r="C20" s="869" t="s">
        <v>481</v>
      </c>
      <c r="D20" s="870"/>
      <c r="E20" s="871"/>
      <c r="F20" s="303" t="s">
        <v>482</v>
      </c>
      <c r="G20" s="287" t="s">
        <v>483</v>
      </c>
      <c r="H20" s="288" t="s">
        <v>480</v>
      </c>
      <c r="I20" s="304" t="s">
        <v>484</v>
      </c>
      <c r="L20" s="284"/>
      <c r="M20" s="284"/>
      <c r="N20" s="284"/>
      <c r="O20" s="284"/>
      <c r="P20" s="284"/>
      <c r="Q20" s="284"/>
      <c r="R20" s="284"/>
      <c r="S20" s="284"/>
      <c r="T20" s="284"/>
    </row>
    <row r="21" spans="1:20" s="283" customFormat="1" ht="18" customHeight="1">
      <c r="A21" s="285"/>
      <c r="B21" s="868"/>
      <c r="C21" s="290"/>
      <c r="D21" s="291"/>
      <c r="E21" s="291"/>
      <c r="F21" s="292"/>
      <c r="G21" s="293"/>
      <c r="H21" s="294">
        <v>2007</v>
      </c>
      <c r="I21" s="295">
        <v>2008</v>
      </c>
      <c r="L21" s="284"/>
      <c r="M21" s="284"/>
      <c r="N21" s="284"/>
      <c r="O21" s="284"/>
      <c r="P21" s="284"/>
      <c r="Q21" s="284"/>
      <c r="R21" s="284"/>
      <c r="S21" s="284"/>
      <c r="T21" s="284"/>
    </row>
    <row r="22" spans="1:20" ht="18" customHeight="1">
      <c r="B22" s="867">
        <v>3</v>
      </c>
      <c r="C22" s="869" t="s">
        <v>485</v>
      </c>
      <c r="D22" s="870"/>
      <c r="E22" s="871"/>
      <c r="F22" s="303" t="s">
        <v>486</v>
      </c>
      <c r="G22" s="287" t="s">
        <v>487</v>
      </c>
      <c r="H22" s="288" t="s">
        <v>484</v>
      </c>
      <c r="I22" s="304" t="s">
        <v>488</v>
      </c>
    </row>
    <row r="23" spans="1:20" ht="18" customHeight="1">
      <c r="B23" s="868"/>
      <c r="C23" s="290"/>
      <c r="D23" s="291"/>
      <c r="E23" s="291"/>
      <c r="F23" s="292"/>
      <c r="G23" s="293"/>
      <c r="H23" s="294">
        <v>2008</v>
      </c>
      <c r="I23" s="295">
        <v>2009</v>
      </c>
    </row>
    <row r="24" spans="1:20" ht="18" customHeight="1">
      <c r="B24" s="867">
        <v>4</v>
      </c>
      <c r="C24" s="869" t="s">
        <v>489</v>
      </c>
      <c r="D24" s="870"/>
      <c r="E24" s="871"/>
      <c r="F24" s="303" t="s">
        <v>490</v>
      </c>
      <c r="G24" s="287" t="s">
        <v>491</v>
      </c>
      <c r="H24" s="288" t="s">
        <v>492</v>
      </c>
      <c r="I24" s="304" t="s">
        <v>493</v>
      </c>
    </row>
    <row r="25" spans="1:20" ht="18" customHeight="1">
      <c r="B25" s="868"/>
      <c r="C25" s="290"/>
      <c r="D25" s="291"/>
      <c r="E25" s="291"/>
      <c r="F25" s="292"/>
      <c r="G25" s="293"/>
      <c r="H25" s="294">
        <v>2009</v>
      </c>
      <c r="I25" s="295">
        <v>2010</v>
      </c>
    </row>
    <row r="26" spans="1:20" ht="18" customHeight="1">
      <c r="B26" s="867">
        <v>5</v>
      </c>
      <c r="C26" s="869" t="s">
        <v>494</v>
      </c>
      <c r="D26" s="870"/>
      <c r="E26" s="871"/>
      <c r="F26" s="303" t="s">
        <v>495</v>
      </c>
      <c r="G26" s="287" t="s">
        <v>496</v>
      </c>
      <c r="H26" s="306">
        <v>40308</v>
      </c>
      <c r="I26" s="307">
        <v>40673</v>
      </c>
    </row>
    <row r="27" spans="1:20" ht="18" customHeight="1">
      <c r="B27" s="868"/>
      <c r="C27" s="290"/>
      <c r="D27" s="291"/>
      <c r="E27" s="291"/>
      <c r="F27" s="292"/>
      <c r="G27" s="293"/>
      <c r="H27" s="294">
        <v>2010</v>
      </c>
      <c r="I27" s="295">
        <v>2011</v>
      </c>
    </row>
    <row r="28" spans="1:20" ht="18" customHeight="1">
      <c r="B28" s="867">
        <v>6</v>
      </c>
      <c r="C28" s="869" t="s">
        <v>497</v>
      </c>
      <c r="D28" s="870"/>
      <c r="E28" s="871"/>
      <c r="F28" s="303" t="s">
        <v>490</v>
      </c>
      <c r="G28" s="287" t="s">
        <v>498</v>
      </c>
      <c r="H28" s="307">
        <v>40673</v>
      </c>
      <c r="I28" s="307">
        <v>41040</v>
      </c>
    </row>
    <row r="29" spans="1:20" ht="18" customHeight="1">
      <c r="B29" s="868"/>
      <c r="C29" s="290"/>
      <c r="D29" s="291"/>
      <c r="E29" s="291"/>
      <c r="F29" s="292"/>
      <c r="G29" s="293"/>
      <c r="H29" s="295">
        <v>2011</v>
      </c>
      <c r="I29" s="295">
        <v>2012</v>
      </c>
    </row>
    <row r="30" spans="1:20" ht="18" customHeight="1">
      <c r="B30" s="867">
        <v>7</v>
      </c>
      <c r="C30" s="869" t="s">
        <v>499</v>
      </c>
      <c r="D30" s="870"/>
      <c r="E30" s="871"/>
      <c r="F30" s="303" t="s">
        <v>500</v>
      </c>
      <c r="G30" s="287" t="s">
        <v>501</v>
      </c>
      <c r="H30" s="307">
        <v>41040</v>
      </c>
      <c r="I30" s="307">
        <v>41409</v>
      </c>
    </row>
    <row r="31" spans="1:20" ht="18" customHeight="1">
      <c r="B31" s="868"/>
      <c r="C31" s="290"/>
      <c r="D31" s="291"/>
      <c r="E31" s="291"/>
      <c r="F31" s="292"/>
      <c r="G31" s="293"/>
      <c r="H31" s="295">
        <v>2012</v>
      </c>
      <c r="I31" s="295">
        <v>2013</v>
      </c>
    </row>
    <row r="32" spans="1:20" ht="18" customHeight="1">
      <c r="B32" s="867">
        <v>8</v>
      </c>
      <c r="C32" s="869" t="s">
        <v>499</v>
      </c>
      <c r="D32" s="870"/>
      <c r="E32" s="871"/>
      <c r="F32" s="303" t="s">
        <v>502</v>
      </c>
      <c r="G32" s="287" t="s">
        <v>501</v>
      </c>
      <c r="H32" s="307">
        <v>41409</v>
      </c>
      <c r="I32" s="307">
        <v>41751</v>
      </c>
    </row>
    <row r="33" spans="2:9" ht="18" customHeight="1">
      <c r="B33" s="868"/>
      <c r="C33" s="290"/>
      <c r="D33" s="291"/>
      <c r="E33" s="291"/>
      <c r="F33" s="292"/>
      <c r="G33" s="293"/>
      <c r="H33" s="295">
        <v>2013</v>
      </c>
      <c r="I33" s="295">
        <v>2014</v>
      </c>
    </row>
    <row r="34" spans="2:9" ht="18" customHeight="1">
      <c r="B34" s="867">
        <v>9</v>
      </c>
      <c r="C34" s="869" t="s">
        <v>503</v>
      </c>
      <c r="D34" s="870"/>
      <c r="E34" s="871"/>
      <c r="F34" s="303" t="s">
        <v>504</v>
      </c>
      <c r="G34" s="287" t="s">
        <v>505</v>
      </c>
      <c r="H34" s="307">
        <v>41759</v>
      </c>
      <c r="I34" s="308">
        <v>42499</v>
      </c>
    </row>
    <row r="35" spans="2:9" ht="18" customHeight="1">
      <c r="B35" s="868"/>
      <c r="C35" s="290"/>
      <c r="D35" s="291"/>
      <c r="E35" s="291"/>
      <c r="F35" s="292"/>
      <c r="G35" s="293"/>
      <c r="H35" s="295">
        <v>2014</v>
      </c>
      <c r="I35" s="295">
        <v>2016</v>
      </c>
    </row>
    <row r="36" spans="2:9" ht="18" customHeight="1">
      <c r="B36" s="867">
        <v>10</v>
      </c>
      <c r="C36" s="869" t="s">
        <v>506</v>
      </c>
      <c r="D36" s="870"/>
      <c r="E36" s="871"/>
      <c r="F36" s="303" t="s">
        <v>507</v>
      </c>
      <c r="G36" s="287" t="s">
        <v>508</v>
      </c>
      <c r="H36" s="307">
        <v>42499</v>
      </c>
      <c r="I36" s="304"/>
    </row>
    <row r="37" spans="2:9" ht="18" customHeight="1">
      <c r="B37" s="868"/>
      <c r="C37" s="290"/>
      <c r="D37" s="291"/>
      <c r="E37" s="291"/>
      <c r="F37" s="292"/>
      <c r="G37" s="293"/>
      <c r="H37" s="295">
        <v>2016</v>
      </c>
      <c r="I37" s="295"/>
    </row>
    <row r="38" spans="2:9" ht="15" customHeight="1">
      <c r="I38" s="75" t="s">
        <v>509</v>
      </c>
    </row>
  </sheetData>
  <mergeCells count="24">
    <mergeCell ref="C3:E3"/>
    <mergeCell ref="B4:B5"/>
    <mergeCell ref="C4:E4"/>
    <mergeCell ref="C17:E17"/>
    <mergeCell ref="B18:B19"/>
    <mergeCell ref="C18:E18"/>
    <mergeCell ref="B20:B21"/>
    <mergeCell ref="C20:E20"/>
    <mergeCell ref="B22:B23"/>
    <mergeCell ref="C22:E22"/>
    <mergeCell ref="B24:B25"/>
    <mergeCell ref="C24:E24"/>
    <mergeCell ref="B26:B27"/>
    <mergeCell ref="C26:E26"/>
    <mergeCell ref="B28:B29"/>
    <mergeCell ref="C28:E28"/>
    <mergeCell ref="B30:B31"/>
    <mergeCell ref="C30:E30"/>
    <mergeCell ref="B32:B33"/>
    <mergeCell ref="C32:E32"/>
    <mergeCell ref="B34:B35"/>
    <mergeCell ref="C34:E34"/>
    <mergeCell ref="B36:B37"/>
    <mergeCell ref="C36:E36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zoomScaleNormal="100" workbookViewId="0"/>
  </sheetViews>
  <sheetFormatPr defaultRowHeight="11.25"/>
  <cols>
    <col min="1" max="1" width="3.625" style="2" customWidth="1"/>
    <col min="2" max="2" width="9.625" style="2" customWidth="1"/>
    <col min="3" max="3" width="6.125" style="2" customWidth="1"/>
    <col min="4" max="12" width="6.625" style="2" customWidth="1"/>
    <col min="13" max="14" width="5.625" style="2" customWidth="1"/>
    <col min="15" max="16384" width="9" style="2"/>
  </cols>
  <sheetData>
    <row r="1" spans="1:14" ht="30" customHeight="1">
      <c r="A1" s="309" t="s">
        <v>510</v>
      </c>
    </row>
    <row r="2" spans="1:14" ht="18" customHeight="1"/>
    <row r="3" spans="1:14" ht="15" customHeight="1">
      <c r="B3" s="875" t="s">
        <v>511</v>
      </c>
      <c r="C3" s="878" t="s">
        <v>512</v>
      </c>
      <c r="D3" s="878" t="s">
        <v>513</v>
      </c>
      <c r="E3" s="878" t="s">
        <v>514</v>
      </c>
      <c r="F3" s="879" t="s">
        <v>515</v>
      </c>
      <c r="G3" s="880"/>
      <c r="H3" s="880"/>
      <c r="I3" s="880"/>
      <c r="J3" s="880"/>
      <c r="K3" s="880"/>
      <c r="L3" s="881"/>
      <c r="M3" s="875" t="s">
        <v>516</v>
      </c>
      <c r="N3" s="875" t="s">
        <v>517</v>
      </c>
    </row>
    <row r="4" spans="1:14" ht="25.5" customHeight="1">
      <c r="B4" s="877"/>
      <c r="C4" s="876"/>
      <c r="D4" s="876"/>
      <c r="E4" s="876"/>
      <c r="F4" s="310" t="s">
        <v>518</v>
      </c>
      <c r="G4" s="311" t="s">
        <v>519</v>
      </c>
      <c r="H4" s="312" t="s">
        <v>520</v>
      </c>
      <c r="I4" s="313" t="s">
        <v>521</v>
      </c>
      <c r="J4" s="313" t="s">
        <v>522</v>
      </c>
      <c r="K4" s="313" t="s">
        <v>523</v>
      </c>
      <c r="L4" s="314" t="s">
        <v>524</v>
      </c>
      <c r="M4" s="876"/>
      <c r="N4" s="876"/>
    </row>
    <row r="5" spans="1:14" s="12" customFormat="1" ht="15" customHeight="1">
      <c r="B5" s="315" t="s">
        <v>525</v>
      </c>
      <c r="C5" s="316"/>
      <c r="D5" s="316"/>
      <c r="E5" s="316"/>
      <c r="F5" s="316">
        <f>SUM(F6:F9)</f>
        <v>312</v>
      </c>
      <c r="G5" s="317">
        <f t="shared" ref="G5:N5" si="0">SUM(G6:G9)</f>
        <v>312</v>
      </c>
      <c r="H5" s="318">
        <f t="shared" si="0"/>
        <v>0</v>
      </c>
      <c r="I5" s="318">
        <f t="shared" si="0"/>
        <v>0</v>
      </c>
      <c r="J5" s="318">
        <f t="shared" si="0"/>
        <v>0</v>
      </c>
      <c r="K5" s="318">
        <f t="shared" si="0"/>
        <v>0</v>
      </c>
      <c r="L5" s="319">
        <f t="shared" si="0"/>
        <v>0</v>
      </c>
      <c r="M5" s="316">
        <f t="shared" si="0"/>
        <v>18</v>
      </c>
      <c r="N5" s="316">
        <f t="shared" si="0"/>
        <v>27</v>
      </c>
    </row>
    <row r="6" spans="1:14" s="12" customFormat="1" ht="14.1" customHeight="1">
      <c r="B6" s="320" t="s">
        <v>122</v>
      </c>
      <c r="C6" s="321">
        <v>8</v>
      </c>
      <c r="D6" s="321">
        <v>30</v>
      </c>
      <c r="E6" s="321">
        <v>12</v>
      </c>
      <c r="F6" s="322">
        <f>SUM(G6:L6)</f>
        <v>88</v>
      </c>
      <c r="G6" s="193">
        <v>88</v>
      </c>
      <c r="H6" s="268">
        <v>0</v>
      </c>
      <c r="I6" s="268">
        <v>0</v>
      </c>
      <c r="J6" s="268">
        <v>0</v>
      </c>
      <c r="K6" s="268">
        <v>0</v>
      </c>
      <c r="L6" s="194">
        <v>0</v>
      </c>
      <c r="M6" s="321">
        <v>7</v>
      </c>
      <c r="N6" s="321">
        <v>17</v>
      </c>
    </row>
    <row r="7" spans="1:14" s="12" customFormat="1" ht="14.1" customHeight="1">
      <c r="B7" s="320" t="s">
        <v>526</v>
      </c>
      <c r="C7" s="321">
        <v>7</v>
      </c>
      <c r="D7" s="321">
        <v>40</v>
      </c>
      <c r="E7" s="321">
        <v>13</v>
      </c>
      <c r="F7" s="322">
        <f>SUM(G7:L7)</f>
        <v>76</v>
      </c>
      <c r="G7" s="193">
        <v>76</v>
      </c>
      <c r="H7" s="268">
        <v>0</v>
      </c>
      <c r="I7" s="268">
        <v>0</v>
      </c>
      <c r="J7" s="268">
        <v>0</v>
      </c>
      <c r="K7" s="268">
        <v>0</v>
      </c>
      <c r="L7" s="194">
        <v>0</v>
      </c>
      <c r="M7" s="321">
        <v>4</v>
      </c>
      <c r="N7" s="321">
        <v>1</v>
      </c>
    </row>
    <row r="8" spans="1:14" s="12" customFormat="1" ht="14.1" customHeight="1">
      <c r="B8" s="320" t="s">
        <v>124</v>
      </c>
      <c r="C8" s="321">
        <v>5</v>
      </c>
      <c r="D8" s="321">
        <v>37</v>
      </c>
      <c r="E8" s="321">
        <v>10</v>
      </c>
      <c r="F8" s="322">
        <f>SUM(G8:L8)</f>
        <v>80</v>
      </c>
      <c r="G8" s="193">
        <v>80</v>
      </c>
      <c r="H8" s="268">
        <v>0</v>
      </c>
      <c r="I8" s="268">
        <v>0</v>
      </c>
      <c r="J8" s="268">
        <v>0</v>
      </c>
      <c r="K8" s="268">
        <v>0</v>
      </c>
      <c r="L8" s="194">
        <v>0</v>
      </c>
      <c r="M8" s="321">
        <v>4</v>
      </c>
      <c r="N8" s="321">
        <v>2</v>
      </c>
    </row>
    <row r="9" spans="1:14" s="12" customFormat="1" ht="14.1" customHeight="1">
      <c r="B9" s="35" t="s">
        <v>527</v>
      </c>
      <c r="C9" s="323">
        <v>6</v>
      </c>
      <c r="D9" s="323">
        <v>23</v>
      </c>
      <c r="E9" s="323">
        <v>13</v>
      </c>
      <c r="F9" s="324">
        <f>SUM(G9:L9)</f>
        <v>68</v>
      </c>
      <c r="G9" s="325">
        <v>68</v>
      </c>
      <c r="H9" s="326">
        <v>0</v>
      </c>
      <c r="I9" s="326">
        <v>0</v>
      </c>
      <c r="J9" s="326">
        <v>0</v>
      </c>
      <c r="K9" s="326">
        <v>0</v>
      </c>
      <c r="L9" s="201">
        <v>0</v>
      </c>
      <c r="M9" s="323">
        <v>3</v>
      </c>
      <c r="N9" s="323">
        <v>7</v>
      </c>
    </row>
    <row r="10" spans="1:14" s="12" customFormat="1" ht="15" customHeight="1">
      <c r="B10" s="315" t="s">
        <v>528</v>
      </c>
      <c r="C10" s="316"/>
      <c r="D10" s="316"/>
      <c r="E10" s="316"/>
      <c r="F10" s="316">
        <f>SUM(F11:F14)</f>
        <v>355</v>
      </c>
      <c r="G10" s="317">
        <f t="shared" ref="G10:N10" si="1">SUM(G11:G14)</f>
        <v>355</v>
      </c>
      <c r="H10" s="318">
        <f t="shared" si="1"/>
        <v>0</v>
      </c>
      <c r="I10" s="318">
        <f t="shared" si="1"/>
        <v>0</v>
      </c>
      <c r="J10" s="318">
        <f t="shared" si="1"/>
        <v>0</v>
      </c>
      <c r="K10" s="318">
        <f t="shared" si="1"/>
        <v>0</v>
      </c>
      <c r="L10" s="319">
        <f t="shared" si="1"/>
        <v>0</v>
      </c>
      <c r="M10" s="316">
        <f t="shared" si="1"/>
        <v>5</v>
      </c>
      <c r="N10" s="316">
        <f t="shared" si="1"/>
        <v>19</v>
      </c>
    </row>
    <row r="11" spans="1:14" s="12" customFormat="1" ht="14.1" customHeight="1">
      <c r="B11" s="320" t="s">
        <v>122</v>
      </c>
      <c r="C11" s="322">
        <v>7</v>
      </c>
      <c r="D11" s="322">
        <v>33</v>
      </c>
      <c r="E11" s="322">
        <v>11</v>
      </c>
      <c r="F11" s="322">
        <f>SUM(G11:L11)</f>
        <v>96</v>
      </c>
      <c r="G11" s="327">
        <v>96</v>
      </c>
      <c r="H11" s="328">
        <v>0</v>
      </c>
      <c r="I11" s="328">
        <v>0</v>
      </c>
      <c r="J11" s="328">
        <v>0</v>
      </c>
      <c r="K11" s="328">
        <v>0</v>
      </c>
      <c r="L11" s="329">
        <v>0</v>
      </c>
      <c r="M11" s="322">
        <v>1</v>
      </c>
      <c r="N11" s="322">
        <v>3</v>
      </c>
    </row>
    <row r="12" spans="1:14" s="12" customFormat="1" ht="14.1" customHeight="1">
      <c r="B12" s="320" t="s">
        <v>526</v>
      </c>
      <c r="C12" s="322">
        <v>7</v>
      </c>
      <c r="D12" s="322">
        <v>38</v>
      </c>
      <c r="E12" s="322">
        <v>13</v>
      </c>
      <c r="F12" s="322">
        <f>SUM(G12:L12)</f>
        <v>97</v>
      </c>
      <c r="G12" s="327">
        <v>97</v>
      </c>
      <c r="H12" s="328">
        <v>0</v>
      </c>
      <c r="I12" s="328">
        <v>0</v>
      </c>
      <c r="J12" s="328">
        <v>0</v>
      </c>
      <c r="K12" s="328">
        <v>0</v>
      </c>
      <c r="L12" s="329">
        <v>0</v>
      </c>
      <c r="M12" s="322">
        <v>2</v>
      </c>
      <c r="N12" s="322">
        <v>7</v>
      </c>
    </row>
    <row r="13" spans="1:14" s="12" customFormat="1" ht="14.1" customHeight="1">
      <c r="B13" s="320" t="s">
        <v>124</v>
      </c>
      <c r="C13" s="322">
        <v>6</v>
      </c>
      <c r="D13" s="322">
        <v>39</v>
      </c>
      <c r="E13" s="322">
        <v>12</v>
      </c>
      <c r="F13" s="322">
        <f>SUM(G13:L13)</f>
        <v>75</v>
      </c>
      <c r="G13" s="327">
        <v>75</v>
      </c>
      <c r="H13" s="328">
        <v>0</v>
      </c>
      <c r="I13" s="328">
        <v>0</v>
      </c>
      <c r="J13" s="328">
        <v>0</v>
      </c>
      <c r="K13" s="328">
        <v>0</v>
      </c>
      <c r="L13" s="329">
        <v>0</v>
      </c>
      <c r="M13" s="322">
        <v>1</v>
      </c>
      <c r="N13" s="322">
        <v>3</v>
      </c>
    </row>
    <row r="14" spans="1:14" s="12" customFormat="1" ht="14.1" customHeight="1">
      <c r="B14" s="35" t="s">
        <v>527</v>
      </c>
      <c r="C14" s="324">
        <v>9</v>
      </c>
      <c r="D14" s="324">
        <v>28</v>
      </c>
      <c r="E14" s="324">
        <v>17</v>
      </c>
      <c r="F14" s="324">
        <f>SUM(G14:L14)</f>
        <v>87</v>
      </c>
      <c r="G14" s="330">
        <v>87</v>
      </c>
      <c r="H14" s="331">
        <v>0</v>
      </c>
      <c r="I14" s="331">
        <v>0</v>
      </c>
      <c r="J14" s="331">
        <v>0</v>
      </c>
      <c r="K14" s="331">
        <v>0</v>
      </c>
      <c r="L14" s="332">
        <v>0</v>
      </c>
      <c r="M14" s="324">
        <v>1</v>
      </c>
      <c r="N14" s="324">
        <v>6</v>
      </c>
    </row>
    <row r="15" spans="1:14" s="12" customFormat="1" ht="15" customHeight="1">
      <c r="B15" s="315" t="s">
        <v>529</v>
      </c>
      <c r="C15" s="316"/>
      <c r="D15" s="316"/>
      <c r="E15" s="316"/>
      <c r="F15" s="316">
        <f>SUM(F16:F19)</f>
        <v>366</v>
      </c>
      <c r="G15" s="317">
        <f t="shared" ref="G15:N15" si="2">SUM(G16:G19)</f>
        <v>365</v>
      </c>
      <c r="H15" s="318">
        <f t="shared" si="2"/>
        <v>0</v>
      </c>
      <c r="I15" s="318">
        <f t="shared" si="2"/>
        <v>0</v>
      </c>
      <c r="J15" s="318">
        <f t="shared" si="2"/>
        <v>0</v>
      </c>
      <c r="K15" s="318">
        <f t="shared" si="2"/>
        <v>0</v>
      </c>
      <c r="L15" s="319">
        <f t="shared" si="2"/>
        <v>1</v>
      </c>
      <c r="M15" s="316">
        <f t="shared" si="2"/>
        <v>15</v>
      </c>
      <c r="N15" s="316">
        <f t="shared" si="2"/>
        <v>27</v>
      </c>
    </row>
    <row r="16" spans="1:14" s="12" customFormat="1" ht="14.1" customHeight="1">
      <c r="B16" s="320" t="s">
        <v>122</v>
      </c>
      <c r="C16" s="322">
        <v>6</v>
      </c>
      <c r="D16" s="322">
        <v>27</v>
      </c>
      <c r="E16" s="322">
        <v>10</v>
      </c>
      <c r="F16" s="322">
        <f>SUM(G16:L16)</f>
        <v>83</v>
      </c>
      <c r="G16" s="327">
        <v>83</v>
      </c>
      <c r="H16" s="328">
        <v>0</v>
      </c>
      <c r="I16" s="328">
        <v>0</v>
      </c>
      <c r="J16" s="328">
        <v>0</v>
      </c>
      <c r="K16" s="328">
        <v>0</v>
      </c>
      <c r="L16" s="329">
        <v>0</v>
      </c>
      <c r="M16" s="322">
        <v>4</v>
      </c>
      <c r="N16" s="322">
        <v>1</v>
      </c>
    </row>
    <row r="17" spans="2:14" s="12" customFormat="1" ht="14.1" customHeight="1">
      <c r="B17" s="320" t="s">
        <v>526</v>
      </c>
      <c r="C17" s="322">
        <v>6</v>
      </c>
      <c r="D17" s="322">
        <v>39</v>
      </c>
      <c r="E17" s="322">
        <v>12</v>
      </c>
      <c r="F17" s="322">
        <f>SUM(G17:L17)</f>
        <v>112</v>
      </c>
      <c r="G17" s="327">
        <v>112</v>
      </c>
      <c r="H17" s="328">
        <v>0</v>
      </c>
      <c r="I17" s="328">
        <v>0</v>
      </c>
      <c r="J17" s="328">
        <v>0</v>
      </c>
      <c r="K17" s="328">
        <v>0</v>
      </c>
      <c r="L17" s="329">
        <v>0</v>
      </c>
      <c r="M17" s="322">
        <v>4</v>
      </c>
      <c r="N17" s="322">
        <v>11</v>
      </c>
    </row>
    <row r="18" spans="2:14" s="12" customFormat="1" ht="14.1" customHeight="1">
      <c r="B18" s="320" t="s">
        <v>124</v>
      </c>
      <c r="C18" s="322">
        <v>8</v>
      </c>
      <c r="D18" s="322">
        <v>43</v>
      </c>
      <c r="E18" s="322">
        <v>13</v>
      </c>
      <c r="F18" s="322">
        <f>SUM(G18:L18)</f>
        <v>90</v>
      </c>
      <c r="G18" s="327">
        <v>90</v>
      </c>
      <c r="H18" s="328">
        <v>0</v>
      </c>
      <c r="I18" s="328">
        <v>0</v>
      </c>
      <c r="J18" s="328">
        <v>0</v>
      </c>
      <c r="K18" s="328">
        <v>0</v>
      </c>
      <c r="L18" s="329">
        <v>0</v>
      </c>
      <c r="M18" s="322">
        <v>6</v>
      </c>
      <c r="N18" s="322">
        <v>4</v>
      </c>
    </row>
    <row r="19" spans="2:14" s="12" customFormat="1" ht="14.1" customHeight="1">
      <c r="B19" s="35" t="s">
        <v>527</v>
      </c>
      <c r="C19" s="324">
        <v>6</v>
      </c>
      <c r="D19" s="324">
        <v>22</v>
      </c>
      <c r="E19" s="324">
        <v>14</v>
      </c>
      <c r="F19" s="324">
        <f>SUM(G19:L19)</f>
        <v>81</v>
      </c>
      <c r="G19" s="330">
        <v>80</v>
      </c>
      <c r="H19" s="331">
        <v>0</v>
      </c>
      <c r="I19" s="331">
        <v>0</v>
      </c>
      <c r="J19" s="331">
        <v>0</v>
      </c>
      <c r="K19" s="331">
        <v>0</v>
      </c>
      <c r="L19" s="332">
        <v>1</v>
      </c>
      <c r="M19" s="324">
        <v>1</v>
      </c>
      <c r="N19" s="324">
        <v>11</v>
      </c>
    </row>
    <row r="20" spans="2:14" s="12" customFormat="1" ht="15" customHeight="1">
      <c r="B20" s="315" t="s">
        <v>530</v>
      </c>
      <c r="C20" s="316"/>
      <c r="D20" s="316"/>
      <c r="E20" s="316"/>
      <c r="F20" s="316">
        <f>SUM(F21:F24)</f>
        <v>305</v>
      </c>
      <c r="G20" s="317">
        <f t="shared" ref="G20:N20" si="3">SUM(G21:G24)</f>
        <v>305</v>
      </c>
      <c r="H20" s="318">
        <f t="shared" si="3"/>
        <v>0</v>
      </c>
      <c r="I20" s="318">
        <f t="shared" si="3"/>
        <v>0</v>
      </c>
      <c r="J20" s="318">
        <f t="shared" si="3"/>
        <v>0</v>
      </c>
      <c r="K20" s="318">
        <f t="shared" si="3"/>
        <v>0</v>
      </c>
      <c r="L20" s="319">
        <f t="shared" si="3"/>
        <v>0</v>
      </c>
      <c r="M20" s="316">
        <f t="shared" si="3"/>
        <v>16</v>
      </c>
      <c r="N20" s="316">
        <f t="shared" si="3"/>
        <v>40</v>
      </c>
    </row>
    <row r="21" spans="2:14" s="12" customFormat="1" ht="14.1" customHeight="1">
      <c r="B21" s="320" t="s">
        <v>122</v>
      </c>
      <c r="C21" s="322">
        <v>8</v>
      </c>
      <c r="D21" s="322">
        <v>28</v>
      </c>
      <c r="E21" s="322">
        <v>12</v>
      </c>
      <c r="F21" s="322">
        <f>SUM(G21:L21)</f>
        <v>82</v>
      </c>
      <c r="G21" s="327">
        <v>82</v>
      </c>
      <c r="H21" s="328">
        <v>0</v>
      </c>
      <c r="I21" s="328">
        <v>0</v>
      </c>
      <c r="J21" s="328">
        <v>0</v>
      </c>
      <c r="K21" s="328">
        <v>0</v>
      </c>
      <c r="L21" s="329">
        <v>0</v>
      </c>
      <c r="M21" s="322">
        <v>2</v>
      </c>
      <c r="N21" s="322">
        <v>2</v>
      </c>
    </row>
    <row r="22" spans="2:14" s="12" customFormat="1" ht="14.1" customHeight="1">
      <c r="B22" s="320" t="s">
        <v>526</v>
      </c>
      <c r="C22" s="322">
        <v>6</v>
      </c>
      <c r="D22" s="322">
        <v>39</v>
      </c>
      <c r="E22" s="322">
        <v>12</v>
      </c>
      <c r="F22" s="322">
        <f>SUM(G22:L22)</f>
        <v>72</v>
      </c>
      <c r="G22" s="327">
        <v>72</v>
      </c>
      <c r="H22" s="328">
        <v>0</v>
      </c>
      <c r="I22" s="328">
        <v>0</v>
      </c>
      <c r="J22" s="328">
        <v>0</v>
      </c>
      <c r="K22" s="328">
        <v>0</v>
      </c>
      <c r="L22" s="329">
        <v>0</v>
      </c>
      <c r="M22" s="322">
        <v>5</v>
      </c>
      <c r="N22" s="322">
        <v>8</v>
      </c>
    </row>
    <row r="23" spans="2:14" s="12" customFormat="1" ht="14.1" customHeight="1">
      <c r="B23" s="320" t="s">
        <v>124</v>
      </c>
      <c r="C23" s="322">
        <v>6</v>
      </c>
      <c r="D23" s="322">
        <v>42</v>
      </c>
      <c r="E23" s="322">
        <v>11</v>
      </c>
      <c r="F23" s="322">
        <f>SUM(G23:L23)</f>
        <v>70</v>
      </c>
      <c r="G23" s="327">
        <v>70</v>
      </c>
      <c r="H23" s="328">
        <v>0</v>
      </c>
      <c r="I23" s="328">
        <v>0</v>
      </c>
      <c r="J23" s="328">
        <v>0</v>
      </c>
      <c r="K23" s="328">
        <v>0</v>
      </c>
      <c r="L23" s="329">
        <v>0</v>
      </c>
      <c r="M23" s="322">
        <v>5</v>
      </c>
      <c r="N23" s="322">
        <v>11</v>
      </c>
    </row>
    <row r="24" spans="2:14" s="12" customFormat="1" ht="14.1" customHeight="1">
      <c r="B24" s="35" t="s">
        <v>527</v>
      </c>
      <c r="C24" s="324">
        <v>8</v>
      </c>
      <c r="D24" s="324">
        <v>27</v>
      </c>
      <c r="E24" s="324">
        <v>16</v>
      </c>
      <c r="F24" s="324">
        <f>SUM(G24:L24)</f>
        <v>81</v>
      </c>
      <c r="G24" s="330">
        <v>81</v>
      </c>
      <c r="H24" s="331">
        <v>0</v>
      </c>
      <c r="I24" s="331">
        <v>0</v>
      </c>
      <c r="J24" s="331">
        <v>0</v>
      </c>
      <c r="K24" s="331">
        <v>0</v>
      </c>
      <c r="L24" s="332">
        <v>0</v>
      </c>
      <c r="M24" s="324">
        <v>4</v>
      </c>
      <c r="N24" s="324">
        <v>19</v>
      </c>
    </row>
    <row r="25" spans="2:14" s="12" customFormat="1" ht="15" customHeight="1">
      <c r="B25" s="315" t="s">
        <v>531</v>
      </c>
      <c r="C25" s="316"/>
      <c r="D25" s="316"/>
      <c r="E25" s="316"/>
      <c r="F25" s="316">
        <f>SUM(F26:F29)</f>
        <v>327</v>
      </c>
      <c r="G25" s="317">
        <f t="shared" ref="G25:N25" si="4">SUM(G26:G29)</f>
        <v>327</v>
      </c>
      <c r="H25" s="318">
        <f t="shared" si="4"/>
        <v>0</v>
      </c>
      <c r="I25" s="318">
        <f t="shared" si="4"/>
        <v>0</v>
      </c>
      <c r="J25" s="318">
        <f t="shared" si="4"/>
        <v>0</v>
      </c>
      <c r="K25" s="318">
        <f t="shared" si="4"/>
        <v>0</v>
      </c>
      <c r="L25" s="319">
        <f t="shared" si="4"/>
        <v>0</v>
      </c>
      <c r="M25" s="316">
        <f t="shared" si="4"/>
        <v>15</v>
      </c>
      <c r="N25" s="316">
        <f t="shared" si="4"/>
        <v>37</v>
      </c>
    </row>
    <row r="26" spans="2:14" s="12" customFormat="1" ht="14.1" customHeight="1">
      <c r="B26" s="320" t="s">
        <v>122</v>
      </c>
      <c r="C26" s="322">
        <v>9</v>
      </c>
      <c r="D26" s="322">
        <v>34</v>
      </c>
      <c r="E26" s="322">
        <v>13</v>
      </c>
      <c r="F26" s="322">
        <f>SUM(G26:L26)</f>
        <v>92</v>
      </c>
      <c r="G26" s="327">
        <v>92</v>
      </c>
      <c r="H26" s="328">
        <v>0</v>
      </c>
      <c r="I26" s="328">
        <v>0</v>
      </c>
      <c r="J26" s="328">
        <v>0</v>
      </c>
      <c r="K26" s="328">
        <v>0</v>
      </c>
      <c r="L26" s="329">
        <v>0</v>
      </c>
      <c r="M26" s="322">
        <v>1</v>
      </c>
      <c r="N26" s="322">
        <v>6</v>
      </c>
    </row>
    <row r="27" spans="2:14" s="12" customFormat="1" ht="14.1" customHeight="1">
      <c r="B27" s="320" t="s">
        <v>526</v>
      </c>
      <c r="C27" s="322">
        <v>6</v>
      </c>
      <c r="D27" s="322">
        <v>40</v>
      </c>
      <c r="E27" s="322">
        <v>12</v>
      </c>
      <c r="F27" s="322">
        <f>SUM(G27:L27)</f>
        <v>77</v>
      </c>
      <c r="G27" s="327">
        <v>77</v>
      </c>
      <c r="H27" s="328">
        <v>0</v>
      </c>
      <c r="I27" s="328">
        <v>0</v>
      </c>
      <c r="J27" s="328">
        <v>0</v>
      </c>
      <c r="K27" s="328">
        <v>0</v>
      </c>
      <c r="L27" s="329">
        <v>0</v>
      </c>
      <c r="M27" s="322">
        <v>6</v>
      </c>
      <c r="N27" s="322">
        <v>4</v>
      </c>
    </row>
    <row r="28" spans="2:14" s="12" customFormat="1" ht="14.1" customHeight="1">
      <c r="B28" s="320" t="s">
        <v>124</v>
      </c>
      <c r="C28" s="322">
        <v>8</v>
      </c>
      <c r="D28" s="322">
        <v>48</v>
      </c>
      <c r="E28" s="322">
        <v>13</v>
      </c>
      <c r="F28" s="322">
        <f>SUM(G28:L28)</f>
        <v>81</v>
      </c>
      <c r="G28" s="327">
        <v>81</v>
      </c>
      <c r="H28" s="328">
        <v>0</v>
      </c>
      <c r="I28" s="328">
        <v>0</v>
      </c>
      <c r="J28" s="328">
        <v>0</v>
      </c>
      <c r="K28" s="328">
        <v>0</v>
      </c>
      <c r="L28" s="329">
        <v>0</v>
      </c>
      <c r="M28" s="322">
        <v>6</v>
      </c>
      <c r="N28" s="322">
        <v>8</v>
      </c>
    </row>
    <row r="29" spans="2:14" s="12" customFormat="1" ht="14.1" customHeight="1">
      <c r="B29" s="35" t="s">
        <v>527</v>
      </c>
      <c r="C29" s="324">
        <v>7</v>
      </c>
      <c r="D29" s="324">
        <v>27</v>
      </c>
      <c r="E29" s="324">
        <v>15</v>
      </c>
      <c r="F29" s="324">
        <f>SUM(G29:L29)</f>
        <v>77</v>
      </c>
      <c r="G29" s="330">
        <v>77</v>
      </c>
      <c r="H29" s="331">
        <v>0</v>
      </c>
      <c r="I29" s="331">
        <v>0</v>
      </c>
      <c r="J29" s="331">
        <v>0</v>
      </c>
      <c r="K29" s="331">
        <v>0</v>
      </c>
      <c r="L29" s="332">
        <v>0</v>
      </c>
      <c r="M29" s="324">
        <v>2</v>
      </c>
      <c r="N29" s="324">
        <v>19</v>
      </c>
    </row>
    <row r="30" spans="2:14" s="12" customFormat="1" ht="15" customHeight="1">
      <c r="B30" s="315" t="s">
        <v>532</v>
      </c>
      <c r="C30" s="316"/>
      <c r="D30" s="316"/>
      <c r="E30" s="316"/>
      <c r="F30" s="316">
        <f>SUM(F31:F34)</f>
        <v>357</v>
      </c>
      <c r="G30" s="317">
        <f t="shared" ref="G30:N30" si="5">SUM(G31:G34)</f>
        <v>352</v>
      </c>
      <c r="H30" s="318">
        <f t="shared" si="5"/>
        <v>4</v>
      </c>
      <c r="I30" s="318">
        <f t="shared" si="5"/>
        <v>0</v>
      </c>
      <c r="J30" s="318">
        <f t="shared" si="5"/>
        <v>0</v>
      </c>
      <c r="K30" s="318">
        <f t="shared" si="5"/>
        <v>0</v>
      </c>
      <c r="L30" s="319">
        <f t="shared" si="5"/>
        <v>1</v>
      </c>
      <c r="M30" s="316">
        <f t="shared" si="5"/>
        <v>23</v>
      </c>
      <c r="N30" s="316">
        <f t="shared" si="5"/>
        <v>37</v>
      </c>
    </row>
    <row r="31" spans="2:14" s="12" customFormat="1" ht="14.1" customHeight="1">
      <c r="B31" s="320" t="s">
        <v>122</v>
      </c>
      <c r="C31" s="322">
        <v>8</v>
      </c>
      <c r="D31" s="322">
        <v>34</v>
      </c>
      <c r="E31" s="322">
        <v>12</v>
      </c>
      <c r="F31" s="322">
        <f>SUM(G31:L31)</f>
        <v>89</v>
      </c>
      <c r="G31" s="327">
        <v>89</v>
      </c>
      <c r="H31" s="328">
        <v>0</v>
      </c>
      <c r="I31" s="328">
        <v>0</v>
      </c>
      <c r="J31" s="328">
        <v>0</v>
      </c>
      <c r="K31" s="328">
        <v>0</v>
      </c>
      <c r="L31" s="329">
        <v>0</v>
      </c>
      <c r="M31" s="322">
        <v>6</v>
      </c>
      <c r="N31" s="322">
        <v>3</v>
      </c>
    </row>
    <row r="32" spans="2:14" s="12" customFormat="1" ht="14.1" customHeight="1">
      <c r="B32" s="320" t="s">
        <v>526</v>
      </c>
      <c r="C32" s="322">
        <v>6</v>
      </c>
      <c r="D32" s="322">
        <v>36</v>
      </c>
      <c r="E32" s="322">
        <v>12</v>
      </c>
      <c r="F32" s="322">
        <f>SUM(G32:L32)</f>
        <v>73</v>
      </c>
      <c r="G32" s="327">
        <v>73</v>
      </c>
      <c r="H32" s="328">
        <v>0</v>
      </c>
      <c r="I32" s="328">
        <v>0</v>
      </c>
      <c r="J32" s="328">
        <v>0</v>
      </c>
      <c r="K32" s="328">
        <v>0</v>
      </c>
      <c r="L32" s="329">
        <v>0</v>
      </c>
      <c r="M32" s="322">
        <v>7</v>
      </c>
      <c r="N32" s="322">
        <v>0</v>
      </c>
    </row>
    <row r="33" spans="2:14" s="12" customFormat="1" ht="14.1" customHeight="1">
      <c r="B33" s="320" t="s">
        <v>124</v>
      </c>
      <c r="C33" s="322">
        <v>7</v>
      </c>
      <c r="D33" s="322">
        <v>43</v>
      </c>
      <c r="E33" s="322">
        <v>11</v>
      </c>
      <c r="F33" s="322">
        <f>SUM(G33:L33)</f>
        <v>88</v>
      </c>
      <c r="G33" s="327">
        <v>88</v>
      </c>
      <c r="H33" s="328">
        <v>0</v>
      </c>
      <c r="I33" s="328">
        <v>0</v>
      </c>
      <c r="J33" s="328">
        <v>0</v>
      </c>
      <c r="K33" s="328">
        <v>0</v>
      </c>
      <c r="L33" s="329">
        <v>0</v>
      </c>
      <c r="M33" s="322">
        <v>5</v>
      </c>
      <c r="N33" s="322">
        <v>13</v>
      </c>
    </row>
    <row r="34" spans="2:14" s="12" customFormat="1" ht="14.1" customHeight="1">
      <c r="B34" s="35" t="s">
        <v>527</v>
      </c>
      <c r="C34" s="324">
        <v>8</v>
      </c>
      <c r="D34" s="324">
        <v>38</v>
      </c>
      <c r="E34" s="324">
        <v>16</v>
      </c>
      <c r="F34" s="324">
        <f>SUM(G34:L34)</f>
        <v>107</v>
      </c>
      <c r="G34" s="330">
        <v>102</v>
      </c>
      <c r="H34" s="331">
        <v>4</v>
      </c>
      <c r="I34" s="331">
        <v>0</v>
      </c>
      <c r="J34" s="331">
        <v>0</v>
      </c>
      <c r="K34" s="331">
        <v>0</v>
      </c>
      <c r="L34" s="332">
        <v>1</v>
      </c>
      <c r="M34" s="324">
        <v>5</v>
      </c>
      <c r="N34" s="324">
        <v>21</v>
      </c>
    </row>
    <row r="35" spans="2:14" ht="15" customHeight="1">
      <c r="B35" s="315" t="s">
        <v>533</v>
      </c>
      <c r="C35" s="316"/>
      <c r="D35" s="316"/>
      <c r="E35" s="316"/>
      <c r="F35" s="316">
        <f>SUM(F36:F39)</f>
        <v>241</v>
      </c>
      <c r="G35" s="317">
        <f t="shared" ref="G35:N35" si="6">SUM(G36:G39)</f>
        <v>240</v>
      </c>
      <c r="H35" s="318">
        <f t="shared" si="6"/>
        <v>1</v>
      </c>
      <c r="I35" s="318">
        <f t="shared" si="6"/>
        <v>0</v>
      </c>
      <c r="J35" s="318">
        <f t="shared" si="6"/>
        <v>0</v>
      </c>
      <c r="K35" s="318">
        <f t="shared" si="6"/>
        <v>0</v>
      </c>
      <c r="L35" s="319">
        <f t="shared" si="6"/>
        <v>0</v>
      </c>
      <c r="M35" s="316">
        <f t="shared" si="6"/>
        <v>16</v>
      </c>
      <c r="N35" s="316">
        <f t="shared" si="6"/>
        <v>37</v>
      </c>
    </row>
    <row r="36" spans="2:14" ht="14.1" customHeight="1">
      <c r="B36" s="320" t="s">
        <v>122</v>
      </c>
      <c r="C36" s="322">
        <v>7</v>
      </c>
      <c r="D36" s="322">
        <v>28</v>
      </c>
      <c r="E36" s="322">
        <v>11</v>
      </c>
      <c r="F36" s="322">
        <f>SUM(G36:L36)</f>
        <v>68</v>
      </c>
      <c r="G36" s="327">
        <v>68</v>
      </c>
      <c r="H36" s="328">
        <v>0</v>
      </c>
      <c r="I36" s="328">
        <v>0</v>
      </c>
      <c r="J36" s="328">
        <v>0</v>
      </c>
      <c r="K36" s="328">
        <v>0</v>
      </c>
      <c r="L36" s="329">
        <v>0</v>
      </c>
      <c r="M36" s="322">
        <v>2</v>
      </c>
      <c r="N36" s="322">
        <v>13</v>
      </c>
    </row>
    <row r="37" spans="2:14" ht="14.1" customHeight="1">
      <c r="B37" s="320" t="s">
        <v>526</v>
      </c>
      <c r="C37" s="322">
        <v>6</v>
      </c>
      <c r="D37" s="322">
        <v>39</v>
      </c>
      <c r="E37" s="322">
        <v>12</v>
      </c>
      <c r="F37" s="322">
        <f>SUM(G37:L37)</f>
        <v>61</v>
      </c>
      <c r="G37" s="327">
        <v>60</v>
      </c>
      <c r="H37" s="328">
        <v>1</v>
      </c>
      <c r="I37" s="328">
        <v>0</v>
      </c>
      <c r="J37" s="328">
        <v>0</v>
      </c>
      <c r="K37" s="328">
        <v>0</v>
      </c>
      <c r="L37" s="329">
        <v>0</v>
      </c>
      <c r="M37" s="322">
        <v>4</v>
      </c>
      <c r="N37" s="322">
        <v>2</v>
      </c>
    </row>
    <row r="38" spans="2:14" ht="14.1" customHeight="1">
      <c r="B38" s="320" t="s">
        <v>124</v>
      </c>
      <c r="C38" s="322">
        <v>6</v>
      </c>
      <c r="D38" s="322">
        <v>56</v>
      </c>
      <c r="E38" s="322">
        <v>14</v>
      </c>
      <c r="F38" s="322">
        <f>SUM(G38:L38)</f>
        <v>62</v>
      </c>
      <c r="G38" s="327">
        <v>62</v>
      </c>
      <c r="H38" s="328">
        <v>0</v>
      </c>
      <c r="I38" s="328">
        <v>0</v>
      </c>
      <c r="J38" s="328">
        <v>0</v>
      </c>
      <c r="K38" s="328">
        <v>0</v>
      </c>
      <c r="L38" s="329">
        <v>0</v>
      </c>
      <c r="M38" s="322">
        <v>3</v>
      </c>
      <c r="N38" s="322">
        <v>7</v>
      </c>
    </row>
    <row r="39" spans="2:14" ht="14.1" customHeight="1">
      <c r="B39" s="35" t="s">
        <v>527</v>
      </c>
      <c r="C39" s="324">
        <v>6</v>
      </c>
      <c r="D39" s="324">
        <v>35</v>
      </c>
      <c r="E39" s="324">
        <v>14</v>
      </c>
      <c r="F39" s="324">
        <f>SUM(G39:L39)</f>
        <v>50</v>
      </c>
      <c r="G39" s="330">
        <v>50</v>
      </c>
      <c r="H39" s="331">
        <v>0</v>
      </c>
      <c r="I39" s="331">
        <v>0</v>
      </c>
      <c r="J39" s="331">
        <v>0</v>
      </c>
      <c r="K39" s="331">
        <v>0</v>
      </c>
      <c r="L39" s="332">
        <v>0</v>
      </c>
      <c r="M39" s="324">
        <v>7</v>
      </c>
      <c r="N39" s="324">
        <v>15</v>
      </c>
    </row>
    <row r="40" spans="2:14" ht="15" customHeight="1">
      <c r="B40" s="315" t="s">
        <v>534</v>
      </c>
      <c r="C40" s="316"/>
      <c r="D40" s="316"/>
      <c r="E40" s="316"/>
      <c r="F40" s="316">
        <f>SUM(F41:F44)</f>
        <v>310</v>
      </c>
      <c r="G40" s="317">
        <f t="shared" ref="G40:N40" si="7">SUM(G41:G44)</f>
        <v>310</v>
      </c>
      <c r="H40" s="318">
        <f t="shared" si="7"/>
        <v>0</v>
      </c>
      <c r="I40" s="318">
        <f t="shared" si="7"/>
        <v>0</v>
      </c>
      <c r="J40" s="318">
        <f t="shared" si="7"/>
        <v>0</v>
      </c>
      <c r="K40" s="318">
        <f t="shared" si="7"/>
        <v>0</v>
      </c>
      <c r="L40" s="319">
        <f t="shared" si="7"/>
        <v>0</v>
      </c>
      <c r="M40" s="316">
        <f t="shared" si="7"/>
        <v>9</v>
      </c>
      <c r="N40" s="316">
        <f t="shared" si="7"/>
        <v>50</v>
      </c>
    </row>
    <row r="41" spans="2:14" ht="14.1" customHeight="1">
      <c r="B41" s="320" t="s">
        <v>122</v>
      </c>
      <c r="C41" s="333">
        <v>8</v>
      </c>
      <c r="D41" s="333">
        <v>26</v>
      </c>
      <c r="E41" s="333">
        <v>13</v>
      </c>
      <c r="F41" s="322">
        <f>SUM(G41:L41)</f>
        <v>84</v>
      </c>
      <c r="G41" s="334">
        <v>84</v>
      </c>
      <c r="H41" s="335">
        <v>0</v>
      </c>
      <c r="I41" s="335">
        <v>0</v>
      </c>
      <c r="J41" s="335">
        <v>0</v>
      </c>
      <c r="K41" s="335">
        <v>0</v>
      </c>
      <c r="L41" s="213">
        <v>0</v>
      </c>
      <c r="M41" s="333">
        <v>6</v>
      </c>
      <c r="N41" s="333">
        <v>12</v>
      </c>
    </row>
    <row r="42" spans="2:14" ht="14.1" customHeight="1">
      <c r="B42" s="320" t="s">
        <v>526</v>
      </c>
      <c r="C42" s="333">
        <v>6</v>
      </c>
      <c r="D42" s="333">
        <v>39</v>
      </c>
      <c r="E42" s="333">
        <v>13</v>
      </c>
      <c r="F42" s="322">
        <f>SUM(G42:L42)</f>
        <v>81</v>
      </c>
      <c r="G42" s="334">
        <v>81</v>
      </c>
      <c r="H42" s="335">
        <v>0</v>
      </c>
      <c r="I42" s="335">
        <v>0</v>
      </c>
      <c r="J42" s="335">
        <v>0</v>
      </c>
      <c r="K42" s="335">
        <v>0</v>
      </c>
      <c r="L42" s="213">
        <v>0</v>
      </c>
      <c r="M42" s="333">
        <v>1</v>
      </c>
      <c r="N42" s="333">
        <v>8</v>
      </c>
    </row>
    <row r="43" spans="2:14" ht="14.1" customHeight="1">
      <c r="B43" s="320" t="s">
        <v>124</v>
      </c>
      <c r="C43" s="333">
        <v>9</v>
      </c>
      <c r="D43" s="333">
        <v>56</v>
      </c>
      <c r="E43" s="333">
        <v>16</v>
      </c>
      <c r="F43" s="322">
        <f>SUM(G43:L43)</f>
        <v>82</v>
      </c>
      <c r="G43" s="334">
        <v>82</v>
      </c>
      <c r="H43" s="335">
        <v>0</v>
      </c>
      <c r="I43" s="335">
        <v>0</v>
      </c>
      <c r="J43" s="335">
        <v>0</v>
      </c>
      <c r="K43" s="335">
        <v>0</v>
      </c>
      <c r="L43" s="213">
        <v>0</v>
      </c>
      <c r="M43" s="333">
        <v>1</v>
      </c>
      <c r="N43" s="333">
        <v>16</v>
      </c>
    </row>
    <row r="44" spans="2:14" ht="14.1" customHeight="1">
      <c r="B44" s="35" t="s">
        <v>527</v>
      </c>
      <c r="C44" s="336">
        <v>10</v>
      </c>
      <c r="D44" s="336">
        <v>37</v>
      </c>
      <c r="E44" s="336">
        <v>19</v>
      </c>
      <c r="F44" s="324">
        <f>SUM(G44:L44)</f>
        <v>63</v>
      </c>
      <c r="G44" s="337">
        <v>63</v>
      </c>
      <c r="H44" s="338">
        <v>0</v>
      </c>
      <c r="I44" s="338">
        <v>0</v>
      </c>
      <c r="J44" s="338">
        <v>0</v>
      </c>
      <c r="K44" s="338">
        <v>0</v>
      </c>
      <c r="L44" s="212">
        <v>0</v>
      </c>
      <c r="M44" s="336">
        <v>1</v>
      </c>
      <c r="N44" s="336">
        <v>14</v>
      </c>
    </row>
    <row r="45" spans="2:14" ht="15" customHeight="1">
      <c r="B45" s="339" t="s">
        <v>535</v>
      </c>
      <c r="C45" s="340">
        <v>7</v>
      </c>
      <c r="D45" s="340">
        <v>64</v>
      </c>
      <c r="E45" s="340">
        <v>20</v>
      </c>
      <c r="F45" s="341">
        <v>230</v>
      </c>
      <c r="G45" s="342">
        <v>223</v>
      </c>
      <c r="H45" s="343">
        <v>4</v>
      </c>
      <c r="I45" s="343">
        <v>0</v>
      </c>
      <c r="J45" s="343">
        <v>0</v>
      </c>
      <c r="K45" s="343">
        <v>0</v>
      </c>
      <c r="L45" s="344">
        <v>3</v>
      </c>
      <c r="M45" s="340">
        <v>0</v>
      </c>
      <c r="N45" s="340">
        <v>25</v>
      </c>
    </row>
    <row r="46" spans="2:14" ht="15" customHeight="1">
      <c r="B46" s="339" t="s">
        <v>536</v>
      </c>
      <c r="C46" s="340">
        <v>6</v>
      </c>
      <c r="D46" s="340">
        <v>73</v>
      </c>
      <c r="E46" s="340">
        <v>18</v>
      </c>
      <c r="F46" s="341">
        <v>147</v>
      </c>
      <c r="G46" s="342">
        <v>145</v>
      </c>
      <c r="H46" s="343">
        <v>1</v>
      </c>
      <c r="I46" s="343">
        <v>0</v>
      </c>
      <c r="J46" s="343">
        <v>0</v>
      </c>
      <c r="K46" s="343">
        <v>0</v>
      </c>
      <c r="L46" s="344">
        <v>1</v>
      </c>
      <c r="M46" s="340">
        <v>3</v>
      </c>
      <c r="N46" s="340">
        <v>10</v>
      </c>
    </row>
    <row r="47" spans="2:14" ht="15" customHeight="1">
      <c r="B47" s="339" t="s">
        <v>537</v>
      </c>
      <c r="C47" s="340">
        <v>6</v>
      </c>
      <c r="D47" s="340">
        <v>75</v>
      </c>
      <c r="E47" s="340">
        <v>18</v>
      </c>
      <c r="F47" s="341">
        <v>114</v>
      </c>
      <c r="G47" s="342">
        <v>113</v>
      </c>
      <c r="H47" s="343">
        <v>1</v>
      </c>
      <c r="I47" s="343">
        <v>0</v>
      </c>
      <c r="J47" s="343">
        <v>0</v>
      </c>
      <c r="K47" s="343">
        <v>0</v>
      </c>
      <c r="L47" s="344">
        <v>0</v>
      </c>
      <c r="M47" s="340">
        <v>2</v>
      </c>
      <c r="N47" s="340">
        <v>4</v>
      </c>
    </row>
    <row r="48" spans="2:14" ht="15" customHeight="1">
      <c r="B48" s="339" t="s">
        <v>538</v>
      </c>
      <c r="C48" s="340">
        <v>9</v>
      </c>
      <c r="D48" s="340">
        <v>74</v>
      </c>
      <c r="E48" s="340">
        <v>21</v>
      </c>
      <c r="F48" s="341">
        <v>102</v>
      </c>
      <c r="G48" s="342">
        <v>97</v>
      </c>
      <c r="H48" s="343">
        <v>0</v>
      </c>
      <c r="I48" s="343">
        <v>1</v>
      </c>
      <c r="J48" s="343">
        <v>0</v>
      </c>
      <c r="K48" s="343">
        <v>4</v>
      </c>
      <c r="L48" s="344">
        <v>0</v>
      </c>
      <c r="M48" s="340">
        <v>1</v>
      </c>
      <c r="N48" s="340">
        <v>15</v>
      </c>
    </row>
    <row r="49" spans="2:14" ht="15" customHeight="1">
      <c r="B49" s="339" t="s">
        <v>539</v>
      </c>
      <c r="C49" s="340">
        <v>7</v>
      </c>
      <c r="D49" s="340">
        <v>82</v>
      </c>
      <c r="E49" s="340">
        <v>20</v>
      </c>
      <c r="F49" s="341">
        <v>115</v>
      </c>
      <c r="G49" s="342">
        <v>107</v>
      </c>
      <c r="H49" s="343">
        <v>6</v>
      </c>
      <c r="I49" s="343">
        <v>0</v>
      </c>
      <c r="J49" s="343">
        <v>2</v>
      </c>
      <c r="K49" s="343">
        <v>0</v>
      </c>
      <c r="L49" s="344">
        <v>0</v>
      </c>
      <c r="M49" s="340">
        <v>3</v>
      </c>
      <c r="N49" s="340">
        <v>18</v>
      </c>
    </row>
    <row r="50" spans="2:14" ht="15" customHeight="1">
      <c r="B50" s="339" t="s">
        <v>540</v>
      </c>
      <c r="C50" s="340">
        <v>6</v>
      </c>
      <c r="D50" s="340">
        <v>83</v>
      </c>
      <c r="E50" s="340">
        <v>19</v>
      </c>
      <c r="F50" s="341">
        <v>116</v>
      </c>
      <c r="G50" s="342">
        <v>115</v>
      </c>
      <c r="H50" s="343">
        <v>1</v>
      </c>
      <c r="I50" s="343">
        <v>0</v>
      </c>
      <c r="J50" s="343">
        <v>0</v>
      </c>
      <c r="K50" s="343">
        <v>0</v>
      </c>
      <c r="L50" s="344">
        <v>0</v>
      </c>
      <c r="M50" s="340">
        <v>4</v>
      </c>
      <c r="N50" s="340">
        <v>7</v>
      </c>
    </row>
    <row r="51" spans="2:14" ht="15" customHeight="1">
      <c r="B51" s="339" t="s">
        <v>541</v>
      </c>
      <c r="C51" s="340">
        <v>8</v>
      </c>
      <c r="D51" s="340">
        <v>96</v>
      </c>
      <c r="E51" s="340">
        <v>21</v>
      </c>
      <c r="F51" s="341">
        <v>135</v>
      </c>
      <c r="G51" s="342">
        <v>131</v>
      </c>
      <c r="H51" s="343">
        <v>4</v>
      </c>
      <c r="I51" s="343">
        <v>0</v>
      </c>
      <c r="J51" s="343">
        <v>0</v>
      </c>
      <c r="K51" s="343">
        <v>0</v>
      </c>
      <c r="L51" s="344">
        <v>0</v>
      </c>
      <c r="M51" s="340">
        <v>4</v>
      </c>
      <c r="N51" s="340">
        <v>7</v>
      </c>
    </row>
    <row r="52" spans="2:14" ht="15" customHeight="1">
      <c r="B52" s="339" t="s">
        <v>542</v>
      </c>
      <c r="C52" s="340">
        <v>7</v>
      </c>
      <c r="D52" s="340">
        <v>94</v>
      </c>
      <c r="E52" s="340">
        <v>19</v>
      </c>
      <c r="F52" s="341">
        <v>92</v>
      </c>
      <c r="G52" s="342">
        <v>92</v>
      </c>
      <c r="H52" s="343">
        <v>0</v>
      </c>
      <c r="I52" s="343">
        <v>0</v>
      </c>
      <c r="J52" s="343">
        <v>0</v>
      </c>
      <c r="K52" s="343">
        <v>0</v>
      </c>
      <c r="L52" s="344">
        <v>0</v>
      </c>
      <c r="M52" s="340">
        <v>6</v>
      </c>
      <c r="N52" s="340">
        <v>4</v>
      </c>
    </row>
    <row r="53" spans="2:14" ht="15" customHeight="1">
      <c r="B53" s="339" t="s">
        <v>543</v>
      </c>
      <c r="C53" s="340">
        <v>7</v>
      </c>
      <c r="D53" s="340">
        <v>107</v>
      </c>
      <c r="E53" s="340">
        <v>21</v>
      </c>
      <c r="F53" s="341">
        <v>103</v>
      </c>
      <c r="G53" s="342">
        <v>103</v>
      </c>
      <c r="H53" s="343">
        <v>0</v>
      </c>
      <c r="I53" s="343">
        <v>0</v>
      </c>
      <c r="J53" s="343">
        <v>0</v>
      </c>
      <c r="K53" s="343">
        <v>0</v>
      </c>
      <c r="L53" s="344">
        <v>0</v>
      </c>
      <c r="M53" s="340">
        <v>9</v>
      </c>
      <c r="N53" s="340">
        <v>6</v>
      </c>
    </row>
    <row r="54" spans="2:14" ht="15" customHeight="1">
      <c r="B54" s="339" t="s">
        <v>544</v>
      </c>
      <c r="C54" s="340">
        <v>5</v>
      </c>
      <c r="D54" s="340">
        <v>101</v>
      </c>
      <c r="E54" s="340">
        <v>18</v>
      </c>
      <c r="F54" s="341">
        <v>117</v>
      </c>
      <c r="G54" s="342">
        <v>117</v>
      </c>
      <c r="H54" s="343">
        <v>0</v>
      </c>
      <c r="I54" s="343">
        <v>0</v>
      </c>
      <c r="J54" s="343">
        <v>0</v>
      </c>
      <c r="K54" s="343">
        <v>0</v>
      </c>
      <c r="L54" s="344">
        <v>0</v>
      </c>
      <c r="M54" s="340">
        <v>4</v>
      </c>
      <c r="N54" s="340">
        <v>5</v>
      </c>
    </row>
    <row r="55" spans="2:14" ht="15" customHeight="1">
      <c r="B55" s="339" t="s">
        <v>545</v>
      </c>
      <c r="C55" s="340">
        <v>7</v>
      </c>
      <c r="D55" s="340">
        <v>98</v>
      </c>
      <c r="E55" s="340">
        <v>20</v>
      </c>
      <c r="F55" s="341">
        <v>106</v>
      </c>
      <c r="G55" s="342">
        <v>106</v>
      </c>
      <c r="H55" s="343">
        <v>0</v>
      </c>
      <c r="I55" s="343">
        <v>0</v>
      </c>
      <c r="J55" s="343">
        <v>0</v>
      </c>
      <c r="K55" s="343">
        <v>0</v>
      </c>
      <c r="L55" s="344">
        <v>0</v>
      </c>
      <c r="M55" s="340">
        <v>4</v>
      </c>
      <c r="N55" s="340">
        <v>5</v>
      </c>
    </row>
    <row r="56" spans="2:14" ht="15" customHeight="1">
      <c r="N56" s="75" t="s">
        <v>509</v>
      </c>
    </row>
  </sheetData>
  <mergeCells count="7">
    <mergeCell ref="N3:N4"/>
    <mergeCell ref="B3:B4"/>
    <mergeCell ref="C3:C4"/>
    <mergeCell ref="D3:D4"/>
    <mergeCell ref="E3:E4"/>
    <mergeCell ref="F3:L3"/>
    <mergeCell ref="M3:M4"/>
  </mergeCells>
  <phoneticPr fontId="4"/>
  <pageMargins left="0.59055118110236227" right="0.59055118110236227" top="0.78740157480314965" bottom="0.6692913385826772" header="0.39370078740157483" footer="0.39370078740157483"/>
  <pageSetup paperSize="9" scale="96" orientation="portrait" cellComments="asDisplayed" r:id="rId1"/>
  <headerFooter alignWithMargins="0">
    <oddHeader>&amp;R20.行  財  政</oddHeader>
    <oddFooter>&amp;C-147-</oddFooter>
  </headerFooter>
  <rowBreaks count="1" manualBreakCount="1">
    <brk id="68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/>
  </sheetViews>
  <sheetFormatPr defaultRowHeight="11.25"/>
  <cols>
    <col min="1" max="1" width="3.625" style="12" customWidth="1"/>
    <col min="2" max="2" width="8.625" style="75" customWidth="1"/>
    <col min="3" max="3" width="8.125" style="12" customWidth="1"/>
    <col min="4" max="13" width="7.125" style="12" customWidth="1"/>
    <col min="14" max="16384" width="9" style="12"/>
  </cols>
  <sheetData>
    <row r="1" spans="1:13" ht="30" customHeight="1">
      <c r="A1" s="345" t="s">
        <v>546</v>
      </c>
      <c r="B1" s="346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8" customHeight="1">
      <c r="B2" s="348" t="s">
        <v>547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9" t="s">
        <v>548</v>
      </c>
    </row>
    <row r="3" spans="1:13" ht="18" customHeight="1">
      <c r="B3" s="884" t="s">
        <v>549</v>
      </c>
      <c r="C3" s="886" t="s">
        <v>60</v>
      </c>
      <c r="D3" s="350" t="s">
        <v>550</v>
      </c>
      <c r="E3" s="888" t="s">
        <v>551</v>
      </c>
      <c r="F3" s="351" t="s">
        <v>552</v>
      </c>
      <c r="G3" s="351" t="s">
        <v>553</v>
      </c>
      <c r="H3" s="351" t="s">
        <v>554</v>
      </c>
      <c r="I3" s="888" t="s">
        <v>555</v>
      </c>
      <c r="J3" s="888" t="s">
        <v>556</v>
      </c>
      <c r="K3" s="351" t="s">
        <v>557</v>
      </c>
      <c r="L3" s="888" t="s">
        <v>558</v>
      </c>
      <c r="M3" s="882" t="s">
        <v>559</v>
      </c>
    </row>
    <row r="4" spans="1:13" ht="18" customHeight="1">
      <c r="B4" s="885"/>
      <c r="C4" s="887"/>
      <c r="D4" s="352" t="s">
        <v>560</v>
      </c>
      <c r="E4" s="889"/>
      <c r="F4" s="353" t="s">
        <v>561</v>
      </c>
      <c r="G4" s="353" t="s">
        <v>562</v>
      </c>
      <c r="H4" s="354" t="s">
        <v>563</v>
      </c>
      <c r="I4" s="889"/>
      <c r="J4" s="889"/>
      <c r="K4" s="355" t="s">
        <v>564</v>
      </c>
      <c r="L4" s="889"/>
      <c r="M4" s="883"/>
    </row>
    <row r="5" spans="1:13" ht="18" customHeight="1">
      <c r="B5" s="356" t="s">
        <v>565</v>
      </c>
      <c r="C5" s="357">
        <f t="shared" ref="C5:M5" si="0">SUM(C6:C9)</f>
        <v>1147</v>
      </c>
      <c r="D5" s="358">
        <f t="shared" si="0"/>
        <v>521</v>
      </c>
      <c r="E5" s="359">
        <f t="shared" si="0"/>
        <v>44</v>
      </c>
      <c r="F5" s="359">
        <f t="shared" si="0"/>
        <v>12</v>
      </c>
      <c r="G5" s="359">
        <f t="shared" si="0"/>
        <v>23</v>
      </c>
      <c r="H5" s="359">
        <f t="shared" si="0"/>
        <v>75</v>
      </c>
      <c r="I5" s="359">
        <f t="shared" si="0"/>
        <v>86</v>
      </c>
      <c r="J5" s="359">
        <f t="shared" si="0"/>
        <v>23</v>
      </c>
      <c r="K5" s="359">
        <f t="shared" si="0"/>
        <v>111</v>
      </c>
      <c r="L5" s="359">
        <f t="shared" si="0"/>
        <v>41</v>
      </c>
      <c r="M5" s="360">
        <f t="shared" si="0"/>
        <v>211</v>
      </c>
    </row>
    <row r="6" spans="1:13" ht="14.1" customHeight="1">
      <c r="B6" s="320" t="s">
        <v>64</v>
      </c>
      <c r="C6" s="361">
        <f>SUM(D6:M6)</f>
        <v>493</v>
      </c>
      <c r="D6" s="362">
        <v>183</v>
      </c>
      <c r="E6" s="363">
        <v>11</v>
      </c>
      <c r="F6" s="363">
        <v>12</v>
      </c>
      <c r="G6" s="363">
        <v>17</v>
      </c>
      <c r="H6" s="363">
        <v>58</v>
      </c>
      <c r="I6" s="363">
        <v>46</v>
      </c>
      <c r="J6" s="363">
        <v>8</v>
      </c>
      <c r="K6" s="363">
        <v>62</v>
      </c>
      <c r="L6" s="363">
        <v>16</v>
      </c>
      <c r="M6" s="364">
        <v>80</v>
      </c>
    </row>
    <row r="7" spans="1:13" ht="14.1" customHeight="1">
      <c r="B7" s="320" t="s">
        <v>65</v>
      </c>
      <c r="C7" s="361">
        <f>SUM(D7:M7)</f>
        <v>328</v>
      </c>
      <c r="D7" s="362">
        <v>133</v>
      </c>
      <c r="E7" s="363">
        <v>14</v>
      </c>
      <c r="F7" s="363">
        <v>0</v>
      </c>
      <c r="G7" s="363">
        <v>6</v>
      </c>
      <c r="H7" s="363">
        <v>7</v>
      </c>
      <c r="I7" s="363">
        <v>40</v>
      </c>
      <c r="J7" s="363">
        <v>7</v>
      </c>
      <c r="K7" s="363">
        <v>33</v>
      </c>
      <c r="L7" s="363">
        <v>13</v>
      </c>
      <c r="M7" s="364">
        <v>75</v>
      </c>
    </row>
    <row r="8" spans="1:13" ht="14.1" customHeight="1">
      <c r="B8" s="320" t="s">
        <v>66</v>
      </c>
      <c r="C8" s="361">
        <f>SUM(D8:M8)</f>
        <v>204</v>
      </c>
      <c r="D8" s="362">
        <v>125</v>
      </c>
      <c r="E8" s="363">
        <v>11</v>
      </c>
      <c r="F8" s="363">
        <v>0</v>
      </c>
      <c r="G8" s="363">
        <v>0</v>
      </c>
      <c r="H8" s="363">
        <v>6</v>
      </c>
      <c r="I8" s="363">
        <v>0</v>
      </c>
      <c r="J8" s="363">
        <v>6</v>
      </c>
      <c r="K8" s="363">
        <v>8</v>
      </c>
      <c r="L8" s="363">
        <v>9</v>
      </c>
      <c r="M8" s="364">
        <v>39</v>
      </c>
    </row>
    <row r="9" spans="1:13" ht="14.1" customHeight="1">
      <c r="B9" s="35" t="s">
        <v>67</v>
      </c>
      <c r="C9" s="361">
        <f>SUM(D9:M9)</f>
        <v>122</v>
      </c>
      <c r="D9" s="365">
        <v>80</v>
      </c>
      <c r="E9" s="366">
        <v>8</v>
      </c>
      <c r="F9" s="366">
        <v>0</v>
      </c>
      <c r="G9" s="366">
        <v>0</v>
      </c>
      <c r="H9" s="366">
        <v>4</v>
      </c>
      <c r="I9" s="366">
        <v>0</v>
      </c>
      <c r="J9" s="366">
        <v>2</v>
      </c>
      <c r="K9" s="366">
        <v>8</v>
      </c>
      <c r="L9" s="366">
        <v>3</v>
      </c>
      <c r="M9" s="367">
        <v>17</v>
      </c>
    </row>
    <row r="10" spans="1:13" ht="18" customHeight="1">
      <c r="B10" s="356" t="s">
        <v>566</v>
      </c>
      <c r="C10" s="357">
        <f t="shared" ref="C10:M10" si="1">SUM(C11:C14)</f>
        <v>1148</v>
      </c>
      <c r="D10" s="358">
        <f t="shared" si="1"/>
        <v>522</v>
      </c>
      <c r="E10" s="359">
        <f t="shared" si="1"/>
        <v>47</v>
      </c>
      <c r="F10" s="359">
        <f t="shared" si="1"/>
        <v>12</v>
      </c>
      <c r="G10" s="359">
        <f t="shared" si="1"/>
        <v>22</v>
      </c>
      <c r="H10" s="359">
        <f t="shared" si="1"/>
        <v>73</v>
      </c>
      <c r="I10" s="359">
        <f t="shared" si="1"/>
        <v>86</v>
      </c>
      <c r="J10" s="359">
        <f t="shared" si="1"/>
        <v>24</v>
      </c>
      <c r="K10" s="359">
        <f t="shared" si="1"/>
        <v>107</v>
      </c>
      <c r="L10" s="359">
        <f t="shared" si="1"/>
        <v>43</v>
      </c>
      <c r="M10" s="360">
        <f t="shared" si="1"/>
        <v>212</v>
      </c>
    </row>
    <row r="11" spans="1:13" ht="14.1" customHeight="1">
      <c r="B11" s="320" t="s">
        <v>64</v>
      </c>
      <c r="C11" s="361">
        <f>SUM(D11:M11)</f>
        <v>487</v>
      </c>
      <c r="D11" s="362">
        <v>182</v>
      </c>
      <c r="E11" s="363">
        <v>12</v>
      </c>
      <c r="F11" s="363">
        <v>12</v>
      </c>
      <c r="G11" s="363">
        <v>16</v>
      </c>
      <c r="H11" s="363">
        <v>57</v>
      </c>
      <c r="I11" s="363">
        <v>46</v>
      </c>
      <c r="J11" s="363">
        <v>8</v>
      </c>
      <c r="K11" s="363">
        <v>58</v>
      </c>
      <c r="L11" s="363">
        <v>18</v>
      </c>
      <c r="M11" s="364">
        <v>78</v>
      </c>
    </row>
    <row r="12" spans="1:13" ht="14.1" customHeight="1">
      <c r="B12" s="320" t="s">
        <v>65</v>
      </c>
      <c r="C12" s="361">
        <f>SUM(D12:M12)</f>
        <v>329</v>
      </c>
      <c r="D12" s="362">
        <v>133</v>
      </c>
      <c r="E12" s="363">
        <v>14</v>
      </c>
      <c r="F12" s="363">
        <v>0</v>
      </c>
      <c r="G12" s="363">
        <v>6</v>
      </c>
      <c r="H12" s="363">
        <v>7</v>
      </c>
      <c r="I12" s="363">
        <v>40</v>
      </c>
      <c r="J12" s="363">
        <v>8</v>
      </c>
      <c r="K12" s="363">
        <v>32</v>
      </c>
      <c r="L12" s="363">
        <v>13</v>
      </c>
      <c r="M12" s="364">
        <v>76</v>
      </c>
    </row>
    <row r="13" spans="1:13" ht="14.1" customHeight="1">
      <c r="B13" s="320" t="s">
        <v>66</v>
      </c>
      <c r="C13" s="361">
        <f>SUM(D13:M13)</f>
        <v>208</v>
      </c>
      <c r="D13" s="362">
        <v>125</v>
      </c>
      <c r="E13" s="363">
        <v>13</v>
      </c>
      <c r="F13" s="363">
        <v>0</v>
      </c>
      <c r="G13" s="363">
        <v>0</v>
      </c>
      <c r="H13" s="363">
        <v>6</v>
      </c>
      <c r="I13" s="363">
        <v>0</v>
      </c>
      <c r="J13" s="363">
        <v>6</v>
      </c>
      <c r="K13" s="363">
        <v>10</v>
      </c>
      <c r="L13" s="363">
        <v>8</v>
      </c>
      <c r="M13" s="364">
        <v>40</v>
      </c>
    </row>
    <row r="14" spans="1:13" ht="14.1" customHeight="1">
      <c r="B14" s="35" t="s">
        <v>67</v>
      </c>
      <c r="C14" s="361">
        <f>SUM(D14:M14)</f>
        <v>124</v>
      </c>
      <c r="D14" s="365">
        <v>82</v>
      </c>
      <c r="E14" s="366">
        <v>8</v>
      </c>
      <c r="F14" s="366">
        <v>0</v>
      </c>
      <c r="G14" s="366">
        <v>0</v>
      </c>
      <c r="H14" s="366">
        <v>3</v>
      </c>
      <c r="I14" s="366">
        <v>0</v>
      </c>
      <c r="J14" s="366">
        <v>2</v>
      </c>
      <c r="K14" s="366">
        <v>7</v>
      </c>
      <c r="L14" s="366">
        <v>4</v>
      </c>
      <c r="M14" s="367">
        <v>18</v>
      </c>
    </row>
    <row r="15" spans="1:13" ht="18" customHeight="1">
      <c r="B15" s="356" t="s">
        <v>567</v>
      </c>
      <c r="C15" s="357">
        <f t="shared" ref="C15:M15" si="2">SUM(C16:C19)</f>
        <v>1134</v>
      </c>
      <c r="D15" s="358">
        <f t="shared" si="2"/>
        <v>516</v>
      </c>
      <c r="E15" s="359">
        <f t="shared" si="2"/>
        <v>47</v>
      </c>
      <c r="F15" s="359">
        <f t="shared" si="2"/>
        <v>12</v>
      </c>
      <c r="G15" s="359">
        <f t="shared" si="2"/>
        <v>23</v>
      </c>
      <c r="H15" s="359">
        <f t="shared" si="2"/>
        <v>73</v>
      </c>
      <c r="I15" s="359">
        <f t="shared" si="2"/>
        <v>85</v>
      </c>
      <c r="J15" s="359">
        <f t="shared" si="2"/>
        <v>22</v>
      </c>
      <c r="K15" s="359">
        <f t="shared" si="2"/>
        <v>102</v>
      </c>
      <c r="L15" s="359">
        <f t="shared" si="2"/>
        <v>43</v>
      </c>
      <c r="M15" s="360">
        <f t="shared" si="2"/>
        <v>211</v>
      </c>
    </row>
    <row r="16" spans="1:13" ht="14.1" customHeight="1">
      <c r="B16" s="320" t="s">
        <v>64</v>
      </c>
      <c r="C16" s="361">
        <f>SUM(D16:M16)</f>
        <v>480</v>
      </c>
      <c r="D16" s="362">
        <v>181</v>
      </c>
      <c r="E16" s="363">
        <v>12</v>
      </c>
      <c r="F16" s="363">
        <v>12</v>
      </c>
      <c r="G16" s="363">
        <v>16</v>
      </c>
      <c r="H16" s="363">
        <v>57</v>
      </c>
      <c r="I16" s="363">
        <v>45</v>
      </c>
      <c r="J16" s="363">
        <v>7</v>
      </c>
      <c r="K16" s="363">
        <v>55</v>
      </c>
      <c r="L16" s="363">
        <v>17</v>
      </c>
      <c r="M16" s="364">
        <v>78</v>
      </c>
    </row>
    <row r="17" spans="2:13" ht="14.1" customHeight="1">
      <c r="B17" s="320" t="s">
        <v>65</v>
      </c>
      <c r="C17" s="361">
        <f>SUM(D17:M17)</f>
        <v>326</v>
      </c>
      <c r="D17" s="362">
        <v>131</v>
      </c>
      <c r="E17" s="363">
        <v>13</v>
      </c>
      <c r="F17" s="363">
        <v>0</v>
      </c>
      <c r="G17" s="363">
        <v>6</v>
      </c>
      <c r="H17" s="363">
        <v>7</v>
      </c>
      <c r="I17" s="363">
        <v>40</v>
      </c>
      <c r="J17" s="363">
        <v>8</v>
      </c>
      <c r="K17" s="363">
        <v>32</v>
      </c>
      <c r="L17" s="363">
        <v>14</v>
      </c>
      <c r="M17" s="364">
        <v>75</v>
      </c>
    </row>
    <row r="18" spans="2:13" ht="14.1" customHeight="1">
      <c r="B18" s="320" t="s">
        <v>66</v>
      </c>
      <c r="C18" s="361">
        <f>SUM(D18:M18)</f>
        <v>204</v>
      </c>
      <c r="D18" s="362">
        <v>123</v>
      </c>
      <c r="E18" s="363">
        <v>14</v>
      </c>
      <c r="F18" s="363">
        <v>0</v>
      </c>
      <c r="G18" s="363">
        <v>0</v>
      </c>
      <c r="H18" s="363">
        <v>5</v>
      </c>
      <c r="I18" s="363">
        <v>0</v>
      </c>
      <c r="J18" s="363">
        <v>5</v>
      </c>
      <c r="K18" s="363">
        <v>9</v>
      </c>
      <c r="L18" s="363">
        <v>8</v>
      </c>
      <c r="M18" s="364">
        <v>40</v>
      </c>
    </row>
    <row r="19" spans="2:13" ht="14.1" customHeight="1">
      <c r="B19" s="35" t="s">
        <v>67</v>
      </c>
      <c r="C19" s="361">
        <f>SUM(D19:M19)</f>
        <v>124</v>
      </c>
      <c r="D19" s="365">
        <v>81</v>
      </c>
      <c r="E19" s="366">
        <v>8</v>
      </c>
      <c r="F19" s="366">
        <v>0</v>
      </c>
      <c r="G19" s="366">
        <v>1</v>
      </c>
      <c r="H19" s="366">
        <v>4</v>
      </c>
      <c r="I19" s="366">
        <v>0</v>
      </c>
      <c r="J19" s="366">
        <v>2</v>
      </c>
      <c r="K19" s="366">
        <v>6</v>
      </c>
      <c r="L19" s="366">
        <v>4</v>
      </c>
      <c r="M19" s="367">
        <v>18</v>
      </c>
    </row>
    <row r="20" spans="2:13" ht="18" customHeight="1">
      <c r="B20" s="356" t="s">
        <v>568</v>
      </c>
      <c r="C20" s="357">
        <f t="shared" ref="C20:M20" si="3">SUM(C21:C24)</f>
        <v>1116</v>
      </c>
      <c r="D20" s="358">
        <f t="shared" si="3"/>
        <v>512</v>
      </c>
      <c r="E20" s="359">
        <f t="shared" si="3"/>
        <v>46</v>
      </c>
      <c r="F20" s="359">
        <f t="shared" si="3"/>
        <v>13</v>
      </c>
      <c r="G20" s="359">
        <f t="shared" si="3"/>
        <v>19</v>
      </c>
      <c r="H20" s="359">
        <f t="shared" si="3"/>
        <v>71</v>
      </c>
      <c r="I20" s="359">
        <f t="shared" si="3"/>
        <v>85</v>
      </c>
      <c r="J20" s="359">
        <f t="shared" si="3"/>
        <v>20</v>
      </c>
      <c r="K20" s="359">
        <f t="shared" si="3"/>
        <v>100</v>
      </c>
      <c r="L20" s="359">
        <f t="shared" si="3"/>
        <v>42</v>
      </c>
      <c r="M20" s="360">
        <f t="shared" si="3"/>
        <v>208</v>
      </c>
    </row>
    <row r="21" spans="2:13" ht="14.1" customHeight="1">
      <c r="B21" s="320" t="s">
        <v>64</v>
      </c>
      <c r="C21" s="361">
        <v>469</v>
      </c>
      <c r="D21" s="362">
        <v>177</v>
      </c>
      <c r="E21" s="363">
        <v>12</v>
      </c>
      <c r="F21" s="363">
        <v>13</v>
      </c>
      <c r="G21" s="363">
        <v>12</v>
      </c>
      <c r="H21" s="363">
        <v>55</v>
      </c>
      <c r="I21" s="363">
        <v>46</v>
      </c>
      <c r="J21" s="363">
        <v>7</v>
      </c>
      <c r="K21" s="363">
        <v>53</v>
      </c>
      <c r="L21" s="363">
        <v>18</v>
      </c>
      <c r="M21" s="364">
        <v>76</v>
      </c>
    </row>
    <row r="22" spans="2:13" ht="14.1" customHeight="1">
      <c r="B22" s="320" t="s">
        <v>65</v>
      </c>
      <c r="C22" s="361">
        <v>320</v>
      </c>
      <c r="D22" s="362">
        <v>132</v>
      </c>
      <c r="E22" s="363">
        <v>13</v>
      </c>
      <c r="F22" s="363">
        <v>0</v>
      </c>
      <c r="G22" s="363">
        <v>6</v>
      </c>
      <c r="H22" s="363">
        <v>7</v>
      </c>
      <c r="I22" s="363">
        <v>39</v>
      </c>
      <c r="J22" s="363">
        <v>7</v>
      </c>
      <c r="K22" s="363">
        <v>31</v>
      </c>
      <c r="L22" s="363">
        <v>12</v>
      </c>
      <c r="M22" s="364">
        <v>73</v>
      </c>
    </row>
    <row r="23" spans="2:13" ht="14.1" customHeight="1">
      <c r="B23" s="320" t="s">
        <v>66</v>
      </c>
      <c r="C23" s="361">
        <v>204</v>
      </c>
      <c r="D23" s="362">
        <v>122</v>
      </c>
      <c r="E23" s="363">
        <v>13</v>
      </c>
      <c r="F23" s="363">
        <v>0</v>
      </c>
      <c r="G23" s="363">
        <v>0</v>
      </c>
      <c r="H23" s="363">
        <v>5</v>
      </c>
      <c r="I23" s="363">
        <v>0</v>
      </c>
      <c r="J23" s="363">
        <v>4</v>
      </c>
      <c r="K23" s="363">
        <v>11</v>
      </c>
      <c r="L23" s="363">
        <v>8</v>
      </c>
      <c r="M23" s="364">
        <v>41</v>
      </c>
    </row>
    <row r="24" spans="2:13" ht="14.1" customHeight="1">
      <c r="B24" s="35" t="s">
        <v>67</v>
      </c>
      <c r="C24" s="368">
        <v>123</v>
      </c>
      <c r="D24" s="365">
        <v>81</v>
      </c>
      <c r="E24" s="366">
        <v>8</v>
      </c>
      <c r="F24" s="366">
        <v>0</v>
      </c>
      <c r="G24" s="366">
        <v>1</v>
      </c>
      <c r="H24" s="366">
        <v>4</v>
      </c>
      <c r="I24" s="366">
        <v>0</v>
      </c>
      <c r="J24" s="366">
        <v>2</v>
      </c>
      <c r="K24" s="366">
        <v>5</v>
      </c>
      <c r="L24" s="366">
        <v>4</v>
      </c>
      <c r="M24" s="367">
        <v>18</v>
      </c>
    </row>
    <row r="25" spans="2:13" ht="18" customHeight="1">
      <c r="B25" s="356" t="s">
        <v>569</v>
      </c>
      <c r="C25" s="357">
        <f t="shared" ref="C25:M25" si="4">SUM(C26:C29)</f>
        <v>1109</v>
      </c>
      <c r="D25" s="358">
        <f t="shared" si="4"/>
        <v>499</v>
      </c>
      <c r="E25" s="359">
        <f t="shared" si="4"/>
        <v>49</v>
      </c>
      <c r="F25" s="359">
        <f t="shared" si="4"/>
        <v>14</v>
      </c>
      <c r="G25" s="359">
        <f t="shared" si="4"/>
        <v>23</v>
      </c>
      <c r="H25" s="359">
        <f t="shared" si="4"/>
        <v>73</v>
      </c>
      <c r="I25" s="359">
        <f t="shared" si="4"/>
        <v>85</v>
      </c>
      <c r="J25" s="359">
        <f t="shared" si="4"/>
        <v>28</v>
      </c>
      <c r="K25" s="359">
        <f t="shared" si="4"/>
        <v>93</v>
      </c>
      <c r="L25" s="359">
        <f t="shared" si="4"/>
        <v>44</v>
      </c>
      <c r="M25" s="360">
        <f t="shared" si="4"/>
        <v>201</v>
      </c>
    </row>
    <row r="26" spans="2:13" ht="14.1" customHeight="1">
      <c r="B26" s="320" t="s">
        <v>64</v>
      </c>
      <c r="C26" s="361">
        <v>468</v>
      </c>
      <c r="D26" s="362">
        <v>178</v>
      </c>
      <c r="E26" s="363">
        <v>12</v>
      </c>
      <c r="F26" s="363">
        <v>14</v>
      </c>
      <c r="G26" s="363">
        <v>14</v>
      </c>
      <c r="H26" s="363">
        <v>57</v>
      </c>
      <c r="I26" s="363">
        <v>45</v>
      </c>
      <c r="J26" s="363">
        <v>7</v>
      </c>
      <c r="K26" s="363">
        <v>50</v>
      </c>
      <c r="L26" s="363">
        <v>14</v>
      </c>
      <c r="M26" s="364">
        <v>77</v>
      </c>
    </row>
    <row r="27" spans="2:13" ht="14.1" customHeight="1">
      <c r="B27" s="320" t="s">
        <v>65</v>
      </c>
      <c r="C27" s="361">
        <v>314</v>
      </c>
      <c r="D27" s="362">
        <v>130</v>
      </c>
      <c r="E27" s="363">
        <v>14</v>
      </c>
      <c r="F27" s="363">
        <v>0</v>
      </c>
      <c r="G27" s="363">
        <v>6</v>
      </c>
      <c r="H27" s="363">
        <v>7</v>
      </c>
      <c r="I27" s="363">
        <v>40</v>
      </c>
      <c r="J27" s="363">
        <v>7</v>
      </c>
      <c r="K27" s="363">
        <v>29</v>
      </c>
      <c r="L27" s="363">
        <v>17</v>
      </c>
      <c r="M27" s="364">
        <v>64</v>
      </c>
    </row>
    <row r="28" spans="2:13" ht="14.1" customHeight="1">
      <c r="B28" s="320" t="s">
        <v>66</v>
      </c>
      <c r="C28" s="361">
        <v>202</v>
      </c>
      <c r="D28" s="362">
        <v>112</v>
      </c>
      <c r="E28" s="363">
        <v>14</v>
      </c>
      <c r="F28" s="363">
        <v>0</v>
      </c>
      <c r="G28" s="363">
        <v>2</v>
      </c>
      <c r="H28" s="363">
        <v>5</v>
      </c>
      <c r="I28" s="363">
        <v>0</v>
      </c>
      <c r="J28" s="363">
        <v>11</v>
      </c>
      <c r="K28" s="363">
        <v>9</v>
      </c>
      <c r="L28" s="363">
        <v>8</v>
      </c>
      <c r="M28" s="364">
        <v>41</v>
      </c>
    </row>
    <row r="29" spans="2:13" ht="14.1" customHeight="1">
      <c r="B29" s="35" t="s">
        <v>67</v>
      </c>
      <c r="C29" s="368">
        <v>125</v>
      </c>
      <c r="D29" s="365">
        <v>79</v>
      </c>
      <c r="E29" s="366">
        <v>9</v>
      </c>
      <c r="F29" s="366">
        <v>0</v>
      </c>
      <c r="G29" s="366">
        <v>1</v>
      </c>
      <c r="H29" s="366">
        <v>4</v>
      </c>
      <c r="I29" s="366">
        <v>0</v>
      </c>
      <c r="J29" s="366">
        <v>3</v>
      </c>
      <c r="K29" s="366">
        <v>5</v>
      </c>
      <c r="L29" s="366">
        <v>5</v>
      </c>
      <c r="M29" s="367">
        <v>19</v>
      </c>
    </row>
    <row r="30" spans="2:13" s="36" customFormat="1" ht="18" customHeight="1">
      <c r="B30" s="356" t="s">
        <v>570</v>
      </c>
      <c r="C30" s="357">
        <f>SUM(C31:C34)</f>
        <v>1092</v>
      </c>
      <c r="D30" s="358">
        <f t="shared" ref="D30:M30" si="5">SUM(D31:D34)</f>
        <v>494</v>
      </c>
      <c r="E30" s="359">
        <f t="shared" si="5"/>
        <v>48</v>
      </c>
      <c r="F30" s="359">
        <f t="shared" si="5"/>
        <v>14</v>
      </c>
      <c r="G30" s="359">
        <f t="shared" si="5"/>
        <v>24</v>
      </c>
      <c r="H30" s="359">
        <f t="shared" si="5"/>
        <v>75</v>
      </c>
      <c r="I30" s="359">
        <f t="shared" si="5"/>
        <v>85</v>
      </c>
      <c r="J30" s="359">
        <f t="shared" si="5"/>
        <v>28</v>
      </c>
      <c r="K30" s="359">
        <f t="shared" si="5"/>
        <v>91</v>
      </c>
      <c r="L30" s="359">
        <f t="shared" si="5"/>
        <v>41</v>
      </c>
      <c r="M30" s="360">
        <f t="shared" si="5"/>
        <v>192</v>
      </c>
    </row>
    <row r="31" spans="2:13" ht="14.1" customHeight="1">
      <c r="B31" s="369" t="s">
        <v>64</v>
      </c>
      <c r="C31" s="370">
        <v>452</v>
      </c>
      <c r="D31" s="371">
        <v>171</v>
      </c>
      <c r="E31" s="372">
        <v>12</v>
      </c>
      <c r="F31" s="372">
        <v>14</v>
      </c>
      <c r="G31" s="372">
        <v>15</v>
      </c>
      <c r="H31" s="372">
        <v>59</v>
      </c>
      <c r="I31" s="372">
        <v>45</v>
      </c>
      <c r="J31" s="372">
        <v>7</v>
      </c>
      <c r="K31" s="372">
        <v>48</v>
      </c>
      <c r="L31" s="372">
        <v>11</v>
      </c>
      <c r="M31" s="373">
        <v>70</v>
      </c>
    </row>
    <row r="32" spans="2:13" ht="14.1" customHeight="1">
      <c r="B32" s="369" t="s">
        <v>65</v>
      </c>
      <c r="C32" s="370">
        <v>305</v>
      </c>
      <c r="D32" s="371">
        <v>125</v>
      </c>
      <c r="E32" s="372">
        <v>14</v>
      </c>
      <c r="F32" s="372">
        <v>0</v>
      </c>
      <c r="G32" s="372">
        <v>6</v>
      </c>
      <c r="H32" s="372">
        <v>7</v>
      </c>
      <c r="I32" s="372">
        <v>40</v>
      </c>
      <c r="J32" s="372">
        <v>7</v>
      </c>
      <c r="K32" s="372">
        <v>27</v>
      </c>
      <c r="L32" s="372">
        <v>17</v>
      </c>
      <c r="M32" s="373">
        <v>62</v>
      </c>
    </row>
    <row r="33" spans="2:13" ht="14.1" customHeight="1">
      <c r="B33" s="369" t="s">
        <v>66</v>
      </c>
      <c r="C33" s="370">
        <v>206</v>
      </c>
      <c r="D33" s="371">
        <v>114</v>
      </c>
      <c r="E33" s="372">
        <v>13</v>
      </c>
      <c r="F33" s="372">
        <v>0</v>
      </c>
      <c r="G33" s="372">
        <v>2</v>
      </c>
      <c r="H33" s="372">
        <v>5</v>
      </c>
      <c r="I33" s="372">
        <v>0</v>
      </c>
      <c r="J33" s="372">
        <v>11</v>
      </c>
      <c r="K33" s="372">
        <v>11</v>
      </c>
      <c r="L33" s="372">
        <v>8</v>
      </c>
      <c r="M33" s="373">
        <v>42</v>
      </c>
    </row>
    <row r="34" spans="2:13" ht="14.1" customHeight="1">
      <c r="B34" s="374" t="s">
        <v>67</v>
      </c>
      <c r="C34" s="375">
        <v>129</v>
      </c>
      <c r="D34" s="376">
        <v>84</v>
      </c>
      <c r="E34" s="377">
        <v>9</v>
      </c>
      <c r="F34" s="377">
        <v>0</v>
      </c>
      <c r="G34" s="377">
        <v>1</v>
      </c>
      <c r="H34" s="377">
        <v>4</v>
      </c>
      <c r="I34" s="377">
        <v>0</v>
      </c>
      <c r="J34" s="377">
        <v>3</v>
      </c>
      <c r="K34" s="377">
        <v>5</v>
      </c>
      <c r="L34" s="377">
        <v>5</v>
      </c>
      <c r="M34" s="378">
        <v>18</v>
      </c>
    </row>
    <row r="35" spans="2:13" s="36" customFormat="1" ht="18" customHeight="1">
      <c r="B35" s="379" t="s">
        <v>571</v>
      </c>
      <c r="C35" s="380">
        <v>978</v>
      </c>
      <c r="D35" s="381">
        <v>447</v>
      </c>
      <c r="E35" s="382">
        <v>50</v>
      </c>
      <c r="F35" s="382">
        <v>11</v>
      </c>
      <c r="G35" s="382">
        <v>26</v>
      </c>
      <c r="H35" s="382">
        <v>76</v>
      </c>
      <c r="I35" s="382">
        <v>0</v>
      </c>
      <c r="J35" s="382">
        <v>48</v>
      </c>
      <c r="K35" s="382">
        <v>108</v>
      </c>
      <c r="L35" s="382">
        <v>41</v>
      </c>
      <c r="M35" s="383">
        <v>171</v>
      </c>
    </row>
    <row r="36" spans="2:13" s="36" customFormat="1" ht="18" customHeight="1">
      <c r="B36" s="379" t="s">
        <v>572</v>
      </c>
      <c r="C36" s="380">
        <v>975</v>
      </c>
      <c r="D36" s="381">
        <v>446</v>
      </c>
      <c r="E36" s="382">
        <v>49</v>
      </c>
      <c r="F36" s="382">
        <v>11</v>
      </c>
      <c r="G36" s="382">
        <v>26</v>
      </c>
      <c r="H36" s="382">
        <v>77</v>
      </c>
      <c r="I36" s="382">
        <v>0</v>
      </c>
      <c r="J36" s="382">
        <v>43</v>
      </c>
      <c r="K36" s="382">
        <v>104</v>
      </c>
      <c r="L36" s="382">
        <v>40</v>
      </c>
      <c r="M36" s="383">
        <v>179</v>
      </c>
    </row>
    <row r="37" spans="2:13" s="36" customFormat="1" ht="18" customHeight="1">
      <c r="B37" s="379" t="s">
        <v>573</v>
      </c>
      <c r="C37" s="380">
        <f t="shared" ref="C37:C42" si="6">SUM(D37:M37)</f>
        <v>955</v>
      </c>
      <c r="D37" s="381">
        <v>436</v>
      </c>
      <c r="E37" s="382">
        <v>54</v>
      </c>
      <c r="F37" s="382">
        <v>10</v>
      </c>
      <c r="G37" s="382">
        <v>25</v>
      </c>
      <c r="H37" s="382">
        <v>84</v>
      </c>
      <c r="I37" s="382">
        <v>0</v>
      </c>
      <c r="J37" s="382">
        <v>32</v>
      </c>
      <c r="K37" s="382">
        <v>97</v>
      </c>
      <c r="L37" s="382">
        <v>37</v>
      </c>
      <c r="M37" s="383">
        <v>180</v>
      </c>
    </row>
    <row r="38" spans="2:13" s="36" customFormat="1" ht="18" customHeight="1">
      <c r="B38" s="379" t="s">
        <v>574</v>
      </c>
      <c r="C38" s="380">
        <f t="shared" si="6"/>
        <v>927</v>
      </c>
      <c r="D38" s="381">
        <v>416</v>
      </c>
      <c r="E38" s="382">
        <v>52</v>
      </c>
      <c r="F38" s="382">
        <v>11</v>
      </c>
      <c r="G38" s="382">
        <v>25</v>
      </c>
      <c r="H38" s="382">
        <v>84</v>
      </c>
      <c r="I38" s="382">
        <v>0</v>
      </c>
      <c r="J38" s="382">
        <v>32</v>
      </c>
      <c r="K38" s="382">
        <v>92</v>
      </c>
      <c r="L38" s="382">
        <v>35</v>
      </c>
      <c r="M38" s="383">
        <v>180</v>
      </c>
    </row>
    <row r="39" spans="2:13" s="36" customFormat="1" ht="18" customHeight="1">
      <c r="B39" s="379" t="s">
        <v>575</v>
      </c>
      <c r="C39" s="380">
        <f t="shared" si="6"/>
        <v>907</v>
      </c>
      <c r="D39" s="381">
        <v>403</v>
      </c>
      <c r="E39" s="382">
        <v>51</v>
      </c>
      <c r="F39" s="382">
        <v>11</v>
      </c>
      <c r="G39" s="382">
        <v>26</v>
      </c>
      <c r="H39" s="382">
        <v>84</v>
      </c>
      <c r="I39" s="382">
        <v>0</v>
      </c>
      <c r="J39" s="382">
        <v>31</v>
      </c>
      <c r="K39" s="382">
        <v>87</v>
      </c>
      <c r="L39" s="382">
        <v>35</v>
      </c>
      <c r="M39" s="383">
        <v>179</v>
      </c>
    </row>
    <row r="40" spans="2:13" s="36" customFormat="1" ht="18" customHeight="1">
      <c r="B40" s="379" t="s">
        <v>576</v>
      </c>
      <c r="C40" s="380">
        <f t="shared" si="6"/>
        <v>881</v>
      </c>
      <c r="D40" s="381">
        <v>385</v>
      </c>
      <c r="E40" s="382">
        <v>45</v>
      </c>
      <c r="F40" s="382">
        <v>11</v>
      </c>
      <c r="G40" s="382">
        <v>26</v>
      </c>
      <c r="H40" s="382">
        <v>90</v>
      </c>
      <c r="I40" s="382">
        <v>0</v>
      </c>
      <c r="J40" s="382">
        <v>31</v>
      </c>
      <c r="K40" s="382">
        <v>82</v>
      </c>
      <c r="L40" s="382">
        <v>31</v>
      </c>
      <c r="M40" s="383">
        <v>180</v>
      </c>
    </row>
    <row r="41" spans="2:13" s="36" customFormat="1" ht="18" customHeight="1">
      <c r="B41" s="379" t="s">
        <v>577</v>
      </c>
      <c r="C41" s="380">
        <f t="shared" si="6"/>
        <v>863</v>
      </c>
      <c r="D41" s="381">
        <v>378</v>
      </c>
      <c r="E41" s="382">
        <v>45</v>
      </c>
      <c r="F41" s="382">
        <v>12</v>
      </c>
      <c r="G41" s="382">
        <v>25</v>
      </c>
      <c r="H41" s="382">
        <v>86</v>
      </c>
      <c r="I41" s="382">
        <v>0</v>
      </c>
      <c r="J41" s="382">
        <v>30</v>
      </c>
      <c r="K41" s="382">
        <v>81</v>
      </c>
      <c r="L41" s="382">
        <v>27</v>
      </c>
      <c r="M41" s="383">
        <v>179</v>
      </c>
    </row>
    <row r="42" spans="2:13" s="36" customFormat="1" ht="18" customHeight="1">
      <c r="B42" s="379" t="s">
        <v>578</v>
      </c>
      <c r="C42" s="380">
        <f t="shared" si="6"/>
        <v>852</v>
      </c>
      <c r="D42" s="381">
        <v>372</v>
      </c>
      <c r="E42" s="382">
        <v>44</v>
      </c>
      <c r="F42" s="382">
        <v>13</v>
      </c>
      <c r="G42" s="382">
        <v>28</v>
      </c>
      <c r="H42" s="382">
        <v>82</v>
      </c>
      <c r="I42" s="382">
        <v>0</v>
      </c>
      <c r="J42" s="382">
        <v>30</v>
      </c>
      <c r="K42" s="382">
        <v>79</v>
      </c>
      <c r="L42" s="382">
        <v>27</v>
      </c>
      <c r="M42" s="383">
        <v>177</v>
      </c>
    </row>
    <row r="43" spans="2:13" s="36" customFormat="1" ht="18" customHeight="1">
      <c r="B43" s="379" t="s">
        <v>579</v>
      </c>
      <c r="C43" s="380">
        <f>SUM(D43:M43)</f>
        <v>835</v>
      </c>
      <c r="D43" s="381">
        <v>363</v>
      </c>
      <c r="E43" s="382">
        <v>45</v>
      </c>
      <c r="F43" s="382">
        <v>11</v>
      </c>
      <c r="G43" s="382">
        <v>29</v>
      </c>
      <c r="H43" s="382">
        <v>80</v>
      </c>
      <c r="I43" s="382">
        <v>0</v>
      </c>
      <c r="J43" s="382">
        <v>31</v>
      </c>
      <c r="K43" s="382">
        <v>74</v>
      </c>
      <c r="L43" s="382">
        <v>23</v>
      </c>
      <c r="M43" s="383">
        <v>179</v>
      </c>
    </row>
    <row r="44" spans="2:13" s="36" customFormat="1" ht="18" customHeight="1">
      <c r="B44" s="379" t="s">
        <v>580</v>
      </c>
      <c r="C44" s="380">
        <f>SUM(D44:M44)</f>
        <v>829</v>
      </c>
      <c r="D44" s="381">
        <v>379</v>
      </c>
      <c r="E44" s="382">
        <v>42</v>
      </c>
      <c r="F44" s="382">
        <v>11</v>
      </c>
      <c r="G44" s="382">
        <v>31</v>
      </c>
      <c r="H44" s="382">
        <v>78</v>
      </c>
      <c r="I44" s="382">
        <v>0</v>
      </c>
      <c r="J44" s="382">
        <v>20</v>
      </c>
      <c r="K44" s="382">
        <v>65</v>
      </c>
      <c r="L44" s="382">
        <v>13</v>
      </c>
      <c r="M44" s="383">
        <v>190</v>
      </c>
    </row>
    <row r="45" spans="2:13" s="36" customFormat="1" ht="18" customHeight="1">
      <c r="B45" s="379" t="s">
        <v>581</v>
      </c>
      <c r="C45" s="380">
        <f>SUM(D45:M45)</f>
        <v>820</v>
      </c>
      <c r="D45" s="381">
        <v>380</v>
      </c>
      <c r="E45" s="382">
        <v>42</v>
      </c>
      <c r="F45" s="382">
        <v>11</v>
      </c>
      <c r="G45" s="382">
        <v>33</v>
      </c>
      <c r="H45" s="382">
        <v>80</v>
      </c>
      <c r="I45" s="382">
        <v>0</v>
      </c>
      <c r="J45" s="382">
        <v>17</v>
      </c>
      <c r="K45" s="382">
        <v>58</v>
      </c>
      <c r="L45" s="382">
        <v>2</v>
      </c>
      <c r="M45" s="383">
        <v>197</v>
      </c>
    </row>
    <row r="46" spans="2:13" s="36" customFormat="1" ht="18" customHeight="1">
      <c r="B46" s="379" t="s">
        <v>582</v>
      </c>
      <c r="C46" s="380">
        <f>SUM(D46:M46)</f>
        <v>818</v>
      </c>
      <c r="D46" s="381">
        <v>378</v>
      </c>
      <c r="E46" s="382">
        <v>42</v>
      </c>
      <c r="F46" s="382">
        <v>11</v>
      </c>
      <c r="G46" s="382">
        <v>33</v>
      </c>
      <c r="H46" s="382">
        <v>81</v>
      </c>
      <c r="I46" s="382">
        <v>0</v>
      </c>
      <c r="J46" s="382">
        <v>16</v>
      </c>
      <c r="K46" s="382">
        <v>57</v>
      </c>
      <c r="L46" s="382">
        <v>2</v>
      </c>
      <c r="M46" s="383">
        <v>198</v>
      </c>
    </row>
    <row r="47" spans="2:13" ht="15" customHeight="1">
      <c r="B47" s="12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6" t="s">
        <v>583</v>
      </c>
    </row>
    <row r="48" spans="2:13" ht="15" customHeight="1"/>
  </sheetData>
  <mergeCells count="7">
    <mergeCell ref="M3:M4"/>
    <mergeCell ref="B3:B4"/>
    <mergeCell ref="C3:C4"/>
    <mergeCell ref="E3:E4"/>
    <mergeCell ref="I3:I4"/>
    <mergeCell ref="J3:J4"/>
    <mergeCell ref="L3:L4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T-1</vt:lpstr>
      <vt:lpstr>T-2</vt:lpstr>
      <vt:lpstr>T-3</vt:lpstr>
      <vt:lpstr>T-4</vt:lpstr>
      <vt:lpstr>T-5</vt:lpstr>
      <vt:lpstr>T-6</vt:lpstr>
      <vt:lpstr>T-7.8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'T-9'!Print_Area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2018-05-25T05:44:40Z</cp:lastPrinted>
  <dcterms:created xsi:type="dcterms:W3CDTF">2018-05-25T04:50:15Z</dcterms:created>
  <dcterms:modified xsi:type="dcterms:W3CDTF">2018-05-25T05:45:50Z</dcterms:modified>
</cp:coreProperties>
</file>