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S-1" sheetId="11" r:id="rId1"/>
    <sheet name="S-2-1" sheetId="8" r:id="rId2"/>
    <sheet name="S-2-2" sheetId="9" r:id="rId3"/>
    <sheet name="S-2-3" sheetId="10" r:id="rId4"/>
    <sheet name="S-3" sheetId="7" r:id="rId5"/>
    <sheet name="S-4" sheetId="6" r:id="rId6"/>
    <sheet name="S-5" sheetId="5" r:id="rId7"/>
    <sheet name="S-6" sheetId="4" r:id="rId8"/>
    <sheet name="Sheet1" sheetId="1" r:id="rId9"/>
  </sheets>
  <calcPr calcId="145621"/>
</workbook>
</file>

<file path=xl/calcChain.xml><?xml version="1.0" encoding="utf-8"?>
<calcChain xmlns="http://schemas.openxmlformats.org/spreadsheetml/2006/main">
  <c r="BB20" i="11" l="1"/>
  <c r="AW20" i="11"/>
  <c r="AR20" i="11"/>
  <c r="AM20" i="11"/>
  <c r="AH20" i="11"/>
  <c r="AC20" i="11"/>
  <c r="X20" i="11"/>
  <c r="S20" i="11"/>
  <c r="N20" i="11"/>
  <c r="BB19" i="11"/>
  <c r="AW19" i="11"/>
  <c r="AR19" i="11"/>
  <c r="AM19" i="11"/>
  <c r="AH19" i="11"/>
  <c r="AC19" i="11"/>
  <c r="X19" i="11"/>
  <c r="S19" i="11"/>
  <c r="N19" i="11"/>
  <c r="BB18" i="11"/>
  <c r="AW18" i="11"/>
  <c r="AR18" i="11"/>
  <c r="AM18" i="11"/>
  <c r="AH18" i="11"/>
  <c r="AC18" i="11"/>
  <c r="X18" i="11"/>
  <c r="S18" i="11"/>
  <c r="N18" i="11"/>
  <c r="BB17" i="11"/>
  <c r="AW17" i="11"/>
  <c r="AR17" i="11"/>
  <c r="AM17" i="11"/>
  <c r="AH17" i="11"/>
  <c r="AC17" i="11"/>
  <c r="X17" i="11"/>
  <c r="S17" i="11"/>
  <c r="N17" i="11"/>
  <c r="BB16" i="11"/>
  <c r="AW16" i="11"/>
  <c r="AR16" i="11"/>
  <c r="AM16" i="11"/>
  <c r="AH16" i="11"/>
  <c r="AC16" i="11"/>
  <c r="X16" i="11"/>
  <c r="S16" i="11"/>
  <c r="N16" i="11"/>
  <c r="BB15" i="11"/>
  <c r="AW15" i="11"/>
  <c r="AR15" i="11"/>
  <c r="AM15" i="11"/>
  <c r="AH15" i="11"/>
  <c r="AC15" i="11"/>
  <c r="X15" i="11"/>
  <c r="S15" i="11"/>
  <c r="N15" i="11"/>
  <c r="BB14" i="11"/>
  <c r="AW14" i="11"/>
  <c r="AR14" i="11"/>
  <c r="AM14" i="11"/>
  <c r="AH14" i="11"/>
  <c r="AC14" i="11"/>
  <c r="X14" i="11"/>
  <c r="S14" i="11"/>
  <c r="N14" i="11"/>
  <c r="BB13" i="11"/>
  <c r="AW13" i="11"/>
  <c r="AR13" i="11"/>
  <c r="AM13" i="11"/>
  <c r="AH13" i="11"/>
  <c r="AC13" i="11"/>
  <c r="X13" i="11"/>
  <c r="S13" i="11"/>
  <c r="N13" i="11"/>
  <c r="BB12" i="11"/>
  <c r="AW12" i="11"/>
  <c r="AR12" i="11"/>
  <c r="AM12" i="11"/>
  <c r="AH12" i="11"/>
  <c r="AC12" i="11"/>
  <c r="X12" i="11"/>
  <c r="S12" i="11"/>
  <c r="N12" i="11"/>
  <c r="BB11" i="11"/>
  <c r="AW11" i="11"/>
  <c r="AR11" i="11"/>
  <c r="AM11" i="11"/>
  <c r="AH11" i="11"/>
  <c r="AC11" i="11"/>
  <c r="X11" i="11"/>
  <c r="S11" i="11"/>
  <c r="N11" i="11"/>
  <c r="BB10" i="11"/>
  <c r="AW10" i="11"/>
  <c r="AR10" i="11"/>
  <c r="AM10" i="11"/>
  <c r="AH10" i="11"/>
  <c r="AC10" i="11"/>
  <c r="X10" i="11"/>
  <c r="S10" i="11"/>
  <c r="N10" i="11"/>
  <c r="BB9" i="11"/>
  <c r="AW9" i="11"/>
  <c r="AR9" i="11"/>
  <c r="AM9" i="11"/>
  <c r="AH9" i="11"/>
  <c r="AC9" i="11"/>
  <c r="X9" i="11"/>
  <c r="S9" i="11"/>
  <c r="N9" i="11"/>
  <c r="BB8" i="11"/>
  <c r="AW8" i="11"/>
  <c r="AR8" i="11"/>
  <c r="AM8" i="11"/>
  <c r="AH8" i="11"/>
  <c r="AC8" i="11"/>
  <c r="X8" i="11"/>
  <c r="S8" i="11"/>
  <c r="N8" i="11"/>
  <c r="BB7" i="11"/>
  <c r="AW7" i="11"/>
  <c r="AR7" i="11"/>
  <c r="AM7" i="11"/>
  <c r="AH7" i="11"/>
  <c r="AC7" i="11"/>
  <c r="X7" i="11"/>
  <c r="S7" i="11"/>
  <c r="N7" i="11"/>
  <c r="BB6" i="11"/>
  <c r="AW6" i="11"/>
  <c r="AR6" i="11"/>
  <c r="AM6" i="11"/>
  <c r="AH6" i="11"/>
  <c r="AC6" i="11"/>
  <c r="X6" i="11"/>
  <c r="S6" i="11"/>
  <c r="N6" i="11"/>
  <c r="BB5" i="11"/>
  <c r="AW5" i="11"/>
  <c r="AR5" i="11"/>
  <c r="AM5" i="11"/>
  <c r="AH5" i="11"/>
  <c r="AC5" i="11"/>
  <c r="X5" i="11"/>
  <c r="S5" i="11"/>
  <c r="N5" i="11"/>
  <c r="J48" i="10"/>
  <c r="J46" i="10"/>
  <c r="J43" i="10"/>
  <c r="J40" i="10"/>
  <c r="J36" i="10"/>
  <c r="J31" i="10"/>
  <c r="J5" i="9"/>
  <c r="K44" i="8"/>
  <c r="K43" i="8"/>
  <c r="K42" i="8"/>
  <c r="K40" i="8"/>
  <c r="K39" i="8"/>
  <c r="K34" i="8"/>
  <c r="K32" i="8"/>
  <c r="K31" i="8"/>
  <c r="K29" i="8"/>
  <c r="K28" i="8"/>
  <c r="K27" i="8"/>
  <c r="K25" i="8"/>
  <c r="K23" i="8"/>
  <c r="K22" i="8"/>
  <c r="K21" i="8"/>
  <c r="K20" i="8"/>
  <c r="K19" i="8"/>
  <c r="K18" i="8"/>
  <c r="K17" i="8"/>
  <c r="K16" i="8"/>
  <c r="K15" i="8"/>
  <c r="K14" i="8"/>
  <c r="K13" i="8"/>
  <c r="K12" i="8"/>
  <c r="K10" i="8"/>
  <c r="K9" i="8"/>
  <c r="K8" i="8"/>
  <c r="K7" i="8"/>
  <c r="J7" i="8"/>
  <c r="I7" i="8"/>
  <c r="H7" i="8"/>
  <c r="G7" i="8"/>
  <c r="H316" i="7"/>
  <c r="H313" i="7"/>
  <c r="H312" i="7"/>
  <c r="H311" i="7"/>
  <c r="J310" i="7"/>
  <c r="H310" i="7"/>
  <c r="G310" i="7"/>
  <c r="F310" i="7"/>
  <c r="E310" i="7"/>
  <c r="H306" i="7"/>
  <c r="H305" i="7"/>
  <c r="H304" i="7"/>
  <c r="J303" i="7"/>
  <c r="H303" i="7"/>
  <c r="G303" i="7"/>
  <c r="F303" i="7"/>
  <c r="E303" i="7"/>
  <c r="H301" i="7"/>
  <c r="H299" i="7" s="1"/>
  <c r="H300" i="7"/>
  <c r="J299" i="7"/>
  <c r="G299" i="7"/>
  <c r="F299" i="7"/>
  <c r="E299" i="7"/>
  <c r="H293" i="7"/>
  <c r="H292" i="7" s="1"/>
  <c r="J292" i="7"/>
  <c r="G292" i="7"/>
  <c r="F292" i="7"/>
  <c r="E292" i="7"/>
  <c r="E291" i="7" s="1"/>
  <c r="J291" i="7"/>
  <c r="I291" i="7"/>
  <c r="G291" i="7"/>
  <c r="F291" i="7"/>
  <c r="J283" i="7"/>
  <c r="H283" i="7"/>
  <c r="G283" i="7"/>
  <c r="F283" i="7"/>
  <c r="E283" i="7"/>
  <c r="J276" i="7"/>
  <c r="H276" i="7"/>
  <c r="G276" i="7"/>
  <c r="F276" i="7"/>
  <c r="E276" i="7"/>
  <c r="J272" i="7"/>
  <c r="J264" i="7" s="1"/>
  <c r="H272" i="7"/>
  <c r="G272" i="7"/>
  <c r="F272" i="7"/>
  <c r="E272" i="7"/>
  <c r="J265" i="7"/>
  <c r="H265" i="7"/>
  <c r="G265" i="7"/>
  <c r="G264" i="7" s="1"/>
  <c r="F265" i="7"/>
  <c r="F264" i="7" s="1"/>
  <c r="E265" i="7"/>
  <c r="I264" i="7"/>
  <c r="H264" i="7"/>
  <c r="E264" i="7"/>
  <c r="J256" i="7"/>
  <c r="I256" i="7"/>
  <c r="H256" i="7"/>
  <c r="G256" i="7"/>
  <c r="F256" i="7"/>
  <c r="E256" i="7"/>
  <c r="J249" i="7"/>
  <c r="I249" i="7"/>
  <c r="H249" i="7"/>
  <c r="G249" i="7"/>
  <c r="F249" i="7"/>
  <c r="E249" i="7"/>
  <c r="J245" i="7"/>
  <c r="I245" i="7"/>
  <c r="H245" i="7"/>
  <c r="G245" i="7"/>
  <c r="F245" i="7"/>
  <c r="E245" i="7"/>
  <c r="J238" i="7"/>
  <c r="I238" i="7"/>
  <c r="I237" i="7" s="1"/>
  <c r="H238" i="7"/>
  <c r="H237" i="7" s="1"/>
  <c r="G238" i="7"/>
  <c r="F238" i="7"/>
  <c r="E238" i="7"/>
  <c r="E237" i="7" s="1"/>
  <c r="J237" i="7"/>
  <c r="G237" i="7"/>
  <c r="F237" i="7"/>
  <c r="J229" i="7"/>
  <c r="H229" i="7"/>
  <c r="G229" i="7"/>
  <c r="F229" i="7"/>
  <c r="E229" i="7"/>
  <c r="J222" i="7"/>
  <c r="H222" i="7"/>
  <c r="G222" i="7"/>
  <c r="F222" i="7"/>
  <c r="E222" i="7"/>
  <c r="J218" i="7"/>
  <c r="J210" i="7" s="1"/>
  <c r="H218" i="7"/>
  <c r="G218" i="7"/>
  <c r="F218" i="7"/>
  <c r="E218" i="7"/>
  <c r="J211" i="7"/>
  <c r="H211" i="7"/>
  <c r="G211" i="7"/>
  <c r="G210" i="7" s="1"/>
  <c r="F211" i="7"/>
  <c r="F210" i="7" s="1"/>
  <c r="E211" i="7"/>
  <c r="I210" i="7"/>
  <c r="H210" i="7"/>
  <c r="E210" i="7"/>
  <c r="J202" i="7"/>
  <c r="H202" i="7"/>
  <c r="G202" i="7"/>
  <c r="F202" i="7"/>
  <c r="E202" i="7"/>
  <c r="J195" i="7"/>
  <c r="H195" i="7"/>
  <c r="G195" i="7"/>
  <c r="F195" i="7"/>
  <c r="E195" i="7"/>
  <c r="J191" i="7"/>
  <c r="H191" i="7"/>
  <c r="G191" i="7"/>
  <c r="F191" i="7"/>
  <c r="E191" i="7"/>
  <c r="J184" i="7"/>
  <c r="J183" i="7" s="1"/>
  <c r="H184" i="7"/>
  <c r="H183" i="7" s="1"/>
  <c r="G184" i="7"/>
  <c r="F184" i="7"/>
  <c r="E184" i="7"/>
  <c r="E183" i="7" s="1"/>
  <c r="I183" i="7"/>
  <c r="G183" i="7"/>
  <c r="F183" i="7"/>
  <c r="J175" i="7"/>
  <c r="H175" i="7"/>
  <c r="G175" i="7"/>
  <c r="F175" i="7"/>
  <c r="E175" i="7"/>
  <c r="J168" i="7"/>
  <c r="H168" i="7"/>
  <c r="G168" i="7"/>
  <c r="F168" i="7"/>
  <c r="E168" i="7"/>
  <c r="J164" i="7"/>
  <c r="J156" i="7" s="1"/>
  <c r="H164" i="7"/>
  <c r="G164" i="7"/>
  <c r="F164" i="7"/>
  <c r="E164" i="7"/>
  <c r="J157" i="7"/>
  <c r="H157" i="7"/>
  <c r="G157" i="7"/>
  <c r="G156" i="7" s="1"/>
  <c r="F157" i="7"/>
  <c r="F156" i="7" s="1"/>
  <c r="E157" i="7"/>
  <c r="I156" i="7"/>
  <c r="H156" i="7"/>
  <c r="E156" i="7"/>
  <c r="J148" i="7"/>
  <c r="H148" i="7"/>
  <c r="G148" i="7"/>
  <c r="F148" i="7"/>
  <c r="F129" i="7" s="1"/>
  <c r="E148" i="7"/>
  <c r="J141" i="7"/>
  <c r="H141" i="7"/>
  <c r="G141" i="7"/>
  <c r="F141" i="7"/>
  <c r="E141" i="7"/>
  <c r="J137" i="7"/>
  <c r="H137" i="7"/>
  <c r="G137" i="7"/>
  <c r="F137" i="7"/>
  <c r="E137" i="7"/>
  <c r="J130" i="7"/>
  <c r="J129" i="7" s="1"/>
  <c r="H130" i="7"/>
  <c r="H129" i="7" s="1"/>
  <c r="G130" i="7"/>
  <c r="F130" i="7"/>
  <c r="E130" i="7"/>
  <c r="E129" i="7" s="1"/>
  <c r="I129" i="7"/>
  <c r="G129" i="7"/>
  <c r="J121" i="7"/>
  <c r="H121" i="7"/>
  <c r="G121" i="7"/>
  <c r="F121" i="7"/>
  <c r="E121" i="7"/>
  <c r="J114" i="7"/>
  <c r="H114" i="7"/>
  <c r="G114" i="7"/>
  <c r="F114" i="7"/>
  <c r="E114" i="7"/>
  <c r="J110" i="7"/>
  <c r="J102" i="7" s="1"/>
  <c r="H110" i="7"/>
  <c r="G110" i="7"/>
  <c r="F110" i="7"/>
  <c r="E110" i="7"/>
  <c r="J103" i="7"/>
  <c r="H103" i="7"/>
  <c r="G103" i="7"/>
  <c r="G102" i="7" s="1"/>
  <c r="F103" i="7"/>
  <c r="F102" i="7" s="1"/>
  <c r="E103" i="7"/>
  <c r="I102" i="7"/>
  <c r="H102" i="7"/>
  <c r="E102" i="7"/>
  <c r="J94" i="7"/>
  <c r="H94" i="7"/>
  <c r="G94" i="7"/>
  <c r="F94" i="7"/>
  <c r="E94" i="7"/>
  <c r="J87" i="7"/>
  <c r="H87" i="7"/>
  <c r="G87" i="7"/>
  <c r="F87" i="7"/>
  <c r="E87" i="7"/>
  <c r="J83" i="7"/>
  <c r="H83" i="7"/>
  <c r="G83" i="7"/>
  <c r="F83" i="7"/>
  <c r="E83" i="7"/>
  <c r="J76" i="7"/>
  <c r="J75" i="7" s="1"/>
  <c r="H76" i="7"/>
  <c r="H75" i="7" s="1"/>
  <c r="G76" i="7"/>
  <c r="F76" i="7"/>
  <c r="E76" i="7"/>
  <c r="E75" i="7" s="1"/>
  <c r="I75" i="7"/>
  <c r="G75" i="7"/>
  <c r="F75" i="7"/>
  <c r="J16" i="7"/>
  <c r="H16" i="7"/>
  <c r="G16" i="7"/>
  <c r="F16" i="7"/>
  <c r="E16" i="7"/>
  <c r="J11" i="7"/>
  <c r="I11" i="7"/>
  <c r="H11" i="7"/>
  <c r="G11" i="7"/>
  <c r="F11" i="7"/>
  <c r="E11" i="7"/>
  <c r="J6" i="7"/>
  <c r="I6" i="7"/>
  <c r="H6" i="7"/>
  <c r="G6" i="7"/>
  <c r="F6" i="7"/>
  <c r="E6" i="7"/>
  <c r="J98" i="6"/>
  <c r="I98" i="6"/>
  <c r="H98" i="6"/>
  <c r="G98" i="6"/>
  <c r="F98" i="6"/>
  <c r="E98" i="6"/>
  <c r="J92" i="6"/>
  <c r="I92" i="6"/>
  <c r="H92" i="6"/>
  <c r="G92" i="6"/>
  <c r="F92" i="6"/>
  <c r="E92" i="6"/>
  <c r="J87" i="6"/>
  <c r="J86" i="6"/>
  <c r="I86" i="6"/>
  <c r="H86" i="6"/>
  <c r="G86" i="6"/>
  <c r="F86" i="6"/>
  <c r="E86" i="6"/>
  <c r="J81" i="6"/>
  <c r="J80" i="6"/>
  <c r="I80" i="6"/>
  <c r="H80" i="6"/>
  <c r="G80" i="6"/>
  <c r="F80" i="6"/>
  <c r="E80" i="6"/>
  <c r="J75" i="6"/>
  <c r="J74" i="6" s="1"/>
  <c r="I74" i="6"/>
  <c r="H74" i="6"/>
  <c r="G74" i="6"/>
  <c r="F74" i="6"/>
  <c r="E74" i="6"/>
  <c r="J70" i="6"/>
  <c r="J65" i="6"/>
  <c r="J59" i="6" s="1"/>
  <c r="J60" i="6"/>
  <c r="I59" i="6"/>
  <c r="H59" i="6"/>
  <c r="G59" i="6"/>
  <c r="F59" i="6"/>
  <c r="E59" i="6"/>
  <c r="J55" i="6"/>
  <c r="J44" i="6" s="1"/>
  <c r="J50" i="6"/>
  <c r="J45" i="6"/>
  <c r="I44" i="6"/>
  <c r="H44" i="6"/>
  <c r="G44" i="6"/>
  <c r="F44" i="6"/>
  <c r="E44" i="6"/>
  <c r="J40" i="6"/>
  <c r="J35" i="6"/>
  <c r="J30" i="6"/>
  <c r="J29" i="6"/>
  <c r="I29" i="6"/>
  <c r="H29" i="6"/>
  <c r="G29" i="6"/>
  <c r="F29" i="6"/>
  <c r="E29" i="6"/>
  <c r="J25" i="6"/>
  <c r="J20" i="6"/>
  <c r="J15" i="6"/>
  <c r="J14" i="6" s="1"/>
  <c r="I14" i="6"/>
  <c r="H14" i="6"/>
  <c r="G14" i="6"/>
  <c r="F14" i="6"/>
  <c r="E14" i="6"/>
  <c r="J10" i="6"/>
  <c r="I10" i="6"/>
  <c r="H10" i="6"/>
  <c r="G10" i="6"/>
  <c r="F10" i="6"/>
  <c r="E10" i="6"/>
  <c r="G37" i="5"/>
  <c r="G41" i="4"/>
  <c r="F41" i="4"/>
  <c r="E41" i="4"/>
  <c r="G40" i="4"/>
  <c r="F40" i="4"/>
  <c r="E40" i="4"/>
  <c r="G37" i="4"/>
  <c r="F37" i="4" s="1"/>
  <c r="E37" i="4" s="1"/>
  <c r="G36" i="4"/>
  <c r="F36" i="4"/>
  <c r="E36" i="4" s="1"/>
  <c r="J25" i="4"/>
  <c r="I25" i="4"/>
  <c r="I30" i="4" s="1"/>
  <c r="F25" i="4"/>
  <c r="M20" i="4"/>
  <c r="I20" i="4"/>
  <c r="E20" i="4"/>
  <c r="M15" i="4"/>
  <c r="L15" i="4"/>
  <c r="L20" i="4" s="1"/>
  <c r="K15" i="4"/>
  <c r="K20" i="4" s="1"/>
  <c r="J15" i="4"/>
  <c r="J20" i="4" s="1"/>
  <c r="J30" i="4" s="1"/>
  <c r="I15" i="4"/>
  <c r="H15" i="4"/>
  <c r="H20" i="4" s="1"/>
  <c r="G15" i="4"/>
  <c r="G20" i="4" s="1"/>
  <c r="F15" i="4"/>
  <c r="F20" i="4" s="1"/>
  <c r="E15" i="4"/>
  <c r="M10" i="4"/>
  <c r="L10" i="4"/>
  <c r="L25" i="4" s="1"/>
  <c r="L30" i="4" s="1"/>
  <c r="K10" i="4"/>
  <c r="K25" i="4" s="1"/>
  <c r="K30" i="4" s="1"/>
  <c r="J10" i="4"/>
  <c r="I10" i="4"/>
  <c r="H10" i="4"/>
  <c r="H25" i="4" s="1"/>
  <c r="H30" i="4" s="1"/>
  <c r="G10" i="4"/>
  <c r="G25" i="4" s="1"/>
  <c r="G30" i="4" s="1"/>
  <c r="F10" i="4"/>
  <c r="E10" i="4"/>
  <c r="H291" i="7" l="1"/>
  <c r="F30" i="4"/>
</calcChain>
</file>

<file path=xl/sharedStrings.xml><?xml version="1.0" encoding="utf-8"?>
<sst xmlns="http://schemas.openxmlformats.org/spreadsheetml/2006/main" count="1365" uniqueCount="593">
  <si>
    <t>S-6．一般世帯住居の状況</t>
    <rPh sb="4" eb="6">
      <t>イッパン</t>
    </rPh>
    <rPh sb="6" eb="8">
      <t>セタイ</t>
    </rPh>
    <rPh sb="8" eb="10">
      <t>ジュウキョ</t>
    </rPh>
    <rPh sb="11" eb="13">
      <t>ジョウキョウ</t>
    </rPh>
    <phoneticPr fontId="4"/>
  </si>
  <si>
    <t>各年10月1日現在</t>
    <rPh sb="0" eb="1">
      <t>カク</t>
    </rPh>
    <rPh sb="1" eb="2">
      <t>トシ</t>
    </rPh>
    <rPh sb="2" eb="3">
      <t>ヘイネン</t>
    </rPh>
    <rPh sb="4" eb="5">
      <t>ガツ</t>
    </rPh>
    <rPh sb="6" eb="7">
      <t>ニチ</t>
    </rPh>
    <rPh sb="7" eb="9">
      <t>ゲンザイ</t>
    </rPh>
    <phoneticPr fontId="4"/>
  </si>
  <si>
    <t>　　住居の種類</t>
    <rPh sb="2" eb="4">
      <t>ジュウキョ</t>
    </rPh>
    <rPh sb="5" eb="7">
      <t>シュルイ</t>
    </rPh>
    <phoneticPr fontId="4"/>
  </si>
  <si>
    <t>一般世帯</t>
    <phoneticPr fontId="4"/>
  </si>
  <si>
    <t>計</t>
    <rPh sb="0" eb="1">
      <t>ケイ</t>
    </rPh>
    <phoneticPr fontId="4"/>
  </si>
  <si>
    <t>住宅に住む一般世帯</t>
    <phoneticPr fontId="4"/>
  </si>
  <si>
    <t>主世帯</t>
    <phoneticPr fontId="4"/>
  </si>
  <si>
    <t>間借り</t>
    <rPh sb="0" eb="1">
      <t>マ</t>
    </rPh>
    <rPh sb="1" eb="2">
      <t>カ</t>
    </rPh>
    <phoneticPr fontId="9"/>
  </si>
  <si>
    <t>住宅以外</t>
  </si>
  <si>
    <t>　　　所有の区分</t>
    <rPh sb="3" eb="5">
      <t>ショユウ</t>
    </rPh>
    <rPh sb="6" eb="8">
      <t>クブン</t>
    </rPh>
    <phoneticPr fontId="4"/>
  </si>
  <si>
    <t>公営</t>
    <rPh sb="0" eb="2">
      <t>コウエイ</t>
    </rPh>
    <phoneticPr fontId="9"/>
  </si>
  <si>
    <t>民営の</t>
  </si>
  <si>
    <t>に住む</t>
  </si>
  <si>
    <t>持ち家</t>
    <phoneticPr fontId="9"/>
  </si>
  <si>
    <t>都市機構</t>
    <rPh sb="0" eb="2">
      <t>トシ</t>
    </rPh>
    <rPh sb="2" eb="4">
      <t>キコウ</t>
    </rPh>
    <phoneticPr fontId="9"/>
  </si>
  <si>
    <t>給与住宅</t>
    <phoneticPr fontId="9"/>
  </si>
  <si>
    <t>一般世帯</t>
  </si>
  <si>
    <t>公社の借家</t>
    <phoneticPr fontId="9"/>
  </si>
  <si>
    <t>借　家</t>
    <phoneticPr fontId="9"/>
  </si>
  <si>
    <t>　平成17年</t>
    <rPh sb="1" eb="3">
      <t>ヘイセイ</t>
    </rPh>
    <rPh sb="5" eb="6">
      <t>ネン</t>
    </rPh>
    <phoneticPr fontId="4"/>
  </si>
  <si>
    <t xml:space="preserve">
</t>
    <phoneticPr fontId="9"/>
  </si>
  <si>
    <t>計</t>
    <rPh sb="0" eb="1">
      <t>ケイ</t>
    </rPh>
    <phoneticPr fontId="9"/>
  </si>
  <si>
    <t>世帯数</t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</si>
  <si>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</si>
  <si>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</si>
  <si>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（世帯）</t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</si>
  <si>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</si>
  <si>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</si>
  <si>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 xml:space="preserve">
（人）</t>
    <rPh sb="3" eb="4">
      <t>ヒト</t>
    </rPh>
    <phoneticPr fontId="9"/>
  </si>
  <si>
    <t>世帯</t>
  </si>
  <si>
    <t>人員数</t>
  </si>
  <si>
    <t>（人）</t>
    <rPh sb="1" eb="2">
      <t>ヒト</t>
    </rPh>
    <phoneticPr fontId="4"/>
  </si>
  <si>
    <t>1世帯当たり</t>
  </si>
  <si>
    <t>延べ面積</t>
  </si>
  <si>
    <t>（㎡）</t>
    <phoneticPr fontId="4"/>
  </si>
  <si>
    <t>1人当たり</t>
  </si>
  <si>
    <t>　平成22年</t>
    <rPh sb="1" eb="3">
      <t>ヘイセイ</t>
    </rPh>
    <rPh sb="5" eb="6">
      <t>ネン</t>
    </rPh>
    <phoneticPr fontId="4"/>
  </si>
  <si>
    <t>世　帯　数　（世帯）</t>
    <rPh sb="7" eb="9">
      <t>セタイ</t>
    </rPh>
    <phoneticPr fontId="9"/>
  </si>
  <si>
    <t>世　帯　人　員　数(人）</t>
    <rPh sb="0" eb="1">
      <t>ヨ</t>
    </rPh>
    <rPh sb="2" eb="3">
      <t>オビ</t>
    </rPh>
    <rPh sb="4" eb="5">
      <t>ヒト</t>
    </rPh>
    <rPh sb="6" eb="7">
      <t>イン</t>
    </rPh>
    <rPh sb="8" eb="9">
      <t>スウ</t>
    </rPh>
    <rPh sb="10" eb="11">
      <t>ニン</t>
    </rPh>
    <phoneticPr fontId="9"/>
  </si>
  <si>
    <t>1世帯当たり人員数(人）</t>
    <rPh sb="6" eb="8">
      <t>ジンイン</t>
    </rPh>
    <rPh sb="8" eb="9">
      <t>スウ</t>
    </rPh>
    <rPh sb="10" eb="11">
      <t>ニン</t>
    </rPh>
    <phoneticPr fontId="4"/>
  </si>
  <si>
    <t>　平成27年</t>
    <rPh sb="1" eb="3">
      <t>ヘイセイ</t>
    </rPh>
    <rPh sb="5" eb="6">
      <t>ネン</t>
    </rPh>
    <phoneticPr fontId="4"/>
  </si>
  <si>
    <t>出典：国勢調査報告書</t>
    <rPh sb="3" eb="5">
      <t>コクセイ</t>
    </rPh>
    <rPh sb="5" eb="7">
      <t>チョウサ</t>
    </rPh>
    <rPh sb="7" eb="10">
      <t>ホウコクショ</t>
    </rPh>
    <phoneticPr fontId="4"/>
  </si>
  <si>
    <t>S-5．公営住宅の状況</t>
    <rPh sb="4" eb="6">
      <t>コウエイ</t>
    </rPh>
    <rPh sb="6" eb="8">
      <t>ジュウタク</t>
    </rPh>
    <rPh sb="9" eb="11">
      <t>ジョウキョウ</t>
    </rPh>
    <phoneticPr fontId="4"/>
  </si>
  <si>
    <t>平成28年4月1日現在</t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</si>
  <si>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種別</t>
    <rPh sb="0" eb="2">
      <t>シュベツ</t>
    </rPh>
    <phoneticPr fontId="4"/>
  </si>
  <si>
    <t>団地名</t>
    <rPh sb="0" eb="1">
      <t>ダン</t>
    </rPh>
    <rPh sb="1" eb="3">
      <t>チメイ</t>
    </rPh>
    <phoneticPr fontId="4"/>
  </si>
  <si>
    <t>建築年次</t>
    <rPh sb="0" eb="2">
      <t>ケンチク</t>
    </rPh>
    <rPh sb="2" eb="4">
      <t>ネンジ</t>
    </rPh>
    <phoneticPr fontId="4"/>
  </si>
  <si>
    <t>構造</t>
    <rPh sb="0" eb="2">
      <t>コウゾウ</t>
    </rPh>
    <phoneticPr fontId="4"/>
  </si>
  <si>
    <t>管理戸数</t>
    <rPh sb="0" eb="2">
      <t>カンリ</t>
    </rPh>
    <rPh sb="2" eb="4">
      <t>コスウ</t>
    </rPh>
    <phoneticPr fontId="4"/>
  </si>
  <si>
    <t>所在地</t>
    <rPh sb="0" eb="3">
      <t>ショザイチ</t>
    </rPh>
    <phoneticPr fontId="4"/>
  </si>
  <si>
    <t>備考</t>
    <rPh sb="0" eb="2">
      <t>ビコウ</t>
    </rPh>
    <phoneticPr fontId="4"/>
  </si>
  <si>
    <t>公営住宅</t>
    <rPh sb="0" eb="2">
      <t>コウエイ</t>
    </rPh>
    <rPh sb="2" eb="4">
      <t>ジュウタク</t>
    </rPh>
    <phoneticPr fontId="4"/>
  </si>
  <si>
    <t>立田団地</t>
    <rPh sb="0" eb="2">
      <t>タッタ</t>
    </rPh>
    <rPh sb="2" eb="4">
      <t>ダンチ</t>
    </rPh>
    <phoneticPr fontId="4"/>
  </si>
  <si>
    <t>1号棟</t>
    <rPh sb="1" eb="3">
      <t>ゴウトウ</t>
    </rPh>
    <phoneticPr fontId="4"/>
  </si>
  <si>
    <t>S50</t>
    <phoneticPr fontId="4"/>
  </si>
  <si>
    <t>中層耐火4階建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</si>
  <si>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緑ヶ丘二丁目5</t>
    <rPh sb="0" eb="3">
      <t>ミドリガオカ</t>
    </rPh>
    <rPh sb="3" eb="6">
      <t>２チョウメ</t>
    </rPh>
    <phoneticPr fontId="4"/>
  </si>
  <si>
    <t>H17耐震改修済</t>
    <rPh sb="3" eb="5">
      <t>タイシン</t>
    </rPh>
    <rPh sb="5" eb="7">
      <t>カイシュウ</t>
    </rPh>
    <rPh sb="7" eb="8">
      <t>ス</t>
    </rPh>
    <phoneticPr fontId="4"/>
  </si>
  <si>
    <t>2号棟</t>
    <rPh sb="1" eb="3">
      <t>ゴウトウ</t>
    </rPh>
    <phoneticPr fontId="4"/>
  </si>
  <si>
    <t>S51</t>
  </si>
  <si>
    <t>H19耐震改修済</t>
    <rPh sb="3" eb="5">
      <t>タイシン</t>
    </rPh>
    <rPh sb="5" eb="7">
      <t>カイシュウ</t>
    </rPh>
    <rPh sb="7" eb="8">
      <t>ス</t>
    </rPh>
    <phoneticPr fontId="4"/>
  </si>
  <si>
    <t>3号棟</t>
    <rPh sb="1" eb="3">
      <t>ゴウトウ</t>
    </rPh>
    <phoneticPr fontId="4"/>
  </si>
  <si>
    <t>H20耐震改修済</t>
    <rPh sb="3" eb="5">
      <t>タイシン</t>
    </rPh>
    <rPh sb="5" eb="7">
      <t>カイシュウ</t>
    </rPh>
    <rPh sb="7" eb="8">
      <t>ス</t>
    </rPh>
    <phoneticPr fontId="4"/>
  </si>
  <si>
    <t>4号棟</t>
    <rPh sb="1" eb="3">
      <t>ゴウトウ</t>
    </rPh>
    <phoneticPr fontId="4"/>
  </si>
  <si>
    <t>S54</t>
    <phoneticPr fontId="4"/>
  </si>
  <si>
    <t>新緑ヶ丘団地</t>
    <rPh sb="0" eb="1">
      <t>シン</t>
    </rPh>
    <rPh sb="1" eb="4">
      <t>ミドリガオカ</t>
    </rPh>
    <rPh sb="4" eb="6">
      <t>ダンチ</t>
    </rPh>
    <phoneticPr fontId="4"/>
  </si>
  <si>
    <t>S57</t>
    <phoneticPr fontId="4"/>
  </si>
  <si>
    <t>緑ヶ丘四丁目8</t>
    <rPh sb="0" eb="3">
      <t>ミドリガオカ</t>
    </rPh>
    <rPh sb="3" eb="4">
      <t>４</t>
    </rPh>
    <rPh sb="4" eb="6">
      <t>チョウメ</t>
    </rPh>
    <phoneticPr fontId="4"/>
  </si>
  <si>
    <t>三国東団地</t>
    <rPh sb="0" eb="2">
      <t>ミクニ</t>
    </rPh>
    <rPh sb="2" eb="3">
      <t>ヒガシ</t>
    </rPh>
    <rPh sb="3" eb="5">
      <t>ダンチ</t>
    </rPh>
    <phoneticPr fontId="4"/>
  </si>
  <si>
    <t>S63</t>
    <phoneticPr fontId="4"/>
  </si>
  <si>
    <t>中層耐火5階建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</si>
  <si>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三国東四丁目4</t>
    <rPh sb="0" eb="2">
      <t>ミクニ</t>
    </rPh>
    <rPh sb="2" eb="3">
      <t>ヒガシ</t>
    </rPh>
    <rPh sb="3" eb="4">
      <t>４</t>
    </rPh>
    <rPh sb="4" eb="6">
      <t>チョウメ</t>
    </rPh>
    <phoneticPr fontId="4"/>
  </si>
  <si>
    <t>水居団地</t>
    <rPh sb="0" eb="2">
      <t>ミズイ</t>
    </rPh>
    <rPh sb="2" eb="4">
      <t>ダンチ</t>
    </rPh>
    <phoneticPr fontId="4"/>
  </si>
  <si>
    <t>H8</t>
    <phoneticPr fontId="4"/>
  </si>
  <si>
    <t>中層耐火3階建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</si>
  <si>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水居24号13番地2</t>
    <rPh sb="0" eb="2">
      <t>ミズイ</t>
    </rPh>
    <rPh sb="4" eb="5">
      <t>ゴウ</t>
    </rPh>
    <rPh sb="7" eb="9">
      <t>バンチ</t>
    </rPh>
    <phoneticPr fontId="4"/>
  </si>
  <si>
    <t>H9</t>
    <phoneticPr fontId="4"/>
  </si>
  <si>
    <t>H11</t>
    <phoneticPr fontId="4"/>
  </si>
  <si>
    <t>愛宕団地</t>
    <rPh sb="0" eb="2">
      <t>アタゴ</t>
    </rPh>
    <rPh sb="2" eb="4">
      <t>ダンチ</t>
    </rPh>
    <phoneticPr fontId="4"/>
  </si>
  <si>
    <t>1号館</t>
    <rPh sb="1" eb="3">
      <t>ゴウカン</t>
    </rPh>
    <phoneticPr fontId="4"/>
  </si>
  <si>
    <t>S53</t>
    <phoneticPr fontId="4"/>
  </si>
  <si>
    <t>丸岡町</t>
    <rPh sb="0" eb="2">
      <t>マルオカ</t>
    </rPh>
    <rPh sb="2" eb="3">
      <t>マチ</t>
    </rPh>
    <phoneticPr fontId="4"/>
  </si>
  <si>
    <t>愛宕27番地</t>
    <rPh sb="0" eb="2">
      <t>アタゴ</t>
    </rPh>
    <rPh sb="4" eb="6">
      <t>バンチ</t>
    </rPh>
    <phoneticPr fontId="4"/>
  </si>
  <si>
    <t>2号館</t>
    <rPh sb="1" eb="3">
      <t>ゴウカン</t>
    </rPh>
    <phoneticPr fontId="4"/>
  </si>
  <si>
    <t>S54</t>
    <phoneticPr fontId="4"/>
  </si>
  <si>
    <t>3号館</t>
    <rPh sb="1" eb="3">
      <t>ゴウカン</t>
    </rPh>
    <phoneticPr fontId="4"/>
  </si>
  <si>
    <t>S59</t>
    <phoneticPr fontId="4"/>
  </si>
  <si>
    <t>4号館</t>
    <rPh sb="1" eb="3">
      <t>ゴウカン</t>
    </rPh>
    <phoneticPr fontId="4"/>
  </si>
  <si>
    <t>S61</t>
    <phoneticPr fontId="4"/>
  </si>
  <si>
    <t>霞ヶ丘団地</t>
    <phoneticPr fontId="4"/>
  </si>
  <si>
    <t>6号館</t>
    <rPh sb="1" eb="3">
      <t>ゴウカン</t>
    </rPh>
    <phoneticPr fontId="4"/>
  </si>
  <si>
    <t>H6</t>
    <phoneticPr fontId="4"/>
  </si>
  <si>
    <t>霞ヶ丘3丁目1番地</t>
    <rPh sb="4" eb="6">
      <t>チョウメ</t>
    </rPh>
    <rPh sb="7" eb="9">
      <t>バンチ</t>
    </rPh>
    <phoneticPr fontId="4"/>
  </si>
  <si>
    <t>7号館</t>
    <rPh sb="1" eb="3">
      <t>ゴウカン</t>
    </rPh>
    <phoneticPr fontId="4"/>
  </si>
  <si>
    <t>8号館</t>
    <rPh sb="1" eb="3">
      <t>ゴウカン</t>
    </rPh>
    <phoneticPr fontId="4"/>
  </si>
  <si>
    <t>H9</t>
    <phoneticPr fontId="4"/>
  </si>
  <si>
    <t>丸岡町</t>
    <phoneticPr fontId="4"/>
  </si>
  <si>
    <t>霞ヶ丘3丁目10番地1</t>
    <rPh sb="4" eb="6">
      <t>チョウメ</t>
    </rPh>
    <rPh sb="8" eb="10">
      <t>バンチ</t>
    </rPh>
    <phoneticPr fontId="4"/>
  </si>
  <si>
    <t>9号館</t>
    <rPh sb="1" eb="3">
      <t>ゴウカン</t>
    </rPh>
    <phoneticPr fontId="4"/>
  </si>
  <si>
    <t>中筋団地</t>
    <rPh sb="0" eb="2">
      <t>ナカスジ</t>
    </rPh>
    <rPh sb="2" eb="4">
      <t>ダンチ</t>
    </rPh>
    <phoneticPr fontId="4"/>
  </si>
  <si>
    <t>S40</t>
    <phoneticPr fontId="4"/>
  </si>
  <si>
    <t>木造平屋</t>
    <rPh sb="0" eb="2">
      <t>モクゾウ</t>
    </rPh>
    <rPh sb="2" eb="4">
      <t>ヒラヤ</t>
    </rPh>
    <phoneticPr fontId="4"/>
  </si>
  <si>
    <t>中筋北浦6番地ほか</t>
    <rPh sb="0" eb="2">
      <t>ナカスジ</t>
    </rPh>
    <rPh sb="2" eb="3">
      <t>キタ</t>
    </rPh>
    <rPh sb="3" eb="4">
      <t>ウラ</t>
    </rPh>
    <rPh sb="5" eb="7">
      <t>バンチ</t>
    </rPh>
    <phoneticPr fontId="4"/>
  </si>
  <si>
    <t>S41</t>
    <phoneticPr fontId="4"/>
  </si>
  <si>
    <t>春江町</t>
    <phoneticPr fontId="4"/>
  </si>
  <si>
    <t>中筋北浦5番地ほか</t>
    <rPh sb="0" eb="2">
      <t>ナカスジ</t>
    </rPh>
    <rPh sb="2" eb="3">
      <t>キタ</t>
    </rPh>
    <rPh sb="3" eb="4">
      <t>ウラ</t>
    </rPh>
    <rPh sb="5" eb="7">
      <t>バンチ</t>
    </rPh>
    <phoneticPr fontId="4"/>
  </si>
  <si>
    <t>朝日団地</t>
    <rPh sb="0" eb="2">
      <t>アサヒ</t>
    </rPh>
    <rPh sb="2" eb="4">
      <t>ダンチ</t>
    </rPh>
    <phoneticPr fontId="4"/>
  </si>
  <si>
    <t>S63</t>
    <phoneticPr fontId="4"/>
  </si>
  <si>
    <t>朝日5丁目1番地</t>
    <rPh sb="0" eb="2">
      <t>アサヒ</t>
    </rPh>
    <rPh sb="3" eb="5">
      <t>チョウメ</t>
    </rPh>
    <rPh sb="6" eb="8">
      <t>バンチ</t>
    </rPh>
    <phoneticPr fontId="4"/>
  </si>
  <si>
    <t>H5</t>
    <phoneticPr fontId="4"/>
  </si>
  <si>
    <t>坂井町</t>
    <phoneticPr fontId="4"/>
  </si>
  <si>
    <t>朝日5丁目3番地</t>
    <rPh sb="0" eb="2">
      <t>アサヒ</t>
    </rPh>
    <rPh sb="3" eb="5">
      <t>チョウメ</t>
    </rPh>
    <rPh sb="6" eb="8">
      <t>バンチ</t>
    </rPh>
    <phoneticPr fontId="4"/>
  </si>
  <si>
    <t>H11</t>
    <phoneticPr fontId="4"/>
  </si>
  <si>
    <t>朝日6丁目6番地</t>
    <rPh sb="0" eb="2">
      <t>アサヒ</t>
    </rPh>
    <rPh sb="3" eb="5">
      <t>チョウメ</t>
    </rPh>
    <rPh sb="6" eb="8">
      <t>バンチ</t>
    </rPh>
    <phoneticPr fontId="4"/>
  </si>
  <si>
    <t>特定公共賃貸住宅</t>
    <phoneticPr fontId="4"/>
  </si>
  <si>
    <t>改良住宅</t>
    <rPh sb="0" eb="2">
      <t>カイリョウ</t>
    </rPh>
    <rPh sb="2" eb="4">
      <t>ジュウタク</t>
    </rPh>
    <phoneticPr fontId="4"/>
  </si>
  <si>
    <t>一本田改良団地</t>
    <rPh sb="0" eb="2">
      <t>イッポン</t>
    </rPh>
    <rPh sb="2" eb="3">
      <t>デン</t>
    </rPh>
    <rPh sb="3" eb="5">
      <t>カイリョウ</t>
    </rPh>
    <rPh sb="5" eb="7">
      <t>ダンチ</t>
    </rPh>
    <phoneticPr fontId="4"/>
  </si>
  <si>
    <t>S45</t>
    <phoneticPr fontId="4"/>
  </si>
  <si>
    <t>一本田第5号13番地1</t>
    <rPh sb="0" eb="2">
      <t>イッポン</t>
    </rPh>
    <rPh sb="2" eb="3">
      <t>タ</t>
    </rPh>
    <rPh sb="3" eb="4">
      <t>ダイ</t>
    </rPh>
    <rPh sb="5" eb="6">
      <t>ゴウ</t>
    </rPh>
    <rPh sb="8" eb="10">
      <t>バンチ</t>
    </rPh>
    <phoneticPr fontId="4"/>
  </si>
  <si>
    <t>S46</t>
    <phoneticPr fontId="4"/>
  </si>
  <si>
    <t>S47</t>
    <phoneticPr fontId="4"/>
  </si>
  <si>
    <t>S48</t>
    <phoneticPr fontId="4"/>
  </si>
  <si>
    <t>江留上改良団地</t>
    <rPh sb="0" eb="2">
      <t>エドメ</t>
    </rPh>
    <rPh sb="2" eb="3">
      <t>ウエ</t>
    </rPh>
    <rPh sb="3" eb="5">
      <t>カイリョウ</t>
    </rPh>
    <rPh sb="5" eb="7">
      <t>ダンチ</t>
    </rPh>
    <phoneticPr fontId="4"/>
  </si>
  <si>
    <t>江留上大和4番1</t>
    <rPh sb="0" eb="3">
      <t>エドメカミ</t>
    </rPh>
    <rPh sb="3" eb="5">
      <t>ヤマト</t>
    </rPh>
    <rPh sb="6" eb="7">
      <t>バン</t>
    </rPh>
    <phoneticPr fontId="4"/>
  </si>
  <si>
    <t>江留上大和4番2</t>
    <rPh sb="0" eb="3">
      <t>エドメカミ</t>
    </rPh>
    <rPh sb="3" eb="5">
      <t>ヤマト</t>
    </rPh>
    <rPh sb="6" eb="7">
      <t>バン</t>
    </rPh>
    <phoneticPr fontId="4"/>
  </si>
  <si>
    <t>H26耐震改修済</t>
    <rPh sb="3" eb="5">
      <t>タイシン</t>
    </rPh>
    <rPh sb="5" eb="7">
      <t>カイシュウ</t>
    </rPh>
    <rPh sb="7" eb="8">
      <t>ス</t>
    </rPh>
    <phoneticPr fontId="4"/>
  </si>
  <si>
    <t>江留上昭和4番1</t>
    <rPh sb="0" eb="3">
      <t>エドメカミ</t>
    </rPh>
    <rPh sb="3" eb="5">
      <t>ショウワ</t>
    </rPh>
    <rPh sb="6" eb="7">
      <t>バン</t>
    </rPh>
    <phoneticPr fontId="4"/>
  </si>
  <si>
    <t>合       計</t>
    <rPh sb="0" eb="1">
      <t>ア</t>
    </rPh>
    <rPh sb="8" eb="9">
      <t>ケイ</t>
    </rPh>
    <phoneticPr fontId="4"/>
  </si>
  <si>
    <t>※朝日団地2号棟24戸の内12戸を特定公共賃貸住宅としている。</t>
    <rPh sb="1" eb="3">
      <t>アサヒ</t>
    </rPh>
    <rPh sb="3" eb="5">
      <t>ダンチ</t>
    </rPh>
    <rPh sb="6" eb="7">
      <t>ゴウ</t>
    </rPh>
    <rPh sb="7" eb="8">
      <t>トウ</t>
    </rPh>
    <rPh sb="10" eb="11">
      <t>コ</t>
    </rPh>
    <rPh sb="12" eb="13">
      <t>ウチ</t>
    </rPh>
    <rPh sb="15" eb="16">
      <t>コ</t>
    </rPh>
    <rPh sb="17" eb="19">
      <t>トクテイ</t>
    </rPh>
    <rPh sb="19" eb="21">
      <t>コウキョウ</t>
    </rPh>
    <rPh sb="21" eb="23">
      <t>チンタイ</t>
    </rPh>
    <rPh sb="23" eb="25">
      <t>ジュウタク</t>
    </rPh>
    <phoneticPr fontId="4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</si>
  <si>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4"/>
  </si>
  <si>
    <t>※管理戸数とは、入居可能な部屋数をいう。</t>
    <rPh sb="1" eb="3">
      <t>カンリ</t>
    </rPh>
    <rPh sb="3" eb="5">
      <t>コスウ</t>
    </rPh>
    <rPh sb="8" eb="10">
      <t>ニュウキョ</t>
    </rPh>
    <rPh sb="10" eb="12">
      <t>カノウ</t>
    </rPh>
    <rPh sb="13" eb="15">
      <t>ヘヤ</t>
    </rPh>
    <rPh sb="15" eb="16">
      <t>カズ</t>
    </rPh>
    <phoneticPr fontId="4"/>
  </si>
  <si>
    <t xml:space="preserve">    （政策空家[建替事業、用途廃止等を行うため、既存住宅で新たな入居募集を停止している空家]を除く）</t>
    <phoneticPr fontId="4"/>
  </si>
  <si>
    <t>S-4．農業集落排水設備の状況</t>
    <rPh sb="4" eb="6">
      <t>ノウギョウ</t>
    </rPh>
    <rPh sb="6" eb="8">
      <t>シュウラク</t>
    </rPh>
    <rPh sb="8" eb="10">
      <t>ハイスイ</t>
    </rPh>
    <rPh sb="10" eb="12">
      <t>セツビ</t>
    </rPh>
    <rPh sb="13" eb="15">
      <t>ジョウキョウ</t>
    </rPh>
    <phoneticPr fontId="4"/>
  </si>
  <si>
    <r>
      <t>各年度</t>
    </r>
    <r>
      <rPr>
        <sz val="11"/>
        <color theme="1"/>
        <rFont val="ＭＳ Ｐゴシック"/>
        <family val="2"/>
        <charset val="128"/>
        <scheme val="minor"/>
      </rPr>
      <t>3月31日</t>
    </r>
    <r>
      <rPr>
        <sz val="11"/>
        <rFont val="ＭＳ Ｐゴシック"/>
        <family val="3"/>
        <charset val="128"/>
      </rPr>
      <t>現在</t>
    </r>
    <rPh sb="0" eb="2">
      <t>カクトシ</t>
    </rPh>
    <rPh sb="2" eb="3">
      <t>ド</t>
    </rPh>
    <rPh sb="4" eb="5">
      <t>ガツ</t>
    </rPh>
    <rPh sb="7" eb="8">
      <t>ニチ</t>
    </rPh>
    <rPh sb="8" eb="10">
      <t>ゲンザイ</t>
    </rPh>
    <phoneticPr fontId="9"/>
  </si>
  <si>
    <t>排水名称</t>
    <rPh sb="0" eb="2">
      <t>ハイスイ</t>
    </rPh>
    <rPh sb="2" eb="3">
      <t>メイ</t>
    </rPh>
    <rPh sb="3" eb="4">
      <t>ショウ</t>
    </rPh>
    <phoneticPr fontId="4"/>
  </si>
  <si>
    <t>計画</t>
    <rPh sb="0" eb="2">
      <t>ケイカク</t>
    </rPh>
    <phoneticPr fontId="4"/>
  </si>
  <si>
    <t>実施</t>
    <rPh sb="0" eb="2">
      <t>ジッシ</t>
    </rPh>
    <phoneticPr fontId="4"/>
  </si>
  <si>
    <t>集落名</t>
    <rPh sb="0" eb="2">
      <t>シュウラク</t>
    </rPh>
    <rPh sb="2" eb="3">
      <t>メイ</t>
    </rPh>
    <phoneticPr fontId="4"/>
  </si>
  <si>
    <t>全体計画面積</t>
    <phoneticPr fontId="9"/>
  </si>
  <si>
    <t>事業計画面積</t>
    <phoneticPr fontId="9"/>
  </si>
  <si>
    <t>処理人口</t>
    <rPh sb="0" eb="2">
      <t>ショリ</t>
    </rPh>
    <rPh sb="2" eb="4">
      <t>ジンコウ</t>
    </rPh>
    <phoneticPr fontId="4"/>
  </si>
  <si>
    <t>整備面積</t>
    <phoneticPr fontId="9"/>
  </si>
  <si>
    <t>管渠施工延長</t>
    <phoneticPr fontId="9"/>
  </si>
  <si>
    <t>(ha)</t>
  </si>
  <si>
    <t>(人)</t>
    <rPh sb="1" eb="2">
      <t>ヒト</t>
    </rPh>
    <phoneticPr fontId="4"/>
  </si>
  <si>
    <t>(m)</t>
  </si>
  <si>
    <t>平成17年度</t>
    <rPh sb="0" eb="2">
      <t>ヘイセイ</t>
    </rPh>
    <rPh sb="4" eb="5">
      <t>ネン</t>
    </rPh>
    <rPh sb="5" eb="6">
      <t>ド</t>
    </rPh>
    <phoneticPr fontId="4"/>
  </si>
  <si>
    <t>竹田地区農業集落排水</t>
    <rPh sb="0" eb="2">
      <t>タケダ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4"/>
  </si>
  <si>
    <t>春江北部地区農業集落排水</t>
    <rPh sb="0" eb="1">
      <t>ハル</t>
    </rPh>
    <rPh sb="1" eb="2">
      <t>エ</t>
    </rPh>
    <rPh sb="2" eb="4">
      <t>ホクブ</t>
    </rPh>
    <rPh sb="4" eb="6">
      <t>チク</t>
    </rPh>
    <rPh sb="6" eb="8">
      <t>ノウギョウ</t>
    </rPh>
    <rPh sb="8" eb="10">
      <t>シュウラク</t>
    </rPh>
    <rPh sb="10" eb="12">
      <t>ハイスイ</t>
    </rPh>
    <phoneticPr fontId="4"/>
  </si>
  <si>
    <t>針原地区農業集落排水</t>
    <rPh sb="0" eb="2">
      <t>ハリバラ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</si>
  <si>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</si>
  <si>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</si>
  <si>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曽谷</t>
    <rPh sb="0" eb="1">
      <t>ソ</t>
    </rPh>
    <rPh sb="1" eb="2">
      <t>タニ</t>
    </rPh>
    <phoneticPr fontId="4"/>
  </si>
  <si>
    <t>岡</t>
    <rPh sb="0" eb="1">
      <t>オカ</t>
    </rPh>
    <phoneticPr fontId="4"/>
  </si>
  <si>
    <t>山口</t>
    <rPh sb="0" eb="2">
      <t>ヤマグチ</t>
    </rPh>
    <phoneticPr fontId="4"/>
  </si>
  <si>
    <t>山竹田</t>
    <rPh sb="0" eb="3">
      <t>ヤマタケダ</t>
    </rPh>
    <phoneticPr fontId="4"/>
  </si>
  <si>
    <t>正善</t>
    <phoneticPr fontId="4"/>
  </si>
  <si>
    <t>姫王</t>
    <phoneticPr fontId="4"/>
  </si>
  <si>
    <t>布施田新</t>
    <phoneticPr fontId="4"/>
  </si>
  <si>
    <t>取次</t>
    <phoneticPr fontId="4"/>
  </si>
  <si>
    <t>針原西</t>
    <phoneticPr fontId="4"/>
  </si>
  <si>
    <t>針原東</t>
    <phoneticPr fontId="4"/>
  </si>
  <si>
    <t>針原平柳</t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</si>
  <si>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</si>
  <si>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</si>
  <si>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正善</t>
    <phoneticPr fontId="4"/>
  </si>
  <si>
    <t>姫王</t>
    <phoneticPr fontId="4"/>
  </si>
  <si>
    <t>布施田新</t>
    <phoneticPr fontId="4"/>
  </si>
  <si>
    <t>取次</t>
    <phoneticPr fontId="4"/>
  </si>
  <si>
    <t>針原西</t>
    <phoneticPr fontId="4"/>
  </si>
  <si>
    <t>針原東</t>
    <phoneticPr fontId="4"/>
  </si>
  <si>
    <t>針原平柳</t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</si>
  <si>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</si>
  <si>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</si>
  <si>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</si>
  <si>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</si>
  <si>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</si>
  <si>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</si>
  <si>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曽谷、岡としてのデータは無く、上竹田として「89人」計上しています。</t>
    <rPh sb="0" eb="2">
      <t>ソヤ</t>
    </rPh>
    <rPh sb="3" eb="4">
      <t>オカ</t>
    </rPh>
    <rPh sb="12" eb="13">
      <t>ナ</t>
    </rPh>
    <rPh sb="15" eb="16">
      <t>カミ</t>
    </rPh>
    <rPh sb="16" eb="18">
      <t>タケダ</t>
    </rPh>
    <rPh sb="24" eb="25">
      <t>ニン</t>
    </rPh>
    <rPh sb="26" eb="28">
      <t>ケイジョウ</t>
    </rPh>
    <phoneticPr fontId="4"/>
  </si>
  <si>
    <t>※平成23年度、春江北部地区農業集落排水と針原地区農業集落排水は、公共下水道に接続し廃止。</t>
    <rPh sb="1" eb="3">
      <t>ヘイセイ</t>
    </rPh>
    <rPh sb="5" eb="7">
      <t>ネンド</t>
    </rPh>
    <rPh sb="8" eb="10">
      <t>ハルエ</t>
    </rPh>
    <rPh sb="10" eb="12">
      <t>ホクブ</t>
    </rPh>
    <rPh sb="12" eb="14">
      <t>チク</t>
    </rPh>
    <rPh sb="14" eb="16">
      <t>ノウギョウ</t>
    </rPh>
    <rPh sb="16" eb="18">
      <t>シュウラク</t>
    </rPh>
    <rPh sb="18" eb="20">
      <t>ハイスイ</t>
    </rPh>
    <rPh sb="21" eb="22">
      <t>ハリ</t>
    </rPh>
    <rPh sb="22" eb="23">
      <t>バラ</t>
    </rPh>
    <rPh sb="23" eb="25">
      <t>チク</t>
    </rPh>
    <rPh sb="25" eb="27">
      <t>ノウギョウ</t>
    </rPh>
    <rPh sb="27" eb="29">
      <t>シュウラク</t>
    </rPh>
    <rPh sb="29" eb="31">
      <t>ハイスイ</t>
    </rPh>
    <rPh sb="33" eb="35">
      <t>コウキョウ</t>
    </rPh>
    <rPh sb="35" eb="38">
      <t>ゲスイドウ</t>
    </rPh>
    <rPh sb="39" eb="41">
      <t>セツゾク</t>
    </rPh>
    <rPh sb="42" eb="44">
      <t>ハイシ</t>
    </rPh>
    <phoneticPr fontId="4"/>
  </si>
  <si>
    <t>資料：上下水道課</t>
    <rPh sb="3" eb="5">
      <t>ジョウゲ</t>
    </rPh>
    <rPh sb="5" eb="7">
      <t>スイドウ</t>
    </rPh>
    <rPh sb="7" eb="8">
      <t>カ</t>
    </rPh>
    <phoneticPr fontId="4"/>
  </si>
  <si>
    <t>S-3．公共下水道の状況</t>
    <rPh sb="4" eb="6">
      <t>コウキョウ</t>
    </rPh>
    <rPh sb="6" eb="9">
      <t>ゲスイドウ</t>
    </rPh>
    <rPh sb="10" eb="12">
      <t>ジョウキョウ</t>
    </rPh>
    <phoneticPr fontId="4"/>
  </si>
  <si>
    <r>
      <t>各年度3月</t>
    </r>
    <r>
      <rPr>
        <sz val="11"/>
        <color theme="1"/>
        <rFont val="ＭＳ Ｐゴシック"/>
        <family val="2"/>
        <charset val="128"/>
        <scheme val="minor"/>
      </rPr>
      <t>31日</t>
    </r>
    <r>
      <rPr>
        <sz val="11"/>
        <rFont val="ＭＳ Ｐゴシック"/>
        <family val="3"/>
        <charset val="128"/>
      </rPr>
      <t>現在</t>
    </r>
    <rPh sb="0" eb="2">
      <t>カクトシ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</si>
  <si>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処理区名</t>
  </si>
  <si>
    <t>処理場名</t>
    <rPh sb="0" eb="3">
      <t>ショリジョウ</t>
    </rPh>
    <rPh sb="3" eb="4">
      <t>メイ</t>
    </rPh>
    <phoneticPr fontId="4"/>
  </si>
  <si>
    <t>整備済</t>
    <rPh sb="0" eb="2">
      <t>セイビ</t>
    </rPh>
    <rPh sb="2" eb="3">
      <t>ズミ</t>
    </rPh>
    <phoneticPr fontId="4"/>
  </si>
  <si>
    <t>普及率</t>
    <rPh sb="0" eb="2">
      <t>フキュウ</t>
    </rPh>
    <rPh sb="2" eb="3">
      <t>リツ</t>
    </rPh>
    <phoneticPr fontId="4"/>
  </si>
  <si>
    <t>全体計画
面積</t>
    <phoneticPr fontId="9"/>
  </si>
  <si>
    <t>事業認可
計画面積</t>
    <rPh sb="2" eb="4">
      <t>ニンカ</t>
    </rPh>
    <rPh sb="5" eb="7">
      <t>ケイカク</t>
    </rPh>
    <phoneticPr fontId="9"/>
  </si>
  <si>
    <t>整備面積</t>
    <phoneticPr fontId="9"/>
  </si>
  <si>
    <t>管渠
施工延長</t>
    <phoneticPr fontId="9"/>
  </si>
  <si>
    <t>整備人口</t>
    <rPh sb="0" eb="2">
      <t>セイビ</t>
    </rPh>
    <rPh sb="2" eb="4">
      <t>ジンコウ</t>
    </rPh>
    <phoneticPr fontId="4"/>
  </si>
  <si>
    <t>(％)</t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</si>
  <si>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</si>
  <si>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</si>
  <si>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</si>
  <si>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三国処理区</t>
    <rPh sb="0" eb="2">
      <t>ミクニ</t>
    </rPh>
    <rPh sb="2" eb="4">
      <t>ショリ</t>
    </rPh>
    <rPh sb="4" eb="5">
      <t>ク</t>
    </rPh>
    <phoneticPr fontId="4"/>
  </si>
  <si>
    <t>第１処理分区</t>
    <rPh sb="0" eb="1">
      <t>ダイ</t>
    </rPh>
    <phoneticPr fontId="4"/>
  </si>
  <si>
    <t>九頭竜川浄化ｾﾝﾀｰ</t>
    <rPh sb="0" eb="4">
      <t>クズリュウガワ</t>
    </rPh>
    <rPh sb="4" eb="6">
      <t>ジョウカ</t>
    </rPh>
    <phoneticPr fontId="4"/>
  </si>
  <si>
    <t>第２処理分区</t>
    <rPh sb="0" eb="1">
      <t>ダイ</t>
    </rPh>
    <phoneticPr fontId="4"/>
  </si>
  <si>
    <t>第３処理分区</t>
    <rPh sb="0" eb="1">
      <t>ダイ</t>
    </rPh>
    <phoneticPr fontId="4"/>
  </si>
  <si>
    <t>第４処理分区</t>
    <rPh sb="0" eb="1">
      <t>ダイ</t>
    </rPh>
    <phoneticPr fontId="4"/>
  </si>
  <si>
    <t>第５処理分区</t>
    <rPh sb="0" eb="1">
      <t>ダイ</t>
    </rPh>
    <phoneticPr fontId="4"/>
  </si>
  <si>
    <t>第６処理分区</t>
    <rPh sb="0" eb="1">
      <t>ダイ</t>
    </rPh>
    <phoneticPr fontId="4"/>
  </si>
  <si>
    <t>丸岡処理区</t>
    <rPh sb="2" eb="4">
      <t>ショリ</t>
    </rPh>
    <rPh sb="4" eb="5">
      <t>ク</t>
    </rPh>
    <phoneticPr fontId="4"/>
  </si>
  <si>
    <t>丸岡第１処理分区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</si>
  <si>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九頭竜川浄化ｾﾝﾀｰ</t>
    <phoneticPr fontId="4"/>
  </si>
  <si>
    <t>丸岡第２処理分区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</si>
  <si>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phoneticPr fontId="4"/>
  </si>
  <si>
    <t>春江処理区</t>
    <rPh sb="2" eb="4">
      <t>ショリ</t>
    </rPh>
    <rPh sb="4" eb="5">
      <t>ク</t>
    </rPh>
    <phoneticPr fontId="4"/>
  </si>
  <si>
    <t>春江第１処理分区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</si>
  <si>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春江第２処理分区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</si>
  <si>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春江第３処理分区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</si>
  <si>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春江第４処理分区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</si>
  <si>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春江第５処理分区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</si>
  <si>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春江第６処理分区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</si>
  <si>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坂井処理区</t>
    <rPh sb="2" eb="4">
      <t>ショリ</t>
    </rPh>
    <rPh sb="4" eb="5">
      <t>ク</t>
    </rPh>
    <phoneticPr fontId="4"/>
  </si>
  <si>
    <t>坂井東処理分区</t>
  </si>
  <si>
    <t>坂井西処理分区</t>
  </si>
  <si>
    <t>坂井南処理分区</t>
  </si>
  <si>
    <t>大関１処理分区</t>
  </si>
  <si>
    <t>大関２処理分区</t>
  </si>
  <si>
    <t>兵庫処理分区</t>
  </si>
  <si>
    <t>木部処理分区</t>
  </si>
  <si>
    <t>九頭竜川
浄化ｾﾝﾀｰ</t>
    <rPh sb="0" eb="4">
      <t>クズリュウガワ</t>
    </rPh>
    <rPh sb="5" eb="7">
      <t>ジョウカ</t>
    </rPh>
    <phoneticPr fontId="4"/>
  </si>
  <si>
    <t>九頭竜川
浄化ｾﾝﾀｰ</t>
    <phoneticPr fontId="4"/>
  </si>
  <si>
    <t>五領川</t>
    <rPh sb="0" eb="1">
      <t>ゴ</t>
    </rPh>
    <rPh sb="1" eb="2">
      <t>リョウ</t>
    </rPh>
    <rPh sb="2" eb="3">
      <t>ガワ</t>
    </rPh>
    <phoneticPr fontId="4"/>
  </si>
  <si>
    <t>五領川
浄化ｾﾝﾀｰ</t>
    <rPh sb="0" eb="1">
      <t>ゴ</t>
    </rPh>
    <rPh sb="1" eb="2">
      <t>リョウ</t>
    </rPh>
    <rPh sb="2" eb="3">
      <t>ガワ</t>
    </rPh>
    <rPh sb="4" eb="6">
      <t>ジョウカ</t>
    </rPh>
    <phoneticPr fontId="4"/>
  </si>
  <si>
    <t>九頭竜川
浄化ｾﾝﾀｰ</t>
    <phoneticPr fontId="4"/>
  </si>
  <si>
    <t>※五領川浄化センターの資料は平成17年度からのみ。</t>
    <rPh sb="1" eb="3">
      <t>ゴリョウ</t>
    </rPh>
    <rPh sb="3" eb="4">
      <t>ガワ</t>
    </rPh>
    <rPh sb="4" eb="6">
      <t>ジョウカ</t>
    </rPh>
    <rPh sb="11" eb="13">
      <t>シリョウ</t>
    </rPh>
    <rPh sb="14" eb="16">
      <t>ヘイセイ</t>
    </rPh>
    <rPh sb="18" eb="19">
      <t>ネン</t>
    </rPh>
    <rPh sb="19" eb="20">
      <t>ド</t>
    </rPh>
    <phoneticPr fontId="4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</si>
  <si>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4"/>
  </si>
  <si>
    <t>S-2．都市計画施設の状況</t>
    <rPh sb="11" eb="13">
      <t>ジョウキョウ</t>
    </rPh>
    <phoneticPr fontId="4"/>
  </si>
  <si>
    <r>
      <t>平成28</t>
    </r>
    <r>
      <rPr>
        <sz val="11"/>
        <rFont val="ＭＳ Ｐゴシック"/>
        <family val="3"/>
        <charset val="128"/>
      </rPr>
      <t xml:space="preserve">年3月31日現在  </t>
    </r>
    <phoneticPr fontId="4"/>
  </si>
  <si>
    <t>道路</t>
    <phoneticPr fontId="20"/>
  </si>
  <si>
    <t xml:space="preserve">         </t>
    <phoneticPr fontId="4"/>
  </si>
  <si>
    <t>当初都決年度</t>
    <rPh sb="0" eb="2">
      <t>トウショ</t>
    </rPh>
    <phoneticPr fontId="4"/>
  </si>
  <si>
    <t>直近都決年度</t>
    <rPh sb="0" eb="2">
      <t>チョッキン</t>
    </rPh>
    <phoneticPr fontId="4"/>
  </si>
  <si>
    <t>完了年度</t>
    <rPh sb="0" eb="2">
      <t>カンリョウ</t>
    </rPh>
    <rPh sb="2" eb="4">
      <t>ネンド</t>
    </rPh>
    <phoneticPr fontId="4"/>
  </si>
  <si>
    <t>計画</t>
  </si>
  <si>
    <t>整備済</t>
    <rPh sb="0" eb="2">
      <t>セイビ</t>
    </rPh>
    <rPh sb="2" eb="3">
      <t>スミ</t>
    </rPh>
    <phoneticPr fontId="4"/>
  </si>
  <si>
    <t>概成済</t>
    <rPh sb="0" eb="1">
      <t>ガイ</t>
    </rPh>
    <rPh sb="1" eb="2">
      <t>セイ</t>
    </rPh>
    <rPh sb="2" eb="3">
      <t>スミ</t>
    </rPh>
    <phoneticPr fontId="4"/>
  </si>
  <si>
    <t>事業中</t>
    <rPh sb="0" eb="3">
      <t>ジギョウチュウ</t>
    </rPh>
    <phoneticPr fontId="4"/>
  </si>
  <si>
    <t>未着手</t>
    <rPh sb="0" eb="3">
      <t>ミチャクシュ</t>
    </rPh>
    <phoneticPr fontId="4"/>
  </si>
  <si>
    <t>延長</t>
  </si>
  <si>
    <t>区間</t>
    <rPh sb="0" eb="2">
      <t>クカン</t>
    </rPh>
    <phoneticPr fontId="4"/>
  </si>
  <si>
    <t>区間</t>
    <phoneticPr fontId="4"/>
  </si>
  <si>
    <t>幅員</t>
    <rPh sb="0" eb="2">
      <t>フクイン</t>
    </rPh>
    <phoneticPr fontId="4"/>
  </si>
  <si>
    <t>（km）</t>
    <phoneticPr fontId="4"/>
  </si>
  <si>
    <t>（m）</t>
    <phoneticPr fontId="4"/>
  </si>
  <si>
    <t>都市計画道路</t>
    <rPh sb="0" eb="2">
      <t>トシ</t>
    </rPh>
    <rPh sb="2" eb="4">
      <t>ケイカク</t>
    </rPh>
    <rPh sb="4" eb="6">
      <t>ドウロ</t>
    </rPh>
    <phoneticPr fontId="4"/>
  </si>
  <si>
    <t>三国臨港線</t>
    <rPh sb="0" eb="2">
      <t>ミクニ</t>
    </rPh>
    <rPh sb="2" eb="5">
      <t>リンコウセン</t>
    </rPh>
    <phoneticPr fontId="4"/>
  </si>
  <si>
    <t>S27</t>
    <phoneticPr fontId="4"/>
  </si>
  <si>
    <t>新保覚善線</t>
    <rPh sb="0" eb="2">
      <t>シンボ</t>
    </rPh>
    <rPh sb="2" eb="4">
      <t>カクゼン</t>
    </rPh>
    <rPh sb="4" eb="5">
      <t>セン</t>
    </rPh>
    <phoneticPr fontId="4"/>
  </si>
  <si>
    <t>S30</t>
    <phoneticPr fontId="4"/>
  </si>
  <si>
    <t>H12</t>
    <phoneticPr fontId="4"/>
  </si>
  <si>
    <t>真砂線</t>
    <rPh sb="0" eb="1">
      <t>マ</t>
    </rPh>
    <rPh sb="1" eb="2">
      <t>スナ</t>
    </rPh>
    <rPh sb="2" eb="3">
      <t>セン</t>
    </rPh>
    <phoneticPr fontId="4"/>
  </si>
  <si>
    <t>H14</t>
    <phoneticPr fontId="4"/>
  </si>
  <si>
    <t>米ケ脇線</t>
    <rPh sb="0" eb="3">
      <t>コメガワキ</t>
    </rPh>
    <rPh sb="3" eb="4">
      <t>セン</t>
    </rPh>
    <phoneticPr fontId="4"/>
  </si>
  <si>
    <t>S39</t>
    <phoneticPr fontId="4"/>
  </si>
  <si>
    <t>桜谷三国浦線</t>
    <rPh sb="0" eb="2">
      <t>サクラダニ</t>
    </rPh>
    <rPh sb="2" eb="4">
      <t>ミクニ</t>
    </rPh>
    <rPh sb="4" eb="5">
      <t>ウラ</t>
    </rPh>
    <rPh sb="5" eb="6">
      <t>セン</t>
    </rPh>
    <phoneticPr fontId="4"/>
  </si>
  <si>
    <t>S49</t>
    <phoneticPr fontId="4"/>
  </si>
  <si>
    <t>末広覚善線</t>
    <rPh sb="0" eb="2">
      <t>スエヒロ</t>
    </rPh>
    <rPh sb="2" eb="4">
      <t>カクゼン</t>
    </rPh>
    <rPh sb="4" eb="5">
      <t>セン</t>
    </rPh>
    <phoneticPr fontId="4"/>
  </si>
  <si>
    <t>S58</t>
    <phoneticPr fontId="4"/>
  </si>
  <si>
    <t>東尋坊線</t>
    <rPh sb="0" eb="3">
      <t>トウジンボウ</t>
    </rPh>
    <rPh sb="3" eb="4">
      <t>セン</t>
    </rPh>
    <phoneticPr fontId="4"/>
  </si>
  <si>
    <t>S25</t>
    <phoneticPr fontId="4"/>
  </si>
  <si>
    <t>四日市池見線</t>
    <rPh sb="0" eb="3">
      <t>ヨッカイチ</t>
    </rPh>
    <rPh sb="3" eb="5">
      <t>イケミ</t>
    </rPh>
    <rPh sb="5" eb="6">
      <t>セン</t>
    </rPh>
    <phoneticPr fontId="4"/>
  </si>
  <si>
    <t>S52</t>
    <phoneticPr fontId="4"/>
  </si>
  <si>
    <t>三国駅前線</t>
    <rPh sb="0" eb="2">
      <t>ミクニ</t>
    </rPh>
    <rPh sb="2" eb="4">
      <t>エキマエ</t>
    </rPh>
    <rPh sb="4" eb="5">
      <t>セン</t>
    </rPh>
    <phoneticPr fontId="4"/>
  </si>
  <si>
    <t>11～15</t>
    <phoneticPr fontId="4"/>
  </si>
  <si>
    <t>滝谷松島線</t>
    <rPh sb="0" eb="2">
      <t>タキダニ</t>
    </rPh>
    <rPh sb="2" eb="4">
      <t>マツシマ</t>
    </rPh>
    <rPh sb="4" eb="5">
      <t>セン</t>
    </rPh>
    <phoneticPr fontId="4"/>
  </si>
  <si>
    <t>覚善東尋坊線</t>
    <rPh sb="0" eb="2">
      <t>カクゼン</t>
    </rPh>
    <rPh sb="2" eb="3">
      <t>ヒガシ</t>
    </rPh>
    <rPh sb="3" eb="4">
      <t>ジン</t>
    </rPh>
    <rPh sb="4" eb="5">
      <t>ボウ</t>
    </rPh>
    <rPh sb="5" eb="6">
      <t>セン</t>
    </rPh>
    <phoneticPr fontId="4"/>
  </si>
  <si>
    <t>三国駅覚善線</t>
    <rPh sb="0" eb="2">
      <t>ミクニ</t>
    </rPh>
    <rPh sb="2" eb="3">
      <t>エキ</t>
    </rPh>
    <rPh sb="3" eb="5">
      <t>カクゼン</t>
    </rPh>
    <rPh sb="5" eb="6">
      <t>セン</t>
    </rPh>
    <phoneticPr fontId="4"/>
  </si>
  <si>
    <t>福井港線</t>
    <rPh sb="0" eb="2">
      <t>フクイ</t>
    </rPh>
    <rPh sb="2" eb="3">
      <t>ミナト</t>
    </rPh>
    <rPh sb="3" eb="4">
      <t>セン</t>
    </rPh>
    <phoneticPr fontId="4"/>
  </si>
  <si>
    <t>三国浦竹松線</t>
    <rPh sb="0" eb="2">
      <t>ミクニ</t>
    </rPh>
    <rPh sb="2" eb="3">
      <t>ウラ</t>
    </rPh>
    <rPh sb="3" eb="5">
      <t>タケマツ</t>
    </rPh>
    <rPh sb="5" eb="6">
      <t>セン</t>
    </rPh>
    <phoneticPr fontId="4"/>
  </si>
  <si>
    <t>S60</t>
    <phoneticPr fontId="4"/>
  </si>
  <si>
    <t>H1</t>
    <phoneticPr fontId="4"/>
  </si>
  <si>
    <t>えっせる坂</t>
    <rPh sb="4" eb="5">
      <t>サカ</t>
    </rPh>
    <phoneticPr fontId="4"/>
  </si>
  <si>
    <t>H2</t>
    <phoneticPr fontId="4"/>
  </si>
  <si>
    <t>本町中村線</t>
    <rPh sb="0" eb="2">
      <t>ホンマチ</t>
    </rPh>
    <rPh sb="2" eb="4">
      <t>ナカムラ</t>
    </rPh>
    <rPh sb="4" eb="5">
      <t>セン</t>
    </rPh>
    <phoneticPr fontId="4"/>
  </si>
  <si>
    <t>丸岡駅前線</t>
    <rPh sb="0" eb="2">
      <t>マルオカ</t>
    </rPh>
    <rPh sb="2" eb="4">
      <t>エキマエ</t>
    </rPh>
    <rPh sb="4" eb="5">
      <t>セン</t>
    </rPh>
    <phoneticPr fontId="4"/>
  </si>
  <si>
    <t>医科大南通り</t>
    <rPh sb="0" eb="3">
      <t>イカダイ</t>
    </rPh>
    <rPh sb="3" eb="4">
      <t>ミナミ</t>
    </rPh>
    <rPh sb="4" eb="5">
      <t>トオ</t>
    </rPh>
    <phoneticPr fontId="4"/>
  </si>
  <si>
    <t>H10</t>
    <phoneticPr fontId="4"/>
  </si>
  <si>
    <t>東縦貫線</t>
    <rPh sb="0" eb="1">
      <t>ヒガシ</t>
    </rPh>
    <rPh sb="1" eb="3">
      <t>ジュウカン</t>
    </rPh>
    <rPh sb="3" eb="4">
      <t>セン</t>
    </rPh>
    <phoneticPr fontId="4"/>
  </si>
  <si>
    <t>丸岡下兵庫線</t>
    <rPh sb="0" eb="2">
      <t>マルオカ</t>
    </rPh>
    <rPh sb="2" eb="3">
      <t>シモ</t>
    </rPh>
    <rPh sb="3" eb="5">
      <t>ヒョウゴ</t>
    </rPh>
    <rPh sb="5" eb="6">
      <t>セン</t>
    </rPh>
    <phoneticPr fontId="4"/>
  </si>
  <si>
    <t>S26</t>
    <phoneticPr fontId="4"/>
  </si>
  <si>
    <t>12～15</t>
    <phoneticPr fontId="4"/>
  </si>
  <si>
    <t>北環状線</t>
    <rPh sb="0" eb="1">
      <t>キタ</t>
    </rPh>
    <rPh sb="1" eb="3">
      <t>カンジョウ</t>
    </rPh>
    <rPh sb="3" eb="4">
      <t>セン</t>
    </rPh>
    <phoneticPr fontId="4"/>
  </si>
  <si>
    <t>丸岡8号線</t>
    <rPh sb="0" eb="2">
      <t>マルオカ</t>
    </rPh>
    <rPh sb="3" eb="5">
      <t>ゴウセン</t>
    </rPh>
    <phoneticPr fontId="4"/>
  </si>
  <si>
    <t>城東線</t>
    <rPh sb="0" eb="2">
      <t>ジョウトウ</t>
    </rPh>
    <rPh sb="2" eb="3">
      <t>セン</t>
    </rPh>
    <phoneticPr fontId="4"/>
  </si>
  <si>
    <t>12</t>
    <phoneticPr fontId="4"/>
  </si>
  <si>
    <t>南環状線</t>
    <rPh sb="0" eb="1">
      <t>ミナミ</t>
    </rPh>
    <rPh sb="1" eb="3">
      <t>カンジョウ</t>
    </rPh>
    <rPh sb="3" eb="4">
      <t>セン</t>
    </rPh>
    <phoneticPr fontId="4"/>
  </si>
  <si>
    <t>15</t>
    <phoneticPr fontId="4"/>
  </si>
  <si>
    <t>西瓜屋四ツ柳線</t>
    <rPh sb="0" eb="1">
      <t>ニシ</t>
    </rPh>
    <rPh sb="1" eb="2">
      <t>ウリ</t>
    </rPh>
    <rPh sb="2" eb="3">
      <t>ヤ</t>
    </rPh>
    <rPh sb="3" eb="4">
      <t>ヨ</t>
    </rPh>
    <rPh sb="5" eb="6">
      <t>ヤナギ</t>
    </rPh>
    <rPh sb="6" eb="7">
      <t>セン</t>
    </rPh>
    <phoneticPr fontId="4"/>
  </si>
  <si>
    <t>8</t>
    <phoneticPr fontId="4"/>
  </si>
  <si>
    <t>川西国道線</t>
    <rPh sb="0" eb="2">
      <t>カワニシ</t>
    </rPh>
    <rPh sb="2" eb="4">
      <t>コクドウ</t>
    </rPh>
    <rPh sb="4" eb="5">
      <t>セン</t>
    </rPh>
    <phoneticPr fontId="4"/>
  </si>
  <si>
    <t>22</t>
    <phoneticPr fontId="4"/>
  </si>
  <si>
    <t>嶺北縦貫線</t>
    <rPh sb="0" eb="2">
      <t>レイホク</t>
    </rPh>
    <rPh sb="2" eb="4">
      <t>ジュウカン</t>
    </rPh>
    <rPh sb="4" eb="5">
      <t>セン</t>
    </rPh>
    <phoneticPr fontId="4"/>
  </si>
  <si>
    <t>16</t>
    <phoneticPr fontId="4"/>
  </si>
  <si>
    <t>芦原街道</t>
    <rPh sb="0" eb="2">
      <t>アワラ</t>
    </rPh>
    <rPh sb="2" eb="4">
      <t>カイドウ</t>
    </rPh>
    <phoneticPr fontId="4"/>
  </si>
  <si>
    <t>春江金津線</t>
    <rPh sb="0" eb="1">
      <t>ハル</t>
    </rPh>
    <rPh sb="1" eb="2">
      <t>エ</t>
    </rPh>
    <rPh sb="2" eb="4">
      <t>カナヅ</t>
    </rPh>
    <rPh sb="4" eb="5">
      <t>セン</t>
    </rPh>
    <phoneticPr fontId="4"/>
  </si>
  <si>
    <t>JR東線</t>
    <rPh sb="2" eb="3">
      <t>ヒガシ</t>
    </rPh>
    <rPh sb="3" eb="4">
      <t>セン</t>
    </rPh>
    <phoneticPr fontId="4"/>
  </si>
  <si>
    <t>H18</t>
    <phoneticPr fontId="4"/>
  </si>
  <si>
    <t>松木春江停車場線</t>
    <rPh sb="0" eb="2">
      <t>マツキ</t>
    </rPh>
    <rPh sb="2" eb="3">
      <t>ハル</t>
    </rPh>
    <rPh sb="3" eb="4">
      <t>エ</t>
    </rPh>
    <rPh sb="4" eb="6">
      <t>テイシャ</t>
    </rPh>
    <rPh sb="6" eb="7">
      <t>バ</t>
    </rPh>
    <rPh sb="7" eb="8">
      <t>セン</t>
    </rPh>
    <phoneticPr fontId="4"/>
  </si>
  <si>
    <t>9～16</t>
    <phoneticPr fontId="4"/>
  </si>
  <si>
    <t>春江森田停車場線</t>
    <rPh sb="0" eb="1">
      <t>ハル</t>
    </rPh>
    <rPh sb="1" eb="2">
      <t>エ</t>
    </rPh>
    <rPh sb="2" eb="3">
      <t>モリ</t>
    </rPh>
    <rPh sb="3" eb="4">
      <t>タ</t>
    </rPh>
    <rPh sb="4" eb="6">
      <t>テイシャ</t>
    </rPh>
    <rPh sb="6" eb="7">
      <t>バ</t>
    </rPh>
    <rPh sb="7" eb="8">
      <t>セン</t>
    </rPh>
    <phoneticPr fontId="4"/>
  </si>
  <si>
    <t>11</t>
    <phoneticPr fontId="4"/>
  </si>
  <si>
    <t>鮎川江留上線</t>
    <rPh sb="0" eb="2">
      <t>アユカワ</t>
    </rPh>
    <rPh sb="2" eb="4">
      <t>エドメ</t>
    </rPh>
    <rPh sb="4" eb="5">
      <t>カミ</t>
    </rPh>
    <rPh sb="5" eb="6">
      <t>セン</t>
    </rPh>
    <phoneticPr fontId="4"/>
  </si>
  <si>
    <t>江留上高江線</t>
    <rPh sb="0" eb="2">
      <t>エドメ</t>
    </rPh>
    <rPh sb="2" eb="3">
      <t>カミ</t>
    </rPh>
    <rPh sb="3" eb="4">
      <t>タカ</t>
    </rPh>
    <rPh sb="4" eb="5">
      <t>エ</t>
    </rPh>
    <rPh sb="5" eb="6">
      <t>セン</t>
    </rPh>
    <phoneticPr fontId="4"/>
  </si>
  <si>
    <t>為国境線</t>
    <rPh sb="0" eb="2">
      <t>タメクニ</t>
    </rPh>
    <rPh sb="2" eb="3">
      <t>サカイ</t>
    </rPh>
    <rPh sb="3" eb="4">
      <t>セン</t>
    </rPh>
    <phoneticPr fontId="4"/>
  </si>
  <si>
    <t>板倉江留上線</t>
    <rPh sb="0" eb="2">
      <t>イタクラ</t>
    </rPh>
    <rPh sb="2" eb="4">
      <t>エドメ</t>
    </rPh>
    <rPh sb="4" eb="5">
      <t>カミ</t>
    </rPh>
    <rPh sb="5" eb="6">
      <t>セン</t>
    </rPh>
    <phoneticPr fontId="4"/>
  </si>
  <si>
    <t>嶺北縦貫線</t>
  </si>
  <si>
    <t>芦原街道</t>
  </si>
  <si>
    <t>H15</t>
    <phoneticPr fontId="4"/>
  </si>
  <si>
    <t>丸岡下兵庫線</t>
  </si>
  <si>
    <t>H12</t>
  </si>
  <si>
    <t>H16</t>
    <phoneticPr fontId="4"/>
  </si>
  <si>
    <t>12～16</t>
    <phoneticPr fontId="4"/>
  </si>
  <si>
    <t>若長通り線</t>
  </si>
  <si>
    <t>ＪＲ丸岡駅前線</t>
    <phoneticPr fontId="20"/>
  </si>
  <si>
    <t>福井港丸岡インター連絡道路</t>
    <rPh sb="0" eb="2">
      <t>フクイ</t>
    </rPh>
    <rPh sb="2" eb="3">
      <t>コウ</t>
    </rPh>
    <rPh sb="3" eb="5">
      <t>マルオカ</t>
    </rPh>
    <rPh sb="9" eb="11">
      <t>レンラク</t>
    </rPh>
    <rPh sb="11" eb="13">
      <t>ドウロ</t>
    </rPh>
    <phoneticPr fontId="4"/>
  </si>
  <si>
    <t>H25</t>
    <phoneticPr fontId="4"/>
  </si>
  <si>
    <t>3.52</t>
    <phoneticPr fontId="4"/>
  </si>
  <si>
    <t>2.85</t>
    <phoneticPr fontId="4"/>
  </si>
  <si>
    <t>22～36</t>
    <phoneticPr fontId="4"/>
  </si>
  <si>
    <t>福井森田丸岡線</t>
    <rPh sb="0" eb="2">
      <t>フクイ</t>
    </rPh>
    <rPh sb="2" eb="4">
      <t>モリタ</t>
    </rPh>
    <rPh sb="4" eb="6">
      <t>マルオカ</t>
    </rPh>
    <rPh sb="6" eb="7">
      <t>セン</t>
    </rPh>
    <phoneticPr fontId="4"/>
  </si>
  <si>
    <t>0.52</t>
    <phoneticPr fontId="4"/>
  </si>
  <si>
    <t>2.14</t>
    <phoneticPr fontId="4"/>
  </si>
  <si>
    <t>公園</t>
    <phoneticPr fontId="21"/>
  </si>
  <si>
    <t>名      称</t>
  </si>
  <si>
    <t>位      置</t>
  </si>
  <si>
    <t xml:space="preserve">面    積 </t>
    <phoneticPr fontId="4"/>
  </si>
  <si>
    <t>供用開始年月日</t>
  </si>
  <si>
    <t>（ha）</t>
    <phoneticPr fontId="4"/>
  </si>
  <si>
    <t>街区公園</t>
  </si>
  <si>
    <t>滝谷公園</t>
    <rPh sb="0" eb="2">
      <t>タキダニ</t>
    </rPh>
    <rPh sb="2" eb="4">
      <t>コウエン</t>
    </rPh>
    <phoneticPr fontId="4"/>
  </si>
  <si>
    <t>滝谷三丁目地内</t>
    <rPh sb="0" eb="2">
      <t>タキダニ</t>
    </rPh>
    <rPh sb="2" eb="5">
      <t>３チョウメ</t>
    </rPh>
    <rPh sb="5" eb="6">
      <t>チ</t>
    </rPh>
    <rPh sb="6" eb="7">
      <t>ウチ</t>
    </rPh>
    <phoneticPr fontId="4"/>
  </si>
  <si>
    <t>S55.12.24</t>
    <phoneticPr fontId="4"/>
  </si>
  <si>
    <t>新保緑園公園</t>
    <rPh sb="0" eb="2">
      <t>シンボ</t>
    </rPh>
    <rPh sb="2" eb="3">
      <t>ミドリ</t>
    </rPh>
    <rPh sb="3" eb="4">
      <t>エン</t>
    </rPh>
    <rPh sb="4" eb="6">
      <t>コウエン</t>
    </rPh>
    <phoneticPr fontId="4"/>
  </si>
  <si>
    <t>新保地内</t>
    <rPh sb="0" eb="2">
      <t>シンボ</t>
    </rPh>
    <rPh sb="2" eb="3">
      <t>チ</t>
    </rPh>
    <rPh sb="3" eb="4">
      <t>ナイ</t>
    </rPh>
    <phoneticPr fontId="4"/>
  </si>
  <si>
    <t>西谷公園</t>
    <rPh sb="0" eb="2">
      <t>ニシタニ</t>
    </rPh>
    <rPh sb="2" eb="4">
      <t>コウエン</t>
    </rPh>
    <phoneticPr fontId="4"/>
  </si>
  <si>
    <t>西谷地内</t>
    <rPh sb="0" eb="2">
      <t>ニシタニ</t>
    </rPh>
    <rPh sb="2" eb="3">
      <t>チ</t>
    </rPh>
    <rPh sb="3" eb="4">
      <t>ナイ</t>
    </rPh>
    <phoneticPr fontId="4"/>
  </si>
  <si>
    <t>中元公園</t>
    <rPh sb="0" eb="2">
      <t>ナカモト</t>
    </rPh>
    <rPh sb="2" eb="4">
      <t>コウエン</t>
    </rPh>
    <phoneticPr fontId="4"/>
  </si>
  <si>
    <t>山王二丁目地内</t>
    <rPh sb="0" eb="2">
      <t>サンノウ</t>
    </rPh>
    <rPh sb="2" eb="5">
      <t>ニチョウメ</t>
    </rPh>
    <rPh sb="5" eb="6">
      <t>チ</t>
    </rPh>
    <rPh sb="6" eb="7">
      <t>ナイ</t>
    </rPh>
    <phoneticPr fontId="4"/>
  </si>
  <si>
    <t>S56.4.16</t>
    <phoneticPr fontId="4"/>
  </si>
  <si>
    <t>松原公園</t>
    <rPh sb="0" eb="2">
      <t>マツバラ</t>
    </rPh>
    <rPh sb="2" eb="4">
      <t>コウエン</t>
    </rPh>
    <phoneticPr fontId="4"/>
  </si>
  <si>
    <t>青空第2公園</t>
    <rPh sb="0" eb="2">
      <t>アオゾラ</t>
    </rPh>
    <rPh sb="2" eb="3">
      <t>ダイ</t>
    </rPh>
    <rPh sb="4" eb="6">
      <t>コウエン</t>
    </rPh>
    <phoneticPr fontId="4"/>
  </si>
  <si>
    <t>運動公園二丁目地内</t>
    <rPh sb="0" eb="4">
      <t>ウンドウコウエン</t>
    </rPh>
    <rPh sb="4" eb="7">
      <t>２チョウメ</t>
    </rPh>
    <rPh sb="7" eb="8">
      <t>チ</t>
    </rPh>
    <rPh sb="8" eb="9">
      <t>ナイ</t>
    </rPh>
    <phoneticPr fontId="4"/>
  </si>
  <si>
    <t>S60.3.15</t>
    <phoneticPr fontId="4"/>
  </si>
  <si>
    <t>味坂公園</t>
    <rPh sb="0" eb="1">
      <t>アジ</t>
    </rPh>
    <rPh sb="1" eb="2">
      <t>サカ</t>
    </rPh>
    <rPh sb="2" eb="4">
      <t>コウエン</t>
    </rPh>
    <phoneticPr fontId="4"/>
  </si>
  <si>
    <t>緑ヶ丘二丁目地内</t>
    <rPh sb="0" eb="3">
      <t>ミドリガオカ</t>
    </rPh>
    <rPh sb="3" eb="6">
      <t>ニチョウメ</t>
    </rPh>
    <rPh sb="6" eb="7">
      <t>チ</t>
    </rPh>
    <rPh sb="7" eb="8">
      <t>ナイ</t>
    </rPh>
    <phoneticPr fontId="4"/>
  </si>
  <si>
    <t>桜谷公園</t>
    <rPh sb="0" eb="1">
      <t>サクラ</t>
    </rPh>
    <rPh sb="1" eb="2">
      <t>タニ</t>
    </rPh>
    <rPh sb="2" eb="4">
      <t>コウエン</t>
    </rPh>
    <phoneticPr fontId="4"/>
  </si>
  <si>
    <t>山王六丁目地内</t>
    <rPh sb="0" eb="2">
      <t>サンノウ</t>
    </rPh>
    <rPh sb="2" eb="5">
      <t>６チョウメ</t>
    </rPh>
    <rPh sb="5" eb="6">
      <t>チ</t>
    </rPh>
    <rPh sb="6" eb="7">
      <t>ナイ</t>
    </rPh>
    <phoneticPr fontId="4"/>
  </si>
  <si>
    <t>H3.3.31</t>
    <phoneticPr fontId="4"/>
  </si>
  <si>
    <t>真砂山公園</t>
    <rPh sb="0" eb="2">
      <t>マサゴ</t>
    </rPh>
    <rPh sb="2" eb="3">
      <t>ヤマ</t>
    </rPh>
    <rPh sb="3" eb="5">
      <t>コウエン</t>
    </rPh>
    <phoneticPr fontId="4"/>
  </si>
  <si>
    <t>宿一丁目地内</t>
    <rPh sb="0" eb="1">
      <t>シュク</t>
    </rPh>
    <rPh sb="1" eb="4">
      <t>１チョウメ</t>
    </rPh>
    <rPh sb="4" eb="5">
      <t>チ</t>
    </rPh>
    <rPh sb="5" eb="6">
      <t>ナイ</t>
    </rPh>
    <phoneticPr fontId="4"/>
  </si>
  <si>
    <t>米ケ脇公園</t>
    <rPh sb="0" eb="3">
      <t>コメガワキ</t>
    </rPh>
    <rPh sb="3" eb="5">
      <t>コウエン</t>
    </rPh>
    <phoneticPr fontId="4"/>
  </si>
  <si>
    <t>米ケ脇五丁目地内</t>
    <rPh sb="0" eb="3">
      <t>コメガワキ</t>
    </rPh>
    <rPh sb="3" eb="6">
      <t>５チョウメ</t>
    </rPh>
    <rPh sb="6" eb="7">
      <t>チ</t>
    </rPh>
    <rPh sb="7" eb="8">
      <t>ナイ</t>
    </rPh>
    <phoneticPr fontId="4"/>
  </si>
  <si>
    <t>青空第1公園</t>
    <rPh sb="0" eb="2">
      <t>アオゾラ</t>
    </rPh>
    <rPh sb="2" eb="3">
      <t>ダイ</t>
    </rPh>
    <rPh sb="4" eb="6">
      <t>コウエン</t>
    </rPh>
    <phoneticPr fontId="4"/>
  </si>
  <si>
    <t>運動公園一丁目地内</t>
    <rPh sb="0" eb="4">
      <t>ウンドウコウエン</t>
    </rPh>
    <rPh sb="4" eb="7">
      <t>１チョウメ</t>
    </rPh>
    <rPh sb="7" eb="8">
      <t>チ</t>
    </rPh>
    <rPh sb="8" eb="9">
      <t>ナイ</t>
    </rPh>
    <phoneticPr fontId="4"/>
  </si>
  <si>
    <t>岩崎公園</t>
    <rPh sb="0" eb="2">
      <t>イワサキ</t>
    </rPh>
    <rPh sb="2" eb="4">
      <t>コウエン</t>
    </rPh>
    <phoneticPr fontId="4"/>
  </si>
  <si>
    <t>山王四丁目地内</t>
    <rPh sb="0" eb="2">
      <t>サンノウ</t>
    </rPh>
    <rPh sb="2" eb="5">
      <t>４チョウメ</t>
    </rPh>
    <rPh sb="5" eb="6">
      <t>チ</t>
    </rPh>
    <rPh sb="6" eb="7">
      <t>ナイ</t>
    </rPh>
    <phoneticPr fontId="4"/>
  </si>
  <si>
    <t>青空第3公園</t>
    <rPh sb="0" eb="2">
      <t>アオゾラ</t>
    </rPh>
    <rPh sb="2" eb="3">
      <t>ダイ</t>
    </rPh>
    <rPh sb="4" eb="6">
      <t>コウエン</t>
    </rPh>
    <phoneticPr fontId="4"/>
  </si>
  <si>
    <t>三国東きた公園</t>
    <rPh sb="0" eb="2">
      <t>ミクニ</t>
    </rPh>
    <rPh sb="2" eb="3">
      <t>ヒガシ</t>
    </rPh>
    <rPh sb="5" eb="7">
      <t>コウエン</t>
    </rPh>
    <phoneticPr fontId="4"/>
  </si>
  <si>
    <t>三国東一丁目地内</t>
    <rPh sb="0" eb="2">
      <t>ミクニ</t>
    </rPh>
    <rPh sb="2" eb="3">
      <t>ヒガシ</t>
    </rPh>
    <rPh sb="3" eb="6">
      <t>１チョウメ</t>
    </rPh>
    <rPh sb="6" eb="7">
      <t>チ</t>
    </rPh>
    <rPh sb="7" eb="8">
      <t>ナイ</t>
    </rPh>
    <phoneticPr fontId="4"/>
  </si>
  <si>
    <t>H2.3.31</t>
    <phoneticPr fontId="4"/>
  </si>
  <si>
    <t>三国東なか公園</t>
    <rPh sb="0" eb="2">
      <t>ミクニ</t>
    </rPh>
    <rPh sb="2" eb="3">
      <t>ヒガシ</t>
    </rPh>
    <rPh sb="5" eb="7">
      <t>コウエン</t>
    </rPh>
    <phoneticPr fontId="4"/>
  </si>
  <si>
    <t>三国東二丁目地内</t>
    <rPh sb="0" eb="2">
      <t>ミクニ</t>
    </rPh>
    <rPh sb="2" eb="3">
      <t>ヒガシ</t>
    </rPh>
    <rPh sb="3" eb="6">
      <t>２チョウメ</t>
    </rPh>
    <rPh sb="6" eb="7">
      <t>チ</t>
    </rPh>
    <rPh sb="7" eb="8">
      <t>ナイ</t>
    </rPh>
    <phoneticPr fontId="4"/>
  </si>
  <si>
    <t>H5.4.1</t>
    <phoneticPr fontId="4"/>
  </si>
  <si>
    <t>三国東みなみ公園</t>
    <rPh sb="0" eb="2">
      <t>ミクニ</t>
    </rPh>
    <rPh sb="2" eb="3">
      <t>ヒガシ</t>
    </rPh>
    <rPh sb="6" eb="8">
      <t>コウエン</t>
    </rPh>
    <phoneticPr fontId="4"/>
  </si>
  <si>
    <t>三国東三丁目地内</t>
    <rPh sb="0" eb="2">
      <t>ミクニ</t>
    </rPh>
    <rPh sb="2" eb="3">
      <t>ヒガシ</t>
    </rPh>
    <rPh sb="3" eb="6">
      <t>サンチョウメ</t>
    </rPh>
    <rPh sb="6" eb="7">
      <t>チ</t>
    </rPh>
    <rPh sb="7" eb="8">
      <t>ナイ</t>
    </rPh>
    <phoneticPr fontId="4"/>
  </si>
  <si>
    <t>S62.1.10</t>
    <phoneticPr fontId="4"/>
  </si>
  <si>
    <t>新宿きた公園</t>
    <rPh sb="0" eb="2">
      <t>シンジュク</t>
    </rPh>
    <rPh sb="4" eb="6">
      <t>コウエン</t>
    </rPh>
    <phoneticPr fontId="4"/>
  </si>
  <si>
    <t>新宿二丁目地内</t>
    <rPh sb="0" eb="2">
      <t>シンジュク</t>
    </rPh>
    <rPh sb="2" eb="5">
      <t>２チョウメ</t>
    </rPh>
    <rPh sb="5" eb="6">
      <t>チ</t>
    </rPh>
    <rPh sb="6" eb="7">
      <t>ナイ</t>
    </rPh>
    <phoneticPr fontId="4"/>
  </si>
  <si>
    <t>新宿なか公園</t>
    <rPh sb="0" eb="2">
      <t>シンジュク</t>
    </rPh>
    <rPh sb="4" eb="6">
      <t>コウエン</t>
    </rPh>
    <phoneticPr fontId="4"/>
  </si>
  <si>
    <t>H1.3.31</t>
    <phoneticPr fontId="4"/>
  </si>
  <si>
    <t>新宿みなみ公園</t>
    <rPh sb="0" eb="2">
      <t>シンジュク</t>
    </rPh>
    <rPh sb="5" eb="7">
      <t>コウエン</t>
    </rPh>
    <phoneticPr fontId="4"/>
  </si>
  <si>
    <t>新宿一丁目地内</t>
    <rPh sb="0" eb="2">
      <t>シンジュク</t>
    </rPh>
    <rPh sb="2" eb="3">
      <t>１</t>
    </rPh>
    <rPh sb="3" eb="5">
      <t>チョウメ</t>
    </rPh>
    <rPh sb="5" eb="6">
      <t>チ</t>
    </rPh>
    <rPh sb="6" eb="7">
      <t>ナイ</t>
    </rPh>
    <phoneticPr fontId="4"/>
  </si>
  <si>
    <t>S63.3.31</t>
    <phoneticPr fontId="4"/>
  </si>
  <si>
    <t>北横地公園</t>
    <rPh sb="0" eb="1">
      <t>キタ</t>
    </rPh>
    <rPh sb="1" eb="2">
      <t>ヨコ</t>
    </rPh>
    <rPh sb="2" eb="3">
      <t>チ</t>
    </rPh>
    <rPh sb="3" eb="5">
      <t>コウエン</t>
    </rPh>
    <phoneticPr fontId="4"/>
  </si>
  <si>
    <t>北横地1丁目47番地</t>
    <rPh sb="0" eb="1">
      <t>キタ</t>
    </rPh>
    <rPh sb="1" eb="3">
      <t>ヨコチ</t>
    </rPh>
    <rPh sb="4" eb="6">
      <t>チョウメ</t>
    </rPh>
    <rPh sb="8" eb="10">
      <t>バンチ</t>
    </rPh>
    <phoneticPr fontId="4"/>
  </si>
  <si>
    <t>S57.3.29</t>
    <phoneticPr fontId="4"/>
  </si>
  <si>
    <t>一本田公園</t>
    <rPh sb="0" eb="2">
      <t>イッポン</t>
    </rPh>
    <rPh sb="2" eb="3">
      <t>デン</t>
    </rPh>
    <rPh sb="3" eb="5">
      <t>コウエン</t>
    </rPh>
    <phoneticPr fontId="4"/>
  </si>
  <si>
    <t>一本田6字25番地、5字72～80番地</t>
    <rPh sb="0" eb="2">
      <t>イッポン</t>
    </rPh>
    <rPh sb="2" eb="3">
      <t>デン</t>
    </rPh>
    <rPh sb="4" eb="5">
      <t>ジ</t>
    </rPh>
    <rPh sb="7" eb="9">
      <t>バンチ</t>
    </rPh>
    <rPh sb="11" eb="12">
      <t>ジ</t>
    </rPh>
    <rPh sb="17" eb="19">
      <t>バンチ</t>
    </rPh>
    <phoneticPr fontId="4"/>
  </si>
  <si>
    <t>S56.4.1</t>
    <phoneticPr fontId="4"/>
  </si>
  <si>
    <t>西瓜屋公園</t>
    <rPh sb="0" eb="1">
      <t>ニシ</t>
    </rPh>
    <rPh sb="1" eb="2">
      <t>ウリ</t>
    </rPh>
    <rPh sb="2" eb="3">
      <t>ヤ</t>
    </rPh>
    <rPh sb="3" eb="5">
      <t>コウエン</t>
    </rPh>
    <phoneticPr fontId="4"/>
  </si>
  <si>
    <t>西瓜屋5字37番地</t>
    <rPh sb="0" eb="1">
      <t>ニシ</t>
    </rPh>
    <rPh sb="1" eb="2">
      <t>ウリ</t>
    </rPh>
    <rPh sb="2" eb="3">
      <t>ヤ</t>
    </rPh>
    <rPh sb="4" eb="5">
      <t>ジ</t>
    </rPh>
    <rPh sb="7" eb="9">
      <t>バンチ</t>
    </rPh>
    <phoneticPr fontId="4"/>
  </si>
  <si>
    <t>S47.3.31</t>
    <phoneticPr fontId="4"/>
  </si>
  <si>
    <t>城北第1公園</t>
    <rPh sb="0" eb="2">
      <t>ジョウホク</t>
    </rPh>
    <rPh sb="2" eb="3">
      <t>ダイ</t>
    </rPh>
    <rPh sb="4" eb="6">
      <t>コウエン</t>
    </rPh>
    <phoneticPr fontId="4"/>
  </si>
  <si>
    <t>城北6丁目14番地</t>
    <rPh sb="0" eb="2">
      <t>ジョウホク</t>
    </rPh>
    <rPh sb="3" eb="5">
      <t>チョウメ</t>
    </rPh>
    <rPh sb="7" eb="9">
      <t>バンチ</t>
    </rPh>
    <phoneticPr fontId="4"/>
  </si>
  <si>
    <t>S56.3.31</t>
    <phoneticPr fontId="4"/>
  </si>
  <si>
    <t>城北第2公園</t>
    <rPh sb="0" eb="2">
      <t>ジョウホク</t>
    </rPh>
    <rPh sb="2" eb="3">
      <t>ダイ</t>
    </rPh>
    <rPh sb="4" eb="6">
      <t>コウエン</t>
    </rPh>
    <phoneticPr fontId="4"/>
  </si>
  <si>
    <t>城北2丁目32番地</t>
    <rPh sb="0" eb="2">
      <t>ジョウホク</t>
    </rPh>
    <rPh sb="3" eb="5">
      <t>チョウメ</t>
    </rPh>
    <rPh sb="7" eb="9">
      <t>バンチ</t>
    </rPh>
    <phoneticPr fontId="4"/>
  </si>
  <si>
    <t>S55.12.25</t>
    <phoneticPr fontId="4"/>
  </si>
  <si>
    <t>東陽公園</t>
    <rPh sb="0" eb="2">
      <t>トウヨウ</t>
    </rPh>
    <rPh sb="2" eb="4">
      <t>コウエン</t>
    </rPh>
    <phoneticPr fontId="4"/>
  </si>
  <si>
    <t>東陽1丁目63番地</t>
    <rPh sb="0" eb="2">
      <t>トウヨウ</t>
    </rPh>
    <rPh sb="3" eb="5">
      <t>チョウメ</t>
    </rPh>
    <rPh sb="7" eb="9">
      <t>バンチ</t>
    </rPh>
    <phoneticPr fontId="4"/>
  </si>
  <si>
    <t>丸岡朝陽公園</t>
    <rPh sb="0" eb="2">
      <t>マルオカ</t>
    </rPh>
    <rPh sb="2" eb="4">
      <t>チョウヨウ</t>
    </rPh>
    <rPh sb="4" eb="6">
      <t>コウエン</t>
    </rPh>
    <phoneticPr fontId="4"/>
  </si>
  <si>
    <t>朝陽1丁目226番地</t>
    <rPh sb="0" eb="2">
      <t>チョウヨウ</t>
    </rPh>
    <rPh sb="3" eb="5">
      <t>チョウメ</t>
    </rPh>
    <rPh sb="8" eb="10">
      <t>バンチ</t>
    </rPh>
    <phoneticPr fontId="4"/>
  </si>
  <si>
    <t>S49.3.31</t>
    <phoneticPr fontId="4"/>
  </si>
  <si>
    <t>寅国公園</t>
    <rPh sb="0" eb="2">
      <t>トラクニ</t>
    </rPh>
    <rPh sb="2" eb="4">
      <t>コウエン</t>
    </rPh>
    <phoneticPr fontId="4"/>
  </si>
  <si>
    <t>寅国3字10番地</t>
    <rPh sb="0" eb="2">
      <t>トラクニ</t>
    </rPh>
    <rPh sb="3" eb="4">
      <t>アザ</t>
    </rPh>
    <rPh sb="6" eb="8">
      <t>バンチ</t>
    </rPh>
    <phoneticPr fontId="4"/>
  </si>
  <si>
    <t>霞ヶ丘公園</t>
    <rPh sb="0" eb="3">
      <t>カスミガオカ</t>
    </rPh>
    <rPh sb="3" eb="5">
      <t>コウエン</t>
    </rPh>
    <phoneticPr fontId="4"/>
  </si>
  <si>
    <t>霞ヶ丘3丁目19番地</t>
    <rPh sb="0" eb="3">
      <t>カスミガオカ</t>
    </rPh>
    <rPh sb="4" eb="6">
      <t>チョウメ</t>
    </rPh>
    <rPh sb="8" eb="10">
      <t>バンチ</t>
    </rPh>
    <phoneticPr fontId="4"/>
  </si>
  <si>
    <t>今福公園</t>
    <rPh sb="0" eb="2">
      <t>イマフク</t>
    </rPh>
    <rPh sb="2" eb="4">
      <t>コウエン</t>
    </rPh>
    <phoneticPr fontId="4"/>
  </si>
  <si>
    <t>今福18字3番地</t>
    <rPh sb="0" eb="2">
      <t>イマフク</t>
    </rPh>
    <rPh sb="4" eb="5">
      <t>ジ</t>
    </rPh>
    <rPh sb="6" eb="8">
      <t>バンチ</t>
    </rPh>
    <phoneticPr fontId="4"/>
  </si>
  <si>
    <t>丸岡情報団地公園</t>
    <rPh sb="0" eb="2">
      <t>マルオカ</t>
    </rPh>
    <rPh sb="2" eb="4">
      <t>ジョウホウ</t>
    </rPh>
    <rPh sb="4" eb="6">
      <t>ダンチ</t>
    </rPh>
    <rPh sb="6" eb="8">
      <t>コウエン</t>
    </rPh>
    <phoneticPr fontId="4"/>
  </si>
  <si>
    <t>熊堂3字1の6番地、2の22番地6、6の1番地6、7の1番地17、29</t>
    <rPh sb="0" eb="1">
      <t>クマ</t>
    </rPh>
    <rPh sb="1" eb="2">
      <t>ドウ</t>
    </rPh>
    <rPh sb="3" eb="4">
      <t>ジ</t>
    </rPh>
    <rPh sb="7" eb="9">
      <t>バンチ</t>
    </rPh>
    <rPh sb="14" eb="16">
      <t>バンチ</t>
    </rPh>
    <rPh sb="21" eb="23">
      <t>バンチ</t>
    </rPh>
    <rPh sb="28" eb="30">
      <t>バンチ</t>
    </rPh>
    <phoneticPr fontId="4"/>
  </si>
  <si>
    <t>H4.4.1</t>
    <phoneticPr fontId="4"/>
  </si>
  <si>
    <t>春江中央公園</t>
    <rPh sb="0" eb="1">
      <t>ハル</t>
    </rPh>
    <rPh sb="1" eb="2">
      <t>エ</t>
    </rPh>
    <rPh sb="2" eb="4">
      <t>チュウオウ</t>
    </rPh>
    <rPh sb="4" eb="6">
      <t>コウエン</t>
    </rPh>
    <phoneticPr fontId="4"/>
  </si>
  <si>
    <t>随応寺22</t>
    <rPh sb="0" eb="3">
      <t>ズイオウジ</t>
    </rPh>
    <phoneticPr fontId="4"/>
  </si>
  <si>
    <t>未整備</t>
    <rPh sb="0" eb="3">
      <t>ミセイビ</t>
    </rPh>
    <phoneticPr fontId="4"/>
  </si>
  <si>
    <t>江留上旭公園</t>
    <rPh sb="0" eb="2">
      <t>エドメ</t>
    </rPh>
    <rPh sb="2" eb="3">
      <t>ウエ</t>
    </rPh>
    <rPh sb="3" eb="4">
      <t>アサヒ</t>
    </rPh>
    <rPh sb="4" eb="6">
      <t>コウエン</t>
    </rPh>
    <phoneticPr fontId="4"/>
  </si>
  <si>
    <t>江留上旭4-1</t>
    <rPh sb="0" eb="2">
      <t>エドメ</t>
    </rPh>
    <rPh sb="2" eb="3">
      <t>カミ</t>
    </rPh>
    <rPh sb="3" eb="4">
      <t>アサヒ</t>
    </rPh>
    <phoneticPr fontId="4"/>
  </si>
  <si>
    <t>S45.4.1</t>
    <phoneticPr fontId="4"/>
  </si>
  <si>
    <t>昭和公園</t>
    <rPh sb="0" eb="2">
      <t>ショウワ</t>
    </rPh>
    <rPh sb="2" eb="4">
      <t>コウエン</t>
    </rPh>
    <phoneticPr fontId="4"/>
  </si>
  <si>
    <t>江留上昭和4-8、江留上大和4-5</t>
    <rPh sb="0" eb="2">
      <t>エドメ</t>
    </rPh>
    <rPh sb="2" eb="3">
      <t>カミ</t>
    </rPh>
    <rPh sb="3" eb="5">
      <t>ショウワ</t>
    </rPh>
    <rPh sb="9" eb="11">
      <t>エドメ</t>
    </rPh>
    <rPh sb="11" eb="12">
      <t>カミ</t>
    </rPh>
    <rPh sb="12" eb="14">
      <t>ヤマト</t>
    </rPh>
    <phoneticPr fontId="4"/>
  </si>
  <si>
    <t>新町公園</t>
    <rPh sb="0" eb="2">
      <t>シンマチ</t>
    </rPh>
    <rPh sb="2" eb="4">
      <t>コウエン</t>
    </rPh>
    <phoneticPr fontId="4"/>
  </si>
  <si>
    <t>江留上新町216</t>
    <rPh sb="0" eb="2">
      <t>エドメ</t>
    </rPh>
    <rPh sb="2" eb="3">
      <t>カミ</t>
    </rPh>
    <rPh sb="3" eb="5">
      <t>シンマチ</t>
    </rPh>
    <phoneticPr fontId="4"/>
  </si>
  <si>
    <t>S46.4.1</t>
    <phoneticPr fontId="4"/>
  </si>
  <si>
    <t>江留下公園</t>
    <rPh sb="0" eb="2">
      <t>エドメ</t>
    </rPh>
    <rPh sb="2" eb="3">
      <t>シモ</t>
    </rPh>
    <rPh sb="3" eb="5">
      <t>コウエン</t>
    </rPh>
    <phoneticPr fontId="4"/>
  </si>
  <si>
    <t>江留下屋敷119</t>
    <rPh sb="0" eb="2">
      <t>エドメ</t>
    </rPh>
    <rPh sb="2" eb="3">
      <t>シモ</t>
    </rPh>
    <rPh sb="3" eb="5">
      <t>ヤシキ</t>
    </rPh>
    <phoneticPr fontId="4"/>
  </si>
  <si>
    <t>亀ヶ久保公園</t>
    <rPh sb="0" eb="1">
      <t>カメ</t>
    </rPh>
    <rPh sb="2" eb="4">
      <t>クボ</t>
    </rPh>
    <rPh sb="4" eb="6">
      <t>コウエン</t>
    </rPh>
    <phoneticPr fontId="4"/>
  </si>
  <si>
    <t>為国亀ヶ久保65</t>
    <rPh sb="0" eb="2">
      <t>タメクニ</t>
    </rPh>
    <rPh sb="2" eb="3">
      <t>カメ</t>
    </rPh>
    <rPh sb="4" eb="6">
      <t>クボ</t>
    </rPh>
    <phoneticPr fontId="4"/>
  </si>
  <si>
    <t>S46.11.16</t>
    <phoneticPr fontId="4"/>
  </si>
  <si>
    <t>中筋第1公園</t>
    <rPh sb="0" eb="2">
      <t>ナカスジ</t>
    </rPh>
    <rPh sb="2" eb="3">
      <t>ダイ</t>
    </rPh>
    <rPh sb="4" eb="6">
      <t>コウエン</t>
    </rPh>
    <phoneticPr fontId="4"/>
  </si>
  <si>
    <t>中筋大手151</t>
    <rPh sb="0" eb="2">
      <t>ナカスジ</t>
    </rPh>
    <rPh sb="2" eb="4">
      <t>オオテ</t>
    </rPh>
    <phoneticPr fontId="4"/>
  </si>
  <si>
    <t>S50.4.1</t>
    <phoneticPr fontId="4"/>
  </si>
  <si>
    <t>中筋第2公園</t>
    <rPh sb="0" eb="2">
      <t>ナカスジ</t>
    </rPh>
    <rPh sb="2" eb="3">
      <t>ダイ</t>
    </rPh>
    <rPh sb="4" eb="6">
      <t>コウエン</t>
    </rPh>
    <phoneticPr fontId="4"/>
  </si>
  <si>
    <t>中筋北浦51</t>
    <rPh sb="0" eb="2">
      <t>ナカスジ</t>
    </rPh>
    <rPh sb="2" eb="4">
      <t>キタウラ</t>
    </rPh>
    <phoneticPr fontId="4"/>
  </si>
  <si>
    <t>S41.3.25</t>
    <phoneticPr fontId="4"/>
  </si>
  <si>
    <t>中筋第3公園</t>
    <rPh sb="0" eb="2">
      <t>ナカスジ</t>
    </rPh>
    <rPh sb="2" eb="3">
      <t>ダイ</t>
    </rPh>
    <rPh sb="4" eb="6">
      <t>コウエン</t>
    </rPh>
    <phoneticPr fontId="4"/>
  </si>
  <si>
    <t>中筋春日85</t>
    <rPh sb="0" eb="2">
      <t>ナカスジ</t>
    </rPh>
    <rPh sb="2" eb="4">
      <t>カスガ</t>
    </rPh>
    <phoneticPr fontId="4"/>
  </si>
  <si>
    <t>境大和公園</t>
    <rPh sb="0" eb="1">
      <t>サカイ</t>
    </rPh>
    <rPh sb="1" eb="3">
      <t>ヤマト</t>
    </rPh>
    <rPh sb="3" eb="5">
      <t>コウエン</t>
    </rPh>
    <phoneticPr fontId="4"/>
  </si>
  <si>
    <t>境元町27-20-1</t>
    <rPh sb="0" eb="1">
      <t>サカイ</t>
    </rPh>
    <rPh sb="1" eb="2">
      <t>モト</t>
    </rPh>
    <rPh sb="2" eb="3">
      <t>マチ</t>
    </rPh>
    <phoneticPr fontId="4"/>
  </si>
  <si>
    <t>S51.4.23</t>
    <phoneticPr fontId="4"/>
  </si>
  <si>
    <t>西太郎丸公園</t>
    <rPh sb="0" eb="1">
      <t>ニシ</t>
    </rPh>
    <rPh sb="1" eb="3">
      <t>タロウ</t>
    </rPh>
    <rPh sb="3" eb="4">
      <t>マル</t>
    </rPh>
    <rPh sb="4" eb="6">
      <t>コウエン</t>
    </rPh>
    <phoneticPr fontId="4"/>
  </si>
  <si>
    <t>西太郎丸18-13-47</t>
    <rPh sb="0" eb="1">
      <t>ニシ</t>
    </rPh>
    <rPh sb="1" eb="3">
      <t>タロウ</t>
    </rPh>
    <rPh sb="3" eb="4">
      <t>マル</t>
    </rPh>
    <phoneticPr fontId="4"/>
  </si>
  <si>
    <t>S51.5.21</t>
    <phoneticPr fontId="4"/>
  </si>
  <si>
    <t>江留中第1公園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</si>
  <si>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江留中28-6-31,7-11</t>
    <rPh sb="0" eb="2">
      <t>エドメ</t>
    </rPh>
    <rPh sb="2" eb="3">
      <t>ナカ</t>
    </rPh>
    <phoneticPr fontId="4"/>
  </si>
  <si>
    <t>S54.10.12</t>
    <phoneticPr fontId="4"/>
  </si>
  <si>
    <t>江留中第2公園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</si>
  <si>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江留中29-5-58</t>
    <rPh sb="0" eb="2">
      <t>エドメ</t>
    </rPh>
    <rPh sb="2" eb="3">
      <t>ナカ</t>
    </rPh>
    <phoneticPr fontId="4"/>
  </si>
  <si>
    <t>S60.3.8</t>
    <phoneticPr fontId="4"/>
  </si>
  <si>
    <t>江留中第3公園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</si>
  <si>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江留中30-6-2</t>
    <rPh sb="0" eb="2">
      <t>エドメ</t>
    </rPh>
    <rPh sb="2" eb="3">
      <t>ナカ</t>
    </rPh>
    <phoneticPr fontId="4"/>
  </si>
  <si>
    <t>日の出公園</t>
    <rPh sb="0" eb="1">
      <t>ヒ</t>
    </rPh>
    <rPh sb="2" eb="3">
      <t>デ</t>
    </rPh>
    <rPh sb="3" eb="5">
      <t>コウエン</t>
    </rPh>
    <phoneticPr fontId="4"/>
  </si>
  <si>
    <t>江留上日の出6-23</t>
    <rPh sb="0" eb="2">
      <t>エドメ</t>
    </rPh>
    <rPh sb="2" eb="3">
      <t>カミ</t>
    </rPh>
    <rPh sb="3" eb="4">
      <t>ヒ</t>
    </rPh>
    <rPh sb="5" eb="6">
      <t>デ</t>
    </rPh>
    <phoneticPr fontId="4"/>
  </si>
  <si>
    <t>本堂公園</t>
    <rPh sb="0" eb="2">
      <t>ホンドウ</t>
    </rPh>
    <rPh sb="2" eb="4">
      <t>コウエン</t>
    </rPh>
    <phoneticPr fontId="4"/>
  </si>
  <si>
    <t>本堂16-36-19</t>
    <rPh sb="0" eb="2">
      <t>ホンドウ</t>
    </rPh>
    <phoneticPr fontId="4"/>
  </si>
  <si>
    <t>S62.3.30</t>
    <phoneticPr fontId="4"/>
  </si>
  <si>
    <t>緑公園</t>
    <rPh sb="0" eb="1">
      <t>ミドリ</t>
    </rPh>
    <rPh sb="1" eb="3">
      <t>コウエン</t>
    </rPh>
    <phoneticPr fontId="4"/>
  </si>
  <si>
    <t>江留上4-1</t>
    <rPh sb="0" eb="2">
      <t>エドメ</t>
    </rPh>
    <rPh sb="2" eb="3">
      <t>カミ</t>
    </rPh>
    <phoneticPr fontId="4"/>
  </si>
  <si>
    <t>H3.6.17</t>
    <phoneticPr fontId="4"/>
  </si>
  <si>
    <t>いちい野北公園</t>
    <rPh sb="3" eb="4">
      <t>ノ</t>
    </rPh>
    <rPh sb="4" eb="5">
      <t>キタ</t>
    </rPh>
    <rPh sb="5" eb="7">
      <t>コウエン</t>
    </rPh>
    <phoneticPr fontId="4"/>
  </si>
  <si>
    <t>いちい野北803</t>
    <rPh sb="3" eb="4">
      <t>ノ</t>
    </rPh>
    <rPh sb="4" eb="5">
      <t>キタ</t>
    </rPh>
    <phoneticPr fontId="4"/>
  </si>
  <si>
    <t>平成公園</t>
    <rPh sb="0" eb="2">
      <t>ヘイセイ</t>
    </rPh>
    <rPh sb="2" eb="4">
      <t>コウエン</t>
    </rPh>
    <phoneticPr fontId="4"/>
  </si>
  <si>
    <t>為国平成18</t>
    <rPh sb="0" eb="2">
      <t>タメクニ</t>
    </rPh>
    <rPh sb="2" eb="4">
      <t>ヘイセイ</t>
    </rPh>
    <phoneticPr fontId="4"/>
  </si>
  <si>
    <t>三ツ屋公園</t>
    <rPh sb="0" eb="1">
      <t>ミ</t>
    </rPh>
    <rPh sb="2" eb="3">
      <t>ヤ</t>
    </rPh>
    <rPh sb="3" eb="5">
      <t>コウエン</t>
    </rPh>
    <phoneticPr fontId="4"/>
  </si>
  <si>
    <t>中筋三ツ屋905</t>
    <rPh sb="0" eb="2">
      <t>ナカスジ</t>
    </rPh>
    <rPh sb="2" eb="3">
      <t>ミ</t>
    </rPh>
    <rPh sb="4" eb="5">
      <t>ヤ</t>
    </rPh>
    <phoneticPr fontId="4"/>
  </si>
  <si>
    <t>田端公園</t>
    <rPh sb="0" eb="2">
      <t>タバタ</t>
    </rPh>
    <rPh sb="2" eb="4">
      <t>コウエン</t>
    </rPh>
    <phoneticPr fontId="4"/>
  </si>
  <si>
    <t>田端36-22-15</t>
    <rPh sb="0" eb="2">
      <t>タバタ</t>
    </rPh>
    <phoneticPr fontId="4"/>
  </si>
  <si>
    <t>西太郎丸矢島公園</t>
    <rPh sb="0" eb="1">
      <t>ニシ</t>
    </rPh>
    <rPh sb="1" eb="3">
      <t>タロウ</t>
    </rPh>
    <rPh sb="3" eb="4">
      <t>マル</t>
    </rPh>
    <rPh sb="4" eb="5">
      <t>ヤ</t>
    </rPh>
    <rPh sb="5" eb="6">
      <t>シマ</t>
    </rPh>
    <rPh sb="6" eb="8">
      <t>コウエン</t>
    </rPh>
    <phoneticPr fontId="4"/>
  </si>
  <si>
    <t>西太郎丸3-16-3</t>
    <rPh sb="0" eb="1">
      <t>ニシ</t>
    </rPh>
    <rPh sb="1" eb="3">
      <t>タロウ</t>
    </rPh>
    <rPh sb="3" eb="4">
      <t>マル</t>
    </rPh>
    <phoneticPr fontId="4"/>
  </si>
  <si>
    <t>高江京町公園</t>
    <rPh sb="0" eb="1">
      <t>タカ</t>
    </rPh>
    <rPh sb="1" eb="2">
      <t>エ</t>
    </rPh>
    <rPh sb="2" eb="4">
      <t>キョウマチ</t>
    </rPh>
    <rPh sb="4" eb="6">
      <t>コウエン</t>
    </rPh>
    <phoneticPr fontId="4"/>
  </si>
  <si>
    <t>高江京町2-1-118</t>
    <rPh sb="0" eb="1">
      <t>タカ</t>
    </rPh>
    <rPh sb="1" eb="2">
      <t>エ</t>
    </rPh>
    <rPh sb="2" eb="4">
      <t>キョウマチ</t>
    </rPh>
    <phoneticPr fontId="4"/>
  </si>
  <si>
    <t>S48.9.30</t>
    <phoneticPr fontId="4"/>
  </si>
  <si>
    <t>上小森室町公園</t>
    <rPh sb="0" eb="1">
      <t>カミ</t>
    </rPh>
    <rPh sb="1" eb="3">
      <t>コモリ</t>
    </rPh>
    <rPh sb="3" eb="5">
      <t>ムロマチ</t>
    </rPh>
    <rPh sb="5" eb="7">
      <t>コウエン</t>
    </rPh>
    <phoneticPr fontId="4"/>
  </si>
  <si>
    <t>上小森1-4-5</t>
    <rPh sb="0" eb="1">
      <t>カミ</t>
    </rPh>
    <rPh sb="1" eb="3">
      <t>コモリ</t>
    </rPh>
    <phoneticPr fontId="4"/>
  </si>
  <si>
    <t>西長田木船公園</t>
    <rPh sb="0" eb="3">
      <t>ニシナガタ</t>
    </rPh>
    <rPh sb="3" eb="5">
      <t>キフネ</t>
    </rPh>
    <rPh sb="5" eb="7">
      <t>コウエン</t>
    </rPh>
    <phoneticPr fontId="4"/>
  </si>
  <si>
    <t>西長田15-46-16</t>
    <rPh sb="0" eb="3">
      <t>ニシナガタ</t>
    </rPh>
    <phoneticPr fontId="4"/>
  </si>
  <si>
    <t>春日野第1公園</t>
    <rPh sb="0" eb="3">
      <t>カスガノ</t>
    </rPh>
    <rPh sb="3" eb="4">
      <t>ダイ</t>
    </rPh>
    <rPh sb="5" eb="7">
      <t>コウエン</t>
    </rPh>
    <phoneticPr fontId="4"/>
  </si>
  <si>
    <t>千歩寺32-1-3</t>
    <rPh sb="0" eb="2">
      <t>センポ</t>
    </rPh>
    <rPh sb="2" eb="3">
      <t>ジ</t>
    </rPh>
    <phoneticPr fontId="4"/>
  </si>
  <si>
    <t>S48.10.31</t>
    <phoneticPr fontId="4"/>
  </si>
  <si>
    <t>春日野第2公園</t>
    <rPh sb="0" eb="3">
      <t>カスガノ</t>
    </rPh>
    <rPh sb="3" eb="4">
      <t>ダイ</t>
    </rPh>
    <rPh sb="5" eb="7">
      <t>コウエン</t>
    </rPh>
    <phoneticPr fontId="4"/>
  </si>
  <si>
    <t>千歩寺35-5-5</t>
    <rPh sb="0" eb="2">
      <t>センポ</t>
    </rPh>
    <rPh sb="2" eb="3">
      <t>ジ</t>
    </rPh>
    <phoneticPr fontId="4"/>
  </si>
  <si>
    <t>境公園</t>
    <rPh sb="0" eb="1">
      <t>サカイ</t>
    </rPh>
    <rPh sb="1" eb="3">
      <t>コウエン</t>
    </rPh>
    <phoneticPr fontId="4"/>
  </si>
  <si>
    <t>境上町3-2</t>
    <rPh sb="0" eb="1">
      <t>サカイ</t>
    </rPh>
    <rPh sb="1" eb="2">
      <t>カミ</t>
    </rPh>
    <rPh sb="2" eb="3">
      <t>マチ</t>
    </rPh>
    <phoneticPr fontId="4"/>
  </si>
  <si>
    <t>S45.9.15</t>
    <phoneticPr fontId="4"/>
  </si>
  <si>
    <t>藤鷲塚公園</t>
    <rPh sb="0" eb="1">
      <t>フジ</t>
    </rPh>
    <rPh sb="1" eb="3">
      <t>ワシヅカ</t>
    </rPh>
    <rPh sb="3" eb="5">
      <t>コウエン</t>
    </rPh>
    <phoneticPr fontId="4"/>
  </si>
  <si>
    <t>藤鷲塚2-3-19</t>
    <rPh sb="0" eb="1">
      <t>フジ</t>
    </rPh>
    <rPh sb="1" eb="3">
      <t>ワシヅカ</t>
    </rPh>
    <phoneticPr fontId="4"/>
  </si>
  <si>
    <t>S54.10.16</t>
    <phoneticPr fontId="4"/>
  </si>
  <si>
    <t>為国公園</t>
    <rPh sb="0" eb="2">
      <t>タメクニ</t>
    </rPh>
    <rPh sb="2" eb="4">
      <t>コウエン</t>
    </rPh>
    <phoneticPr fontId="4"/>
  </si>
  <si>
    <t>為国西の宮27</t>
    <rPh sb="0" eb="2">
      <t>タメクニ</t>
    </rPh>
    <rPh sb="2" eb="3">
      <t>ニシ</t>
    </rPh>
    <rPh sb="4" eb="5">
      <t>ミヤ</t>
    </rPh>
    <phoneticPr fontId="4"/>
  </si>
  <si>
    <t>S56.3.23</t>
    <phoneticPr fontId="4"/>
  </si>
  <si>
    <t>沖布目豊島公園</t>
    <rPh sb="0" eb="1">
      <t>オキ</t>
    </rPh>
    <rPh sb="1" eb="3">
      <t>ヌノメ</t>
    </rPh>
    <rPh sb="3" eb="5">
      <t>トヨシマ</t>
    </rPh>
    <rPh sb="5" eb="7">
      <t>コウエン</t>
    </rPh>
    <phoneticPr fontId="4"/>
  </si>
  <si>
    <t>沖布目40-7-57</t>
    <rPh sb="0" eb="1">
      <t>オキ</t>
    </rPh>
    <rPh sb="1" eb="3">
      <t>ヌノメ</t>
    </rPh>
    <phoneticPr fontId="4"/>
  </si>
  <si>
    <t>S52.5.12</t>
    <phoneticPr fontId="4"/>
  </si>
  <si>
    <t>金剛寺美幸公園</t>
    <rPh sb="0" eb="3">
      <t>コンゴウジ</t>
    </rPh>
    <rPh sb="3" eb="5">
      <t>ミユキ</t>
    </rPh>
    <rPh sb="5" eb="7">
      <t>コウエン</t>
    </rPh>
    <phoneticPr fontId="4"/>
  </si>
  <si>
    <t>金剛寺4-125</t>
    <rPh sb="0" eb="3">
      <t>コンゴウジ</t>
    </rPh>
    <phoneticPr fontId="4"/>
  </si>
  <si>
    <t>いちい野公園</t>
    <rPh sb="3" eb="4">
      <t>ノ</t>
    </rPh>
    <rPh sb="4" eb="6">
      <t>コウエン</t>
    </rPh>
    <phoneticPr fontId="4"/>
  </si>
  <si>
    <t>いちい野801</t>
    <rPh sb="3" eb="4">
      <t>ノ</t>
    </rPh>
    <phoneticPr fontId="4"/>
  </si>
  <si>
    <t>H9.3.31</t>
    <phoneticPr fontId="4"/>
  </si>
  <si>
    <t>JR春江駅前公園</t>
    <rPh sb="2" eb="3">
      <t>ハル</t>
    </rPh>
    <rPh sb="3" eb="4">
      <t>エ</t>
    </rPh>
    <rPh sb="4" eb="6">
      <t>エキマエ</t>
    </rPh>
    <rPh sb="6" eb="8">
      <t>コウエン</t>
    </rPh>
    <phoneticPr fontId="4"/>
  </si>
  <si>
    <t>中筋2-1-4</t>
    <rPh sb="0" eb="2">
      <t>ナカスジ</t>
    </rPh>
    <phoneticPr fontId="4"/>
  </si>
  <si>
    <t>福町公園</t>
    <rPh sb="0" eb="2">
      <t>フクマチ</t>
    </rPh>
    <rPh sb="2" eb="4">
      <t>コウエン</t>
    </rPh>
    <phoneticPr fontId="4"/>
  </si>
  <si>
    <t>田端34-1-37</t>
    <rPh sb="0" eb="2">
      <t>タバタ</t>
    </rPh>
    <phoneticPr fontId="4"/>
  </si>
  <si>
    <t>H9.6.6</t>
    <phoneticPr fontId="4"/>
  </si>
  <si>
    <t>いちい野中央公園</t>
    <rPh sb="3" eb="4">
      <t>ノ</t>
    </rPh>
    <rPh sb="4" eb="6">
      <t>チュウオウ</t>
    </rPh>
    <rPh sb="6" eb="8">
      <t>コウエン</t>
    </rPh>
    <phoneticPr fontId="4"/>
  </si>
  <si>
    <t>いちい野中央504</t>
    <rPh sb="3" eb="4">
      <t>ノ</t>
    </rPh>
    <rPh sb="4" eb="6">
      <t>チュウオウ</t>
    </rPh>
    <phoneticPr fontId="4"/>
  </si>
  <si>
    <t>H10.6.22</t>
    <phoneticPr fontId="4"/>
  </si>
  <si>
    <t>新福島公園</t>
  </si>
  <si>
    <t>福島6字22番地</t>
    <phoneticPr fontId="4"/>
  </si>
  <si>
    <t>北宮領公園</t>
  </si>
  <si>
    <t>宮領38字1番地11</t>
    <phoneticPr fontId="4"/>
  </si>
  <si>
    <t>S53.4.1</t>
    <phoneticPr fontId="4"/>
  </si>
  <si>
    <t>新庄第１公園</t>
    <phoneticPr fontId="4"/>
  </si>
  <si>
    <t>新庄1丁目136番地</t>
    <phoneticPr fontId="4"/>
  </si>
  <si>
    <t>S48.4.1</t>
    <phoneticPr fontId="4"/>
  </si>
  <si>
    <t>新庄第２公園</t>
  </si>
  <si>
    <t>新庄2丁目308番地</t>
    <phoneticPr fontId="4"/>
  </si>
  <si>
    <t>S51.4.1</t>
    <phoneticPr fontId="4"/>
  </si>
  <si>
    <t>朝日公園</t>
  </si>
  <si>
    <t>朝日3丁目16番地</t>
    <phoneticPr fontId="4"/>
  </si>
  <si>
    <t>S49.4.1</t>
    <phoneticPr fontId="4"/>
  </si>
  <si>
    <t>宮領公園</t>
  </si>
  <si>
    <t>宮領43字3番地1</t>
    <phoneticPr fontId="4"/>
  </si>
  <si>
    <t>S57.3.31</t>
    <phoneticPr fontId="4"/>
  </si>
  <si>
    <t>東荒井公園</t>
    <rPh sb="0" eb="1">
      <t>ヒガシ</t>
    </rPh>
    <rPh sb="1" eb="3">
      <t>アライ</t>
    </rPh>
    <phoneticPr fontId="4"/>
  </si>
  <si>
    <t>東荒井13字3番地</t>
    <phoneticPr fontId="4"/>
  </si>
  <si>
    <t>近隣公園</t>
  </si>
  <si>
    <t>三国中央公園</t>
    <rPh sb="0" eb="2">
      <t>ミクニ</t>
    </rPh>
    <rPh sb="2" eb="4">
      <t>チュウオウ</t>
    </rPh>
    <rPh sb="4" eb="6">
      <t>コウエン</t>
    </rPh>
    <phoneticPr fontId="4"/>
  </si>
  <si>
    <t>中央一丁目地内</t>
    <rPh sb="0" eb="2">
      <t>チュウオウ</t>
    </rPh>
    <rPh sb="2" eb="5">
      <t>１チョウメ</t>
    </rPh>
    <rPh sb="5" eb="6">
      <t>チ</t>
    </rPh>
    <rPh sb="6" eb="7">
      <t>ナイ</t>
    </rPh>
    <phoneticPr fontId="4"/>
  </si>
  <si>
    <t>江留上公園</t>
    <rPh sb="0" eb="2">
      <t>エドメ</t>
    </rPh>
    <rPh sb="2" eb="3">
      <t>カミ</t>
    </rPh>
    <rPh sb="3" eb="5">
      <t>コウエン</t>
    </rPh>
    <phoneticPr fontId="4"/>
  </si>
  <si>
    <t>江留上錦207</t>
    <rPh sb="0" eb="2">
      <t>エドメ</t>
    </rPh>
    <rPh sb="2" eb="3">
      <t>カミ</t>
    </rPh>
    <rPh sb="3" eb="4">
      <t>ニシキ</t>
    </rPh>
    <phoneticPr fontId="4"/>
  </si>
  <si>
    <t>東十郷中央公園</t>
    <rPh sb="0" eb="1">
      <t>ヒガシ</t>
    </rPh>
    <rPh sb="1" eb="2">
      <t>ジュウ</t>
    </rPh>
    <rPh sb="2" eb="3">
      <t>ゴウ</t>
    </rPh>
    <phoneticPr fontId="4"/>
  </si>
  <si>
    <t>長畑第22字17番地1</t>
    <phoneticPr fontId="4"/>
  </si>
  <si>
    <t>Ｓ63.3.31</t>
    <phoneticPr fontId="4"/>
  </si>
  <si>
    <t>木部ふれあい公園</t>
    <rPh sb="0" eb="2">
      <t>キベ</t>
    </rPh>
    <phoneticPr fontId="4"/>
  </si>
  <si>
    <t>東荒井13字4番地</t>
    <phoneticPr fontId="4"/>
  </si>
  <si>
    <t>Ｈ5.3.31</t>
    <phoneticPr fontId="4"/>
  </si>
  <si>
    <t>地区公園</t>
    <phoneticPr fontId="9"/>
  </si>
  <si>
    <t>九頭竜公園</t>
    <rPh sb="0" eb="3">
      <t>クズリュウ</t>
    </rPh>
    <rPh sb="3" eb="5">
      <t>コウエン</t>
    </rPh>
    <phoneticPr fontId="4"/>
  </si>
  <si>
    <t>山岸</t>
    <rPh sb="0" eb="2">
      <t>ヤマギシ</t>
    </rPh>
    <phoneticPr fontId="4"/>
  </si>
  <si>
    <t>臨海中央公園</t>
    <rPh sb="0" eb="2">
      <t>リンカイ</t>
    </rPh>
    <rPh sb="2" eb="4">
      <t>チュウオウ</t>
    </rPh>
    <rPh sb="4" eb="6">
      <t>コウエン</t>
    </rPh>
    <phoneticPr fontId="4"/>
  </si>
  <si>
    <t>米納津</t>
    <rPh sb="0" eb="3">
      <t>ヨノヅ</t>
    </rPh>
    <phoneticPr fontId="4"/>
  </si>
  <si>
    <t>H6.4.1</t>
    <phoneticPr fontId="4"/>
  </si>
  <si>
    <t>霞ヶ城公園</t>
    <rPh sb="0" eb="1">
      <t>カスミ</t>
    </rPh>
    <rPh sb="2" eb="3">
      <t>ジョウ</t>
    </rPh>
    <rPh sb="3" eb="5">
      <t>コウエン</t>
    </rPh>
    <phoneticPr fontId="4"/>
  </si>
  <si>
    <t>丸岡町</t>
    <rPh sb="0" eb="2">
      <t>マルオカ</t>
    </rPh>
    <rPh sb="2" eb="3">
      <t>チョウ</t>
    </rPh>
    <phoneticPr fontId="4"/>
  </si>
  <si>
    <t>霞町1丁目59番地</t>
    <rPh sb="0" eb="2">
      <t>カスミチョウ</t>
    </rPh>
    <rPh sb="3" eb="5">
      <t>チョウメ</t>
    </rPh>
    <rPh sb="7" eb="9">
      <t>バンチ</t>
    </rPh>
    <phoneticPr fontId="4"/>
  </si>
  <si>
    <t>S55.3.31</t>
    <phoneticPr fontId="4"/>
  </si>
  <si>
    <t>総合公園</t>
  </si>
  <si>
    <t>文化の森公園</t>
    <rPh sb="0" eb="2">
      <t>ブンカ</t>
    </rPh>
    <rPh sb="3" eb="4">
      <t>モリ</t>
    </rPh>
    <rPh sb="4" eb="6">
      <t>コウエン</t>
    </rPh>
    <phoneticPr fontId="4"/>
  </si>
  <si>
    <t>西太郎丸15-22</t>
    <rPh sb="0" eb="1">
      <t>ニシ</t>
    </rPh>
    <rPh sb="1" eb="3">
      <t>タロウ</t>
    </rPh>
    <rPh sb="3" eb="4">
      <t>マル</t>
    </rPh>
    <phoneticPr fontId="4"/>
  </si>
  <si>
    <t>H9.3.31</t>
    <phoneticPr fontId="4"/>
  </si>
  <si>
    <t>都市緑化植物園</t>
    <rPh sb="0" eb="2">
      <t>トシ</t>
    </rPh>
    <rPh sb="2" eb="4">
      <t>リョッカ</t>
    </rPh>
    <rPh sb="4" eb="7">
      <t>ショクブツエン</t>
    </rPh>
    <phoneticPr fontId="4"/>
  </si>
  <si>
    <t>為安、楽間、上金屋</t>
    <rPh sb="0" eb="2">
      <t>タメヤス</t>
    </rPh>
    <rPh sb="3" eb="5">
      <t>ラクマ</t>
    </rPh>
    <rPh sb="6" eb="9">
      <t>カミカナヤ</t>
    </rPh>
    <phoneticPr fontId="4"/>
  </si>
  <si>
    <t>S60.4.1</t>
    <phoneticPr fontId="4"/>
  </si>
  <si>
    <t>運動公園</t>
    <rPh sb="0" eb="4">
      <t>ウンドウコウエン</t>
    </rPh>
    <phoneticPr fontId="9"/>
  </si>
  <si>
    <t>三国運動公園</t>
    <rPh sb="0" eb="2">
      <t>ミクニ</t>
    </rPh>
    <rPh sb="2" eb="6">
      <t>ウンドウコウエン</t>
    </rPh>
    <phoneticPr fontId="4"/>
  </si>
  <si>
    <t>S63.3.31</t>
    <phoneticPr fontId="4"/>
  </si>
  <si>
    <t>丸岡運動公園</t>
    <rPh sb="0" eb="2">
      <t>マルオカ</t>
    </rPh>
    <rPh sb="2" eb="6">
      <t>ウンドウコウエン</t>
    </rPh>
    <phoneticPr fontId="4"/>
  </si>
  <si>
    <t>内田14字1～12番地、16字1～7番地</t>
    <rPh sb="0" eb="2">
      <t>ウチダ</t>
    </rPh>
    <rPh sb="4" eb="5">
      <t>ジ</t>
    </rPh>
    <rPh sb="9" eb="11">
      <t>バンチ</t>
    </rPh>
    <rPh sb="14" eb="15">
      <t>ジ</t>
    </rPh>
    <rPh sb="18" eb="20">
      <t>バンチ</t>
    </rPh>
    <phoneticPr fontId="4"/>
  </si>
  <si>
    <t>S53.4.1</t>
    <phoneticPr fontId="4"/>
  </si>
  <si>
    <t>墓園</t>
    <rPh sb="0" eb="1">
      <t>ハカ</t>
    </rPh>
    <rPh sb="1" eb="2">
      <t>エン</t>
    </rPh>
    <phoneticPr fontId="9"/>
  </si>
  <si>
    <t>代官山公園</t>
    <rPh sb="0" eb="3">
      <t>ダイカンヤマ</t>
    </rPh>
    <rPh sb="3" eb="5">
      <t>コウエン</t>
    </rPh>
    <phoneticPr fontId="4"/>
  </si>
  <si>
    <t>池上地内</t>
    <rPh sb="0" eb="2">
      <t>イケガミ</t>
    </rPh>
    <rPh sb="2" eb="3">
      <t>チ</t>
    </rPh>
    <rPh sb="3" eb="4">
      <t>ナイ</t>
    </rPh>
    <phoneticPr fontId="4"/>
  </si>
  <si>
    <t>緩衝緑地</t>
    <rPh sb="0" eb="1">
      <t>カンコウ</t>
    </rPh>
    <rPh sb="1" eb="2">
      <t>衝</t>
    </rPh>
    <rPh sb="2" eb="4">
      <t>リョクチ</t>
    </rPh>
    <phoneticPr fontId="9"/>
  </si>
  <si>
    <t>三里浜緑地</t>
    <rPh sb="0" eb="2">
      <t>サンリ</t>
    </rPh>
    <rPh sb="2" eb="3">
      <t>ハマ</t>
    </rPh>
    <rPh sb="3" eb="5">
      <t>リョクチ</t>
    </rPh>
    <phoneticPr fontId="4"/>
  </si>
  <si>
    <t>新保、山岸、黒目、米納津</t>
    <rPh sb="0" eb="2">
      <t>シンボ</t>
    </rPh>
    <rPh sb="3" eb="5">
      <t>ヤマギシ</t>
    </rPh>
    <rPh sb="6" eb="8">
      <t>クロメ</t>
    </rPh>
    <rPh sb="9" eb="12">
      <t>ヨノヅ</t>
    </rPh>
    <phoneticPr fontId="4"/>
  </si>
  <si>
    <t>S59.7.1</t>
    <phoneticPr fontId="4"/>
  </si>
  <si>
    <t>S-1．都市計画用途区域</t>
    <rPh sb="4" eb="6">
      <t>トシ</t>
    </rPh>
    <rPh sb="6" eb="8">
      <t>ケイカク</t>
    </rPh>
    <rPh sb="8" eb="10">
      <t>ヨウト</t>
    </rPh>
    <rPh sb="10" eb="12">
      <t>クイキ</t>
    </rPh>
    <phoneticPr fontId="4"/>
  </si>
  <si>
    <r>
      <t>各年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7" eb="9">
      <t>ゲンザイ</t>
    </rPh>
    <phoneticPr fontId="4"/>
  </si>
  <si>
    <t xml:space="preserve"> 単位：ｈａ、人</t>
    <rPh sb="7" eb="8">
      <t>ヒト</t>
    </rPh>
    <phoneticPr fontId="9"/>
  </si>
  <si>
    <t>区          分</t>
  </si>
  <si>
    <t>平成18年</t>
    <rPh sb="0" eb="2">
      <t>ヘイセイ</t>
    </rPh>
    <rPh sb="4" eb="5">
      <t>ネン</t>
    </rPh>
    <phoneticPr fontId="4"/>
  </si>
  <si>
    <t>平成19年</t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</si>
  <si>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</si>
  <si>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</si>
  <si>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</si>
  <si>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</si>
  <si>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</si>
  <si>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</si>
  <si>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</si>
  <si>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</si>
  <si>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</si>
  <si>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合  計</t>
    <rPh sb="0" eb="1">
      <t>ゴウ</t>
    </rPh>
    <rPh sb="3" eb="4">
      <t>ケイ</t>
    </rPh>
    <phoneticPr fontId="4"/>
  </si>
  <si>
    <t>都市計画区域</t>
  </si>
  <si>
    <t>用途区域</t>
    <phoneticPr fontId="4"/>
  </si>
  <si>
    <t>第１種低層住居専用地域</t>
  </si>
  <si>
    <t>第２種低層住居専用地域</t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</si>
  <si>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</si>
  <si>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</si>
  <si>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</si>
  <si>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</si>
  <si>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</si>
  <si>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</si>
  <si>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</si>
  <si>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</si>
  <si>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</si>
  <si>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</si>
  <si>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都市計画区域人口</t>
  </si>
  <si>
    <t>用途地域人口</t>
  </si>
  <si>
    <t>行政区域人口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</si>
</sst>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;&quot;△ &quot;#,##0"/>
    <numFmt numFmtId="177" formatCode="\ ###,###,###,###,##0;&quot;-&quot;###,###,###,###,##0"/>
    <numFmt numFmtId="178" formatCode="#,##0.00;&quot;△ &quot;#,##0.00"/>
    <numFmt numFmtId="179" formatCode="#,##0.0;&quot;△ &quot;#,##0.0"/>
    <numFmt numFmtId="180" formatCode="##0.0;&quot;-&quot;#0.0"/>
    <numFmt numFmtId="181" formatCode="#0.0;&quot;-&quot;0.0"/>
    <numFmt numFmtId="182" formatCode="###,###,###,##0;&quot;-&quot;##,###,###,##0"/>
    <numFmt numFmtId="183" formatCode="#,##0.0_ "/>
    <numFmt numFmtId="184" formatCode="0.0_ "/>
    <numFmt numFmtId="185" formatCode="0.0_);[Red]\(0.0\)"/>
    <numFmt numFmtId="186" formatCode="0.0;&quot;△ &quot;0.0"/>
    <numFmt numFmtId="187" formatCode="0_ "/>
    <numFmt numFmtId="188" formatCode="#,##0.00&quot; &quot;;&quot;△&quot;#,##0.00&quot; &quot;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24"/>
      <color indexed="64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7" fillId="0" borderId="0"/>
    <xf numFmtId="0" fontId="2" fillId="0" borderId="0"/>
    <xf numFmtId="0" fontId="13" fillId="0" borderId="0"/>
    <xf numFmtId="38" fontId="2" fillId="0" borderId="0" applyFont="0" applyFill="0" applyBorder="0" applyAlignment="0" applyProtection="0">
      <alignment vertical="center"/>
    </xf>
    <xf numFmtId="0" fontId="13" fillId="2" borderId="0"/>
  </cellStyleXfs>
  <cellXfs count="627">
    <xf numFmtId="0" fontId="0" fillId="0" borderId="0" xfId="0">
      <alignment vertical="center"/>
    </xf>
    <xf numFmtId="0" fontId="3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>
      <alignment vertical="center"/>
    </xf>
    <xf numFmtId="0" fontId="0" fillId="0" borderId="0" xfId="2" quotePrefix="1" applyFont="1" applyAlignment="1">
      <alignment vertical="center"/>
    </xf>
    <xf numFmtId="0" fontId="2" fillId="0" borderId="0" xfId="2" quotePrefix="1" applyFont="1" applyAlignment="1">
      <alignment vertical="center"/>
    </xf>
    <xf numFmtId="0" fontId="5" fillId="0" borderId="0" xfId="2" applyFont="1" applyAlignment="1">
      <alignment horizontal="center"/>
    </xf>
    <xf numFmtId="176" fontId="5" fillId="0" borderId="0" xfId="2" applyNumberFormat="1" applyFont="1" applyFill="1" applyAlignment="1"/>
    <xf numFmtId="176" fontId="5" fillId="0" borderId="0" xfId="3" applyNumberFormat="1" applyFont="1" applyFill="1" applyBorder="1" applyAlignment="1"/>
    <xf numFmtId="176" fontId="8" fillId="0" borderId="0" xfId="4" applyNumberFormat="1" applyFont="1" applyFill="1" applyBorder="1" applyAlignment="1"/>
    <xf numFmtId="49" fontId="8" fillId="0" borderId="0" xfId="4" applyNumberFormat="1" applyFont="1" applyFill="1" applyBorder="1" applyAlignment="1">
      <alignment vertical="center"/>
    </xf>
    <xf numFmtId="176" fontId="5" fillId="0" borderId="7" xfId="3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2" applyFont="1" applyBorder="1" applyAlignment="1">
      <alignment vertical="center" justifyLastLine="1"/>
    </xf>
    <xf numFmtId="176" fontId="5" fillId="0" borderId="6" xfId="3" applyNumberFormat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vertical="center" wrapText="1" justifyLastLine="1"/>
    </xf>
    <xf numFmtId="0" fontId="5" fillId="0" borderId="9" xfId="1" applyFont="1" applyBorder="1" applyAlignment="1">
      <alignment horizontal="distributed" vertical="center" justifyLastLine="1"/>
    </xf>
    <xf numFmtId="176" fontId="8" fillId="0" borderId="9" xfId="4" applyNumberFormat="1" applyFont="1" applyFill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176" fontId="5" fillId="0" borderId="8" xfId="2" applyNumberFormat="1" applyFont="1" applyFill="1" applyBorder="1" applyAlignment="1">
      <alignment vertical="center" justifyLastLine="1"/>
    </xf>
    <xf numFmtId="176" fontId="5" fillId="0" borderId="11" xfId="3" applyNumberFormat="1" applyFont="1" applyFill="1" applyBorder="1" applyAlignment="1">
      <alignment horizontal="distributed" vertical="center" justifyLastLine="1"/>
    </xf>
    <xf numFmtId="176" fontId="8" fillId="0" borderId="11" xfId="4" applyNumberFormat="1" applyFont="1" applyFill="1" applyBorder="1" applyAlignment="1">
      <alignment horizontal="distributed" vertical="center" justifyLastLine="1"/>
    </xf>
    <xf numFmtId="176" fontId="5" fillId="0" borderId="11" xfId="2" applyNumberFormat="1" applyFont="1" applyFill="1" applyBorder="1" applyAlignment="1">
      <alignment horizontal="distributed" vertical="center" justifyLastLine="1"/>
    </xf>
    <xf numFmtId="176" fontId="5" fillId="0" borderId="12" xfId="3" applyNumberFormat="1" applyFont="1" applyFill="1" applyBorder="1" applyAlignment="1">
      <alignment horizontal="distributed" vertical="center" justifyLastLine="1"/>
    </xf>
    <xf numFmtId="176" fontId="5" fillId="0" borderId="6" xfId="2" applyNumberFormat="1" applyFont="1" applyFill="1" applyBorder="1" applyAlignment="1">
      <alignment horizontal="center" vertical="center"/>
    </xf>
    <xf numFmtId="0" fontId="5" fillId="0" borderId="13" xfId="2" applyFont="1" applyBorder="1" applyAlignment="1">
      <alignment vertical="center" justifyLastLine="1"/>
    </xf>
    <xf numFmtId="0" fontId="5" fillId="0" borderId="14" xfId="2" applyFont="1" applyBorder="1" applyAlignment="1">
      <alignment vertical="center" justifyLastLine="1"/>
    </xf>
    <xf numFmtId="0" fontId="5" fillId="0" borderId="15" xfId="2" applyFont="1" applyBorder="1" applyAlignment="1">
      <alignment vertical="center" justifyLastLine="1"/>
    </xf>
    <xf numFmtId="177" fontId="8" fillId="0" borderId="0" xfId="4" applyNumberFormat="1" applyFont="1" applyFill="1" applyBorder="1" applyAlignment="1">
      <alignment vertical="center"/>
    </xf>
    <xf numFmtId="0" fontId="10" fillId="0" borderId="1" xfId="2" applyFont="1" applyBorder="1" applyAlignment="1">
      <alignment vertical="center" justifyLastLine="1"/>
    </xf>
    <xf numFmtId="0" fontId="5" fillId="0" borderId="0" xfId="2" applyFont="1" applyBorder="1" applyAlignment="1">
      <alignment vertical="center" justifyLastLine="1"/>
    </xf>
    <xf numFmtId="0" fontId="11" fillId="0" borderId="0" xfId="1" applyFont="1" applyBorder="1" applyAlignment="1">
      <alignment vertical="center"/>
    </xf>
    <xf numFmtId="49" fontId="12" fillId="0" borderId="6" xfId="4" applyNumberFormat="1" applyFont="1" applyFill="1" applyBorder="1" applyAlignment="1">
      <alignment vertical="center" wrapText="1" justifyLastLine="1"/>
    </xf>
    <xf numFmtId="176" fontId="12" fillId="0" borderId="20" xfId="4" applyNumberFormat="1" applyFont="1" applyFill="1" applyBorder="1" applyAlignment="1">
      <alignment vertical="center"/>
    </xf>
    <xf numFmtId="176" fontId="12" fillId="0" borderId="21" xfId="4" applyNumberFormat="1" applyFont="1" applyFill="1" applyBorder="1" applyAlignment="1">
      <alignment vertical="center"/>
    </xf>
    <xf numFmtId="176" fontId="12" fillId="0" borderId="22" xfId="4" applyNumberFormat="1" applyFont="1" applyFill="1" applyBorder="1" applyAlignment="1">
      <alignment vertical="center"/>
    </xf>
    <xf numFmtId="176" fontId="12" fillId="0" borderId="23" xfId="4" applyNumberFormat="1" applyFont="1" applyFill="1" applyBorder="1" applyAlignment="1">
      <alignment vertical="center"/>
    </xf>
    <xf numFmtId="177" fontId="12" fillId="0" borderId="0" xfId="4" applyNumberFormat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49" fontId="8" fillId="0" borderId="6" xfId="4" applyNumberFormat="1" applyFont="1" applyFill="1" applyBorder="1" applyAlignment="1">
      <alignment horizontal="distributed" vertical="center" justifyLastLine="1"/>
    </xf>
    <xf numFmtId="49" fontId="8" fillId="0" borderId="24" xfId="4" applyNumberFormat="1" applyFont="1" applyFill="1" applyBorder="1" applyAlignment="1">
      <alignment horizontal="right" vertical="center"/>
    </xf>
    <xf numFmtId="176" fontId="8" fillId="0" borderId="24" xfId="4" applyNumberFormat="1" applyFont="1" applyFill="1" applyBorder="1" applyAlignment="1">
      <alignment horizontal="right" vertical="center"/>
    </xf>
    <xf numFmtId="176" fontId="8" fillId="0" borderId="25" xfId="4" applyNumberFormat="1" applyFont="1" applyFill="1" applyBorder="1" applyAlignment="1">
      <alignment horizontal="right" vertical="center"/>
    </xf>
    <xf numFmtId="176" fontId="8" fillId="0" borderId="26" xfId="4" applyNumberFormat="1" applyFont="1" applyFill="1" applyBorder="1" applyAlignment="1">
      <alignment horizontal="right" vertical="center"/>
    </xf>
    <xf numFmtId="176" fontId="8" fillId="0" borderId="27" xfId="4" applyNumberFormat="1" applyFont="1" applyFill="1" applyBorder="1" applyAlignment="1">
      <alignment horizontal="right" vertical="center"/>
    </xf>
    <xf numFmtId="177" fontId="8" fillId="0" borderId="0" xfId="4" applyNumberFormat="1" applyFont="1" applyFill="1" applyBorder="1" applyAlignment="1">
      <alignment horizontal="right" vertical="center"/>
    </xf>
    <xf numFmtId="49" fontId="8" fillId="0" borderId="28" xfId="4" applyNumberFormat="1" applyFont="1" applyFill="1" applyBorder="1" applyAlignment="1">
      <alignment horizontal="right" vertical="center"/>
    </xf>
    <xf numFmtId="176" fontId="8" fillId="0" borderId="28" xfId="4" applyNumberFormat="1" applyFont="1" applyFill="1" applyBorder="1" applyAlignment="1">
      <alignment horizontal="right" vertical="center"/>
    </xf>
    <xf numFmtId="176" fontId="8" fillId="0" borderId="29" xfId="4" applyNumberFormat="1" applyFont="1" applyFill="1" applyBorder="1" applyAlignment="1">
      <alignment horizontal="right" vertical="center"/>
    </xf>
    <xf numFmtId="176" fontId="8" fillId="0" borderId="30" xfId="4" applyNumberFormat="1" applyFont="1" applyFill="1" applyBorder="1" applyAlignment="1">
      <alignment horizontal="right" vertical="center"/>
    </xf>
    <xf numFmtId="176" fontId="8" fillId="0" borderId="31" xfId="4" applyNumberFormat="1" applyFont="1" applyFill="1" applyBorder="1" applyAlignment="1">
      <alignment horizontal="right" vertical="center"/>
    </xf>
    <xf numFmtId="49" fontId="8" fillId="0" borderId="6" xfId="4" applyNumberFormat="1" applyFont="1" applyFill="1" applyBorder="1" applyAlignment="1">
      <alignment horizontal="right" vertical="center" justifyLastLine="1"/>
    </xf>
    <xf numFmtId="49" fontId="12" fillId="0" borderId="16" xfId="4" applyNumberFormat="1" applyFont="1" applyFill="1" applyBorder="1" applyAlignment="1">
      <alignment vertical="center" justifyLastLine="1"/>
    </xf>
    <xf numFmtId="49" fontId="8" fillId="0" borderId="32" xfId="4" applyNumberFormat="1" applyFont="1" applyFill="1" applyBorder="1" applyAlignment="1">
      <alignment horizontal="right" vertical="center"/>
    </xf>
    <xf numFmtId="176" fontId="8" fillId="0" borderId="32" xfId="4" applyNumberFormat="1" applyFont="1" applyFill="1" applyBorder="1" applyAlignment="1">
      <alignment horizontal="right" vertical="center"/>
    </xf>
    <xf numFmtId="176" fontId="8" fillId="0" borderId="33" xfId="4" applyNumberFormat="1" applyFont="1" applyFill="1" applyBorder="1" applyAlignment="1">
      <alignment horizontal="right" vertical="center"/>
    </xf>
    <xf numFmtId="176" fontId="8" fillId="0" borderId="34" xfId="4" applyNumberFormat="1" applyFont="1" applyFill="1" applyBorder="1" applyAlignment="1">
      <alignment horizontal="right" vertical="center"/>
    </xf>
    <xf numFmtId="176" fontId="8" fillId="0" borderId="35" xfId="4" applyNumberFormat="1" applyFont="1" applyFill="1" applyBorder="1" applyAlignment="1">
      <alignment horizontal="right" vertical="center"/>
    </xf>
    <xf numFmtId="49" fontId="12" fillId="0" borderId="7" xfId="4" applyNumberFormat="1" applyFont="1" applyFill="1" applyBorder="1" applyAlignment="1">
      <alignment vertical="center" wrapText="1" justifyLastLine="1"/>
    </xf>
    <xf numFmtId="176" fontId="12" fillId="0" borderId="20" xfId="4" applyNumberFormat="1" applyFont="1" applyFill="1" applyBorder="1" applyAlignment="1">
      <alignment horizontal="right" vertical="center"/>
    </xf>
    <xf numFmtId="176" fontId="12" fillId="0" borderId="21" xfId="4" applyNumberFormat="1" applyFont="1" applyFill="1" applyBorder="1" applyAlignment="1">
      <alignment horizontal="right" vertical="center"/>
    </xf>
    <xf numFmtId="176" fontId="12" fillId="0" borderId="22" xfId="4" applyNumberFormat="1" applyFont="1" applyFill="1" applyBorder="1" applyAlignment="1">
      <alignment horizontal="right" vertical="center"/>
    </xf>
    <xf numFmtId="176" fontId="12" fillId="0" borderId="23" xfId="4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 applyAlignment="1">
      <alignment horizontal="right" vertical="center"/>
    </xf>
    <xf numFmtId="49" fontId="8" fillId="0" borderId="6" xfId="4" applyNumberFormat="1" applyFont="1" applyFill="1" applyBorder="1" applyAlignment="1">
      <alignment horizontal="right" vertical="center" wrapText="1" justifyLastLine="1"/>
    </xf>
    <xf numFmtId="49" fontId="12" fillId="0" borderId="16" xfId="4" applyNumberFormat="1" applyFont="1" applyFill="1" applyBorder="1" applyAlignment="1">
      <alignment vertical="center" wrapText="1" justifyLastLine="1"/>
    </xf>
    <xf numFmtId="49" fontId="12" fillId="0" borderId="7" xfId="4" applyNumberFormat="1" applyFont="1" applyFill="1" applyBorder="1" applyAlignment="1">
      <alignment vertical="center" wrapText="1" shrinkToFit="1"/>
    </xf>
    <xf numFmtId="178" fontId="12" fillId="0" borderId="20" xfId="4" applyNumberFormat="1" applyFont="1" applyFill="1" applyBorder="1" applyAlignment="1">
      <alignment horizontal="right" vertical="center"/>
    </xf>
    <xf numFmtId="178" fontId="12" fillId="0" borderId="21" xfId="4" applyNumberFormat="1" applyFont="1" applyFill="1" applyBorder="1" applyAlignment="1">
      <alignment horizontal="right" vertical="center"/>
    </xf>
    <xf numFmtId="178" fontId="12" fillId="0" borderId="22" xfId="4" applyNumberFormat="1" applyFont="1" applyFill="1" applyBorder="1" applyAlignment="1">
      <alignment horizontal="right" vertical="center"/>
    </xf>
    <xf numFmtId="178" fontId="12" fillId="0" borderId="23" xfId="4" applyNumberFormat="1" applyFont="1" applyFill="1" applyBorder="1" applyAlignment="1">
      <alignment horizontal="right" vertical="center"/>
    </xf>
    <xf numFmtId="49" fontId="8" fillId="0" borderId="6" xfId="4" applyNumberFormat="1" applyFont="1" applyFill="1" applyBorder="1" applyAlignment="1">
      <alignment horizontal="center" vertical="center" shrinkToFit="1"/>
    </xf>
    <xf numFmtId="178" fontId="8" fillId="0" borderId="24" xfId="4" applyNumberFormat="1" applyFont="1" applyFill="1" applyBorder="1" applyAlignment="1">
      <alignment vertical="center"/>
    </xf>
    <xf numFmtId="178" fontId="8" fillId="0" borderId="25" xfId="4" applyNumberFormat="1" applyFont="1" applyFill="1" applyBorder="1" applyAlignment="1">
      <alignment vertical="center"/>
    </xf>
    <xf numFmtId="178" fontId="8" fillId="0" borderId="26" xfId="4" applyNumberFormat="1" applyFont="1" applyFill="1" applyBorder="1" applyAlignment="1">
      <alignment vertical="center"/>
    </xf>
    <xf numFmtId="178" fontId="8" fillId="0" borderId="27" xfId="4" applyNumberFormat="1" applyFont="1" applyFill="1" applyBorder="1" applyAlignment="1">
      <alignment vertical="center"/>
    </xf>
    <xf numFmtId="2" fontId="8" fillId="0" borderId="0" xfId="4" applyNumberFormat="1" applyFont="1" applyFill="1" applyBorder="1" applyAlignment="1">
      <alignment horizontal="right" vertical="center"/>
    </xf>
    <xf numFmtId="178" fontId="8" fillId="0" borderId="28" xfId="4" applyNumberFormat="1" applyFont="1" applyFill="1" applyBorder="1" applyAlignment="1">
      <alignment vertical="center"/>
    </xf>
    <xf numFmtId="178" fontId="8" fillId="0" borderId="29" xfId="4" applyNumberFormat="1" applyFont="1" applyFill="1" applyBorder="1" applyAlignment="1">
      <alignment vertical="center"/>
    </xf>
    <xf numFmtId="178" fontId="8" fillId="0" borderId="30" xfId="4" applyNumberFormat="1" applyFont="1" applyFill="1" applyBorder="1" applyAlignment="1">
      <alignment vertical="center"/>
    </xf>
    <xf numFmtId="178" fontId="8" fillId="0" borderId="31" xfId="4" applyNumberFormat="1" applyFont="1" applyFill="1" applyBorder="1" applyAlignment="1">
      <alignment vertical="center"/>
    </xf>
    <xf numFmtId="49" fontId="12" fillId="0" borderId="16" xfId="4" applyNumberFormat="1" applyFont="1" applyFill="1" applyBorder="1" applyAlignment="1">
      <alignment vertical="center" wrapText="1" shrinkToFit="1"/>
    </xf>
    <xf numFmtId="178" fontId="8" fillId="0" borderId="32" xfId="4" applyNumberFormat="1" applyFont="1" applyFill="1" applyBorder="1" applyAlignment="1">
      <alignment vertical="center"/>
    </xf>
    <xf numFmtId="178" fontId="8" fillId="0" borderId="33" xfId="4" applyNumberFormat="1" applyFont="1" applyFill="1" applyBorder="1" applyAlignment="1">
      <alignment vertical="center"/>
    </xf>
    <xf numFmtId="178" fontId="8" fillId="0" borderId="34" xfId="4" applyNumberFormat="1" applyFont="1" applyFill="1" applyBorder="1" applyAlignment="1">
      <alignment vertical="center"/>
    </xf>
    <xf numFmtId="178" fontId="8" fillId="0" borderId="35" xfId="4" applyNumberFormat="1" applyFont="1" applyFill="1" applyBorder="1" applyAlignment="1">
      <alignment vertical="center"/>
    </xf>
    <xf numFmtId="179" fontId="12" fillId="0" borderId="20" xfId="4" applyNumberFormat="1" applyFont="1" applyFill="1" applyBorder="1" applyAlignment="1">
      <alignment horizontal="right" vertical="center"/>
    </xf>
    <xf numFmtId="179" fontId="12" fillId="0" borderId="21" xfId="4" applyNumberFormat="1" applyFont="1" applyFill="1" applyBorder="1" applyAlignment="1">
      <alignment horizontal="right" vertical="center"/>
    </xf>
    <xf numFmtId="179" fontId="12" fillId="0" borderId="22" xfId="4" applyNumberFormat="1" applyFont="1" applyFill="1" applyBorder="1" applyAlignment="1">
      <alignment horizontal="right" vertical="center"/>
    </xf>
    <xf numFmtId="179" fontId="12" fillId="0" borderId="23" xfId="4" applyNumberFormat="1" applyFont="1" applyFill="1" applyBorder="1" applyAlignment="1">
      <alignment horizontal="right" vertical="center"/>
    </xf>
    <xf numFmtId="2" fontId="12" fillId="0" borderId="0" xfId="4" applyNumberFormat="1" applyFont="1" applyFill="1" applyBorder="1" applyAlignment="1">
      <alignment horizontal="right" vertical="center"/>
    </xf>
    <xf numFmtId="179" fontId="8" fillId="0" borderId="24" xfId="4" applyNumberFormat="1" applyFont="1" applyFill="1" applyBorder="1" applyAlignment="1">
      <alignment horizontal="right" vertical="center"/>
    </xf>
    <xf numFmtId="179" fontId="8" fillId="0" borderId="25" xfId="4" applyNumberFormat="1" applyFont="1" applyFill="1" applyBorder="1" applyAlignment="1">
      <alignment horizontal="right" vertical="center"/>
    </xf>
    <xf numFmtId="179" fontId="8" fillId="0" borderId="26" xfId="4" applyNumberFormat="1" applyFont="1" applyFill="1" applyBorder="1" applyAlignment="1">
      <alignment horizontal="right" vertical="center"/>
    </xf>
    <xf numFmtId="179" fontId="8" fillId="0" borderId="27" xfId="4" applyNumberFormat="1" applyFont="1" applyFill="1" applyBorder="1" applyAlignment="1">
      <alignment horizontal="right" vertical="center"/>
    </xf>
    <xf numFmtId="180" fontId="8" fillId="0" borderId="0" xfId="4" applyNumberFormat="1" applyFont="1" applyFill="1" applyBorder="1" applyAlignment="1">
      <alignment horizontal="right" vertical="center"/>
    </xf>
    <xf numFmtId="49" fontId="8" fillId="0" borderId="6" xfId="4" applyNumberFormat="1" applyFont="1" applyFill="1" applyBorder="1" applyAlignment="1">
      <alignment horizontal="distributed" vertical="center" justifyLastLine="1" shrinkToFit="1"/>
    </xf>
    <xf numFmtId="179" fontId="8" fillId="0" borderId="28" xfId="4" applyNumberFormat="1" applyFont="1" applyFill="1" applyBorder="1" applyAlignment="1">
      <alignment horizontal="right" vertical="center"/>
    </xf>
    <xf numFmtId="179" fontId="8" fillId="0" borderId="29" xfId="4" applyNumberFormat="1" applyFont="1" applyFill="1" applyBorder="1" applyAlignment="1">
      <alignment horizontal="right" vertical="center"/>
    </xf>
    <xf numFmtId="179" fontId="8" fillId="0" borderId="30" xfId="4" applyNumberFormat="1" applyFont="1" applyFill="1" applyBorder="1" applyAlignment="1">
      <alignment horizontal="right" vertical="center"/>
    </xf>
    <xf numFmtId="179" fontId="8" fillId="0" borderId="31" xfId="4" applyNumberFormat="1" applyFont="1" applyFill="1" applyBorder="1" applyAlignment="1">
      <alignment horizontal="right" vertical="center"/>
    </xf>
    <xf numFmtId="49" fontId="8" fillId="0" borderId="6" xfId="4" applyNumberFormat="1" applyFont="1" applyFill="1" applyBorder="1" applyAlignment="1">
      <alignment horizontal="right" vertical="center" wrapText="1" shrinkToFit="1"/>
    </xf>
    <xf numFmtId="179" fontId="8" fillId="0" borderId="32" xfId="4" applyNumberFormat="1" applyFont="1" applyFill="1" applyBorder="1" applyAlignment="1">
      <alignment horizontal="right" vertical="center"/>
    </xf>
    <xf numFmtId="179" fontId="8" fillId="0" borderId="33" xfId="4" applyNumberFormat="1" applyFont="1" applyFill="1" applyBorder="1" applyAlignment="1">
      <alignment horizontal="right" vertical="center"/>
    </xf>
    <xf numFmtId="179" fontId="8" fillId="0" borderId="34" xfId="4" applyNumberFormat="1" applyFont="1" applyFill="1" applyBorder="1" applyAlignment="1">
      <alignment horizontal="right" vertical="center"/>
    </xf>
    <xf numFmtId="179" fontId="8" fillId="0" borderId="35" xfId="4" applyNumberFormat="1" applyFont="1" applyFill="1" applyBorder="1" applyAlignment="1">
      <alignment horizontal="right" vertical="center"/>
    </xf>
    <xf numFmtId="180" fontId="12" fillId="0" borderId="0" xfId="4" applyNumberFormat="1" applyFont="1" applyFill="1" applyBorder="1" applyAlignment="1">
      <alignment horizontal="right" vertical="center"/>
    </xf>
    <xf numFmtId="181" fontId="8" fillId="0" borderId="0" xfId="4" applyNumberFormat="1" applyFont="1" applyFill="1" applyBorder="1" applyAlignment="1">
      <alignment horizontal="right" vertical="center"/>
    </xf>
    <xf numFmtId="182" fontId="8" fillId="0" borderId="0" xfId="4" applyNumberFormat="1" applyFont="1" applyFill="1" applyBorder="1" applyAlignment="1">
      <alignment horizontal="right" vertical="center"/>
    </xf>
    <xf numFmtId="176" fontId="12" fillId="0" borderId="7" xfId="4" applyNumberFormat="1" applyFont="1" applyFill="1" applyBorder="1" applyAlignment="1">
      <alignment vertical="center"/>
    </xf>
    <xf numFmtId="179" fontId="8" fillId="0" borderId="7" xfId="4" applyNumberFormat="1" applyFont="1" applyFill="1" applyBorder="1" applyAlignment="1">
      <alignment vertical="center"/>
    </xf>
    <xf numFmtId="179" fontId="8" fillId="0" borderId="39" xfId="4" applyNumberFormat="1" applyFont="1" applyFill="1" applyBorder="1" applyAlignment="1">
      <alignment vertical="center"/>
    </xf>
    <xf numFmtId="179" fontId="8" fillId="0" borderId="40" xfId="4" applyNumberFormat="1" applyFont="1" applyFill="1" applyBorder="1" applyAlignment="1">
      <alignment vertical="center"/>
    </xf>
    <xf numFmtId="179" fontId="8" fillId="0" borderId="41" xfId="4" applyNumberFormat="1" applyFont="1" applyFill="1" applyBorder="1" applyAlignment="1">
      <alignment vertical="center"/>
    </xf>
    <xf numFmtId="176" fontId="12" fillId="0" borderId="16" xfId="4" applyNumberFormat="1" applyFont="1" applyFill="1" applyBorder="1" applyAlignment="1">
      <alignment vertical="center"/>
    </xf>
    <xf numFmtId="176" fontId="12" fillId="0" borderId="17" xfId="4" applyNumberFormat="1" applyFont="1" applyFill="1" applyBorder="1" applyAlignment="1">
      <alignment vertical="center"/>
    </xf>
    <xf numFmtId="176" fontId="12" fillId="0" borderId="18" xfId="4" applyNumberFormat="1" applyFont="1" applyFill="1" applyBorder="1" applyAlignment="1">
      <alignment vertical="center"/>
    </xf>
    <xf numFmtId="176" fontId="12" fillId="0" borderId="19" xfId="4" applyNumberFormat="1" applyFont="1" applyFill="1" applyBorder="1" applyAlignment="1">
      <alignment vertical="center"/>
    </xf>
    <xf numFmtId="49" fontId="8" fillId="0" borderId="0" xfId="4" applyNumberFormat="1" applyFont="1" applyFill="1" applyBorder="1" applyAlignment="1">
      <alignment horizontal="center" vertical="top"/>
    </xf>
    <xf numFmtId="176" fontId="8" fillId="0" borderId="0" xfId="4" applyNumberFormat="1" applyFont="1" applyFill="1" applyBorder="1" applyAlignment="1">
      <alignment horizontal="right"/>
    </xf>
    <xf numFmtId="176" fontId="8" fillId="0" borderId="0" xfId="4" applyNumberFormat="1" applyFont="1" applyFill="1" applyBorder="1" applyAlignment="1">
      <alignment horizontal="right" vertical="center"/>
    </xf>
    <xf numFmtId="182" fontId="8" fillId="0" borderId="0" xfId="4" applyNumberFormat="1" applyFont="1" applyFill="1" applyBorder="1" applyAlignment="1">
      <alignment horizontal="right"/>
    </xf>
    <xf numFmtId="49" fontId="8" fillId="0" borderId="0" xfId="4" applyNumberFormat="1" applyFont="1" applyFill="1" applyBorder="1" applyAlignment="1">
      <alignment horizontal="center"/>
    </xf>
    <xf numFmtId="2" fontId="8" fillId="0" borderId="0" xfId="4" applyNumberFormat="1" applyFont="1" applyFill="1" applyBorder="1" applyAlignment="1">
      <alignment horizontal="right"/>
    </xf>
    <xf numFmtId="180" fontId="8" fillId="0" borderId="0" xfId="4" applyNumberFormat="1" applyFont="1" applyFill="1" applyBorder="1" applyAlignment="1">
      <alignment horizontal="right"/>
    </xf>
    <xf numFmtId="181" fontId="8" fillId="0" borderId="0" xfId="4" applyNumberFormat="1" applyFont="1" applyFill="1" applyBorder="1" applyAlignment="1">
      <alignment horizontal="right"/>
    </xf>
    <xf numFmtId="0" fontId="3" fillId="0" borderId="0" xfId="5" applyFont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20" xfId="1" applyFont="1" applyBorder="1" applyAlignment="1">
      <alignment horizontal="distributed" vertical="center" justifyLastLine="1"/>
    </xf>
    <xf numFmtId="0" fontId="5" fillId="0" borderId="20" xfId="1" applyFont="1" applyBorder="1" applyAlignment="1">
      <alignment horizontal="center" vertical="center" justifyLastLine="1"/>
    </xf>
    <xf numFmtId="0" fontId="5" fillId="0" borderId="20" xfId="1" applyFont="1" applyBorder="1" applyAlignment="1">
      <alignment horizontal="center" vertical="center"/>
    </xf>
    <xf numFmtId="0" fontId="5" fillId="0" borderId="7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24" xfId="1" applyFont="1" applyBorder="1" applyAlignment="1">
      <alignment horizontal="distributed" vertical="center" justifyLastLine="1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15" fillId="0" borderId="20" xfId="1" applyFont="1" applyBorder="1" applyAlignment="1">
      <alignment horizontal="left" vertical="center" indent="1"/>
    </xf>
    <xf numFmtId="0" fontId="5" fillId="0" borderId="28" xfId="1" applyFont="1" applyBorder="1" applyAlignment="1">
      <alignment horizontal="distributed" vertical="center" justifyLastLine="1"/>
    </xf>
    <xf numFmtId="0" fontId="5" fillId="0" borderId="28" xfId="1" applyFont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/>
    </xf>
    <xf numFmtId="0" fontId="5" fillId="0" borderId="16" xfId="1" applyFont="1" applyBorder="1" applyAlignment="1">
      <alignment horizontal="distributed" vertical="center" justifyLastLine="1"/>
    </xf>
    <xf numFmtId="0" fontId="5" fillId="0" borderId="32" xfId="1" applyFont="1" applyBorder="1" applyAlignment="1">
      <alignment horizontal="distributed" vertical="center" justifyLastLine="1"/>
    </xf>
    <xf numFmtId="0" fontId="5" fillId="0" borderId="32" xfId="1" applyFont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distributed" vertical="center"/>
    </xf>
    <xf numFmtId="0" fontId="5" fillId="0" borderId="44" xfId="1" applyFont="1" applyBorder="1" applyAlignment="1">
      <alignment horizontal="distributed" vertical="center" justifyLastLine="1"/>
    </xf>
    <xf numFmtId="0" fontId="5" fillId="0" borderId="44" xfId="1" applyFont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11" fillId="0" borderId="2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5" fillId="0" borderId="29" xfId="1" applyFont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distributed" vertical="center" justifyLastLine="1"/>
    </xf>
    <xf numFmtId="0" fontId="5" fillId="0" borderId="24" xfId="1" applyFont="1" applyFill="1" applyBorder="1" applyAlignment="1">
      <alignment horizontal="distributed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16" xfId="1" applyFont="1" applyFill="1" applyBorder="1" applyAlignment="1">
      <alignment horizontal="distributed" vertical="center" justifyLastLine="1"/>
    </xf>
    <xf numFmtId="0" fontId="5" fillId="0" borderId="32" xfId="1" applyFont="1" applyFill="1" applyBorder="1" applyAlignment="1">
      <alignment horizontal="distributed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vertical="center"/>
    </xf>
    <xf numFmtId="0" fontId="5" fillId="0" borderId="52" xfId="1" applyFont="1" applyBorder="1" applyAlignment="1">
      <alignment vertical="center"/>
    </xf>
    <xf numFmtId="0" fontId="5" fillId="0" borderId="53" xfId="1" applyFont="1" applyBorder="1" applyAlignment="1">
      <alignment vertical="center"/>
    </xf>
    <xf numFmtId="0" fontId="5" fillId="0" borderId="16" xfId="1" applyFont="1" applyBorder="1" applyAlignment="1">
      <alignment horizontal="distributed" vertical="center"/>
    </xf>
    <xf numFmtId="0" fontId="5" fillId="0" borderId="54" xfId="1" applyFont="1" applyBorder="1" applyAlignment="1">
      <alignment vertical="center"/>
    </xf>
    <xf numFmtId="0" fontId="15" fillId="0" borderId="20" xfId="1" applyFont="1" applyBorder="1" applyAlignment="1">
      <alignment horizontal="distributed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3" xfId="1" applyFont="1" applyBorder="1" applyAlignment="1">
      <alignment vertical="center"/>
    </xf>
    <xf numFmtId="0" fontId="5" fillId="0" borderId="1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center" vertical="center" shrinkToFit="1"/>
    </xf>
    <xf numFmtId="0" fontId="5" fillId="0" borderId="4" xfId="1" applyFont="1" applyBorder="1" applyAlignment="1">
      <alignment vertical="center"/>
    </xf>
    <xf numFmtId="0" fontId="5" fillId="0" borderId="13" xfId="1" applyFont="1" applyBorder="1" applyAlignment="1">
      <alignment horizontal="distributed" vertical="center"/>
    </xf>
    <xf numFmtId="0" fontId="5" fillId="0" borderId="16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top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2" fillId="0" borderId="0" xfId="1" quotePrefix="1" applyFont="1" applyAlignment="1">
      <alignment vertical="center"/>
    </xf>
    <xf numFmtId="0" fontId="5" fillId="0" borderId="41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9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right" vertical="center"/>
    </xf>
    <xf numFmtId="0" fontId="11" fillId="0" borderId="1" xfId="1" applyFont="1" applyBorder="1" applyAlignment="1">
      <alignment vertical="center"/>
    </xf>
    <xf numFmtId="0" fontId="17" fillId="0" borderId="2" xfId="1" applyFont="1" applyBorder="1">
      <alignment vertical="center"/>
    </xf>
    <xf numFmtId="183" fontId="11" fillId="0" borderId="7" xfId="1" applyNumberFormat="1" applyFont="1" applyBorder="1" applyAlignment="1">
      <alignment horizontal="right" vertical="center"/>
    </xf>
    <xf numFmtId="176" fontId="11" fillId="0" borderId="7" xfId="6" applyNumberFormat="1" applyFont="1" applyBorder="1" applyAlignment="1">
      <alignment horizontal="right" vertical="center"/>
    </xf>
    <xf numFmtId="184" fontId="11" fillId="0" borderId="7" xfId="1" applyNumberFormat="1" applyFont="1" applyBorder="1" applyAlignment="1">
      <alignment horizontal="right" vertical="center"/>
    </xf>
    <xf numFmtId="176" fontId="11" fillId="0" borderId="7" xfId="1" applyNumberFormat="1" applyFont="1" applyBorder="1" applyAlignment="1">
      <alignment horizontal="right" vertical="center"/>
    </xf>
    <xf numFmtId="0" fontId="5" fillId="0" borderId="4" xfId="1" applyFont="1" applyBorder="1">
      <alignment vertical="center"/>
    </xf>
    <xf numFmtId="0" fontId="5" fillId="0" borderId="24" xfId="1" applyFont="1" applyBorder="1" applyAlignment="1">
      <alignment vertical="center"/>
    </xf>
    <xf numFmtId="0" fontId="5" fillId="0" borderId="45" xfId="1" applyFont="1" applyBorder="1">
      <alignment vertical="center"/>
    </xf>
    <xf numFmtId="183" fontId="5" fillId="0" borderId="24" xfId="1" applyNumberFormat="1" applyFont="1" applyBorder="1">
      <alignment vertical="center"/>
    </xf>
    <xf numFmtId="176" fontId="5" fillId="0" borderId="24" xfId="1" applyNumberFormat="1" applyFont="1" applyBorder="1">
      <alignment vertical="center"/>
    </xf>
    <xf numFmtId="184" fontId="5" fillId="0" borderId="24" xfId="1" applyNumberFormat="1" applyFont="1" applyBorder="1">
      <alignment vertical="center"/>
    </xf>
    <xf numFmtId="0" fontId="5" fillId="0" borderId="28" xfId="1" applyFont="1" applyBorder="1" applyAlignment="1">
      <alignment vertical="center"/>
    </xf>
    <xf numFmtId="0" fontId="5" fillId="0" borderId="46" xfId="1" applyFont="1" applyBorder="1">
      <alignment vertical="center"/>
    </xf>
    <xf numFmtId="183" fontId="5" fillId="0" borderId="28" xfId="1" applyNumberFormat="1" applyFont="1" applyBorder="1">
      <alignment vertical="center"/>
    </xf>
    <xf numFmtId="176" fontId="5" fillId="0" borderId="28" xfId="1" applyNumberFormat="1" applyFont="1" applyBorder="1">
      <alignment vertical="center"/>
    </xf>
    <xf numFmtId="184" fontId="5" fillId="0" borderId="28" xfId="1" applyNumberFormat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32" xfId="1" applyFont="1" applyBorder="1" applyAlignment="1">
      <alignment vertical="center"/>
    </xf>
    <xf numFmtId="0" fontId="5" fillId="0" borderId="51" xfId="1" applyFont="1" applyBorder="1">
      <alignment vertical="center"/>
    </xf>
    <xf numFmtId="183" fontId="5" fillId="0" borderId="32" xfId="1" applyNumberFormat="1" applyFont="1" applyBorder="1">
      <alignment vertical="center"/>
    </xf>
    <xf numFmtId="176" fontId="5" fillId="0" borderId="32" xfId="1" applyNumberFormat="1" applyFont="1" applyBorder="1">
      <alignment vertical="center"/>
    </xf>
    <xf numFmtId="184" fontId="5" fillId="0" borderId="32" xfId="1" applyNumberFormat="1" applyFont="1" applyBorder="1">
      <alignment vertical="center"/>
    </xf>
    <xf numFmtId="0" fontId="11" fillId="0" borderId="2" xfId="1" applyFont="1" applyBorder="1" applyAlignment="1">
      <alignment horizontal="distributed" vertical="center" justifyLastLine="1"/>
    </xf>
    <xf numFmtId="0" fontId="11" fillId="0" borderId="43" xfId="1" applyFont="1" applyBorder="1" applyAlignment="1">
      <alignment horizontal="distributed" vertical="center" justifyLastLine="1"/>
    </xf>
    <xf numFmtId="185" fontId="11" fillId="0" borderId="6" xfId="1" applyNumberFormat="1" applyFont="1" applyBorder="1" applyAlignment="1">
      <alignment horizontal="right" vertical="center"/>
    </xf>
    <xf numFmtId="38" fontId="11" fillId="0" borderId="6" xfId="6" applyFont="1" applyBorder="1" applyAlignment="1">
      <alignment horizontal="right" vertical="center"/>
    </xf>
    <xf numFmtId="184" fontId="11" fillId="0" borderId="6" xfId="1" applyNumberFormat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0" fontId="11" fillId="0" borderId="24" xfId="1" applyFont="1" applyBorder="1" applyAlignment="1">
      <alignment vertical="center"/>
    </xf>
    <xf numFmtId="185" fontId="5" fillId="0" borderId="24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184" fontId="5" fillId="0" borderId="24" xfId="1" applyNumberFormat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185" fontId="5" fillId="0" borderId="28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84" fontId="5" fillId="0" borderId="28" xfId="1" applyNumberFormat="1" applyFont="1" applyBorder="1" applyAlignment="1">
      <alignment vertical="center"/>
    </xf>
    <xf numFmtId="0" fontId="11" fillId="0" borderId="32" xfId="1" applyFont="1" applyBorder="1" applyAlignment="1">
      <alignment vertical="center"/>
    </xf>
    <xf numFmtId="185" fontId="5" fillId="0" borderId="32" xfId="1" applyNumberFormat="1" applyFont="1" applyBorder="1" applyAlignment="1">
      <alignment vertical="center"/>
    </xf>
    <xf numFmtId="176" fontId="5" fillId="0" borderId="32" xfId="1" applyNumberFormat="1" applyFont="1" applyBorder="1" applyAlignment="1">
      <alignment vertical="center"/>
    </xf>
    <xf numFmtId="184" fontId="5" fillId="0" borderId="32" xfId="1" applyNumberFormat="1" applyFont="1" applyBorder="1" applyAlignment="1">
      <alignment vertical="center"/>
    </xf>
    <xf numFmtId="0" fontId="5" fillId="0" borderId="28" xfId="1" applyFont="1" applyBorder="1" applyAlignment="1">
      <alignment horizontal="distributed" vertical="center"/>
    </xf>
    <xf numFmtId="0" fontId="5" fillId="0" borderId="44" xfId="1" applyFont="1" applyBorder="1" applyAlignment="1">
      <alignment vertical="center"/>
    </xf>
    <xf numFmtId="185" fontId="5" fillId="0" borderId="6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84" fontId="5" fillId="0" borderId="6" xfId="1" applyNumberFormat="1" applyFont="1" applyBorder="1" applyAlignment="1">
      <alignment vertical="center"/>
    </xf>
    <xf numFmtId="176" fontId="5" fillId="0" borderId="44" xfId="1" applyNumberFormat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185" fontId="5" fillId="0" borderId="16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84" fontId="5" fillId="0" borderId="16" xfId="1" applyNumberFormat="1" applyFont="1" applyBorder="1" applyAlignment="1">
      <alignment vertical="center"/>
    </xf>
    <xf numFmtId="0" fontId="2" fillId="0" borderId="6" xfId="1" applyBorder="1">
      <alignment vertical="center"/>
    </xf>
    <xf numFmtId="0" fontId="5" fillId="0" borderId="55" xfId="1" applyFont="1" applyBorder="1" applyAlignment="1">
      <alignment vertical="center"/>
    </xf>
    <xf numFmtId="0" fontId="5" fillId="0" borderId="44" xfId="1" applyFont="1" applyBorder="1" applyAlignment="1">
      <alignment horizontal="distributed" vertical="center"/>
    </xf>
    <xf numFmtId="0" fontId="2" fillId="0" borderId="44" xfId="1" applyBorder="1">
      <alignment vertical="center"/>
    </xf>
    <xf numFmtId="0" fontId="2" fillId="0" borderId="6" xfId="1" applyBorder="1" applyAlignment="1">
      <alignment vertical="center"/>
    </xf>
    <xf numFmtId="0" fontId="2" fillId="0" borderId="44" xfId="1" applyBorder="1" applyAlignment="1">
      <alignment vertical="center"/>
    </xf>
    <xf numFmtId="176" fontId="5" fillId="0" borderId="55" xfId="1" applyNumberFormat="1" applyFont="1" applyBorder="1" applyAlignment="1">
      <alignment vertical="center"/>
    </xf>
    <xf numFmtId="185" fontId="11" fillId="0" borderId="20" xfId="1" applyNumberFormat="1" applyFont="1" applyBorder="1" applyAlignment="1">
      <alignment horizontal="right" vertical="center"/>
    </xf>
    <xf numFmtId="38" fontId="11" fillId="0" borderId="20" xfId="6" applyFont="1" applyBorder="1" applyAlignment="1">
      <alignment horizontal="right" vertical="center"/>
    </xf>
    <xf numFmtId="184" fontId="11" fillId="0" borderId="20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0" fontId="2" fillId="0" borderId="16" xfId="1" applyBorder="1" applyAlignment="1">
      <alignment vertical="center"/>
    </xf>
    <xf numFmtId="0" fontId="18" fillId="0" borderId="0" xfId="1" applyFont="1" applyAlignment="1">
      <alignment vertical="center"/>
    </xf>
    <xf numFmtId="0" fontId="2" fillId="0" borderId="6" xfId="1" applyFont="1" applyBorder="1" applyAlignment="1">
      <alignment horizontal="left" vertical="center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horizontal="right" vertical="center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vertical="center" shrinkToFit="1"/>
    </xf>
    <xf numFmtId="0" fontId="5" fillId="0" borderId="7" xfId="1" applyFont="1" applyBorder="1" applyAlignment="1">
      <alignment horizontal="distributed" vertical="center" wrapText="1" justifyLastLine="1" shrinkToFit="1"/>
    </xf>
    <xf numFmtId="0" fontId="5" fillId="0" borderId="7" xfId="1" applyFont="1" applyBorder="1" applyAlignment="1">
      <alignment horizontal="distributed" vertical="center" justifyLastLine="1" shrinkToFit="1"/>
    </xf>
    <xf numFmtId="185" fontId="5" fillId="0" borderId="16" xfId="1" applyNumberFormat="1" applyFont="1" applyBorder="1" applyAlignment="1">
      <alignment horizontal="right" vertical="center"/>
    </xf>
    <xf numFmtId="186" fontId="11" fillId="0" borderId="7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6" xfId="6" applyNumberFormat="1" applyFont="1" applyBorder="1" applyAlignment="1">
      <alignment horizontal="right" vertical="center"/>
    </xf>
    <xf numFmtId="186" fontId="5" fillId="0" borderId="6" xfId="1" applyNumberFormat="1" applyFont="1" applyBorder="1" applyAlignment="1">
      <alignment horizontal="right" vertical="center"/>
    </xf>
    <xf numFmtId="0" fontId="5" fillId="0" borderId="13" xfId="1" applyFont="1" applyBorder="1" applyAlignment="1">
      <alignment horizontal="distributed" vertical="center" justifyLastLine="1"/>
    </xf>
    <xf numFmtId="176" fontId="5" fillId="0" borderId="16" xfId="1" applyNumberFormat="1" applyFont="1" applyBorder="1" applyAlignment="1">
      <alignment horizontal="right" vertical="center"/>
    </xf>
    <xf numFmtId="186" fontId="5" fillId="0" borderId="16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176" fontId="15" fillId="0" borderId="6" xfId="1" applyNumberFormat="1" applyFont="1" applyBorder="1" applyAlignment="1">
      <alignment horizontal="right" vertical="center"/>
    </xf>
    <xf numFmtId="0" fontId="15" fillId="0" borderId="6" xfId="1" applyFont="1" applyBorder="1" applyAlignment="1">
      <alignment vertical="center" shrinkToFit="1"/>
    </xf>
    <xf numFmtId="0" fontId="15" fillId="0" borderId="6" xfId="1" applyFont="1" applyBorder="1" applyAlignment="1">
      <alignment horizontal="distributed" vertical="center"/>
    </xf>
    <xf numFmtId="0" fontId="15" fillId="0" borderId="6" xfId="1" applyFont="1" applyBorder="1" applyAlignment="1">
      <alignment horizontal="center" vertical="center" shrinkToFit="1"/>
    </xf>
    <xf numFmtId="0" fontId="11" fillId="0" borderId="6" xfId="1" applyFont="1" applyBorder="1" applyAlignment="1">
      <alignment vertical="center"/>
    </xf>
    <xf numFmtId="176" fontId="15" fillId="0" borderId="6" xfId="1" applyNumberFormat="1" applyFont="1" applyBorder="1" applyAlignment="1">
      <alignment vertical="center"/>
    </xf>
    <xf numFmtId="186" fontId="5" fillId="0" borderId="16" xfId="1" applyNumberFormat="1" applyFont="1" applyBorder="1" applyAlignment="1">
      <alignment vertical="center"/>
    </xf>
    <xf numFmtId="0" fontId="15" fillId="0" borderId="24" xfId="1" applyFont="1" applyBorder="1" applyAlignment="1">
      <alignment vertical="center"/>
    </xf>
    <xf numFmtId="176" fontId="15" fillId="0" borderId="24" xfId="1" applyNumberFormat="1" applyFont="1" applyBorder="1" applyAlignment="1">
      <alignment horizontal="right" vertical="center"/>
    </xf>
    <xf numFmtId="176" fontId="15" fillId="0" borderId="24" xfId="1" applyNumberFormat="1" applyFont="1" applyBorder="1" applyAlignment="1">
      <alignment vertical="center"/>
    </xf>
    <xf numFmtId="0" fontId="15" fillId="0" borderId="28" xfId="1" applyFont="1" applyBorder="1" applyAlignment="1">
      <alignment vertical="center"/>
    </xf>
    <xf numFmtId="176" fontId="15" fillId="0" borderId="28" xfId="1" applyNumberFormat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15" fillId="0" borderId="32" xfId="1" applyFont="1" applyBorder="1" applyAlignment="1">
      <alignment vertical="center"/>
    </xf>
    <xf numFmtId="176" fontId="15" fillId="0" borderId="32" xfId="1" applyNumberFormat="1" applyFont="1" applyBorder="1" applyAlignment="1">
      <alignment vertical="center"/>
    </xf>
    <xf numFmtId="0" fontId="11" fillId="0" borderId="1" xfId="1" applyFont="1" applyBorder="1" applyAlignment="1">
      <alignment vertical="center" justifyLastLine="1"/>
    </xf>
    <xf numFmtId="0" fontId="11" fillId="0" borderId="2" xfId="1" applyFont="1" applyBorder="1" applyAlignment="1">
      <alignment vertical="center" justifyLastLine="1"/>
    </xf>
    <xf numFmtId="0" fontId="11" fillId="0" borderId="3" xfId="1" applyFont="1" applyBorder="1" applyAlignment="1">
      <alignment vertical="center" justifyLastLine="1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0" fontId="15" fillId="0" borderId="12" xfId="1" applyFont="1" applyBorder="1" applyAlignment="1">
      <alignment horizontal="distributed" vertical="center" wrapText="1" justifyLastLine="1" shrinkToFit="1"/>
    </xf>
    <xf numFmtId="0" fontId="15" fillId="0" borderId="47" xfId="1" applyFont="1" applyBorder="1" applyAlignment="1">
      <alignment vertical="center"/>
    </xf>
    <xf numFmtId="0" fontId="15" fillId="0" borderId="29" xfId="1" applyFont="1" applyBorder="1" applyAlignment="1">
      <alignment vertical="center"/>
    </xf>
    <xf numFmtId="0" fontId="15" fillId="0" borderId="33" xfId="1" applyFont="1" applyBorder="1" applyAlignment="1">
      <alignment vertical="center"/>
    </xf>
    <xf numFmtId="179" fontId="11" fillId="0" borderId="7" xfId="1" applyNumberFormat="1" applyFont="1" applyBorder="1" applyAlignment="1">
      <alignment horizontal="right" vertical="center"/>
    </xf>
    <xf numFmtId="176" fontId="15" fillId="0" borderId="44" xfId="1" applyNumberFormat="1" applyFont="1" applyBorder="1" applyAlignment="1">
      <alignment horizontal="right" vertical="center"/>
    </xf>
    <xf numFmtId="176" fontId="15" fillId="0" borderId="28" xfId="1" applyNumberFormat="1" applyFont="1" applyBorder="1" applyAlignment="1">
      <alignment horizontal="right" vertical="center"/>
    </xf>
    <xf numFmtId="0" fontId="15" fillId="0" borderId="49" xfId="1" applyFont="1" applyBorder="1" applyAlignment="1">
      <alignment vertical="center"/>
    </xf>
    <xf numFmtId="176" fontId="15" fillId="0" borderId="55" xfId="1" applyNumberFormat="1" applyFont="1" applyBorder="1" applyAlignment="1">
      <alignment horizontal="right" vertical="center"/>
    </xf>
    <xf numFmtId="0" fontId="15" fillId="0" borderId="47" xfId="1" applyFont="1" applyBorder="1" applyAlignment="1">
      <alignment vertical="center" shrinkToFit="1"/>
    </xf>
    <xf numFmtId="0" fontId="15" fillId="0" borderId="10" xfId="1" applyFont="1" applyBorder="1" applyAlignment="1">
      <alignment horizontal="distributed" vertical="center" wrapText="1" justifyLastLine="1" shrinkToFit="1"/>
    </xf>
    <xf numFmtId="0" fontId="15" fillId="0" borderId="4" xfId="1" applyFont="1" applyBorder="1" applyAlignment="1">
      <alignment vertical="center" shrinkToFit="1"/>
    </xf>
    <xf numFmtId="0" fontId="15" fillId="0" borderId="29" xfId="1" applyFont="1" applyBorder="1" applyAlignment="1">
      <alignment vertical="center" shrinkToFit="1"/>
    </xf>
    <xf numFmtId="176" fontId="15" fillId="0" borderId="16" xfId="1" applyNumberFormat="1" applyFont="1" applyBorder="1" applyAlignment="1">
      <alignment vertical="center"/>
    </xf>
    <xf numFmtId="176" fontId="15" fillId="0" borderId="44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horizontal="right" vertical="center"/>
    </xf>
    <xf numFmtId="186" fontId="5" fillId="0" borderId="20" xfId="1" applyNumberFormat="1" applyFont="1" applyBorder="1" applyAlignment="1">
      <alignment horizontal="right" vertical="center"/>
    </xf>
    <xf numFmtId="0" fontId="15" fillId="0" borderId="35" xfId="1" applyFont="1" applyBorder="1" applyAlignment="1">
      <alignment horizontal="distributed" vertical="center" wrapText="1" justifyLastLine="1" shrinkToFit="1"/>
    </xf>
    <xf numFmtId="176" fontId="15" fillId="0" borderId="32" xfId="1" applyNumberFormat="1" applyFont="1" applyBorder="1" applyAlignment="1">
      <alignment horizontal="right" vertical="center"/>
    </xf>
    <xf numFmtId="0" fontId="15" fillId="0" borderId="13" xfId="1" applyFont="1" applyBorder="1" applyAlignment="1">
      <alignment vertical="center" shrinkToFit="1"/>
    </xf>
    <xf numFmtId="0" fontId="19" fillId="0" borderId="35" xfId="1" applyFont="1" applyBorder="1" applyAlignment="1">
      <alignment horizontal="distributed" vertical="center" wrapText="1" justifyLastLine="1" shrinkToFit="1"/>
    </xf>
    <xf numFmtId="176" fontId="5" fillId="0" borderId="0" xfId="1" applyNumberFormat="1" applyFont="1">
      <alignment vertical="center"/>
    </xf>
    <xf numFmtId="0" fontId="5" fillId="0" borderId="0" xfId="1" applyFont="1" applyAlignment="1">
      <alignment horizontal="right" vertical="center"/>
    </xf>
    <xf numFmtId="49" fontId="5" fillId="0" borderId="0" xfId="1" applyNumberFormat="1" applyFont="1">
      <alignment vertical="center"/>
    </xf>
    <xf numFmtId="49" fontId="5" fillId="0" borderId="0" xfId="1" applyNumberFormat="1" applyFont="1" applyAlignment="1">
      <alignment horizontal="center" vertical="center"/>
    </xf>
    <xf numFmtId="0" fontId="0" fillId="0" borderId="0" xfId="5" applyFont="1" applyAlignment="1">
      <alignment vertical="center"/>
    </xf>
    <xf numFmtId="0" fontId="5" fillId="0" borderId="0" xfId="5" applyFont="1" applyBorder="1"/>
    <xf numFmtId="0" fontId="5" fillId="0" borderId="0" xfId="5" applyFont="1"/>
    <xf numFmtId="49" fontId="5" fillId="0" borderId="0" xfId="5" applyNumberFormat="1" applyFont="1" applyAlignment="1">
      <alignment horizontal="right"/>
    </xf>
    <xf numFmtId="0" fontId="2" fillId="0" borderId="0" xfId="1" applyFont="1">
      <alignment vertical="center"/>
    </xf>
    <xf numFmtId="0" fontId="2" fillId="0" borderId="0" xfId="5" applyFont="1" applyAlignment="1">
      <alignment vertical="center"/>
    </xf>
    <xf numFmtId="49" fontId="5" fillId="0" borderId="0" xfId="5" applyNumberFormat="1" applyFont="1"/>
    <xf numFmtId="0" fontId="5" fillId="0" borderId="7" xfId="5" applyFont="1" applyBorder="1" applyAlignment="1">
      <alignment horizontal="center" vertical="center"/>
    </xf>
    <xf numFmtId="49" fontId="5" fillId="0" borderId="7" xfId="5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center" vertical="center"/>
    </xf>
    <xf numFmtId="0" fontId="5" fillId="0" borderId="16" xfId="5" applyFont="1" applyBorder="1" applyAlignment="1">
      <alignment horizontal="right" vertical="center"/>
    </xf>
    <xf numFmtId="49" fontId="5" fillId="0" borderId="16" xfId="5" applyNumberFormat="1" applyFont="1" applyBorder="1" applyAlignment="1">
      <alignment horizontal="right" vertical="center"/>
    </xf>
    <xf numFmtId="178" fontId="11" fillId="0" borderId="16" xfId="5" applyNumberFormat="1" applyFont="1" applyBorder="1" applyAlignment="1">
      <alignment horizontal="right" vertical="center"/>
    </xf>
    <xf numFmtId="187" fontId="5" fillId="0" borderId="16" xfId="5" applyNumberFormat="1" applyFont="1" applyBorder="1" applyAlignment="1">
      <alignment horizontal="center" vertical="center"/>
    </xf>
    <xf numFmtId="0" fontId="11" fillId="0" borderId="25" xfId="5" applyFont="1" applyBorder="1" applyAlignment="1">
      <alignment horizontal="distributed" vertical="center" justifyLastLine="1"/>
    </xf>
    <xf numFmtId="0" fontId="5" fillId="0" borderId="52" xfId="5" applyFont="1" applyBorder="1" applyAlignment="1">
      <alignment vertical="center"/>
    </xf>
    <xf numFmtId="178" fontId="5" fillId="0" borderId="24" xfId="5" applyNumberFormat="1" applyFont="1" applyBorder="1" applyAlignment="1">
      <alignment horizontal="right" vertical="center"/>
    </xf>
    <xf numFmtId="187" fontId="5" fillId="0" borderId="24" xfId="5" applyNumberFormat="1" applyFont="1" applyBorder="1" applyAlignment="1">
      <alignment horizontal="center" vertical="center"/>
    </xf>
    <xf numFmtId="0" fontId="11" fillId="0" borderId="29" xfId="5" applyFont="1" applyBorder="1" applyAlignment="1">
      <alignment horizontal="distributed" vertical="center" justifyLastLine="1"/>
    </xf>
    <xf numFmtId="0" fontId="5" fillId="0" borderId="53" xfId="5" applyFont="1" applyBorder="1" applyAlignment="1">
      <alignment vertical="center"/>
    </xf>
    <xf numFmtId="178" fontId="5" fillId="0" borderId="28" xfId="5" applyNumberFormat="1" applyFont="1" applyBorder="1" applyAlignment="1">
      <alignment horizontal="right" vertical="center"/>
    </xf>
    <xf numFmtId="187" fontId="5" fillId="0" borderId="28" xfId="5" applyNumberFormat="1" applyFont="1" applyBorder="1" applyAlignment="1">
      <alignment horizontal="center" vertical="center"/>
    </xf>
    <xf numFmtId="49" fontId="5" fillId="0" borderId="28" xfId="5" applyNumberFormat="1" applyFont="1" applyBorder="1" applyAlignment="1">
      <alignment horizontal="center" vertical="center"/>
    </xf>
    <xf numFmtId="0" fontId="15" fillId="0" borderId="53" xfId="5" applyFont="1" applyBorder="1" applyAlignment="1">
      <alignment horizontal="left" vertical="center"/>
    </xf>
    <xf numFmtId="0" fontId="15" fillId="0" borderId="53" xfId="5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178" fontId="5" fillId="0" borderId="28" xfId="5" applyNumberFormat="1" applyFont="1" applyBorder="1" applyAlignment="1">
      <alignment vertical="center"/>
    </xf>
    <xf numFmtId="0" fontId="5" fillId="0" borderId="29" xfId="5" applyFont="1" applyBorder="1" applyAlignment="1">
      <alignment horizontal="center" vertical="center"/>
    </xf>
    <xf numFmtId="0" fontId="5" fillId="0" borderId="49" xfId="5" applyFont="1" applyBorder="1" applyAlignment="1">
      <alignment horizontal="center" vertical="center"/>
    </xf>
    <xf numFmtId="0" fontId="5" fillId="0" borderId="50" xfId="5" applyFont="1" applyBorder="1" applyAlignment="1">
      <alignment vertical="center"/>
    </xf>
    <xf numFmtId="0" fontId="5" fillId="0" borderId="55" xfId="1" applyFont="1" applyBorder="1" applyAlignment="1">
      <alignment horizontal="center" vertical="center"/>
    </xf>
    <xf numFmtId="178" fontId="5" fillId="0" borderId="55" xfId="5" applyNumberFormat="1" applyFont="1" applyBorder="1" applyAlignment="1">
      <alignment vertical="center"/>
    </xf>
    <xf numFmtId="178" fontId="5" fillId="0" borderId="55" xfId="5" applyNumberFormat="1" applyFont="1" applyBorder="1" applyAlignment="1">
      <alignment horizontal="right" vertical="center"/>
    </xf>
    <xf numFmtId="49" fontId="5" fillId="0" borderId="55" xfId="5" applyNumberFormat="1" applyFont="1" applyBorder="1" applyAlignment="1">
      <alignment horizontal="center" vertical="center"/>
    </xf>
    <xf numFmtId="0" fontId="5" fillId="0" borderId="29" xfId="1" applyFont="1" applyBorder="1">
      <alignment vertical="center"/>
    </xf>
    <xf numFmtId="0" fontId="15" fillId="0" borderId="53" xfId="1" applyFont="1" applyBorder="1" applyAlignment="1">
      <alignment vertical="center" wrapText="1"/>
    </xf>
    <xf numFmtId="0" fontId="5" fillId="0" borderId="28" xfId="1" applyFont="1" applyBorder="1">
      <alignment vertical="center"/>
    </xf>
    <xf numFmtId="49" fontId="5" fillId="0" borderId="28" xfId="1" applyNumberFormat="1" applyFont="1" applyBorder="1">
      <alignment vertical="center"/>
    </xf>
    <xf numFmtId="49" fontId="5" fillId="0" borderId="28" xfId="1" applyNumberFormat="1" applyFont="1" applyBorder="1" applyAlignment="1">
      <alignment horizontal="right" vertical="center"/>
    </xf>
    <xf numFmtId="49" fontId="5" fillId="0" borderId="28" xfId="1" applyNumberFormat="1" applyFont="1" applyBorder="1" applyAlignment="1">
      <alignment horizontal="center" vertical="center"/>
    </xf>
    <xf numFmtId="0" fontId="5" fillId="0" borderId="15" xfId="1" applyFont="1" applyBorder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>
      <alignment vertical="center"/>
    </xf>
    <xf numFmtId="49" fontId="5" fillId="0" borderId="16" xfId="1" applyNumberFormat="1" applyFont="1" applyBorder="1">
      <alignment vertical="center"/>
    </xf>
    <xf numFmtId="49" fontId="5" fillId="0" borderId="16" xfId="1" applyNumberFormat="1" applyFont="1" applyBorder="1" applyAlignment="1">
      <alignment horizontal="right" vertical="center"/>
    </xf>
    <xf numFmtId="49" fontId="5" fillId="0" borderId="16" xfId="1" applyNumberFormat="1" applyFont="1" applyBorder="1" applyAlignment="1">
      <alignment horizontal="center" vertical="center"/>
    </xf>
    <xf numFmtId="0" fontId="5" fillId="0" borderId="42" xfId="5" applyFont="1" applyBorder="1" applyAlignment="1">
      <alignment vertical="center"/>
    </xf>
    <xf numFmtId="0" fontId="5" fillId="0" borderId="42" xfId="5" applyFont="1" applyBorder="1" applyAlignment="1">
      <alignment horizontal="right" vertical="center"/>
    </xf>
    <xf numFmtId="2" fontId="11" fillId="0" borderId="42" xfId="5" applyNumberFormat="1" applyFont="1" applyBorder="1" applyAlignment="1">
      <alignment horizontal="center" vertical="center"/>
    </xf>
    <xf numFmtId="2" fontId="11" fillId="0" borderId="42" xfId="1" applyNumberFormat="1" applyFont="1" applyBorder="1" applyAlignment="1">
      <alignment vertical="center"/>
    </xf>
    <xf numFmtId="49" fontId="5" fillId="0" borderId="42" xfId="5" applyNumberFormat="1" applyFont="1" applyBorder="1" applyAlignment="1">
      <alignment horizontal="center" vertical="center"/>
    </xf>
    <xf numFmtId="49" fontId="5" fillId="0" borderId="43" xfId="1" applyNumberFormat="1" applyFont="1" applyBorder="1" applyAlignment="1">
      <alignment horizontal="center" vertical="center"/>
    </xf>
    <xf numFmtId="0" fontId="5" fillId="0" borderId="45" xfId="5" applyFont="1" applyBorder="1" applyAlignment="1">
      <alignment vertical="center" shrinkToFit="1"/>
    </xf>
    <xf numFmtId="0" fontId="5" fillId="0" borderId="25" xfId="5" applyFont="1" applyBorder="1" applyAlignment="1">
      <alignment horizontal="center" vertical="center"/>
    </xf>
    <xf numFmtId="0" fontId="5" fillId="0" borderId="46" xfId="5" applyFont="1" applyBorder="1" applyAlignment="1">
      <alignment vertical="center" shrinkToFit="1"/>
    </xf>
    <xf numFmtId="0" fontId="11" fillId="0" borderId="33" xfId="5" applyFont="1" applyBorder="1" applyAlignment="1">
      <alignment horizontal="distributed" vertical="center" justifyLastLine="1"/>
    </xf>
    <xf numFmtId="0" fontId="5" fillId="0" borderId="51" xfId="5" applyFont="1" applyBorder="1" applyAlignment="1">
      <alignment vertical="center" shrinkToFit="1"/>
    </xf>
    <xf numFmtId="0" fontId="5" fillId="0" borderId="33" xfId="5" applyFont="1" applyBorder="1" applyAlignment="1">
      <alignment horizontal="center" vertical="center"/>
    </xf>
    <xf numFmtId="49" fontId="5" fillId="0" borderId="0" xfId="1" applyNumberFormat="1" applyFont="1" applyAlignment="1">
      <alignment horizontal="right" vertical="center"/>
    </xf>
    <xf numFmtId="0" fontId="11" fillId="0" borderId="47" xfId="5" applyFont="1" applyBorder="1" applyAlignment="1">
      <alignment horizontal="distributed" vertical="center" justifyLastLine="1"/>
    </xf>
    <xf numFmtId="0" fontId="5" fillId="0" borderId="57" xfId="5" applyFont="1" applyBorder="1" applyAlignment="1">
      <alignment vertical="center" shrinkToFit="1"/>
    </xf>
    <xf numFmtId="0" fontId="5" fillId="0" borderId="47" xfId="5" applyFont="1" applyBorder="1" applyAlignment="1">
      <alignment horizontal="center" vertical="center"/>
    </xf>
    <xf numFmtId="0" fontId="5" fillId="0" borderId="53" xfId="5" applyFont="1" applyBorder="1" applyAlignment="1">
      <alignment vertical="center" shrinkToFit="1"/>
    </xf>
    <xf numFmtId="0" fontId="5" fillId="0" borderId="54" xfId="5" applyFont="1" applyBorder="1" applyAlignment="1">
      <alignment vertical="center" shrinkToFit="1"/>
    </xf>
    <xf numFmtId="0" fontId="5" fillId="0" borderId="14" xfId="5" applyFont="1" applyBorder="1" applyAlignment="1">
      <alignment horizontal="center" vertical="center"/>
    </xf>
    <xf numFmtId="0" fontId="11" fillId="0" borderId="14" xfId="5" applyFont="1" applyBorder="1" applyAlignment="1">
      <alignment horizontal="center" vertical="center"/>
    </xf>
    <xf numFmtId="178" fontId="11" fillId="0" borderId="14" xfId="5" applyNumberFormat="1" applyFont="1" applyBorder="1" applyAlignment="1">
      <alignment vertical="center"/>
    </xf>
    <xf numFmtId="49" fontId="5" fillId="0" borderId="14" xfId="5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0" fontId="5" fillId="0" borderId="52" xfId="5" applyFont="1" applyBorder="1" applyAlignment="1">
      <alignment vertical="center" shrinkToFit="1"/>
    </xf>
    <xf numFmtId="178" fontId="11" fillId="0" borderId="42" xfId="5" applyNumberFormat="1" applyFont="1" applyBorder="1" applyAlignment="1">
      <alignment vertical="center"/>
    </xf>
    <xf numFmtId="49" fontId="5" fillId="0" borderId="0" xfId="5" applyNumberFormat="1" applyFont="1" applyBorder="1" applyAlignment="1">
      <alignment horizontal="right"/>
    </xf>
    <xf numFmtId="49" fontId="5" fillId="0" borderId="5" xfId="1" applyNumberFormat="1" applyFont="1" applyBorder="1" applyAlignment="1">
      <alignment horizontal="center" vertical="center"/>
    </xf>
    <xf numFmtId="0" fontId="11" fillId="0" borderId="42" xfId="5" applyFont="1" applyBorder="1" applyAlignment="1">
      <alignment horizontal="center" vertical="center"/>
    </xf>
    <xf numFmtId="49" fontId="5" fillId="0" borderId="2" xfId="1" applyNumberFormat="1" applyFont="1" applyBorder="1">
      <alignment vertic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3" xfId="5" applyFont="1" applyBorder="1" applyAlignment="1">
      <alignment vertical="center"/>
    </xf>
    <xf numFmtId="49" fontId="5" fillId="0" borderId="0" xfId="1" applyNumberFormat="1" applyFont="1" applyBorder="1">
      <alignment vertical="center"/>
    </xf>
    <xf numFmtId="0" fontId="5" fillId="0" borderId="21" xfId="5" applyFont="1" applyBorder="1" applyAlignment="1">
      <alignment horizontal="center" vertical="center"/>
    </xf>
    <xf numFmtId="0" fontId="5" fillId="0" borderId="43" xfId="5" applyFont="1" applyBorder="1" applyAlignment="1">
      <alignment vertical="center" shrinkToFit="1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3" fillId="0" borderId="0" xfId="1" applyFont="1">
      <alignment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right"/>
    </xf>
    <xf numFmtId="0" fontId="11" fillId="0" borderId="0" xfId="5" applyFont="1" applyAlignment="1">
      <alignment vertical="center"/>
    </xf>
    <xf numFmtId="0" fontId="5" fillId="0" borderId="2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34" xfId="5" applyFont="1" applyBorder="1" applyAlignment="1">
      <alignment horizontal="center" vertical="center"/>
    </xf>
    <xf numFmtId="0" fontId="5" fillId="0" borderId="35" xfId="5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3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179" fontId="5" fillId="0" borderId="20" xfId="5" applyNumberFormat="1" applyFont="1" applyBorder="1" applyAlignment="1">
      <alignment vertical="center"/>
    </xf>
    <xf numFmtId="179" fontId="5" fillId="0" borderId="22" xfId="5" applyNumberFormat="1" applyFont="1" applyBorder="1" applyAlignment="1">
      <alignment vertical="center"/>
    </xf>
    <xf numFmtId="179" fontId="5" fillId="0" borderId="23" xfId="5" applyNumberFormat="1" applyFont="1" applyBorder="1" applyAlignment="1">
      <alignment vertical="center"/>
    </xf>
    <xf numFmtId="179" fontId="5" fillId="0" borderId="21" xfId="5" applyNumberFormat="1" applyFont="1" applyBorder="1" applyAlignment="1">
      <alignment vertical="center"/>
    </xf>
    <xf numFmtId="179" fontId="11" fillId="0" borderId="21" xfId="5" applyNumberFormat="1" applyFont="1" applyBorder="1" applyAlignment="1">
      <alignment vertical="center"/>
    </xf>
    <xf numFmtId="0" fontId="5" fillId="0" borderId="24" xfId="5" applyFont="1" applyBorder="1" applyAlignment="1">
      <alignment horizontal="center" vertical="center"/>
    </xf>
    <xf numFmtId="179" fontId="5" fillId="0" borderId="24" xfId="5" applyNumberFormat="1" applyFont="1" applyBorder="1" applyAlignment="1">
      <alignment vertical="center"/>
    </xf>
    <xf numFmtId="179" fontId="5" fillId="0" borderId="26" xfId="5" applyNumberFormat="1" applyFont="1" applyBorder="1" applyAlignment="1">
      <alignment vertical="center"/>
    </xf>
    <xf numFmtId="179" fontId="5" fillId="0" borderId="27" xfId="5" applyNumberFormat="1" applyFont="1" applyBorder="1" applyAlignment="1">
      <alignment vertical="center"/>
    </xf>
    <xf numFmtId="179" fontId="5" fillId="0" borderId="25" xfId="5" applyNumberFormat="1" applyFont="1" applyBorder="1" applyAlignment="1">
      <alignment vertical="center"/>
    </xf>
    <xf numFmtId="179" fontId="11" fillId="0" borderId="25" xfId="5" applyNumberFormat="1" applyFont="1" applyBorder="1" applyAlignment="1">
      <alignment vertical="center"/>
    </xf>
    <xf numFmtId="0" fontId="5" fillId="0" borderId="28" xfId="5" applyFont="1" applyBorder="1" applyAlignment="1">
      <alignment horizontal="center" vertical="center"/>
    </xf>
    <xf numFmtId="179" fontId="5" fillId="0" borderId="28" xfId="5" applyNumberFormat="1" applyFont="1" applyBorder="1" applyAlignment="1">
      <alignment vertical="center"/>
    </xf>
    <xf numFmtId="179" fontId="5" fillId="0" borderId="30" xfId="5" applyNumberFormat="1" applyFont="1" applyBorder="1" applyAlignment="1">
      <alignment vertical="center"/>
    </xf>
    <xf numFmtId="179" fontId="5" fillId="0" borderId="31" xfId="5" applyNumberFormat="1" applyFont="1" applyBorder="1" applyAlignment="1">
      <alignment vertical="center"/>
    </xf>
    <xf numFmtId="179" fontId="5" fillId="0" borderId="29" xfId="5" applyNumberFormat="1" applyFont="1" applyBorder="1" applyAlignment="1">
      <alignment vertical="center"/>
    </xf>
    <xf numFmtId="176" fontId="5" fillId="0" borderId="30" xfId="5" applyNumberFormat="1" applyFont="1" applyBorder="1" applyAlignment="1">
      <alignment vertical="center"/>
    </xf>
    <xf numFmtId="176" fontId="5" fillId="0" borderId="31" xfId="5" applyNumberFormat="1" applyFont="1" applyBorder="1" applyAlignment="1">
      <alignment vertical="center"/>
    </xf>
    <xf numFmtId="179" fontId="11" fillId="0" borderId="29" xfId="5" applyNumberFormat="1" applyFont="1" applyBorder="1" applyAlignment="1">
      <alignment vertical="center"/>
    </xf>
    <xf numFmtId="0" fontId="5" fillId="0" borderId="32" xfId="5" applyFont="1" applyBorder="1" applyAlignment="1">
      <alignment horizontal="center" vertical="center"/>
    </xf>
    <xf numFmtId="179" fontId="5" fillId="0" borderId="32" xfId="5" applyNumberFormat="1" applyFont="1" applyBorder="1" applyAlignment="1">
      <alignment vertical="center"/>
    </xf>
    <xf numFmtId="179" fontId="5" fillId="0" borderId="34" xfId="5" applyNumberFormat="1" applyFont="1" applyBorder="1" applyAlignment="1">
      <alignment vertical="center"/>
    </xf>
    <xf numFmtId="179" fontId="5" fillId="0" borderId="35" xfId="5" applyNumberFormat="1" applyFont="1" applyBorder="1" applyAlignment="1">
      <alignment vertical="center"/>
    </xf>
    <xf numFmtId="179" fontId="5" fillId="0" borderId="33" xfId="5" applyNumberFormat="1" applyFont="1" applyBorder="1" applyAlignment="1">
      <alignment vertical="center"/>
    </xf>
    <xf numFmtId="176" fontId="5" fillId="0" borderId="34" xfId="5" applyNumberFormat="1" applyFont="1" applyBorder="1" applyAlignment="1">
      <alignment vertical="center"/>
    </xf>
    <xf numFmtId="179" fontId="5" fillId="0" borderId="54" xfId="5" applyNumberFormat="1" applyFont="1" applyBorder="1" applyAlignment="1">
      <alignment vertical="center"/>
    </xf>
    <xf numFmtId="179" fontId="11" fillId="0" borderId="33" xfId="5" applyNumberFormat="1" applyFont="1" applyBorder="1" applyAlignment="1">
      <alignment vertical="center"/>
    </xf>
    <xf numFmtId="38" fontId="5" fillId="0" borderId="20" xfId="6" applyFont="1" applyBorder="1" applyAlignment="1">
      <alignment vertical="center"/>
    </xf>
    <xf numFmtId="176" fontId="5" fillId="0" borderId="22" xfId="5" applyNumberFormat="1" applyFont="1" applyBorder="1" applyAlignment="1">
      <alignment vertical="center"/>
    </xf>
    <xf numFmtId="176" fontId="5" fillId="0" borderId="23" xfId="5" applyNumberFormat="1" applyFont="1" applyBorder="1" applyAlignment="1">
      <alignment horizontal="right" vertical="center"/>
    </xf>
    <xf numFmtId="38" fontId="5" fillId="0" borderId="21" xfId="6" applyFont="1" applyBorder="1" applyAlignment="1">
      <alignment vertical="center"/>
    </xf>
    <xf numFmtId="176" fontId="5" fillId="0" borderId="21" xfId="5" applyNumberFormat="1" applyFont="1" applyBorder="1" applyAlignment="1">
      <alignment vertical="center"/>
    </xf>
    <xf numFmtId="176" fontId="11" fillId="0" borderId="21" xfId="5" applyNumberFormat="1" applyFont="1" applyBorder="1" applyAlignment="1">
      <alignment vertical="center"/>
    </xf>
    <xf numFmtId="0" fontId="5" fillId="0" borderId="20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distributed" textRotation="255" justifyLastLine="1"/>
    </xf>
    <xf numFmtId="0" fontId="5" fillId="0" borderId="6" xfId="1" applyFont="1" applyBorder="1" applyAlignment="1">
      <alignment horizontal="center" vertical="distributed" textRotation="255" justifyLastLine="1"/>
    </xf>
    <xf numFmtId="0" fontId="5" fillId="0" borderId="16" xfId="1" applyFont="1" applyBorder="1" applyAlignment="1">
      <alignment horizontal="center" vertical="distributed" textRotation="255" justifyLastLine="1"/>
    </xf>
    <xf numFmtId="0" fontId="5" fillId="0" borderId="13" xfId="5" applyFont="1" applyBorder="1" applyAlignment="1">
      <alignment horizontal="center" vertical="center"/>
    </xf>
    <xf numFmtId="0" fontId="5" fillId="0" borderId="15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1" fillId="0" borderId="21" xfId="5" applyFont="1" applyBorder="1" applyAlignment="1">
      <alignment horizontal="distributed" vertical="center" justifyLastLine="1"/>
    </xf>
    <xf numFmtId="0" fontId="11" fillId="0" borderId="43" xfId="5" applyFont="1" applyBorder="1" applyAlignment="1">
      <alignment horizontal="distributed" vertical="center" justifyLastLine="1"/>
    </xf>
    <xf numFmtId="0" fontId="5" fillId="0" borderId="46" xfId="5" applyFont="1" applyBorder="1" applyAlignment="1">
      <alignment vertical="center"/>
    </xf>
    <xf numFmtId="0" fontId="5" fillId="0" borderId="53" xfId="5" applyFont="1" applyBorder="1" applyAlignment="1">
      <alignment vertical="center"/>
    </xf>
    <xf numFmtId="2" fontId="5" fillId="0" borderId="28" xfId="5" applyNumberFormat="1" applyFont="1" applyBorder="1" applyAlignment="1">
      <alignment vertical="center"/>
    </xf>
    <xf numFmtId="49" fontId="5" fillId="0" borderId="29" xfId="5" applyNumberFormat="1" applyFont="1" applyBorder="1" applyAlignment="1">
      <alignment horizontal="center" vertical="center"/>
    </xf>
    <xf numFmtId="49" fontId="5" fillId="0" borderId="53" xfId="5" applyNumberFormat="1" applyFont="1" applyBorder="1" applyAlignment="1">
      <alignment horizontal="center" vertical="center"/>
    </xf>
    <xf numFmtId="0" fontId="5" fillId="0" borderId="51" xfId="5" applyFont="1" applyBorder="1" applyAlignment="1">
      <alignment vertical="center"/>
    </xf>
    <xf numFmtId="0" fontId="5" fillId="0" borderId="54" xfId="5" applyFont="1" applyBorder="1" applyAlignment="1">
      <alignment vertical="center"/>
    </xf>
    <xf numFmtId="2" fontId="5" fillId="0" borderId="32" xfId="5" applyNumberFormat="1" applyFont="1" applyBorder="1" applyAlignment="1">
      <alignment vertical="center"/>
    </xf>
    <xf numFmtId="49" fontId="5" fillId="0" borderId="33" xfId="5" applyNumberFormat="1" applyFont="1" applyBorder="1" applyAlignment="1">
      <alignment horizontal="center" vertical="center"/>
    </xf>
    <xf numFmtId="49" fontId="5" fillId="0" borderId="54" xfId="5" applyNumberFormat="1" applyFont="1" applyBorder="1" applyAlignment="1">
      <alignment horizontal="center" vertical="center"/>
    </xf>
    <xf numFmtId="0" fontId="5" fillId="0" borderId="46" xfId="5" applyFont="1" applyBorder="1" applyAlignment="1">
      <alignment vertical="center" shrinkToFit="1"/>
    </xf>
    <xf numFmtId="0" fontId="5" fillId="0" borderId="53" xfId="5" applyFont="1" applyBorder="1" applyAlignment="1">
      <alignment vertical="center" shrinkToFit="1"/>
    </xf>
    <xf numFmtId="0" fontId="5" fillId="0" borderId="45" xfId="5" applyFont="1" applyBorder="1" applyAlignment="1">
      <alignment vertical="center"/>
    </xf>
    <xf numFmtId="0" fontId="5" fillId="0" borderId="52" xfId="5" applyFont="1" applyBorder="1" applyAlignment="1">
      <alignment vertical="center"/>
    </xf>
    <xf numFmtId="2" fontId="5" fillId="0" borderId="24" xfId="5" applyNumberFormat="1" applyFont="1" applyBorder="1" applyAlignment="1">
      <alignment vertical="center"/>
    </xf>
    <xf numFmtId="49" fontId="5" fillId="0" borderId="25" xfId="5" applyNumberFormat="1" applyFont="1" applyBorder="1" applyAlignment="1">
      <alignment horizontal="center" vertical="center"/>
    </xf>
    <xf numFmtId="49" fontId="5" fillId="0" borderId="52" xfId="5" applyNumberFormat="1" applyFont="1" applyBorder="1" applyAlignment="1">
      <alignment horizontal="center" vertical="center"/>
    </xf>
    <xf numFmtId="49" fontId="5" fillId="0" borderId="1" xfId="5" applyNumberFormat="1" applyFont="1" applyBorder="1" applyAlignment="1">
      <alignment horizontal="center" vertical="center"/>
    </xf>
    <xf numFmtId="49" fontId="5" fillId="0" borderId="3" xfId="5" applyNumberFormat="1" applyFont="1" applyBorder="1" applyAlignment="1">
      <alignment horizontal="center" vertical="center"/>
    </xf>
    <xf numFmtId="49" fontId="5" fillId="0" borderId="13" xfId="5" applyNumberFormat="1" applyFont="1" applyBorder="1" applyAlignment="1">
      <alignment horizontal="center" vertical="center"/>
    </xf>
    <xf numFmtId="49" fontId="5" fillId="0" borderId="15" xfId="5" applyNumberFormat="1" applyFont="1" applyBorder="1" applyAlignment="1">
      <alignment horizontal="center" vertical="center"/>
    </xf>
    <xf numFmtId="0" fontId="5" fillId="0" borderId="13" xfId="5" applyFont="1" applyBorder="1" applyAlignment="1">
      <alignment horizontal="right" vertical="center"/>
    </xf>
    <xf numFmtId="0" fontId="5" fillId="0" borderId="15" xfId="5" applyFont="1" applyBorder="1" applyAlignment="1">
      <alignment horizontal="right" vertical="center"/>
    </xf>
    <xf numFmtId="0" fontId="11" fillId="0" borderId="42" xfId="5" applyFont="1" applyBorder="1" applyAlignment="1">
      <alignment horizontal="distributed" vertical="center" justifyLastLine="1"/>
    </xf>
    <xf numFmtId="188" fontId="22" fillId="0" borderId="4" xfId="7" applyNumberFormat="1" applyFont="1" applyFill="1" applyBorder="1" applyAlignment="1" applyProtection="1">
      <alignment horizontal="distributed" vertical="center" justifyLastLine="1"/>
      <protection locked="0"/>
    </xf>
    <xf numFmtId="188" fontId="22" fillId="0" borderId="0" xfId="7" applyNumberFormat="1" applyFont="1" applyFill="1" applyBorder="1" applyAlignment="1" applyProtection="1">
      <alignment horizontal="distributed" vertical="center" justifyLastLine="1"/>
      <protection locked="0"/>
    </xf>
    <xf numFmtId="0" fontId="5" fillId="0" borderId="42" xfId="5" applyFont="1" applyBorder="1" applyAlignment="1">
      <alignment vertical="center"/>
    </xf>
    <xf numFmtId="0" fontId="5" fillId="0" borderId="43" xfId="5" applyFont="1" applyBorder="1" applyAlignment="1">
      <alignment vertical="center"/>
    </xf>
    <xf numFmtId="2" fontId="5" fillId="0" borderId="20" xfId="5" applyNumberFormat="1" applyFont="1" applyBorder="1" applyAlignment="1">
      <alignment vertical="center"/>
    </xf>
    <xf numFmtId="49" fontId="5" fillId="0" borderId="21" xfId="5" applyNumberFormat="1" applyFont="1" applyBorder="1" applyAlignment="1">
      <alignment horizontal="center" vertical="center"/>
    </xf>
    <xf numFmtId="49" fontId="5" fillId="0" borderId="43" xfId="5" applyNumberFormat="1" applyFont="1" applyBorder="1" applyAlignment="1">
      <alignment horizontal="center" vertical="center"/>
    </xf>
    <xf numFmtId="188" fontId="22" fillId="0" borderId="1" xfId="7" applyNumberFormat="1" applyFont="1" applyFill="1" applyBorder="1" applyAlignment="1" applyProtection="1">
      <alignment horizontal="distributed" vertical="center" justifyLastLine="1"/>
      <protection locked="0"/>
    </xf>
    <xf numFmtId="188" fontId="22" fillId="0" borderId="2" xfId="7" applyNumberFormat="1" applyFont="1" applyFill="1" applyBorder="1" applyAlignment="1" applyProtection="1">
      <alignment horizontal="distributed" vertical="center" justifyLastLine="1"/>
      <protection locked="0"/>
    </xf>
    <xf numFmtId="0" fontId="5" fillId="0" borderId="2" xfId="5" applyFont="1" applyBorder="1" applyAlignment="1">
      <alignment vertical="center"/>
    </xf>
    <xf numFmtId="0" fontId="5" fillId="0" borderId="3" xfId="5" applyFont="1" applyBorder="1" applyAlignment="1">
      <alignment vertical="center"/>
    </xf>
    <xf numFmtId="2" fontId="5" fillId="0" borderId="7" xfId="5" applyNumberFormat="1" applyFont="1" applyBorder="1" applyAlignment="1">
      <alignment vertical="center"/>
    </xf>
    <xf numFmtId="0" fontId="11" fillId="0" borderId="13" xfId="5" applyFont="1" applyBorder="1" applyAlignment="1">
      <alignment horizontal="distributed" vertical="center" justifyLastLine="1"/>
    </xf>
    <xf numFmtId="0" fontId="11" fillId="0" borderId="14" xfId="5" applyFont="1" applyBorder="1" applyAlignment="1">
      <alignment horizontal="distributed" vertical="center" justifyLastLine="1"/>
    </xf>
    <xf numFmtId="0" fontId="5" fillId="0" borderId="57" xfId="5" applyFont="1" applyBorder="1" applyAlignment="1">
      <alignment vertical="center"/>
    </xf>
    <xf numFmtId="0" fontId="5" fillId="0" borderId="48" xfId="5" applyFont="1" applyBorder="1" applyAlignment="1">
      <alignment vertical="center"/>
    </xf>
    <xf numFmtId="2" fontId="5" fillId="0" borderId="44" xfId="5" applyNumberFormat="1" applyFont="1" applyBorder="1" applyAlignment="1">
      <alignment vertical="center"/>
    </xf>
    <xf numFmtId="49" fontId="5" fillId="0" borderId="47" xfId="5" applyNumberFormat="1" applyFont="1" applyBorder="1" applyAlignment="1">
      <alignment horizontal="center" vertical="center"/>
    </xf>
    <xf numFmtId="49" fontId="5" fillId="0" borderId="48" xfId="5" applyNumberFormat="1" applyFont="1" applyBorder="1" applyAlignment="1">
      <alignment horizontal="center" vertical="center"/>
    </xf>
    <xf numFmtId="0" fontId="5" fillId="0" borderId="21" xfId="1" applyFont="1" applyBorder="1" applyAlignment="1">
      <alignment horizontal="distributed" vertical="center" justifyLastLine="1"/>
    </xf>
    <xf numFmtId="0" fontId="5" fillId="0" borderId="43" xfId="1" applyFont="1" applyBorder="1" applyAlignment="1">
      <alignment horizontal="distributed" vertical="center" justifyLastLine="1"/>
    </xf>
    <xf numFmtId="0" fontId="15" fillId="0" borderId="12" xfId="1" applyFont="1" applyBorder="1" applyAlignment="1">
      <alignment horizontal="distributed" vertical="center" wrapText="1" justifyLastLine="1" shrinkToFit="1"/>
    </xf>
    <xf numFmtId="0" fontId="15" fillId="0" borderId="19" xfId="1" applyFont="1" applyBorder="1" applyAlignment="1">
      <alignment horizontal="distributed" vertical="center" wrapText="1" justifyLastLine="1" shrinkToFit="1"/>
    </xf>
    <xf numFmtId="176" fontId="15" fillId="0" borderId="36" xfId="1" applyNumberFormat="1" applyFont="1" applyBorder="1" applyAlignment="1">
      <alignment horizontal="center" vertical="center"/>
    </xf>
    <xf numFmtId="176" fontId="15" fillId="0" borderId="37" xfId="1" applyNumberFormat="1" applyFont="1" applyBorder="1" applyAlignment="1">
      <alignment horizontal="center" vertical="center"/>
    </xf>
    <xf numFmtId="176" fontId="15" fillId="0" borderId="38" xfId="1" applyNumberFormat="1" applyFont="1" applyBorder="1" applyAlignment="1">
      <alignment horizontal="center" vertical="center"/>
    </xf>
    <xf numFmtId="186" fontId="15" fillId="0" borderId="36" xfId="1" applyNumberFormat="1" applyFont="1" applyBorder="1" applyAlignment="1">
      <alignment horizontal="center" vertical="center"/>
    </xf>
    <xf numFmtId="186" fontId="15" fillId="0" borderId="37" xfId="1" applyNumberFormat="1" applyFont="1" applyBorder="1" applyAlignment="1">
      <alignment horizontal="center" vertical="center"/>
    </xf>
    <xf numFmtId="186" fontId="15" fillId="0" borderId="38" xfId="1" applyNumberFormat="1" applyFont="1" applyBorder="1" applyAlignment="1">
      <alignment horizontal="center" vertical="center"/>
    </xf>
    <xf numFmtId="0" fontId="15" fillId="0" borderId="56" xfId="1" applyFont="1" applyBorder="1" applyAlignment="1">
      <alignment horizontal="distributed" vertical="center" justifyLastLine="1" shrinkToFit="1"/>
    </xf>
    <xf numFmtId="0" fontId="15" fillId="0" borderId="12" xfId="1" applyFont="1" applyBorder="1" applyAlignment="1">
      <alignment horizontal="distributed" vertical="center" justifyLastLine="1" shrinkToFit="1"/>
    </xf>
    <xf numFmtId="0" fontId="15" fillId="0" borderId="19" xfId="1" applyFont="1" applyBorder="1" applyAlignment="1">
      <alignment horizontal="distributed" vertical="center" justifyLastLine="1" shrinkToFit="1"/>
    </xf>
    <xf numFmtId="0" fontId="11" fillId="0" borderId="1" xfId="1" applyFont="1" applyBorder="1" applyAlignment="1">
      <alignment vertical="center" justifyLastLine="1"/>
    </xf>
    <xf numFmtId="0" fontId="11" fillId="0" borderId="2" xfId="1" applyFont="1" applyBorder="1" applyAlignment="1">
      <alignment vertical="center" justifyLastLine="1"/>
    </xf>
    <xf numFmtId="0" fontId="11" fillId="0" borderId="3" xfId="1" applyFont="1" applyBorder="1" applyAlignment="1">
      <alignment vertical="center" justifyLastLine="1"/>
    </xf>
    <xf numFmtId="0" fontId="5" fillId="0" borderId="0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distributed" vertical="center" justifyLastLine="1"/>
    </xf>
    <xf numFmtId="0" fontId="1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distributed" vertical="center" justifyLastLine="1" shrinkToFit="1"/>
    </xf>
    <xf numFmtId="0" fontId="5" fillId="0" borderId="5" xfId="1" applyFont="1" applyBorder="1" applyAlignment="1">
      <alignment horizontal="distributed" vertical="center" justifyLastLine="1" shrinkToFit="1"/>
    </xf>
    <xf numFmtId="0" fontId="5" fillId="0" borderId="14" xfId="1" applyFont="1" applyBorder="1" applyAlignment="1">
      <alignment horizontal="distributed" vertical="center" justifyLastLine="1" shrinkToFit="1"/>
    </xf>
    <xf numFmtId="0" fontId="5" fillId="0" borderId="15" xfId="1" applyFont="1" applyBorder="1" applyAlignment="1">
      <alignment horizontal="distributed" vertical="center" justifyLastLine="1" shrinkToFit="1"/>
    </xf>
    <xf numFmtId="0" fontId="5" fillId="0" borderId="1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justifyLastLine="1"/>
    </xf>
    <xf numFmtId="0" fontId="5" fillId="0" borderId="41" xfId="1" applyFont="1" applyBorder="1" applyAlignment="1">
      <alignment horizontal="distributed" vertical="center" justifyLastLine="1" shrinkToFit="1"/>
    </xf>
    <xf numFmtId="0" fontId="5" fillId="0" borderId="12" xfId="1" applyFont="1" applyBorder="1" applyAlignment="1">
      <alignment horizontal="distributed" vertical="center" justifyLastLine="1" shrinkToFit="1"/>
    </xf>
    <xf numFmtId="0" fontId="5" fillId="0" borderId="19" xfId="1" applyFont="1" applyBorder="1" applyAlignment="1">
      <alignment horizontal="distributed" vertical="center" justifyLastLine="1" shrinkToFit="1"/>
    </xf>
    <xf numFmtId="0" fontId="5" fillId="0" borderId="20" xfId="1" applyFont="1" applyBorder="1" applyAlignment="1">
      <alignment horizontal="distributed" vertical="center" justifyLastLine="1"/>
    </xf>
    <xf numFmtId="185" fontId="5" fillId="0" borderId="7" xfId="1" applyNumberFormat="1" applyFont="1" applyBorder="1" applyAlignment="1">
      <alignment horizontal="distributed" vertical="center" justifyLastLine="1"/>
    </xf>
    <xf numFmtId="185" fontId="5" fillId="0" borderId="6" xfId="1" applyNumberFormat="1" applyFont="1" applyBorder="1" applyAlignment="1">
      <alignment horizontal="distributed" vertical="center" justifyLastLine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47" xfId="1" applyFont="1" applyBorder="1" applyAlignment="1">
      <alignment horizontal="center" vertical="center"/>
    </xf>
    <xf numFmtId="0" fontId="5" fillId="0" borderId="48" xfId="1" applyFont="1" applyBorder="1" applyAlignment="1">
      <alignment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vertical="center"/>
    </xf>
    <xf numFmtId="49" fontId="8" fillId="0" borderId="13" xfId="4" applyNumberFormat="1" applyFont="1" applyFill="1" applyBorder="1" applyAlignment="1">
      <alignment horizontal="center" vertical="center" wrapText="1" justifyLastLine="1"/>
    </xf>
    <xf numFmtId="49" fontId="8" fillId="0" borderId="14" xfId="4" applyNumberFormat="1" applyFont="1" applyFill="1" applyBorder="1" applyAlignment="1">
      <alignment horizontal="center" vertical="center" wrapText="1" justifyLastLine="1"/>
    </xf>
    <xf numFmtId="49" fontId="8" fillId="0" borderId="15" xfId="4" applyNumberFormat="1" applyFont="1" applyFill="1" applyBorder="1" applyAlignment="1">
      <alignment horizontal="center" vertical="center" wrapText="1" justifyLastLine="1"/>
    </xf>
    <xf numFmtId="49" fontId="8" fillId="0" borderId="21" xfId="4" applyNumberFormat="1" applyFont="1" applyFill="1" applyBorder="1" applyAlignment="1">
      <alignment horizontal="center" vertical="center" wrapText="1" justifyLastLine="1"/>
    </xf>
    <xf numFmtId="49" fontId="8" fillId="0" borderId="42" xfId="4" applyNumberFormat="1" applyFont="1" applyFill="1" applyBorder="1" applyAlignment="1">
      <alignment horizontal="center" vertical="center" wrapText="1" justifyLastLine="1"/>
    </xf>
    <xf numFmtId="49" fontId="8" fillId="0" borderId="43" xfId="4" applyNumberFormat="1" applyFont="1" applyFill="1" applyBorder="1" applyAlignment="1">
      <alignment horizontal="center" vertical="center" wrapText="1" justifyLastLine="1"/>
    </xf>
    <xf numFmtId="49" fontId="8" fillId="0" borderId="21" xfId="4" applyNumberFormat="1" applyFont="1" applyFill="1" applyBorder="1" applyAlignment="1">
      <alignment horizontal="center" vertical="center" wrapText="1" shrinkToFit="1"/>
    </xf>
    <xf numFmtId="49" fontId="8" fillId="0" borderId="42" xfId="4" applyNumberFormat="1" applyFont="1" applyFill="1" applyBorder="1" applyAlignment="1">
      <alignment horizontal="center" vertical="center" wrapText="1" shrinkToFit="1"/>
    </xf>
    <xf numFmtId="49" fontId="8" fillId="0" borderId="43" xfId="4" applyNumberFormat="1" applyFont="1" applyFill="1" applyBorder="1" applyAlignment="1">
      <alignment horizontal="center" vertical="center" wrapText="1" shrinkToFit="1"/>
    </xf>
    <xf numFmtId="49" fontId="12" fillId="0" borderId="1" xfId="4" applyNumberFormat="1" applyFont="1" applyFill="1" applyBorder="1" applyAlignment="1">
      <alignment horizontal="center" vertical="center"/>
    </xf>
    <xf numFmtId="49" fontId="12" fillId="0" borderId="3" xfId="4" applyNumberFormat="1" applyFont="1" applyFill="1" applyBorder="1" applyAlignment="1">
      <alignment horizontal="center" vertical="center"/>
    </xf>
    <xf numFmtId="176" fontId="8" fillId="0" borderId="36" xfId="4" applyNumberFormat="1" applyFont="1" applyFill="1" applyBorder="1" applyAlignment="1">
      <alignment horizontal="center" vertical="center"/>
    </xf>
    <xf numFmtId="176" fontId="8" fillId="0" borderId="37" xfId="4" applyNumberFormat="1" applyFont="1" applyFill="1" applyBorder="1" applyAlignment="1">
      <alignment horizontal="center" vertical="center"/>
    </xf>
    <xf numFmtId="176" fontId="8" fillId="0" borderId="38" xfId="4" applyNumberFormat="1" applyFont="1" applyFill="1" applyBorder="1" applyAlignment="1">
      <alignment horizontal="center" vertical="center"/>
    </xf>
    <xf numFmtId="176" fontId="12" fillId="0" borderId="36" xfId="4" applyNumberFormat="1" applyFont="1" applyFill="1" applyBorder="1" applyAlignment="1">
      <alignment horizontal="center" vertical="center"/>
    </xf>
    <xf numFmtId="176" fontId="12" fillId="0" borderId="37" xfId="4" applyNumberFormat="1" applyFont="1" applyFill="1" applyBorder="1" applyAlignment="1">
      <alignment horizontal="center" vertical="center"/>
    </xf>
    <xf numFmtId="176" fontId="12" fillId="0" borderId="38" xfId="4" applyNumberFormat="1" applyFont="1" applyFill="1" applyBorder="1" applyAlignment="1">
      <alignment horizontal="center" vertical="center"/>
    </xf>
    <xf numFmtId="176" fontId="8" fillId="0" borderId="11" xfId="4" applyNumberFormat="1" applyFont="1" applyFill="1" applyBorder="1" applyAlignment="1">
      <alignment horizontal="center" vertical="top" shrinkToFit="1"/>
    </xf>
    <xf numFmtId="176" fontId="8" fillId="0" borderId="18" xfId="4" applyNumberFormat="1" applyFont="1" applyFill="1" applyBorder="1" applyAlignment="1">
      <alignment horizontal="center" vertical="top" shrinkToFit="1"/>
    </xf>
    <xf numFmtId="176" fontId="5" fillId="0" borderId="11" xfId="3" applyNumberFormat="1" applyFont="1" applyFill="1" applyBorder="1" applyAlignment="1">
      <alignment horizontal="center" vertical="top"/>
    </xf>
    <xf numFmtId="176" fontId="5" fillId="0" borderId="18" xfId="3" applyNumberFormat="1" applyFont="1" applyFill="1" applyBorder="1" applyAlignment="1">
      <alignment horizontal="center" vertical="top"/>
    </xf>
    <xf numFmtId="0" fontId="5" fillId="0" borderId="12" xfId="1" applyFont="1" applyBorder="1" applyAlignment="1">
      <alignment horizontal="center" vertical="center" justifyLastLine="1"/>
    </xf>
    <xf numFmtId="0" fontId="5" fillId="0" borderId="19" xfId="1" applyFont="1" applyBorder="1" applyAlignment="1">
      <alignment horizontal="center" vertical="center" justifyLastLine="1"/>
    </xf>
    <xf numFmtId="176" fontId="5" fillId="0" borderId="6" xfId="3" applyNumberFormat="1" applyFont="1" applyFill="1" applyBorder="1" applyAlignment="1">
      <alignment horizontal="center" vertical="center"/>
    </xf>
    <xf numFmtId="176" fontId="5" fillId="0" borderId="16" xfId="3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49" fontId="8" fillId="0" borderId="6" xfId="4" applyNumberFormat="1" applyFont="1" applyFill="1" applyBorder="1" applyAlignment="1">
      <alignment horizontal="distributed" vertical="center" justifyLastLine="1"/>
    </xf>
    <xf numFmtId="0" fontId="5" fillId="0" borderId="1" xfId="2" applyFont="1" applyBorder="1" applyAlignment="1">
      <alignment vertical="center" justifyLastLine="1"/>
    </xf>
    <xf numFmtId="0" fontId="5" fillId="0" borderId="2" xfId="2" applyFont="1" applyBorder="1" applyAlignment="1">
      <alignment vertical="center" justifyLastLine="1"/>
    </xf>
    <xf numFmtId="0" fontId="5" fillId="0" borderId="3" xfId="2" applyFont="1" applyBorder="1" applyAlignment="1">
      <alignment vertical="center" justifyLastLine="1"/>
    </xf>
    <xf numFmtId="0" fontId="5" fillId="0" borderId="4" xfId="2" applyFont="1" applyBorder="1" applyAlignment="1">
      <alignment vertical="center" justifyLastLine="1"/>
    </xf>
    <xf numFmtId="0" fontId="5" fillId="0" borderId="0" xfId="2" applyFont="1" applyBorder="1" applyAlignment="1">
      <alignment vertical="center" justifyLastLine="1"/>
    </xf>
    <xf numFmtId="0" fontId="5" fillId="0" borderId="5" xfId="2" applyFont="1" applyBorder="1" applyAlignment="1">
      <alignment vertical="center" justifyLastLine="1"/>
    </xf>
    <xf numFmtId="176" fontId="5" fillId="0" borderId="1" xfId="2" applyNumberFormat="1" applyFont="1" applyFill="1" applyBorder="1" applyAlignment="1">
      <alignment horizontal="distributed" vertical="center" justifyLastLine="1"/>
    </xf>
    <xf numFmtId="0" fontId="2" fillId="0" borderId="2" xfId="1" applyBorder="1">
      <alignment vertical="center"/>
    </xf>
    <xf numFmtId="0" fontId="2" fillId="0" borderId="3" xfId="1" applyBorder="1">
      <alignment vertical="center"/>
    </xf>
    <xf numFmtId="176" fontId="5" fillId="0" borderId="6" xfId="2" applyNumberFormat="1" applyFont="1" applyFill="1" applyBorder="1" applyAlignment="1">
      <alignment horizontal="center" vertical="center" wrapText="1"/>
    </xf>
    <xf numFmtId="176" fontId="5" fillId="0" borderId="16" xfId="2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distributed" vertical="center" justifyLastLine="1"/>
    </xf>
    <xf numFmtId="176" fontId="5" fillId="0" borderId="6" xfId="3" applyNumberFormat="1" applyFont="1" applyFill="1" applyBorder="1" applyAlignment="1">
      <alignment horizontal="center" vertical="center" wrapText="1"/>
    </xf>
    <xf numFmtId="176" fontId="5" fillId="0" borderId="16" xfId="3" applyNumberFormat="1" applyFont="1" applyFill="1" applyBorder="1" applyAlignment="1">
      <alignment horizontal="center" vertical="center" wrapText="1"/>
    </xf>
    <xf numFmtId="176" fontId="5" fillId="0" borderId="7" xfId="3" applyNumberFormat="1" applyFont="1" applyFill="1" applyBorder="1" applyAlignment="1">
      <alignment horizontal="center" vertical="center" justifyLastLine="1"/>
    </xf>
    <xf numFmtId="176" fontId="5" fillId="0" borderId="6" xfId="3" applyNumberFormat="1" applyFont="1" applyFill="1" applyBorder="1" applyAlignment="1">
      <alignment horizontal="center" vertical="center" justifyLastLine="1"/>
    </xf>
    <xf numFmtId="176" fontId="5" fillId="0" borderId="16" xfId="3" applyNumberFormat="1" applyFont="1" applyFill="1" applyBorder="1" applyAlignment="1">
      <alignment horizontal="center" vertical="center" justifyLastLine="1"/>
    </xf>
    <xf numFmtId="0" fontId="5" fillId="0" borderId="4" xfId="2" applyFont="1" applyBorder="1" applyAlignment="1">
      <alignment horizontal="center" vertical="center" justifyLastLine="1"/>
    </xf>
    <xf numFmtId="0" fontId="5" fillId="0" borderId="0" xfId="2" applyFont="1" applyBorder="1" applyAlignment="1">
      <alignment horizontal="center" vertical="center" justifyLastLine="1"/>
    </xf>
    <xf numFmtId="0" fontId="5" fillId="0" borderId="5" xfId="2" applyFont="1" applyBorder="1" applyAlignment="1">
      <alignment horizontal="center" vertical="center" justifyLastLine="1"/>
    </xf>
    <xf numFmtId="176" fontId="5" fillId="0" borderId="8" xfId="2" applyNumberFormat="1" applyFont="1" applyFill="1" applyBorder="1" applyAlignment="1">
      <alignment horizontal="center" vertical="center" justifyLastLine="1"/>
    </xf>
    <xf numFmtId="176" fontId="5" fillId="0" borderId="17" xfId="2" applyNumberFormat="1" applyFont="1" applyFill="1" applyBorder="1" applyAlignment="1">
      <alignment horizontal="center" vertical="center" justifyLastLine="1"/>
    </xf>
    <xf numFmtId="0" fontId="5" fillId="0" borderId="11" xfId="1" applyFont="1" applyBorder="1" applyAlignment="1">
      <alignment horizontal="center" vertical="center" justifyLastLine="1"/>
    </xf>
    <xf numFmtId="0" fontId="5" fillId="0" borderId="18" xfId="1" applyFont="1" applyBorder="1" applyAlignment="1">
      <alignment horizontal="center" vertical="center" justifyLastLine="1"/>
    </xf>
  </cellXfs>
  <cellStyles count="8">
    <cellStyle name="桁区切り 2" xfId="6"/>
    <cellStyle name="標準" xfId="0" builtinId="0"/>
    <cellStyle name="標準 2" xfId="1"/>
    <cellStyle name="標準_202／203.XLS" xfId="7"/>
    <cellStyle name="標準_JB16" xfId="4"/>
    <cellStyle name="標準_Sheet1" xfId="2"/>
    <cellStyle name="標準_Sheet1 2" xfId="5"/>
    <cellStyle name="標準_第7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99</xdr:row>
      <xdr:rowOff>66675</xdr:rowOff>
    </xdr:from>
    <xdr:to>
      <xdr:col>10</xdr:col>
      <xdr:colOff>457200</xdr:colOff>
      <xdr:row>101</xdr:row>
      <xdr:rowOff>9525</xdr:rowOff>
    </xdr:to>
    <xdr:sp macro="" textlink="">
      <xdr:nvSpPr>
        <xdr:cNvPr id="2" name="右中かっこ 1"/>
        <xdr:cNvSpPr/>
      </xdr:nvSpPr>
      <xdr:spPr>
        <a:xfrm>
          <a:off x="6934200" y="8953500"/>
          <a:ext cx="409575" cy="0"/>
        </a:xfrm>
        <a:prstGeom prst="rightBrace">
          <a:avLst>
            <a:gd name="adj1" fmla="val 8333"/>
            <a:gd name="adj2" fmla="val 52381"/>
          </a:avLst>
        </a:prstGeom>
        <a:ln w="317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1"/>
  <sheetViews>
    <sheetView showGridLines="0" tabSelected="1" zoomScaleNormal="100" workbookViewId="0">
      <selection activeCell="AW4" sqref="AW4"/>
    </sheetView>
  </sheetViews>
  <sheetFormatPr defaultRowHeight="13.5"/>
  <cols>
    <col min="1" max="2" width="3.625" style="413" customWidth="1"/>
    <col min="3" max="3" width="20.625" style="413" customWidth="1"/>
    <col min="4" max="13" width="10.625" style="413" hidden="1" customWidth="1"/>
    <col min="14" max="14" width="10.625" style="333" hidden="1" customWidth="1"/>
    <col min="15" max="18" width="8.125" style="413" hidden="1" customWidth="1"/>
    <col min="19" max="19" width="10.5" style="333" hidden="1" customWidth="1"/>
    <col min="20" max="23" width="8.125" style="413" hidden="1" customWidth="1"/>
    <col min="24" max="24" width="10.625" style="333" hidden="1" customWidth="1"/>
    <col min="25" max="28" width="8.125" style="413" hidden="1" customWidth="1"/>
    <col min="29" max="29" width="10.625" style="414" hidden="1" customWidth="1"/>
    <col min="30" max="33" width="8.125" style="413" hidden="1" customWidth="1"/>
    <col min="34" max="34" width="10.625" style="414" hidden="1" customWidth="1"/>
    <col min="35" max="38" width="8.125" style="413" hidden="1" customWidth="1"/>
    <col min="39" max="39" width="10.625" style="414" customWidth="1"/>
    <col min="40" max="43" width="8.125" style="413" hidden="1" customWidth="1"/>
    <col min="44" max="44" width="10.625" style="414" customWidth="1"/>
    <col min="45" max="48" width="8.125" style="413" hidden="1" customWidth="1"/>
    <col min="49" max="49" width="9" style="413"/>
    <col min="50" max="53" width="0" style="413" hidden="1" customWidth="1"/>
    <col min="54" max="54" width="9" style="413" customWidth="1"/>
    <col min="55" max="256" width="9" style="413"/>
    <col min="257" max="258" width="3.625" style="413" customWidth="1"/>
    <col min="259" max="259" width="20.625" style="413" customWidth="1"/>
    <col min="260" max="294" width="0" style="413" hidden="1" customWidth="1"/>
    <col min="295" max="295" width="10.625" style="413" customWidth="1"/>
    <col min="296" max="299" width="0" style="413" hidden="1" customWidth="1"/>
    <col min="300" max="300" width="10.625" style="413" customWidth="1"/>
    <col min="301" max="304" width="0" style="413" hidden="1" customWidth="1"/>
    <col min="305" max="305" width="9" style="413"/>
    <col min="306" max="309" width="0" style="413" hidden="1" customWidth="1"/>
    <col min="310" max="310" width="9" style="413" customWidth="1"/>
    <col min="311" max="512" width="9" style="413"/>
    <col min="513" max="514" width="3.625" style="413" customWidth="1"/>
    <col min="515" max="515" width="20.625" style="413" customWidth="1"/>
    <col min="516" max="550" width="0" style="413" hidden="1" customWidth="1"/>
    <col min="551" max="551" width="10.625" style="413" customWidth="1"/>
    <col min="552" max="555" width="0" style="413" hidden="1" customWidth="1"/>
    <col min="556" max="556" width="10.625" style="413" customWidth="1"/>
    <col min="557" max="560" width="0" style="413" hidden="1" customWidth="1"/>
    <col min="561" max="561" width="9" style="413"/>
    <col min="562" max="565" width="0" style="413" hidden="1" customWidth="1"/>
    <col min="566" max="566" width="9" style="413" customWidth="1"/>
    <col min="567" max="768" width="9" style="413"/>
    <col min="769" max="770" width="3.625" style="413" customWidth="1"/>
    <col min="771" max="771" width="20.625" style="413" customWidth="1"/>
    <col min="772" max="806" width="0" style="413" hidden="1" customWidth="1"/>
    <col min="807" max="807" width="10.625" style="413" customWidth="1"/>
    <col min="808" max="811" width="0" style="413" hidden="1" customWidth="1"/>
    <col min="812" max="812" width="10.625" style="413" customWidth="1"/>
    <col min="813" max="816" width="0" style="413" hidden="1" customWidth="1"/>
    <col min="817" max="817" width="9" style="413"/>
    <col min="818" max="821" width="0" style="413" hidden="1" customWidth="1"/>
    <col min="822" max="822" width="9" style="413" customWidth="1"/>
    <col min="823" max="1024" width="9" style="413"/>
    <col min="1025" max="1026" width="3.625" style="413" customWidth="1"/>
    <col min="1027" max="1027" width="20.625" style="413" customWidth="1"/>
    <col min="1028" max="1062" width="0" style="413" hidden="1" customWidth="1"/>
    <col min="1063" max="1063" width="10.625" style="413" customWidth="1"/>
    <col min="1064" max="1067" width="0" style="413" hidden="1" customWidth="1"/>
    <col min="1068" max="1068" width="10.625" style="413" customWidth="1"/>
    <col min="1069" max="1072" width="0" style="413" hidden="1" customWidth="1"/>
    <col min="1073" max="1073" width="9" style="413"/>
    <col min="1074" max="1077" width="0" style="413" hidden="1" customWidth="1"/>
    <col min="1078" max="1078" width="9" style="413" customWidth="1"/>
    <col min="1079" max="1280" width="9" style="413"/>
    <col min="1281" max="1282" width="3.625" style="413" customWidth="1"/>
    <col min="1283" max="1283" width="20.625" style="413" customWidth="1"/>
    <col min="1284" max="1318" width="0" style="413" hidden="1" customWidth="1"/>
    <col min="1319" max="1319" width="10.625" style="413" customWidth="1"/>
    <col min="1320" max="1323" width="0" style="413" hidden="1" customWidth="1"/>
    <col min="1324" max="1324" width="10.625" style="413" customWidth="1"/>
    <col min="1325" max="1328" width="0" style="413" hidden="1" customWidth="1"/>
    <col min="1329" max="1329" width="9" style="413"/>
    <col min="1330" max="1333" width="0" style="413" hidden="1" customWidth="1"/>
    <col min="1334" max="1334" width="9" style="413" customWidth="1"/>
    <col min="1335" max="1536" width="9" style="413"/>
    <col min="1537" max="1538" width="3.625" style="413" customWidth="1"/>
    <col min="1539" max="1539" width="20.625" style="413" customWidth="1"/>
    <col min="1540" max="1574" width="0" style="413" hidden="1" customWidth="1"/>
    <col min="1575" max="1575" width="10.625" style="413" customWidth="1"/>
    <col min="1576" max="1579" width="0" style="413" hidden="1" customWidth="1"/>
    <col min="1580" max="1580" width="10.625" style="413" customWidth="1"/>
    <col min="1581" max="1584" width="0" style="413" hidden="1" customWidth="1"/>
    <col min="1585" max="1585" width="9" style="413"/>
    <col min="1586" max="1589" width="0" style="413" hidden="1" customWidth="1"/>
    <col min="1590" max="1590" width="9" style="413" customWidth="1"/>
    <col min="1591" max="1792" width="9" style="413"/>
    <col min="1793" max="1794" width="3.625" style="413" customWidth="1"/>
    <col min="1795" max="1795" width="20.625" style="413" customWidth="1"/>
    <col min="1796" max="1830" width="0" style="413" hidden="1" customWidth="1"/>
    <col min="1831" max="1831" width="10.625" style="413" customWidth="1"/>
    <col min="1832" max="1835" width="0" style="413" hidden="1" customWidth="1"/>
    <col min="1836" max="1836" width="10.625" style="413" customWidth="1"/>
    <col min="1837" max="1840" width="0" style="413" hidden="1" customWidth="1"/>
    <col min="1841" max="1841" width="9" style="413"/>
    <col min="1842" max="1845" width="0" style="413" hidden="1" customWidth="1"/>
    <col min="1846" max="1846" width="9" style="413" customWidth="1"/>
    <col min="1847" max="2048" width="9" style="413"/>
    <col min="2049" max="2050" width="3.625" style="413" customWidth="1"/>
    <col min="2051" max="2051" width="20.625" style="413" customWidth="1"/>
    <col min="2052" max="2086" width="0" style="413" hidden="1" customWidth="1"/>
    <col min="2087" max="2087" width="10.625" style="413" customWidth="1"/>
    <col min="2088" max="2091" width="0" style="413" hidden="1" customWidth="1"/>
    <col min="2092" max="2092" width="10.625" style="413" customWidth="1"/>
    <col min="2093" max="2096" width="0" style="413" hidden="1" customWidth="1"/>
    <col min="2097" max="2097" width="9" style="413"/>
    <col min="2098" max="2101" width="0" style="413" hidden="1" customWidth="1"/>
    <col min="2102" max="2102" width="9" style="413" customWidth="1"/>
    <col min="2103" max="2304" width="9" style="413"/>
    <col min="2305" max="2306" width="3.625" style="413" customWidth="1"/>
    <col min="2307" max="2307" width="20.625" style="413" customWidth="1"/>
    <col min="2308" max="2342" width="0" style="413" hidden="1" customWidth="1"/>
    <col min="2343" max="2343" width="10.625" style="413" customWidth="1"/>
    <col min="2344" max="2347" width="0" style="413" hidden="1" customWidth="1"/>
    <col min="2348" max="2348" width="10.625" style="413" customWidth="1"/>
    <col min="2349" max="2352" width="0" style="413" hidden="1" customWidth="1"/>
    <col min="2353" max="2353" width="9" style="413"/>
    <col min="2354" max="2357" width="0" style="413" hidden="1" customWidth="1"/>
    <col min="2358" max="2358" width="9" style="413" customWidth="1"/>
    <col min="2359" max="2560" width="9" style="413"/>
    <col min="2561" max="2562" width="3.625" style="413" customWidth="1"/>
    <col min="2563" max="2563" width="20.625" style="413" customWidth="1"/>
    <col min="2564" max="2598" width="0" style="413" hidden="1" customWidth="1"/>
    <col min="2599" max="2599" width="10.625" style="413" customWidth="1"/>
    <col min="2600" max="2603" width="0" style="413" hidden="1" customWidth="1"/>
    <col min="2604" max="2604" width="10.625" style="413" customWidth="1"/>
    <col min="2605" max="2608" width="0" style="413" hidden="1" customWidth="1"/>
    <col min="2609" max="2609" width="9" style="413"/>
    <col min="2610" max="2613" width="0" style="413" hidden="1" customWidth="1"/>
    <col min="2614" max="2614" width="9" style="413" customWidth="1"/>
    <col min="2615" max="2816" width="9" style="413"/>
    <col min="2817" max="2818" width="3.625" style="413" customWidth="1"/>
    <col min="2819" max="2819" width="20.625" style="413" customWidth="1"/>
    <col min="2820" max="2854" width="0" style="413" hidden="1" customWidth="1"/>
    <col min="2855" max="2855" width="10.625" style="413" customWidth="1"/>
    <col min="2856" max="2859" width="0" style="413" hidden="1" customWidth="1"/>
    <col min="2860" max="2860" width="10.625" style="413" customWidth="1"/>
    <col min="2861" max="2864" width="0" style="413" hidden="1" customWidth="1"/>
    <col min="2865" max="2865" width="9" style="413"/>
    <col min="2866" max="2869" width="0" style="413" hidden="1" customWidth="1"/>
    <col min="2870" max="2870" width="9" style="413" customWidth="1"/>
    <col min="2871" max="3072" width="9" style="413"/>
    <col min="3073" max="3074" width="3.625" style="413" customWidth="1"/>
    <col min="3075" max="3075" width="20.625" style="413" customWidth="1"/>
    <col min="3076" max="3110" width="0" style="413" hidden="1" customWidth="1"/>
    <col min="3111" max="3111" width="10.625" style="413" customWidth="1"/>
    <col min="3112" max="3115" width="0" style="413" hidden="1" customWidth="1"/>
    <col min="3116" max="3116" width="10.625" style="413" customWidth="1"/>
    <col min="3117" max="3120" width="0" style="413" hidden="1" customWidth="1"/>
    <col min="3121" max="3121" width="9" style="413"/>
    <col min="3122" max="3125" width="0" style="413" hidden="1" customWidth="1"/>
    <col min="3126" max="3126" width="9" style="413" customWidth="1"/>
    <col min="3127" max="3328" width="9" style="413"/>
    <col min="3329" max="3330" width="3.625" style="413" customWidth="1"/>
    <col min="3331" max="3331" width="20.625" style="413" customWidth="1"/>
    <col min="3332" max="3366" width="0" style="413" hidden="1" customWidth="1"/>
    <col min="3367" max="3367" width="10.625" style="413" customWidth="1"/>
    <col min="3368" max="3371" width="0" style="413" hidden="1" customWidth="1"/>
    <col min="3372" max="3372" width="10.625" style="413" customWidth="1"/>
    <col min="3373" max="3376" width="0" style="413" hidden="1" customWidth="1"/>
    <col min="3377" max="3377" width="9" style="413"/>
    <col min="3378" max="3381" width="0" style="413" hidden="1" customWidth="1"/>
    <col min="3382" max="3382" width="9" style="413" customWidth="1"/>
    <col min="3383" max="3584" width="9" style="413"/>
    <col min="3585" max="3586" width="3.625" style="413" customWidth="1"/>
    <col min="3587" max="3587" width="20.625" style="413" customWidth="1"/>
    <col min="3588" max="3622" width="0" style="413" hidden="1" customWidth="1"/>
    <col min="3623" max="3623" width="10.625" style="413" customWidth="1"/>
    <col min="3624" max="3627" width="0" style="413" hidden="1" customWidth="1"/>
    <col min="3628" max="3628" width="10.625" style="413" customWidth="1"/>
    <col min="3629" max="3632" width="0" style="413" hidden="1" customWidth="1"/>
    <col min="3633" max="3633" width="9" style="413"/>
    <col min="3634" max="3637" width="0" style="413" hidden="1" customWidth="1"/>
    <col min="3638" max="3638" width="9" style="413" customWidth="1"/>
    <col min="3639" max="3840" width="9" style="413"/>
    <col min="3841" max="3842" width="3.625" style="413" customWidth="1"/>
    <col min="3843" max="3843" width="20.625" style="413" customWidth="1"/>
    <col min="3844" max="3878" width="0" style="413" hidden="1" customWidth="1"/>
    <col min="3879" max="3879" width="10.625" style="413" customWidth="1"/>
    <col min="3880" max="3883" width="0" style="413" hidden="1" customWidth="1"/>
    <col min="3884" max="3884" width="10.625" style="413" customWidth="1"/>
    <col min="3885" max="3888" width="0" style="413" hidden="1" customWidth="1"/>
    <col min="3889" max="3889" width="9" style="413"/>
    <col min="3890" max="3893" width="0" style="413" hidden="1" customWidth="1"/>
    <col min="3894" max="3894" width="9" style="413" customWidth="1"/>
    <col min="3895" max="4096" width="9" style="413"/>
    <col min="4097" max="4098" width="3.625" style="413" customWidth="1"/>
    <col min="4099" max="4099" width="20.625" style="413" customWidth="1"/>
    <col min="4100" max="4134" width="0" style="413" hidden="1" customWidth="1"/>
    <col min="4135" max="4135" width="10.625" style="413" customWidth="1"/>
    <col min="4136" max="4139" width="0" style="413" hidden="1" customWidth="1"/>
    <col min="4140" max="4140" width="10.625" style="413" customWidth="1"/>
    <col min="4141" max="4144" width="0" style="413" hidden="1" customWidth="1"/>
    <col min="4145" max="4145" width="9" style="413"/>
    <col min="4146" max="4149" width="0" style="413" hidden="1" customWidth="1"/>
    <col min="4150" max="4150" width="9" style="413" customWidth="1"/>
    <col min="4151" max="4352" width="9" style="413"/>
    <col min="4353" max="4354" width="3.625" style="413" customWidth="1"/>
    <col min="4355" max="4355" width="20.625" style="413" customWidth="1"/>
    <col min="4356" max="4390" width="0" style="413" hidden="1" customWidth="1"/>
    <col min="4391" max="4391" width="10.625" style="413" customWidth="1"/>
    <col min="4392" max="4395" width="0" style="413" hidden="1" customWidth="1"/>
    <col min="4396" max="4396" width="10.625" style="413" customWidth="1"/>
    <col min="4397" max="4400" width="0" style="413" hidden="1" customWidth="1"/>
    <col min="4401" max="4401" width="9" style="413"/>
    <col min="4402" max="4405" width="0" style="413" hidden="1" customWidth="1"/>
    <col min="4406" max="4406" width="9" style="413" customWidth="1"/>
    <col min="4407" max="4608" width="9" style="413"/>
    <col min="4609" max="4610" width="3.625" style="413" customWidth="1"/>
    <col min="4611" max="4611" width="20.625" style="413" customWidth="1"/>
    <col min="4612" max="4646" width="0" style="413" hidden="1" customWidth="1"/>
    <col min="4647" max="4647" width="10.625" style="413" customWidth="1"/>
    <col min="4648" max="4651" width="0" style="413" hidden="1" customWidth="1"/>
    <col min="4652" max="4652" width="10.625" style="413" customWidth="1"/>
    <col min="4653" max="4656" width="0" style="413" hidden="1" customWidth="1"/>
    <col min="4657" max="4657" width="9" style="413"/>
    <col min="4658" max="4661" width="0" style="413" hidden="1" customWidth="1"/>
    <col min="4662" max="4662" width="9" style="413" customWidth="1"/>
    <col min="4663" max="4864" width="9" style="413"/>
    <col min="4865" max="4866" width="3.625" style="413" customWidth="1"/>
    <col min="4867" max="4867" width="20.625" style="413" customWidth="1"/>
    <col min="4868" max="4902" width="0" style="413" hidden="1" customWidth="1"/>
    <col min="4903" max="4903" width="10.625" style="413" customWidth="1"/>
    <col min="4904" max="4907" width="0" style="413" hidden="1" customWidth="1"/>
    <col min="4908" max="4908" width="10.625" style="413" customWidth="1"/>
    <col min="4909" max="4912" width="0" style="413" hidden="1" customWidth="1"/>
    <col min="4913" max="4913" width="9" style="413"/>
    <col min="4914" max="4917" width="0" style="413" hidden="1" customWidth="1"/>
    <col min="4918" max="4918" width="9" style="413" customWidth="1"/>
    <col min="4919" max="5120" width="9" style="413"/>
    <col min="5121" max="5122" width="3.625" style="413" customWidth="1"/>
    <col min="5123" max="5123" width="20.625" style="413" customWidth="1"/>
    <col min="5124" max="5158" width="0" style="413" hidden="1" customWidth="1"/>
    <col min="5159" max="5159" width="10.625" style="413" customWidth="1"/>
    <col min="5160" max="5163" width="0" style="413" hidden="1" customWidth="1"/>
    <col min="5164" max="5164" width="10.625" style="413" customWidth="1"/>
    <col min="5165" max="5168" width="0" style="413" hidden="1" customWidth="1"/>
    <col min="5169" max="5169" width="9" style="413"/>
    <col min="5170" max="5173" width="0" style="413" hidden="1" customWidth="1"/>
    <col min="5174" max="5174" width="9" style="413" customWidth="1"/>
    <col min="5175" max="5376" width="9" style="413"/>
    <col min="5377" max="5378" width="3.625" style="413" customWidth="1"/>
    <col min="5379" max="5379" width="20.625" style="413" customWidth="1"/>
    <col min="5380" max="5414" width="0" style="413" hidden="1" customWidth="1"/>
    <col min="5415" max="5415" width="10.625" style="413" customWidth="1"/>
    <col min="5416" max="5419" width="0" style="413" hidden="1" customWidth="1"/>
    <col min="5420" max="5420" width="10.625" style="413" customWidth="1"/>
    <col min="5421" max="5424" width="0" style="413" hidden="1" customWidth="1"/>
    <col min="5425" max="5425" width="9" style="413"/>
    <col min="5426" max="5429" width="0" style="413" hidden="1" customWidth="1"/>
    <col min="5430" max="5430" width="9" style="413" customWidth="1"/>
    <col min="5431" max="5632" width="9" style="413"/>
    <col min="5633" max="5634" width="3.625" style="413" customWidth="1"/>
    <col min="5635" max="5635" width="20.625" style="413" customWidth="1"/>
    <col min="5636" max="5670" width="0" style="413" hidden="1" customWidth="1"/>
    <col min="5671" max="5671" width="10.625" style="413" customWidth="1"/>
    <col min="5672" max="5675" width="0" style="413" hidden="1" customWidth="1"/>
    <col min="5676" max="5676" width="10.625" style="413" customWidth="1"/>
    <col min="5677" max="5680" width="0" style="413" hidden="1" customWidth="1"/>
    <col min="5681" max="5681" width="9" style="413"/>
    <col min="5682" max="5685" width="0" style="413" hidden="1" customWidth="1"/>
    <col min="5686" max="5686" width="9" style="413" customWidth="1"/>
    <col min="5687" max="5888" width="9" style="413"/>
    <col min="5889" max="5890" width="3.625" style="413" customWidth="1"/>
    <col min="5891" max="5891" width="20.625" style="413" customWidth="1"/>
    <col min="5892" max="5926" width="0" style="413" hidden="1" customWidth="1"/>
    <col min="5927" max="5927" width="10.625" style="413" customWidth="1"/>
    <col min="5928" max="5931" width="0" style="413" hidden="1" customWidth="1"/>
    <col min="5932" max="5932" width="10.625" style="413" customWidth="1"/>
    <col min="5933" max="5936" width="0" style="413" hidden="1" customWidth="1"/>
    <col min="5937" max="5937" width="9" style="413"/>
    <col min="5938" max="5941" width="0" style="413" hidden="1" customWidth="1"/>
    <col min="5942" max="5942" width="9" style="413" customWidth="1"/>
    <col min="5943" max="6144" width="9" style="413"/>
    <col min="6145" max="6146" width="3.625" style="413" customWidth="1"/>
    <col min="6147" max="6147" width="20.625" style="413" customWidth="1"/>
    <col min="6148" max="6182" width="0" style="413" hidden="1" customWidth="1"/>
    <col min="6183" max="6183" width="10.625" style="413" customWidth="1"/>
    <col min="6184" max="6187" width="0" style="413" hidden="1" customWidth="1"/>
    <col min="6188" max="6188" width="10.625" style="413" customWidth="1"/>
    <col min="6189" max="6192" width="0" style="413" hidden="1" customWidth="1"/>
    <col min="6193" max="6193" width="9" style="413"/>
    <col min="6194" max="6197" width="0" style="413" hidden="1" customWidth="1"/>
    <col min="6198" max="6198" width="9" style="413" customWidth="1"/>
    <col min="6199" max="6400" width="9" style="413"/>
    <col min="6401" max="6402" width="3.625" style="413" customWidth="1"/>
    <col min="6403" max="6403" width="20.625" style="413" customWidth="1"/>
    <col min="6404" max="6438" width="0" style="413" hidden="1" customWidth="1"/>
    <col min="6439" max="6439" width="10.625" style="413" customWidth="1"/>
    <col min="6440" max="6443" width="0" style="413" hidden="1" customWidth="1"/>
    <col min="6444" max="6444" width="10.625" style="413" customWidth="1"/>
    <col min="6445" max="6448" width="0" style="413" hidden="1" customWidth="1"/>
    <col min="6449" max="6449" width="9" style="413"/>
    <col min="6450" max="6453" width="0" style="413" hidden="1" customWidth="1"/>
    <col min="6454" max="6454" width="9" style="413" customWidth="1"/>
    <col min="6455" max="6656" width="9" style="413"/>
    <col min="6657" max="6658" width="3.625" style="413" customWidth="1"/>
    <col min="6659" max="6659" width="20.625" style="413" customWidth="1"/>
    <col min="6660" max="6694" width="0" style="413" hidden="1" customWidth="1"/>
    <col min="6695" max="6695" width="10.625" style="413" customWidth="1"/>
    <col min="6696" max="6699" width="0" style="413" hidden="1" customWidth="1"/>
    <col min="6700" max="6700" width="10.625" style="413" customWidth="1"/>
    <col min="6701" max="6704" width="0" style="413" hidden="1" customWidth="1"/>
    <col min="6705" max="6705" width="9" style="413"/>
    <col min="6706" max="6709" width="0" style="413" hidden="1" customWidth="1"/>
    <col min="6710" max="6710" width="9" style="413" customWidth="1"/>
    <col min="6711" max="6912" width="9" style="413"/>
    <col min="6913" max="6914" width="3.625" style="413" customWidth="1"/>
    <col min="6915" max="6915" width="20.625" style="413" customWidth="1"/>
    <col min="6916" max="6950" width="0" style="413" hidden="1" customWidth="1"/>
    <col min="6951" max="6951" width="10.625" style="413" customWidth="1"/>
    <col min="6952" max="6955" width="0" style="413" hidden="1" customWidth="1"/>
    <col min="6956" max="6956" width="10.625" style="413" customWidth="1"/>
    <col min="6957" max="6960" width="0" style="413" hidden="1" customWidth="1"/>
    <col min="6961" max="6961" width="9" style="413"/>
    <col min="6962" max="6965" width="0" style="413" hidden="1" customWidth="1"/>
    <col min="6966" max="6966" width="9" style="413" customWidth="1"/>
    <col min="6967" max="7168" width="9" style="413"/>
    <col min="7169" max="7170" width="3.625" style="413" customWidth="1"/>
    <col min="7171" max="7171" width="20.625" style="413" customWidth="1"/>
    <col min="7172" max="7206" width="0" style="413" hidden="1" customWidth="1"/>
    <col min="7207" max="7207" width="10.625" style="413" customWidth="1"/>
    <col min="7208" max="7211" width="0" style="413" hidden="1" customWidth="1"/>
    <col min="7212" max="7212" width="10.625" style="413" customWidth="1"/>
    <col min="7213" max="7216" width="0" style="413" hidden="1" customWidth="1"/>
    <col min="7217" max="7217" width="9" style="413"/>
    <col min="7218" max="7221" width="0" style="413" hidden="1" customWidth="1"/>
    <col min="7222" max="7222" width="9" style="413" customWidth="1"/>
    <col min="7223" max="7424" width="9" style="413"/>
    <col min="7425" max="7426" width="3.625" style="413" customWidth="1"/>
    <col min="7427" max="7427" width="20.625" style="413" customWidth="1"/>
    <col min="7428" max="7462" width="0" style="413" hidden="1" customWidth="1"/>
    <col min="7463" max="7463" width="10.625" style="413" customWidth="1"/>
    <col min="7464" max="7467" width="0" style="413" hidden="1" customWidth="1"/>
    <col min="7468" max="7468" width="10.625" style="413" customWidth="1"/>
    <col min="7469" max="7472" width="0" style="413" hidden="1" customWidth="1"/>
    <col min="7473" max="7473" width="9" style="413"/>
    <col min="7474" max="7477" width="0" style="413" hidden="1" customWidth="1"/>
    <col min="7478" max="7478" width="9" style="413" customWidth="1"/>
    <col min="7479" max="7680" width="9" style="413"/>
    <col min="7681" max="7682" width="3.625" style="413" customWidth="1"/>
    <col min="7683" max="7683" width="20.625" style="413" customWidth="1"/>
    <col min="7684" max="7718" width="0" style="413" hidden="1" customWidth="1"/>
    <col min="7719" max="7719" width="10.625" style="413" customWidth="1"/>
    <col min="7720" max="7723" width="0" style="413" hidden="1" customWidth="1"/>
    <col min="7724" max="7724" width="10.625" style="413" customWidth="1"/>
    <col min="7725" max="7728" width="0" style="413" hidden="1" customWidth="1"/>
    <col min="7729" max="7729" width="9" style="413"/>
    <col min="7730" max="7733" width="0" style="413" hidden="1" customWidth="1"/>
    <col min="7734" max="7734" width="9" style="413" customWidth="1"/>
    <col min="7735" max="7936" width="9" style="413"/>
    <col min="7937" max="7938" width="3.625" style="413" customWidth="1"/>
    <col min="7939" max="7939" width="20.625" style="413" customWidth="1"/>
    <col min="7940" max="7974" width="0" style="413" hidden="1" customWidth="1"/>
    <col min="7975" max="7975" width="10.625" style="413" customWidth="1"/>
    <col min="7976" max="7979" width="0" style="413" hidden="1" customWidth="1"/>
    <col min="7980" max="7980" width="10.625" style="413" customWidth="1"/>
    <col min="7981" max="7984" width="0" style="413" hidden="1" customWidth="1"/>
    <col min="7985" max="7985" width="9" style="413"/>
    <col min="7986" max="7989" width="0" style="413" hidden="1" customWidth="1"/>
    <col min="7990" max="7990" width="9" style="413" customWidth="1"/>
    <col min="7991" max="8192" width="9" style="413"/>
    <col min="8193" max="8194" width="3.625" style="413" customWidth="1"/>
    <col min="8195" max="8195" width="20.625" style="413" customWidth="1"/>
    <col min="8196" max="8230" width="0" style="413" hidden="1" customWidth="1"/>
    <col min="8231" max="8231" width="10.625" style="413" customWidth="1"/>
    <col min="8232" max="8235" width="0" style="413" hidden="1" customWidth="1"/>
    <col min="8236" max="8236" width="10.625" style="413" customWidth="1"/>
    <col min="8237" max="8240" width="0" style="413" hidden="1" customWidth="1"/>
    <col min="8241" max="8241" width="9" style="413"/>
    <col min="8242" max="8245" width="0" style="413" hidden="1" customWidth="1"/>
    <col min="8246" max="8246" width="9" style="413" customWidth="1"/>
    <col min="8247" max="8448" width="9" style="413"/>
    <col min="8449" max="8450" width="3.625" style="413" customWidth="1"/>
    <col min="8451" max="8451" width="20.625" style="413" customWidth="1"/>
    <col min="8452" max="8486" width="0" style="413" hidden="1" customWidth="1"/>
    <col min="8487" max="8487" width="10.625" style="413" customWidth="1"/>
    <col min="8488" max="8491" width="0" style="413" hidden="1" customWidth="1"/>
    <col min="8492" max="8492" width="10.625" style="413" customWidth="1"/>
    <col min="8493" max="8496" width="0" style="413" hidden="1" customWidth="1"/>
    <col min="8497" max="8497" width="9" style="413"/>
    <col min="8498" max="8501" width="0" style="413" hidden="1" customWidth="1"/>
    <col min="8502" max="8502" width="9" style="413" customWidth="1"/>
    <col min="8503" max="8704" width="9" style="413"/>
    <col min="8705" max="8706" width="3.625" style="413" customWidth="1"/>
    <col min="8707" max="8707" width="20.625" style="413" customWidth="1"/>
    <col min="8708" max="8742" width="0" style="413" hidden="1" customWidth="1"/>
    <col min="8743" max="8743" width="10.625" style="413" customWidth="1"/>
    <col min="8744" max="8747" width="0" style="413" hidden="1" customWidth="1"/>
    <col min="8748" max="8748" width="10.625" style="413" customWidth="1"/>
    <col min="8749" max="8752" width="0" style="413" hidden="1" customWidth="1"/>
    <col min="8753" max="8753" width="9" style="413"/>
    <col min="8754" max="8757" width="0" style="413" hidden="1" customWidth="1"/>
    <col min="8758" max="8758" width="9" style="413" customWidth="1"/>
    <col min="8759" max="8960" width="9" style="413"/>
    <col min="8961" max="8962" width="3.625" style="413" customWidth="1"/>
    <col min="8963" max="8963" width="20.625" style="413" customWidth="1"/>
    <col min="8964" max="8998" width="0" style="413" hidden="1" customWidth="1"/>
    <col min="8999" max="8999" width="10.625" style="413" customWidth="1"/>
    <col min="9000" max="9003" width="0" style="413" hidden="1" customWidth="1"/>
    <col min="9004" max="9004" width="10.625" style="413" customWidth="1"/>
    <col min="9005" max="9008" width="0" style="413" hidden="1" customWidth="1"/>
    <col min="9009" max="9009" width="9" style="413"/>
    <col min="9010" max="9013" width="0" style="413" hidden="1" customWidth="1"/>
    <col min="9014" max="9014" width="9" style="413" customWidth="1"/>
    <col min="9015" max="9216" width="9" style="413"/>
    <col min="9217" max="9218" width="3.625" style="413" customWidth="1"/>
    <col min="9219" max="9219" width="20.625" style="413" customWidth="1"/>
    <col min="9220" max="9254" width="0" style="413" hidden="1" customWidth="1"/>
    <col min="9255" max="9255" width="10.625" style="413" customWidth="1"/>
    <col min="9256" max="9259" width="0" style="413" hidden="1" customWidth="1"/>
    <col min="9260" max="9260" width="10.625" style="413" customWidth="1"/>
    <col min="9261" max="9264" width="0" style="413" hidden="1" customWidth="1"/>
    <col min="9265" max="9265" width="9" style="413"/>
    <col min="9266" max="9269" width="0" style="413" hidden="1" customWidth="1"/>
    <col min="9270" max="9270" width="9" style="413" customWidth="1"/>
    <col min="9271" max="9472" width="9" style="413"/>
    <col min="9473" max="9474" width="3.625" style="413" customWidth="1"/>
    <col min="9475" max="9475" width="20.625" style="413" customWidth="1"/>
    <col min="9476" max="9510" width="0" style="413" hidden="1" customWidth="1"/>
    <col min="9511" max="9511" width="10.625" style="413" customWidth="1"/>
    <col min="9512" max="9515" width="0" style="413" hidden="1" customWidth="1"/>
    <col min="9516" max="9516" width="10.625" style="413" customWidth="1"/>
    <col min="9517" max="9520" width="0" style="413" hidden="1" customWidth="1"/>
    <col min="9521" max="9521" width="9" style="413"/>
    <col min="9522" max="9525" width="0" style="413" hidden="1" customWidth="1"/>
    <col min="9526" max="9526" width="9" style="413" customWidth="1"/>
    <col min="9527" max="9728" width="9" style="413"/>
    <col min="9729" max="9730" width="3.625" style="413" customWidth="1"/>
    <col min="9731" max="9731" width="20.625" style="413" customWidth="1"/>
    <col min="9732" max="9766" width="0" style="413" hidden="1" customWidth="1"/>
    <col min="9767" max="9767" width="10.625" style="413" customWidth="1"/>
    <col min="9768" max="9771" width="0" style="413" hidden="1" customWidth="1"/>
    <col min="9772" max="9772" width="10.625" style="413" customWidth="1"/>
    <col min="9773" max="9776" width="0" style="413" hidden="1" customWidth="1"/>
    <col min="9777" max="9777" width="9" style="413"/>
    <col min="9778" max="9781" width="0" style="413" hidden="1" customWidth="1"/>
    <col min="9782" max="9782" width="9" style="413" customWidth="1"/>
    <col min="9783" max="9984" width="9" style="413"/>
    <col min="9985" max="9986" width="3.625" style="413" customWidth="1"/>
    <col min="9987" max="9987" width="20.625" style="413" customWidth="1"/>
    <col min="9988" max="10022" width="0" style="413" hidden="1" customWidth="1"/>
    <col min="10023" max="10023" width="10.625" style="413" customWidth="1"/>
    <col min="10024" max="10027" width="0" style="413" hidden="1" customWidth="1"/>
    <col min="10028" max="10028" width="10.625" style="413" customWidth="1"/>
    <col min="10029" max="10032" width="0" style="413" hidden="1" customWidth="1"/>
    <col min="10033" max="10033" width="9" style="413"/>
    <col min="10034" max="10037" width="0" style="413" hidden="1" customWidth="1"/>
    <col min="10038" max="10038" width="9" style="413" customWidth="1"/>
    <col min="10039" max="10240" width="9" style="413"/>
    <col min="10241" max="10242" width="3.625" style="413" customWidth="1"/>
    <col min="10243" max="10243" width="20.625" style="413" customWidth="1"/>
    <col min="10244" max="10278" width="0" style="413" hidden="1" customWidth="1"/>
    <col min="10279" max="10279" width="10.625" style="413" customWidth="1"/>
    <col min="10280" max="10283" width="0" style="413" hidden="1" customWidth="1"/>
    <col min="10284" max="10284" width="10.625" style="413" customWidth="1"/>
    <col min="10285" max="10288" width="0" style="413" hidden="1" customWidth="1"/>
    <col min="10289" max="10289" width="9" style="413"/>
    <col min="10290" max="10293" width="0" style="413" hidden="1" customWidth="1"/>
    <col min="10294" max="10294" width="9" style="413" customWidth="1"/>
    <col min="10295" max="10496" width="9" style="413"/>
    <col min="10497" max="10498" width="3.625" style="413" customWidth="1"/>
    <col min="10499" max="10499" width="20.625" style="413" customWidth="1"/>
    <col min="10500" max="10534" width="0" style="413" hidden="1" customWidth="1"/>
    <col min="10535" max="10535" width="10.625" style="413" customWidth="1"/>
    <col min="10536" max="10539" width="0" style="413" hidden="1" customWidth="1"/>
    <col min="10540" max="10540" width="10.625" style="413" customWidth="1"/>
    <col min="10541" max="10544" width="0" style="413" hidden="1" customWidth="1"/>
    <col min="10545" max="10545" width="9" style="413"/>
    <col min="10546" max="10549" width="0" style="413" hidden="1" customWidth="1"/>
    <col min="10550" max="10550" width="9" style="413" customWidth="1"/>
    <col min="10551" max="10752" width="9" style="413"/>
    <col min="10753" max="10754" width="3.625" style="413" customWidth="1"/>
    <col min="10755" max="10755" width="20.625" style="413" customWidth="1"/>
    <col min="10756" max="10790" width="0" style="413" hidden="1" customWidth="1"/>
    <col min="10791" max="10791" width="10.625" style="413" customWidth="1"/>
    <col min="10792" max="10795" width="0" style="413" hidden="1" customWidth="1"/>
    <col min="10796" max="10796" width="10.625" style="413" customWidth="1"/>
    <col min="10797" max="10800" width="0" style="413" hidden="1" customWidth="1"/>
    <col min="10801" max="10801" width="9" style="413"/>
    <col min="10802" max="10805" width="0" style="413" hidden="1" customWidth="1"/>
    <col min="10806" max="10806" width="9" style="413" customWidth="1"/>
    <col min="10807" max="11008" width="9" style="413"/>
    <col min="11009" max="11010" width="3.625" style="413" customWidth="1"/>
    <col min="11011" max="11011" width="20.625" style="413" customWidth="1"/>
    <col min="11012" max="11046" width="0" style="413" hidden="1" customWidth="1"/>
    <col min="11047" max="11047" width="10.625" style="413" customWidth="1"/>
    <col min="11048" max="11051" width="0" style="413" hidden="1" customWidth="1"/>
    <col min="11052" max="11052" width="10.625" style="413" customWidth="1"/>
    <col min="11053" max="11056" width="0" style="413" hidden="1" customWidth="1"/>
    <col min="11057" max="11057" width="9" style="413"/>
    <col min="11058" max="11061" width="0" style="413" hidden="1" customWidth="1"/>
    <col min="11062" max="11062" width="9" style="413" customWidth="1"/>
    <col min="11063" max="11264" width="9" style="413"/>
    <col min="11265" max="11266" width="3.625" style="413" customWidth="1"/>
    <col min="11267" max="11267" width="20.625" style="413" customWidth="1"/>
    <col min="11268" max="11302" width="0" style="413" hidden="1" customWidth="1"/>
    <col min="11303" max="11303" width="10.625" style="413" customWidth="1"/>
    <col min="11304" max="11307" width="0" style="413" hidden="1" customWidth="1"/>
    <col min="11308" max="11308" width="10.625" style="413" customWidth="1"/>
    <col min="11309" max="11312" width="0" style="413" hidden="1" customWidth="1"/>
    <col min="11313" max="11313" width="9" style="413"/>
    <col min="11314" max="11317" width="0" style="413" hidden="1" customWidth="1"/>
    <col min="11318" max="11318" width="9" style="413" customWidth="1"/>
    <col min="11319" max="11520" width="9" style="413"/>
    <col min="11521" max="11522" width="3.625" style="413" customWidth="1"/>
    <col min="11523" max="11523" width="20.625" style="413" customWidth="1"/>
    <col min="11524" max="11558" width="0" style="413" hidden="1" customWidth="1"/>
    <col min="11559" max="11559" width="10.625" style="413" customWidth="1"/>
    <col min="11560" max="11563" width="0" style="413" hidden="1" customWidth="1"/>
    <col min="11564" max="11564" width="10.625" style="413" customWidth="1"/>
    <col min="11565" max="11568" width="0" style="413" hidden="1" customWidth="1"/>
    <col min="11569" max="11569" width="9" style="413"/>
    <col min="11570" max="11573" width="0" style="413" hidden="1" customWidth="1"/>
    <col min="11574" max="11574" width="9" style="413" customWidth="1"/>
    <col min="11575" max="11776" width="9" style="413"/>
    <col min="11777" max="11778" width="3.625" style="413" customWidth="1"/>
    <col min="11779" max="11779" width="20.625" style="413" customWidth="1"/>
    <col min="11780" max="11814" width="0" style="413" hidden="1" customWidth="1"/>
    <col min="11815" max="11815" width="10.625" style="413" customWidth="1"/>
    <col min="11816" max="11819" width="0" style="413" hidden="1" customWidth="1"/>
    <col min="11820" max="11820" width="10.625" style="413" customWidth="1"/>
    <col min="11821" max="11824" width="0" style="413" hidden="1" customWidth="1"/>
    <col min="11825" max="11825" width="9" style="413"/>
    <col min="11826" max="11829" width="0" style="413" hidden="1" customWidth="1"/>
    <col min="11830" max="11830" width="9" style="413" customWidth="1"/>
    <col min="11831" max="12032" width="9" style="413"/>
    <col min="12033" max="12034" width="3.625" style="413" customWidth="1"/>
    <col min="12035" max="12035" width="20.625" style="413" customWidth="1"/>
    <col min="12036" max="12070" width="0" style="413" hidden="1" customWidth="1"/>
    <col min="12071" max="12071" width="10.625" style="413" customWidth="1"/>
    <col min="12072" max="12075" width="0" style="413" hidden="1" customWidth="1"/>
    <col min="12076" max="12076" width="10.625" style="413" customWidth="1"/>
    <col min="12077" max="12080" width="0" style="413" hidden="1" customWidth="1"/>
    <col min="12081" max="12081" width="9" style="413"/>
    <col min="12082" max="12085" width="0" style="413" hidden="1" customWidth="1"/>
    <col min="12086" max="12086" width="9" style="413" customWidth="1"/>
    <col min="12087" max="12288" width="9" style="413"/>
    <col min="12289" max="12290" width="3.625" style="413" customWidth="1"/>
    <col min="12291" max="12291" width="20.625" style="413" customWidth="1"/>
    <col min="12292" max="12326" width="0" style="413" hidden="1" customWidth="1"/>
    <col min="12327" max="12327" width="10.625" style="413" customWidth="1"/>
    <col min="12328" max="12331" width="0" style="413" hidden="1" customWidth="1"/>
    <col min="12332" max="12332" width="10.625" style="413" customWidth="1"/>
    <col min="12333" max="12336" width="0" style="413" hidden="1" customWidth="1"/>
    <col min="12337" max="12337" width="9" style="413"/>
    <col min="12338" max="12341" width="0" style="413" hidden="1" customWidth="1"/>
    <col min="12342" max="12342" width="9" style="413" customWidth="1"/>
    <col min="12343" max="12544" width="9" style="413"/>
    <col min="12545" max="12546" width="3.625" style="413" customWidth="1"/>
    <col min="12547" max="12547" width="20.625" style="413" customWidth="1"/>
    <col min="12548" max="12582" width="0" style="413" hidden="1" customWidth="1"/>
    <col min="12583" max="12583" width="10.625" style="413" customWidth="1"/>
    <col min="12584" max="12587" width="0" style="413" hidden="1" customWidth="1"/>
    <col min="12588" max="12588" width="10.625" style="413" customWidth="1"/>
    <col min="12589" max="12592" width="0" style="413" hidden="1" customWidth="1"/>
    <col min="12593" max="12593" width="9" style="413"/>
    <col min="12594" max="12597" width="0" style="413" hidden="1" customWidth="1"/>
    <col min="12598" max="12598" width="9" style="413" customWidth="1"/>
    <col min="12599" max="12800" width="9" style="413"/>
    <col min="12801" max="12802" width="3.625" style="413" customWidth="1"/>
    <col min="12803" max="12803" width="20.625" style="413" customWidth="1"/>
    <col min="12804" max="12838" width="0" style="413" hidden="1" customWidth="1"/>
    <col min="12839" max="12839" width="10.625" style="413" customWidth="1"/>
    <col min="12840" max="12843" width="0" style="413" hidden="1" customWidth="1"/>
    <col min="12844" max="12844" width="10.625" style="413" customWidth="1"/>
    <col min="12845" max="12848" width="0" style="413" hidden="1" customWidth="1"/>
    <col min="12849" max="12849" width="9" style="413"/>
    <col min="12850" max="12853" width="0" style="413" hidden="1" customWidth="1"/>
    <col min="12854" max="12854" width="9" style="413" customWidth="1"/>
    <col min="12855" max="13056" width="9" style="413"/>
    <col min="13057" max="13058" width="3.625" style="413" customWidth="1"/>
    <col min="13059" max="13059" width="20.625" style="413" customWidth="1"/>
    <col min="13060" max="13094" width="0" style="413" hidden="1" customWidth="1"/>
    <col min="13095" max="13095" width="10.625" style="413" customWidth="1"/>
    <col min="13096" max="13099" width="0" style="413" hidden="1" customWidth="1"/>
    <col min="13100" max="13100" width="10.625" style="413" customWidth="1"/>
    <col min="13101" max="13104" width="0" style="413" hidden="1" customWidth="1"/>
    <col min="13105" max="13105" width="9" style="413"/>
    <col min="13106" max="13109" width="0" style="413" hidden="1" customWidth="1"/>
    <col min="13110" max="13110" width="9" style="413" customWidth="1"/>
    <col min="13111" max="13312" width="9" style="413"/>
    <col min="13313" max="13314" width="3.625" style="413" customWidth="1"/>
    <col min="13315" max="13315" width="20.625" style="413" customWidth="1"/>
    <col min="13316" max="13350" width="0" style="413" hidden="1" customWidth="1"/>
    <col min="13351" max="13351" width="10.625" style="413" customWidth="1"/>
    <col min="13352" max="13355" width="0" style="413" hidden="1" customWidth="1"/>
    <col min="13356" max="13356" width="10.625" style="413" customWidth="1"/>
    <col min="13357" max="13360" width="0" style="413" hidden="1" customWidth="1"/>
    <col min="13361" max="13361" width="9" style="413"/>
    <col min="13362" max="13365" width="0" style="413" hidden="1" customWidth="1"/>
    <col min="13366" max="13366" width="9" style="413" customWidth="1"/>
    <col min="13367" max="13568" width="9" style="413"/>
    <col min="13569" max="13570" width="3.625" style="413" customWidth="1"/>
    <col min="13571" max="13571" width="20.625" style="413" customWidth="1"/>
    <col min="13572" max="13606" width="0" style="413" hidden="1" customWidth="1"/>
    <col min="13607" max="13607" width="10.625" style="413" customWidth="1"/>
    <col min="13608" max="13611" width="0" style="413" hidden="1" customWidth="1"/>
    <col min="13612" max="13612" width="10.625" style="413" customWidth="1"/>
    <col min="13613" max="13616" width="0" style="413" hidden="1" customWidth="1"/>
    <col min="13617" max="13617" width="9" style="413"/>
    <col min="13618" max="13621" width="0" style="413" hidden="1" customWidth="1"/>
    <col min="13622" max="13622" width="9" style="413" customWidth="1"/>
    <col min="13623" max="13824" width="9" style="413"/>
    <col min="13825" max="13826" width="3.625" style="413" customWidth="1"/>
    <col min="13827" max="13827" width="20.625" style="413" customWidth="1"/>
    <col min="13828" max="13862" width="0" style="413" hidden="1" customWidth="1"/>
    <col min="13863" max="13863" width="10.625" style="413" customWidth="1"/>
    <col min="13864" max="13867" width="0" style="413" hidden="1" customWidth="1"/>
    <col min="13868" max="13868" width="10.625" style="413" customWidth="1"/>
    <col min="13869" max="13872" width="0" style="413" hidden="1" customWidth="1"/>
    <col min="13873" max="13873" width="9" style="413"/>
    <col min="13874" max="13877" width="0" style="413" hidden="1" customWidth="1"/>
    <col min="13878" max="13878" width="9" style="413" customWidth="1"/>
    <col min="13879" max="14080" width="9" style="413"/>
    <col min="14081" max="14082" width="3.625" style="413" customWidth="1"/>
    <col min="14083" max="14083" width="20.625" style="413" customWidth="1"/>
    <col min="14084" max="14118" width="0" style="413" hidden="1" customWidth="1"/>
    <col min="14119" max="14119" width="10.625" style="413" customWidth="1"/>
    <col min="14120" max="14123" width="0" style="413" hidden="1" customWidth="1"/>
    <col min="14124" max="14124" width="10.625" style="413" customWidth="1"/>
    <col min="14125" max="14128" width="0" style="413" hidden="1" customWidth="1"/>
    <col min="14129" max="14129" width="9" style="413"/>
    <col min="14130" max="14133" width="0" style="413" hidden="1" customWidth="1"/>
    <col min="14134" max="14134" width="9" style="413" customWidth="1"/>
    <col min="14135" max="14336" width="9" style="413"/>
    <col min="14337" max="14338" width="3.625" style="413" customWidth="1"/>
    <col min="14339" max="14339" width="20.625" style="413" customWidth="1"/>
    <col min="14340" max="14374" width="0" style="413" hidden="1" customWidth="1"/>
    <col min="14375" max="14375" width="10.625" style="413" customWidth="1"/>
    <col min="14376" max="14379" width="0" style="413" hidden="1" customWidth="1"/>
    <col min="14380" max="14380" width="10.625" style="413" customWidth="1"/>
    <col min="14381" max="14384" width="0" style="413" hidden="1" customWidth="1"/>
    <col min="14385" max="14385" width="9" style="413"/>
    <col min="14386" max="14389" width="0" style="413" hidden="1" customWidth="1"/>
    <col min="14390" max="14390" width="9" style="413" customWidth="1"/>
    <col min="14391" max="14592" width="9" style="413"/>
    <col min="14593" max="14594" width="3.625" style="413" customWidth="1"/>
    <col min="14595" max="14595" width="20.625" style="413" customWidth="1"/>
    <col min="14596" max="14630" width="0" style="413" hidden="1" customWidth="1"/>
    <col min="14631" max="14631" width="10.625" style="413" customWidth="1"/>
    <col min="14632" max="14635" width="0" style="413" hidden="1" customWidth="1"/>
    <col min="14636" max="14636" width="10.625" style="413" customWidth="1"/>
    <col min="14637" max="14640" width="0" style="413" hidden="1" customWidth="1"/>
    <col min="14641" max="14641" width="9" style="413"/>
    <col min="14642" max="14645" width="0" style="413" hidden="1" customWidth="1"/>
    <col min="14646" max="14646" width="9" style="413" customWidth="1"/>
    <col min="14647" max="14848" width="9" style="413"/>
    <col min="14849" max="14850" width="3.625" style="413" customWidth="1"/>
    <col min="14851" max="14851" width="20.625" style="413" customWidth="1"/>
    <col min="14852" max="14886" width="0" style="413" hidden="1" customWidth="1"/>
    <col min="14887" max="14887" width="10.625" style="413" customWidth="1"/>
    <col min="14888" max="14891" width="0" style="413" hidden="1" customWidth="1"/>
    <col min="14892" max="14892" width="10.625" style="413" customWidth="1"/>
    <col min="14893" max="14896" width="0" style="413" hidden="1" customWidth="1"/>
    <col min="14897" max="14897" width="9" style="413"/>
    <col min="14898" max="14901" width="0" style="413" hidden="1" customWidth="1"/>
    <col min="14902" max="14902" width="9" style="413" customWidth="1"/>
    <col min="14903" max="15104" width="9" style="413"/>
    <col min="15105" max="15106" width="3.625" style="413" customWidth="1"/>
    <col min="15107" max="15107" width="20.625" style="413" customWidth="1"/>
    <col min="15108" max="15142" width="0" style="413" hidden="1" customWidth="1"/>
    <col min="15143" max="15143" width="10.625" style="413" customWidth="1"/>
    <col min="15144" max="15147" width="0" style="413" hidden="1" customWidth="1"/>
    <col min="15148" max="15148" width="10.625" style="413" customWidth="1"/>
    <col min="15149" max="15152" width="0" style="413" hidden="1" customWidth="1"/>
    <col min="15153" max="15153" width="9" style="413"/>
    <col min="15154" max="15157" width="0" style="413" hidden="1" customWidth="1"/>
    <col min="15158" max="15158" width="9" style="413" customWidth="1"/>
    <col min="15159" max="15360" width="9" style="413"/>
    <col min="15361" max="15362" width="3.625" style="413" customWidth="1"/>
    <col min="15363" max="15363" width="20.625" style="413" customWidth="1"/>
    <col min="15364" max="15398" width="0" style="413" hidden="1" customWidth="1"/>
    <col min="15399" max="15399" width="10.625" style="413" customWidth="1"/>
    <col min="15400" max="15403" width="0" style="413" hidden="1" customWidth="1"/>
    <col min="15404" max="15404" width="10.625" style="413" customWidth="1"/>
    <col min="15405" max="15408" width="0" style="413" hidden="1" customWidth="1"/>
    <col min="15409" max="15409" width="9" style="413"/>
    <col min="15410" max="15413" width="0" style="413" hidden="1" customWidth="1"/>
    <col min="15414" max="15414" width="9" style="413" customWidth="1"/>
    <col min="15415" max="15616" width="9" style="413"/>
    <col min="15617" max="15618" width="3.625" style="413" customWidth="1"/>
    <col min="15619" max="15619" width="20.625" style="413" customWidth="1"/>
    <col min="15620" max="15654" width="0" style="413" hidden="1" customWidth="1"/>
    <col min="15655" max="15655" width="10.625" style="413" customWidth="1"/>
    <col min="15656" max="15659" width="0" style="413" hidden="1" customWidth="1"/>
    <col min="15660" max="15660" width="10.625" style="413" customWidth="1"/>
    <col min="15661" max="15664" width="0" style="413" hidden="1" customWidth="1"/>
    <col min="15665" max="15665" width="9" style="413"/>
    <col min="15666" max="15669" width="0" style="413" hidden="1" customWidth="1"/>
    <col min="15670" max="15670" width="9" style="413" customWidth="1"/>
    <col min="15671" max="15872" width="9" style="413"/>
    <col min="15873" max="15874" width="3.625" style="413" customWidth="1"/>
    <col min="15875" max="15875" width="20.625" style="413" customWidth="1"/>
    <col min="15876" max="15910" width="0" style="413" hidden="1" customWidth="1"/>
    <col min="15911" max="15911" width="10.625" style="413" customWidth="1"/>
    <col min="15912" max="15915" width="0" style="413" hidden="1" customWidth="1"/>
    <col min="15916" max="15916" width="10.625" style="413" customWidth="1"/>
    <col min="15917" max="15920" width="0" style="413" hidden="1" customWidth="1"/>
    <col min="15921" max="15921" width="9" style="413"/>
    <col min="15922" max="15925" width="0" style="413" hidden="1" customWidth="1"/>
    <col min="15926" max="15926" width="9" style="413" customWidth="1"/>
    <col min="15927" max="16128" width="9" style="413"/>
    <col min="16129" max="16130" width="3.625" style="413" customWidth="1"/>
    <col min="16131" max="16131" width="20.625" style="413" customWidth="1"/>
    <col min="16132" max="16166" width="0" style="413" hidden="1" customWidth="1"/>
    <col min="16167" max="16167" width="10.625" style="413" customWidth="1"/>
    <col min="16168" max="16171" width="0" style="413" hidden="1" customWidth="1"/>
    <col min="16172" max="16172" width="10.625" style="413" customWidth="1"/>
    <col min="16173" max="16176" width="0" style="413" hidden="1" customWidth="1"/>
    <col min="16177" max="16177" width="9" style="413"/>
    <col min="16178" max="16181" width="0" style="413" hidden="1" customWidth="1"/>
    <col min="16182" max="16182" width="9" style="413" customWidth="1"/>
    <col min="16183" max="16384" width="9" style="413"/>
  </cols>
  <sheetData>
    <row r="1" spans="1:58" ht="30" customHeight="1">
      <c r="A1" s="412" t="s">
        <v>560</v>
      </c>
      <c r="B1" s="412"/>
    </row>
    <row r="2" spans="1:58" s="135" customFormat="1" ht="18" customHeight="1">
      <c r="B2" s="131" t="s">
        <v>561</v>
      </c>
      <c r="C2" s="415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5"/>
      <c r="O2" s="415"/>
      <c r="P2" s="415"/>
      <c r="Q2" s="415"/>
      <c r="R2" s="416" t="s">
        <v>562</v>
      </c>
      <c r="S2" s="415"/>
      <c r="T2" s="415"/>
      <c r="U2" s="415"/>
      <c r="V2" s="415"/>
      <c r="W2" s="416"/>
      <c r="X2" s="415"/>
      <c r="Y2" s="415"/>
      <c r="Z2" s="415"/>
      <c r="AA2" s="415"/>
      <c r="AB2" s="416"/>
      <c r="AC2" s="417"/>
      <c r="AD2" s="415"/>
      <c r="AE2" s="415"/>
      <c r="AF2" s="415"/>
      <c r="AG2" s="416"/>
      <c r="AH2" s="417"/>
      <c r="AI2" s="415"/>
      <c r="AJ2" s="415"/>
      <c r="AK2" s="415"/>
      <c r="AL2" s="416"/>
      <c r="AM2" s="417"/>
      <c r="AN2" s="415"/>
      <c r="AO2" s="415"/>
      <c r="AP2" s="415"/>
      <c r="AQ2" s="416"/>
      <c r="AR2" s="417"/>
      <c r="AS2" s="415"/>
      <c r="AT2" s="415"/>
      <c r="AU2" s="415"/>
      <c r="BA2" s="416"/>
      <c r="BF2" s="416" t="s">
        <v>562</v>
      </c>
    </row>
    <row r="3" spans="1:58" s="135" customFormat="1" ht="18" customHeight="1">
      <c r="B3" s="459" t="s">
        <v>563</v>
      </c>
      <c r="C3" s="461"/>
      <c r="D3" s="407" t="s">
        <v>564</v>
      </c>
      <c r="E3" s="418"/>
      <c r="F3" s="418"/>
      <c r="G3" s="418"/>
      <c r="H3" s="419"/>
      <c r="I3" s="407" t="s">
        <v>565</v>
      </c>
      <c r="J3" s="418"/>
      <c r="K3" s="418"/>
      <c r="L3" s="418"/>
      <c r="M3" s="419"/>
      <c r="N3" s="459" t="s">
        <v>566</v>
      </c>
      <c r="O3" s="460"/>
      <c r="P3" s="460"/>
      <c r="Q3" s="460"/>
      <c r="R3" s="461"/>
      <c r="S3" s="459" t="s">
        <v>567</v>
      </c>
      <c r="T3" s="460"/>
      <c r="U3" s="460"/>
      <c r="V3" s="460"/>
      <c r="W3" s="461"/>
      <c r="X3" s="459" t="s">
        <v>568</v>
      </c>
      <c r="Y3" s="460"/>
      <c r="Z3" s="460"/>
      <c r="AA3" s="460"/>
      <c r="AB3" s="461"/>
      <c r="AC3" s="459" t="s">
        <v>569</v>
      </c>
      <c r="AD3" s="460"/>
      <c r="AE3" s="460"/>
      <c r="AF3" s="460"/>
      <c r="AG3" s="461"/>
      <c r="AH3" s="459" t="s">
        <v>570</v>
      </c>
      <c r="AI3" s="460"/>
      <c r="AJ3" s="460"/>
      <c r="AK3" s="460"/>
      <c r="AL3" s="461"/>
      <c r="AM3" s="459" t="s">
        <v>571</v>
      </c>
      <c r="AN3" s="460"/>
      <c r="AO3" s="460"/>
      <c r="AP3" s="460"/>
      <c r="AQ3" s="461"/>
      <c r="AR3" s="459" t="s">
        <v>572</v>
      </c>
      <c r="AS3" s="460"/>
      <c r="AT3" s="460"/>
      <c r="AU3" s="460"/>
      <c r="AV3" s="461"/>
      <c r="AW3" s="459" t="s">
        <v>573</v>
      </c>
      <c r="AX3" s="460"/>
      <c r="AY3" s="460"/>
      <c r="AZ3" s="460"/>
      <c r="BA3" s="461"/>
      <c r="BB3" s="459" t="s">
        <v>574</v>
      </c>
      <c r="BC3" s="460"/>
      <c r="BD3" s="460"/>
      <c r="BE3" s="460"/>
      <c r="BF3" s="461"/>
    </row>
    <row r="4" spans="1:58" s="135" customFormat="1" ht="24" customHeight="1">
      <c r="B4" s="465"/>
      <c r="C4" s="466"/>
      <c r="D4" s="372"/>
      <c r="E4" s="420" t="s">
        <v>23</v>
      </c>
      <c r="F4" s="420" t="s">
        <v>24</v>
      </c>
      <c r="G4" s="420" t="s">
        <v>26</v>
      </c>
      <c r="H4" s="421" t="s">
        <v>27</v>
      </c>
      <c r="I4" s="422"/>
      <c r="J4" s="420" t="s">
        <v>23</v>
      </c>
      <c r="K4" s="420" t="s">
        <v>24</v>
      </c>
      <c r="L4" s="420" t="s">
        <v>26</v>
      </c>
      <c r="M4" s="421" t="s">
        <v>27</v>
      </c>
      <c r="N4" s="423"/>
      <c r="O4" s="420" t="s">
        <v>23</v>
      </c>
      <c r="P4" s="420" t="s">
        <v>24</v>
      </c>
      <c r="Q4" s="420" t="s">
        <v>26</v>
      </c>
      <c r="R4" s="421" t="s">
        <v>27</v>
      </c>
      <c r="S4" s="423"/>
      <c r="T4" s="420" t="s">
        <v>23</v>
      </c>
      <c r="U4" s="420" t="s">
        <v>24</v>
      </c>
      <c r="V4" s="420" t="s">
        <v>26</v>
      </c>
      <c r="W4" s="421" t="s">
        <v>27</v>
      </c>
      <c r="X4" s="423"/>
      <c r="Y4" s="420" t="s">
        <v>23</v>
      </c>
      <c r="Z4" s="420" t="s">
        <v>24</v>
      </c>
      <c r="AA4" s="420" t="s">
        <v>26</v>
      </c>
      <c r="AB4" s="421" t="s">
        <v>27</v>
      </c>
      <c r="AC4" s="424"/>
      <c r="AD4" s="420" t="s">
        <v>23</v>
      </c>
      <c r="AE4" s="420" t="s">
        <v>24</v>
      </c>
      <c r="AF4" s="420" t="s">
        <v>26</v>
      </c>
      <c r="AG4" s="421" t="s">
        <v>27</v>
      </c>
      <c r="AH4" s="424"/>
      <c r="AI4" s="420" t="s">
        <v>23</v>
      </c>
      <c r="AJ4" s="420" t="s">
        <v>24</v>
      </c>
      <c r="AK4" s="420" t="s">
        <v>26</v>
      </c>
      <c r="AL4" s="421" t="s">
        <v>27</v>
      </c>
      <c r="AM4" s="424"/>
      <c r="AN4" s="420" t="s">
        <v>23</v>
      </c>
      <c r="AO4" s="420" t="s">
        <v>24</v>
      </c>
      <c r="AP4" s="420" t="s">
        <v>26</v>
      </c>
      <c r="AQ4" s="421" t="s">
        <v>27</v>
      </c>
      <c r="AR4" s="424"/>
      <c r="AS4" s="420" t="s">
        <v>23</v>
      </c>
      <c r="AT4" s="420" t="s">
        <v>24</v>
      </c>
      <c r="AU4" s="420" t="s">
        <v>26</v>
      </c>
      <c r="AV4" s="421" t="s">
        <v>27</v>
      </c>
      <c r="AW4" s="424"/>
      <c r="AX4" s="420" t="s">
        <v>23</v>
      </c>
      <c r="AY4" s="420" t="s">
        <v>24</v>
      </c>
      <c r="AZ4" s="420" t="s">
        <v>26</v>
      </c>
      <c r="BA4" s="421" t="s">
        <v>27</v>
      </c>
      <c r="BB4" s="424" t="s">
        <v>575</v>
      </c>
      <c r="BC4" s="420" t="s">
        <v>23</v>
      </c>
      <c r="BD4" s="420" t="s">
        <v>24</v>
      </c>
      <c r="BE4" s="420" t="s">
        <v>26</v>
      </c>
      <c r="BF4" s="421" t="s">
        <v>27</v>
      </c>
    </row>
    <row r="5" spans="1:58" s="135" customFormat="1" ht="27" customHeight="1">
      <c r="B5" s="458" t="s">
        <v>576</v>
      </c>
      <c r="C5" s="458"/>
      <c r="D5" s="425">
        <v>13735</v>
      </c>
      <c r="E5" s="426">
        <v>4642</v>
      </c>
      <c r="F5" s="426">
        <v>3480</v>
      </c>
      <c r="G5" s="426">
        <v>2443</v>
      </c>
      <c r="H5" s="427">
        <v>3170</v>
      </c>
      <c r="I5" s="428">
        <v>13735</v>
      </c>
      <c r="J5" s="426">
        <v>4642</v>
      </c>
      <c r="K5" s="426">
        <v>3480</v>
      </c>
      <c r="L5" s="426">
        <v>2443</v>
      </c>
      <c r="M5" s="427">
        <v>3170</v>
      </c>
      <c r="N5" s="428">
        <f>SUM(O5:R5)</f>
        <v>13735</v>
      </c>
      <c r="O5" s="426">
        <v>4642</v>
      </c>
      <c r="P5" s="426">
        <v>3480</v>
      </c>
      <c r="Q5" s="426">
        <v>2443</v>
      </c>
      <c r="R5" s="427">
        <v>3170</v>
      </c>
      <c r="S5" s="428">
        <f>SUM(T5:W5)</f>
        <v>13735</v>
      </c>
      <c r="T5" s="426">
        <v>4642</v>
      </c>
      <c r="U5" s="426">
        <v>3480</v>
      </c>
      <c r="V5" s="426">
        <v>2443</v>
      </c>
      <c r="W5" s="427">
        <v>3170</v>
      </c>
      <c r="X5" s="428">
        <f>SUM(Y5:AB5)</f>
        <v>13735</v>
      </c>
      <c r="Y5" s="426">
        <v>4642</v>
      </c>
      <c r="Z5" s="426">
        <v>3480</v>
      </c>
      <c r="AA5" s="426">
        <v>2443</v>
      </c>
      <c r="AB5" s="427">
        <v>3170</v>
      </c>
      <c r="AC5" s="428">
        <f>SUM(AD5:AG5)</f>
        <v>13735</v>
      </c>
      <c r="AD5" s="426">
        <v>4642</v>
      </c>
      <c r="AE5" s="426">
        <v>3480</v>
      </c>
      <c r="AF5" s="426">
        <v>2443</v>
      </c>
      <c r="AG5" s="427">
        <v>3170</v>
      </c>
      <c r="AH5" s="429">
        <f>SUM(AI5:AL5)</f>
        <v>13735</v>
      </c>
      <c r="AI5" s="426">
        <v>4642</v>
      </c>
      <c r="AJ5" s="426">
        <v>3480</v>
      </c>
      <c r="AK5" s="426">
        <v>2443</v>
      </c>
      <c r="AL5" s="427">
        <v>3170</v>
      </c>
      <c r="AM5" s="429">
        <f>SUM(AN5:AQ5)</f>
        <v>13735</v>
      </c>
      <c r="AN5" s="426">
        <v>4642</v>
      </c>
      <c r="AO5" s="426">
        <v>3480</v>
      </c>
      <c r="AP5" s="426">
        <v>2443</v>
      </c>
      <c r="AQ5" s="427">
        <v>3170</v>
      </c>
      <c r="AR5" s="429">
        <f>SUM(AS5:AV5)</f>
        <v>13735</v>
      </c>
      <c r="AS5" s="426">
        <v>4642</v>
      </c>
      <c r="AT5" s="426">
        <v>3480</v>
      </c>
      <c r="AU5" s="426">
        <v>2443</v>
      </c>
      <c r="AV5" s="427">
        <v>3170</v>
      </c>
      <c r="AW5" s="429">
        <f>SUM(AX5:BA5)</f>
        <v>13735</v>
      </c>
      <c r="AX5" s="426">
        <v>4642</v>
      </c>
      <c r="AY5" s="426">
        <v>3480</v>
      </c>
      <c r="AZ5" s="426">
        <v>2443</v>
      </c>
      <c r="BA5" s="427">
        <v>3170</v>
      </c>
      <c r="BB5" s="429">
        <f>SUM(BC5:BF5)</f>
        <v>13735</v>
      </c>
      <c r="BC5" s="426">
        <v>4642</v>
      </c>
      <c r="BD5" s="426">
        <v>3480</v>
      </c>
      <c r="BE5" s="426">
        <v>2443</v>
      </c>
      <c r="BF5" s="427">
        <v>3170</v>
      </c>
    </row>
    <row r="6" spans="1:58" s="135" customFormat="1" ht="25.5" customHeight="1">
      <c r="B6" s="462" t="s">
        <v>577</v>
      </c>
      <c r="C6" s="430" t="s">
        <v>578</v>
      </c>
      <c r="D6" s="431">
        <v>168.4</v>
      </c>
      <c r="E6" s="432">
        <v>75</v>
      </c>
      <c r="F6" s="432">
        <v>27.7</v>
      </c>
      <c r="G6" s="432">
        <v>34.299999999999997</v>
      </c>
      <c r="H6" s="433">
        <v>31.4</v>
      </c>
      <c r="I6" s="434">
        <v>168.4</v>
      </c>
      <c r="J6" s="432">
        <v>75</v>
      </c>
      <c r="K6" s="432">
        <v>27.7</v>
      </c>
      <c r="L6" s="432">
        <v>34.299999999999997</v>
      </c>
      <c r="M6" s="433">
        <v>31.4</v>
      </c>
      <c r="N6" s="434">
        <f t="shared" ref="N6:N17" si="0">SUM(O6:R6)</f>
        <v>168.4</v>
      </c>
      <c r="O6" s="432">
        <v>75</v>
      </c>
      <c r="P6" s="432">
        <v>27.7</v>
      </c>
      <c r="Q6" s="432">
        <v>34.299999999999997</v>
      </c>
      <c r="R6" s="433">
        <v>31.4</v>
      </c>
      <c r="S6" s="434">
        <f t="shared" ref="S6:S17" si="1">SUM(T6:W6)</f>
        <v>168.4</v>
      </c>
      <c r="T6" s="432">
        <v>75</v>
      </c>
      <c r="U6" s="432">
        <v>27.7</v>
      </c>
      <c r="V6" s="432">
        <v>34.299999999999997</v>
      </c>
      <c r="W6" s="433">
        <v>31.4</v>
      </c>
      <c r="X6" s="434">
        <f t="shared" ref="X6:X17" si="2">SUM(Y6:AB6)</f>
        <v>168.4</v>
      </c>
      <c r="Y6" s="432">
        <v>75</v>
      </c>
      <c r="Z6" s="432">
        <v>27.7</v>
      </c>
      <c r="AA6" s="432">
        <v>34.299999999999997</v>
      </c>
      <c r="AB6" s="433">
        <v>31.4</v>
      </c>
      <c r="AC6" s="434">
        <f t="shared" ref="AC6:AC17" si="3">SUM(AD6:AG6)</f>
        <v>168.4</v>
      </c>
      <c r="AD6" s="432">
        <v>75</v>
      </c>
      <c r="AE6" s="432">
        <v>27.7</v>
      </c>
      <c r="AF6" s="432">
        <v>34.299999999999997</v>
      </c>
      <c r="AG6" s="433">
        <v>31.4</v>
      </c>
      <c r="AH6" s="435">
        <f t="shared" ref="AH6:AH17" si="4">SUM(AI6:AL6)</f>
        <v>168.4</v>
      </c>
      <c r="AI6" s="432">
        <v>75</v>
      </c>
      <c r="AJ6" s="432">
        <v>27.7</v>
      </c>
      <c r="AK6" s="432">
        <v>34.299999999999997</v>
      </c>
      <c r="AL6" s="433">
        <v>31.4</v>
      </c>
      <c r="AM6" s="435">
        <f t="shared" ref="AM6:AM17" si="5">SUM(AN6:AQ6)</f>
        <v>168.4</v>
      </c>
      <c r="AN6" s="432">
        <v>75</v>
      </c>
      <c r="AO6" s="432">
        <v>27.7</v>
      </c>
      <c r="AP6" s="432">
        <v>34.299999999999997</v>
      </c>
      <c r="AQ6" s="433">
        <v>31.4</v>
      </c>
      <c r="AR6" s="435">
        <f t="shared" ref="AR6:AR17" si="6">SUM(AS6:AV6)</f>
        <v>168.4</v>
      </c>
      <c r="AS6" s="432">
        <v>75</v>
      </c>
      <c r="AT6" s="432">
        <v>27.7</v>
      </c>
      <c r="AU6" s="432">
        <v>34.299999999999997</v>
      </c>
      <c r="AV6" s="433">
        <v>31.4</v>
      </c>
      <c r="AW6" s="435">
        <f t="shared" ref="AW6:AW17" si="7">SUM(AX6:BA6)</f>
        <v>168.4</v>
      </c>
      <c r="AX6" s="432">
        <v>75</v>
      </c>
      <c r="AY6" s="432">
        <v>27.7</v>
      </c>
      <c r="AZ6" s="432">
        <v>34.299999999999997</v>
      </c>
      <c r="BA6" s="433">
        <v>31.4</v>
      </c>
      <c r="BB6" s="435">
        <f t="shared" ref="BB6:BB17" si="8">SUM(BC6:BF6)</f>
        <v>168.4</v>
      </c>
      <c r="BC6" s="432">
        <v>75</v>
      </c>
      <c r="BD6" s="432">
        <v>27.7</v>
      </c>
      <c r="BE6" s="432">
        <v>34.299999999999997</v>
      </c>
      <c r="BF6" s="433">
        <v>31.4</v>
      </c>
    </row>
    <row r="7" spans="1:58" s="135" customFormat="1" ht="25.5" customHeight="1">
      <c r="B7" s="463"/>
      <c r="C7" s="436" t="s">
        <v>579</v>
      </c>
      <c r="D7" s="437">
        <v>0</v>
      </c>
      <c r="E7" s="438"/>
      <c r="F7" s="438"/>
      <c r="G7" s="438"/>
      <c r="H7" s="439"/>
      <c r="I7" s="440">
        <v>0</v>
      </c>
      <c r="J7" s="438"/>
      <c r="K7" s="438"/>
      <c r="L7" s="438"/>
      <c r="M7" s="439"/>
      <c r="N7" s="440">
        <f t="shared" si="0"/>
        <v>0</v>
      </c>
      <c r="O7" s="438"/>
      <c r="P7" s="438"/>
      <c r="Q7" s="438"/>
      <c r="R7" s="439"/>
      <c r="S7" s="440">
        <f t="shared" si="1"/>
        <v>0</v>
      </c>
      <c r="T7" s="441">
        <v>0</v>
      </c>
      <c r="U7" s="441">
        <v>0</v>
      </c>
      <c r="V7" s="441">
        <v>0</v>
      </c>
      <c r="W7" s="442">
        <v>0</v>
      </c>
      <c r="X7" s="440">
        <f t="shared" si="2"/>
        <v>0</v>
      </c>
      <c r="Y7" s="441">
        <v>0</v>
      </c>
      <c r="Z7" s="441">
        <v>0</v>
      </c>
      <c r="AA7" s="441">
        <v>0</v>
      </c>
      <c r="AB7" s="442">
        <v>0</v>
      </c>
      <c r="AC7" s="440">
        <f t="shared" si="3"/>
        <v>0</v>
      </c>
      <c r="AD7" s="441"/>
      <c r="AE7" s="441"/>
      <c r="AF7" s="441"/>
      <c r="AG7" s="442"/>
      <c r="AH7" s="443">
        <f t="shared" si="4"/>
        <v>0</v>
      </c>
      <c r="AI7" s="441"/>
      <c r="AJ7" s="441"/>
      <c r="AK7" s="441"/>
      <c r="AL7" s="442"/>
      <c r="AM7" s="443">
        <f t="shared" si="5"/>
        <v>0</v>
      </c>
      <c r="AN7" s="441"/>
      <c r="AO7" s="441"/>
      <c r="AP7" s="441"/>
      <c r="AQ7" s="442"/>
      <c r="AR7" s="443">
        <f t="shared" si="6"/>
        <v>0</v>
      </c>
      <c r="AS7" s="441"/>
      <c r="AT7" s="441"/>
      <c r="AU7" s="441"/>
      <c r="AV7" s="442"/>
      <c r="AW7" s="443">
        <f t="shared" si="7"/>
        <v>0</v>
      </c>
      <c r="AX7" s="441"/>
      <c r="AY7" s="441"/>
      <c r="AZ7" s="441"/>
      <c r="BA7" s="442"/>
      <c r="BB7" s="443">
        <f t="shared" si="8"/>
        <v>0</v>
      </c>
      <c r="BC7" s="441"/>
      <c r="BD7" s="441"/>
      <c r="BE7" s="441"/>
      <c r="BF7" s="442"/>
    </row>
    <row r="8" spans="1:58" s="135" customFormat="1" ht="25.5" customHeight="1">
      <c r="B8" s="463"/>
      <c r="C8" s="436" t="s">
        <v>580</v>
      </c>
      <c r="D8" s="437">
        <v>202.5</v>
      </c>
      <c r="E8" s="438">
        <v>112</v>
      </c>
      <c r="F8" s="438">
        <v>66</v>
      </c>
      <c r="G8" s="438">
        <v>16.5</v>
      </c>
      <c r="H8" s="439">
        <v>8</v>
      </c>
      <c r="I8" s="440">
        <v>202.5</v>
      </c>
      <c r="J8" s="438">
        <v>112</v>
      </c>
      <c r="K8" s="438">
        <v>66</v>
      </c>
      <c r="L8" s="438">
        <v>16.5</v>
      </c>
      <c r="M8" s="439">
        <v>8</v>
      </c>
      <c r="N8" s="440">
        <f t="shared" si="0"/>
        <v>202.5</v>
      </c>
      <c r="O8" s="438">
        <v>112</v>
      </c>
      <c r="P8" s="438">
        <v>66</v>
      </c>
      <c r="Q8" s="438">
        <v>16.5</v>
      </c>
      <c r="R8" s="439">
        <v>8</v>
      </c>
      <c r="S8" s="440">
        <f t="shared" si="1"/>
        <v>202.5</v>
      </c>
      <c r="T8" s="438">
        <v>112</v>
      </c>
      <c r="U8" s="438">
        <v>66</v>
      </c>
      <c r="V8" s="438">
        <v>16.5</v>
      </c>
      <c r="W8" s="439">
        <v>8</v>
      </c>
      <c r="X8" s="440">
        <f t="shared" si="2"/>
        <v>202.5</v>
      </c>
      <c r="Y8" s="438">
        <v>112</v>
      </c>
      <c r="Z8" s="438">
        <v>66</v>
      </c>
      <c r="AA8" s="438">
        <v>16.5</v>
      </c>
      <c r="AB8" s="439">
        <v>8</v>
      </c>
      <c r="AC8" s="440">
        <f t="shared" si="3"/>
        <v>202.5</v>
      </c>
      <c r="AD8" s="438">
        <v>112</v>
      </c>
      <c r="AE8" s="438">
        <v>66</v>
      </c>
      <c r="AF8" s="438">
        <v>16.5</v>
      </c>
      <c r="AG8" s="439">
        <v>8</v>
      </c>
      <c r="AH8" s="443">
        <f t="shared" si="4"/>
        <v>202.5</v>
      </c>
      <c r="AI8" s="438">
        <v>112</v>
      </c>
      <c r="AJ8" s="438">
        <v>66</v>
      </c>
      <c r="AK8" s="438">
        <v>16.5</v>
      </c>
      <c r="AL8" s="439">
        <v>8</v>
      </c>
      <c r="AM8" s="443">
        <f t="shared" si="5"/>
        <v>202.5</v>
      </c>
      <c r="AN8" s="438">
        <v>112</v>
      </c>
      <c r="AO8" s="438">
        <v>66</v>
      </c>
      <c r="AP8" s="438">
        <v>16.5</v>
      </c>
      <c r="AQ8" s="439">
        <v>8</v>
      </c>
      <c r="AR8" s="443">
        <f t="shared" si="6"/>
        <v>202.5</v>
      </c>
      <c r="AS8" s="438">
        <v>112</v>
      </c>
      <c r="AT8" s="438">
        <v>66</v>
      </c>
      <c r="AU8" s="438">
        <v>16.5</v>
      </c>
      <c r="AV8" s="439">
        <v>8</v>
      </c>
      <c r="AW8" s="443">
        <f t="shared" si="7"/>
        <v>202.5</v>
      </c>
      <c r="AX8" s="438">
        <v>112</v>
      </c>
      <c r="AY8" s="438">
        <v>66</v>
      </c>
      <c r="AZ8" s="438">
        <v>16.5</v>
      </c>
      <c r="BA8" s="439">
        <v>8</v>
      </c>
      <c r="BB8" s="443">
        <f t="shared" si="8"/>
        <v>202.5</v>
      </c>
      <c r="BC8" s="438">
        <v>112</v>
      </c>
      <c r="BD8" s="438">
        <v>66</v>
      </c>
      <c r="BE8" s="438">
        <v>16.5</v>
      </c>
      <c r="BF8" s="439">
        <v>8</v>
      </c>
    </row>
    <row r="9" spans="1:58" s="135" customFormat="1" ht="25.5" customHeight="1">
      <c r="B9" s="463"/>
      <c r="C9" s="436" t="s">
        <v>581</v>
      </c>
      <c r="D9" s="437">
        <v>6.1</v>
      </c>
      <c r="E9" s="438"/>
      <c r="F9" s="438"/>
      <c r="G9" s="438">
        <v>6.1</v>
      </c>
      <c r="H9" s="439"/>
      <c r="I9" s="440">
        <v>6.1</v>
      </c>
      <c r="J9" s="438"/>
      <c r="K9" s="438"/>
      <c r="L9" s="438">
        <v>6.1</v>
      </c>
      <c r="M9" s="439"/>
      <c r="N9" s="440">
        <f t="shared" si="0"/>
        <v>6.1</v>
      </c>
      <c r="O9" s="438"/>
      <c r="P9" s="438"/>
      <c r="Q9" s="438">
        <v>6.1</v>
      </c>
      <c r="R9" s="439"/>
      <c r="S9" s="440">
        <f t="shared" si="1"/>
        <v>6.1</v>
      </c>
      <c r="T9" s="441">
        <v>0</v>
      </c>
      <c r="U9" s="441">
        <v>0</v>
      </c>
      <c r="V9" s="438">
        <v>6.1</v>
      </c>
      <c r="W9" s="442">
        <v>0</v>
      </c>
      <c r="X9" s="440">
        <f t="shared" si="2"/>
        <v>6.1</v>
      </c>
      <c r="Y9" s="441">
        <v>0</v>
      </c>
      <c r="Z9" s="441">
        <v>0</v>
      </c>
      <c r="AA9" s="438">
        <v>6.1</v>
      </c>
      <c r="AB9" s="442">
        <v>0</v>
      </c>
      <c r="AC9" s="440">
        <f t="shared" si="3"/>
        <v>6.1</v>
      </c>
      <c r="AD9" s="441"/>
      <c r="AE9" s="441"/>
      <c r="AF9" s="438">
        <v>6.1</v>
      </c>
      <c r="AG9" s="442"/>
      <c r="AH9" s="443">
        <f t="shared" si="4"/>
        <v>6.1</v>
      </c>
      <c r="AI9" s="441"/>
      <c r="AJ9" s="441"/>
      <c r="AK9" s="438">
        <v>6.1</v>
      </c>
      <c r="AL9" s="442"/>
      <c r="AM9" s="443">
        <f t="shared" si="5"/>
        <v>6.1</v>
      </c>
      <c r="AN9" s="441"/>
      <c r="AO9" s="441"/>
      <c r="AP9" s="438">
        <v>6.1</v>
      </c>
      <c r="AQ9" s="442"/>
      <c r="AR9" s="443">
        <f t="shared" si="6"/>
        <v>6.1</v>
      </c>
      <c r="AS9" s="441"/>
      <c r="AT9" s="441"/>
      <c r="AU9" s="438">
        <v>6.1</v>
      </c>
      <c r="AV9" s="442"/>
      <c r="AW9" s="443">
        <f t="shared" si="7"/>
        <v>6.1</v>
      </c>
      <c r="AX9" s="441"/>
      <c r="AY9" s="441"/>
      <c r="AZ9" s="438">
        <v>6.1</v>
      </c>
      <c r="BA9" s="442"/>
      <c r="BB9" s="443">
        <f t="shared" si="8"/>
        <v>6.1</v>
      </c>
      <c r="BC9" s="441"/>
      <c r="BD9" s="441"/>
      <c r="BE9" s="438">
        <v>6.1</v>
      </c>
      <c r="BF9" s="442"/>
    </row>
    <row r="10" spans="1:58" s="135" customFormat="1" ht="25.5" customHeight="1">
      <c r="B10" s="463"/>
      <c r="C10" s="436" t="s">
        <v>582</v>
      </c>
      <c r="D10" s="437">
        <v>364.5</v>
      </c>
      <c r="E10" s="438">
        <v>176.3</v>
      </c>
      <c r="F10" s="438">
        <v>79.2</v>
      </c>
      <c r="G10" s="438">
        <v>54</v>
      </c>
      <c r="H10" s="439">
        <v>55</v>
      </c>
      <c r="I10" s="440">
        <v>364.5</v>
      </c>
      <c r="J10" s="438">
        <v>176.3</v>
      </c>
      <c r="K10" s="438">
        <v>79.2</v>
      </c>
      <c r="L10" s="438">
        <v>54</v>
      </c>
      <c r="M10" s="439">
        <v>55</v>
      </c>
      <c r="N10" s="440">
        <f t="shared" si="0"/>
        <v>364.5</v>
      </c>
      <c r="O10" s="438">
        <v>176.3</v>
      </c>
      <c r="P10" s="438">
        <v>79.2</v>
      </c>
      <c r="Q10" s="438">
        <v>54</v>
      </c>
      <c r="R10" s="439">
        <v>55</v>
      </c>
      <c r="S10" s="440">
        <f t="shared" si="1"/>
        <v>364.5</v>
      </c>
      <c r="T10" s="438">
        <v>176.3</v>
      </c>
      <c r="U10" s="438">
        <v>79.2</v>
      </c>
      <c r="V10" s="438">
        <v>54</v>
      </c>
      <c r="W10" s="439">
        <v>55</v>
      </c>
      <c r="X10" s="440">
        <f t="shared" si="2"/>
        <v>364.5</v>
      </c>
      <c r="Y10" s="438">
        <v>176.3</v>
      </c>
      <c r="Z10" s="438">
        <v>79.2</v>
      </c>
      <c r="AA10" s="438">
        <v>54</v>
      </c>
      <c r="AB10" s="439">
        <v>55</v>
      </c>
      <c r="AC10" s="440">
        <f t="shared" si="3"/>
        <v>364.5</v>
      </c>
      <c r="AD10" s="438">
        <v>176.3</v>
      </c>
      <c r="AE10" s="438">
        <v>79.2</v>
      </c>
      <c r="AF10" s="438">
        <v>54</v>
      </c>
      <c r="AG10" s="439">
        <v>55</v>
      </c>
      <c r="AH10" s="443">
        <f t="shared" si="4"/>
        <v>364.5</v>
      </c>
      <c r="AI10" s="438">
        <v>176.3</v>
      </c>
      <c r="AJ10" s="438">
        <v>79.2</v>
      </c>
      <c r="AK10" s="438">
        <v>54</v>
      </c>
      <c r="AL10" s="439">
        <v>55</v>
      </c>
      <c r="AM10" s="443">
        <f t="shared" si="5"/>
        <v>364.5</v>
      </c>
      <c r="AN10" s="438">
        <v>176.3</v>
      </c>
      <c r="AO10" s="438">
        <v>79.2</v>
      </c>
      <c r="AP10" s="438">
        <v>54</v>
      </c>
      <c r="AQ10" s="439">
        <v>55</v>
      </c>
      <c r="AR10" s="443">
        <f t="shared" si="6"/>
        <v>364.5</v>
      </c>
      <c r="AS10" s="438">
        <v>176.3</v>
      </c>
      <c r="AT10" s="438">
        <v>79.2</v>
      </c>
      <c r="AU10" s="438">
        <v>54</v>
      </c>
      <c r="AV10" s="439">
        <v>55</v>
      </c>
      <c r="AW10" s="443">
        <f t="shared" si="7"/>
        <v>364.5</v>
      </c>
      <c r="AX10" s="438">
        <v>176.3</v>
      </c>
      <c r="AY10" s="438">
        <v>79.2</v>
      </c>
      <c r="AZ10" s="438">
        <v>54</v>
      </c>
      <c r="BA10" s="439">
        <v>55</v>
      </c>
      <c r="BB10" s="443">
        <f t="shared" si="8"/>
        <v>364.5</v>
      </c>
      <c r="BC10" s="438">
        <v>176.3</v>
      </c>
      <c r="BD10" s="438">
        <v>79.2</v>
      </c>
      <c r="BE10" s="438">
        <v>54</v>
      </c>
      <c r="BF10" s="439">
        <v>55</v>
      </c>
    </row>
    <row r="11" spans="1:58" s="135" customFormat="1" ht="25.5" customHeight="1">
      <c r="B11" s="463"/>
      <c r="C11" s="436" t="s">
        <v>583</v>
      </c>
      <c r="D11" s="437">
        <v>0</v>
      </c>
      <c r="E11" s="438"/>
      <c r="F11" s="438"/>
      <c r="G11" s="438"/>
      <c r="H11" s="439"/>
      <c r="I11" s="440">
        <v>0</v>
      </c>
      <c r="J11" s="438"/>
      <c r="K11" s="438"/>
      <c r="L11" s="438"/>
      <c r="M11" s="439"/>
      <c r="N11" s="440">
        <f t="shared" si="0"/>
        <v>0</v>
      </c>
      <c r="O11" s="438"/>
      <c r="P11" s="438"/>
      <c r="Q11" s="438"/>
      <c r="R11" s="439"/>
      <c r="S11" s="440">
        <f t="shared" si="1"/>
        <v>0</v>
      </c>
      <c r="T11" s="441">
        <v>0</v>
      </c>
      <c r="U11" s="441">
        <v>0</v>
      </c>
      <c r="V11" s="441">
        <v>0</v>
      </c>
      <c r="W11" s="442">
        <v>0</v>
      </c>
      <c r="X11" s="440">
        <f t="shared" si="2"/>
        <v>0</v>
      </c>
      <c r="Y11" s="441">
        <v>0</v>
      </c>
      <c r="Z11" s="441">
        <v>0</v>
      </c>
      <c r="AA11" s="441">
        <v>0</v>
      </c>
      <c r="AB11" s="442">
        <v>0</v>
      </c>
      <c r="AC11" s="440">
        <f t="shared" si="3"/>
        <v>0</v>
      </c>
      <c r="AD11" s="441"/>
      <c r="AE11" s="441"/>
      <c r="AF11" s="441"/>
      <c r="AG11" s="442"/>
      <c r="AH11" s="443">
        <f t="shared" si="4"/>
        <v>0</v>
      </c>
      <c r="AI11" s="441"/>
      <c r="AJ11" s="441"/>
      <c r="AK11" s="441"/>
      <c r="AL11" s="442"/>
      <c r="AM11" s="443">
        <f t="shared" si="5"/>
        <v>0</v>
      </c>
      <c r="AN11" s="441"/>
      <c r="AO11" s="441"/>
      <c r="AP11" s="441"/>
      <c r="AQ11" s="442"/>
      <c r="AR11" s="443">
        <f t="shared" si="6"/>
        <v>0</v>
      </c>
      <c r="AS11" s="441"/>
      <c r="AT11" s="441"/>
      <c r="AU11" s="441"/>
      <c r="AV11" s="442"/>
      <c r="AW11" s="443">
        <f t="shared" si="7"/>
        <v>0</v>
      </c>
      <c r="AX11" s="441"/>
      <c r="AY11" s="441"/>
      <c r="AZ11" s="441"/>
      <c r="BA11" s="442"/>
      <c r="BB11" s="443">
        <f t="shared" si="8"/>
        <v>0</v>
      </c>
      <c r="BC11" s="441"/>
      <c r="BD11" s="441"/>
      <c r="BE11" s="441"/>
      <c r="BF11" s="442"/>
    </row>
    <row r="12" spans="1:58" s="135" customFormat="1" ht="25.5" customHeight="1">
      <c r="B12" s="463"/>
      <c r="C12" s="436" t="s">
        <v>584</v>
      </c>
      <c r="D12" s="437">
        <v>0</v>
      </c>
      <c r="E12" s="438"/>
      <c r="F12" s="438"/>
      <c r="G12" s="438"/>
      <c r="H12" s="439"/>
      <c r="I12" s="440">
        <v>0</v>
      </c>
      <c r="J12" s="438"/>
      <c r="K12" s="438"/>
      <c r="L12" s="438"/>
      <c r="M12" s="439"/>
      <c r="N12" s="440">
        <f t="shared" si="0"/>
        <v>0</v>
      </c>
      <c r="O12" s="438"/>
      <c r="P12" s="438"/>
      <c r="Q12" s="438"/>
      <c r="R12" s="439"/>
      <c r="S12" s="440">
        <f t="shared" si="1"/>
        <v>0</v>
      </c>
      <c r="T12" s="441">
        <v>0</v>
      </c>
      <c r="U12" s="441">
        <v>0</v>
      </c>
      <c r="V12" s="441">
        <v>0</v>
      </c>
      <c r="W12" s="442">
        <v>0</v>
      </c>
      <c r="X12" s="440">
        <f t="shared" si="2"/>
        <v>0</v>
      </c>
      <c r="Y12" s="441">
        <v>0</v>
      </c>
      <c r="Z12" s="441">
        <v>0</v>
      </c>
      <c r="AA12" s="441">
        <v>0</v>
      </c>
      <c r="AB12" s="442">
        <v>0</v>
      </c>
      <c r="AC12" s="440">
        <f t="shared" si="3"/>
        <v>0</v>
      </c>
      <c r="AD12" s="441"/>
      <c r="AE12" s="441"/>
      <c r="AF12" s="441"/>
      <c r="AG12" s="442"/>
      <c r="AH12" s="443">
        <f t="shared" si="4"/>
        <v>0</v>
      </c>
      <c r="AI12" s="441"/>
      <c r="AJ12" s="441"/>
      <c r="AK12" s="441"/>
      <c r="AL12" s="442"/>
      <c r="AM12" s="443">
        <f t="shared" si="5"/>
        <v>0</v>
      </c>
      <c r="AN12" s="441"/>
      <c r="AO12" s="441"/>
      <c r="AP12" s="441"/>
      <c r="AQ12" s="442"/>
      <c r="AR12" s="443">
        <f t="shared" si="6"/>
        <v>0</v>
      </c>
      <c r="AS12" s="441"/>
      <c r="AT12" s="441"/>
      <c r="AU12" s="441"/>
      <c r="AV12" s="442"/>
      <c r="AW12" s="443">
        <f t="shared" si="7"/>
        <v>0</v>
      </c>
      <c r="AX12" s="441"/>
      <c r="AY12" s="441"/>
      <c r="AZ12" s="441"/>
      <c r="BA12" s="442"/>
      <c r="BB12" s="443">
        <f t="shared" si="8"/>
        <v>0</v>
      </c>
      <c r="BC12" s="441"/>
      <c r="BD12" s="441"/>
      <c r="BE12" s="441"/>
      <c r="BF12" s="442"/>
    </row>
    <row r="13" spans="1:58" s="135" customFormat="1" ht="25.5" customHeight="1">
      <c r="B13" s="463"/>
      <c r="C13" s="436" t="s">
        <v>585</v>
      </c>
      <c r="D13" s="437">
        <v>51.1</v>
      </c>
      <c r="E13" s="438">
        <v>19</v>
      </c>
      <c r="F13" s="438">
        <v>17.100000000000001</v>
      </c>
      <c r="G13" s="438">
        <v>9</v>
      </c>
      <c r="H13" s="439">
        <v>6</v>
      </c>
      <c r="I13" s="440">
        <v>51.1</v>
      </c>
      <c r="J13" s="438">
        <v>19</v>
      </c>
      <c r="K13" s="438">
        <v>17.100000000000001</v>
      </c>
      <c r="L13" s="438">
        <v>9</v>
      </c>
      <c r="M13" s="439">
        <v>6</v>
      </c>
      <c r="N13" s="440">
        <f t="shared" si="0"/>
        <v>51.1</v>
      </c>
      <c r="O13" s="438">
        <v>19</v>
      </c>
      <c r="P13" s="438">
        <v>17.100000000000001</v>
      </c>
      <c r="Q13" s="438">
        <v>9</v>
      </c>
      <c r="R13" s="439">
        <v>6</v>
      </c>
      <c r="S13" s="440">
        <f t="shared" si="1"/>
        <v>51.1</v>
      </c>
      <c r="T13" s="438">
        <v>19</v>
      </c>
      <c r="U13" s="438">
        <v>17.100000000000001</v>
      </c>
      <c r="V13" s="438">
        <v>9</v>
      </c>
      <c r="W13" s="439">
        <v>6</v>
      </c>
      <c r="X13" s="440">
        <f t="shared" si="2"/>
        <v>51.1</v>
      </c>
      <c r="Y13" s="438">
        <v>19</v>
      </c>
      <c r="Z13" s="438">
        <v>17.100000000000001</v>
      </c>
      <c r="AA13" s="438">
        <v>9</v>
      </c>
      <c r="AB13" s="439">
        <v>6</v>
      </c>
      <c r="AC13" s="440">
        <f t="shared" si="3"/>
        <v>51.1</v>
      </c>
      <c r="AD13" s="438">
        <v>19</v>
      </c>
      <c r="AE13" s="438">
        <v>17.100000000000001</v>
      </c>
      <c r="AF13" s="438">
        <v>9</v>
      </c>
      <c r="AG13" s="439">
        <v>6</v>
      </c>
      <c r="AH13" s="443">
        <f t="shared" si="4"/>
        <v>51.1</v>
      </c>
      <c r="AI13" s="438">
        <v>19</v>
      </c>
      <c r="AJ13" s="438">
        <v>17.100000000000001</v>
      </c>
      <c r="AK13" s="438">
        <v>9</v>
      </c>
      <c r="AL13" s="439">
        <v>6</v>
      </c>
      <c r="AM13" s="443">
        <f t="shared" si="5"/>
        <v>51.1</v>
      </c>
      <c r="AN13" s="438">
        <v>19</v>
      </c>
      <c r="AO13" s="438">
        <v>17.100000000000001</v>
      </c>
      <c r="AP13" s="438">
        <v>9</v>
      </c>
      <c r="AQ13" s="439">
        <v>6</v>
      </c>
      <c r="AR13" s="443">
        <f t="shared" si="6"/>
        <v>51.1</v>
      </c>
      <c r="AS13" s="438">
        <v>19</v>
      </c>
      <c r="AT13" s="438">
        <v>17.100000000000001</v>
      </c>
      <c r="AU13" s="438">
        <v>9</v>
      </c>
      <c r="AV13" s="439">
        <v>6</v>
      </c>
      <c r="AW13" s="443">
        <f t="shared" si="7"/>
        <v>51.1</v>
      </c>
      <c r="AX13" s="438">
        <v>19</v>
      </c>
      <c r="AY13" s="438">
        <v>17.100000000000001</v>
      </c>
      <c r="AZ13" s="438">
        <v>9</v>
      </c>
      <c r="BA13" s="439">
        <v>6</v>
      </c>
      <c r="BB13" s="443">
        <f t="shared" si="8"/>
        <v>51.1</v>
      </c>
      <c r="BC13" s="438">
        <v>19</v>
      </c>
      <c r="BD13" s="438">
        <v>17.100000000000001</v>
      </c>
      <c r="BE13" s="438">
        <v>9</v>
      </c>
      <c r="BF13" s="439">
        <v>6</v>
      </c>
    </row>
    <row r="14" spans="1:58" s="135" customFormat="1" ht="25.5" customHeight="1">
      <c r="B14" s="463"/>
      <c r="C14" s="436" t="s">
        <v>586</v>
      </c>
      <c r="D14" s="437">
        <v>62.1</v>
      </c>
      <c r="E14" s="438">
        <v>58.6</v>
      </c>
      <c r="F14" s="438">
        <v>3.5</v>
      </c>
      <c r="G14" s="438"/>
      <c r="H14" s="439"/>
      <c r="I14" s="440">
        <v>62.1</v>
      </c>
      <c r="J14" s="438">
        <v>58.6</v>
      </c>
      <c r="K14" s="438">
        <v>3.5</v>
      </c>
      <c r="L14" s="438"/>
      <c r="M14" s="439"/>
      <c r="N14" s="440">
        <f t="shared" si="0"/>
        <v>62.1</v>
      </c>
      <c r="O14" s="438">
        <v>58.6</v>
      </c>
      <c r="P14" s="438">
        <v>3.5</v>
      </c>
      <c r="Q14" s="438"/>
      <c r="R14" s="439"/>
      <c r="S14" s="440">
        <f t="shared" si="1"/>
        <v>62.1</v>
      </c>
      <c r="T14" s="438">
        <v>58.6</v>
      </c>
      <c r="U14" s="438">
        <v>3.5</v>
      </c>
      <c r="V14" s="441">
        <v>0</v>
      </c>
      <c r="W14" s="442">
        <v>0</v>
      </c>
      <c r="X14" s="440">
        <f t="shared" si="2"/>
        <v>62.1</v>
      </c>
      <c r="Y14" s="438">
        <v>58.6</v>
      </c>
      <c r="Z14" s="438">
        <v>3.5</v>
      </c>
      <c r="AA14" s="441">
        <v>0</v>
      </c>
      <c r="AB14" s="442">
        <v>0</v>
      </c>
      <c r="AC14" s="440">
        <f t="shared" si="3"/>
        <v>62.1</v>
      </c>
      <c r="AD14" s="438">
        <v>58.6</v>
      </c>
      <c r="AE14" s="438">
        <v>3.5</v>
      </c>
      <c r="AF14" s="441"/>
      <c r="AG14" s="442"/>
      <c r="AH14" s="443">
        <f t="shared" si="4"/>
        <v>62.1</v>
      </c>
      <c r="AI14" s="438">
        <v>58.6</v>
      </c>
      <c r="AJ14" s="438">
        <v>3.5</v>
      </c>
      <c r="AK14" s="441"/>
      <c r="AL14" s="442"/>
      <c r="AM14" s="443">
        <f t="shared" si="5"/>
        <v>62.1</v>
      </c>
      <c r="AN14" s="438">
        <v>58.6</v>
      </c>
      <c r="AO14" s="438">
        <v>3.5</v>
      </c>
      <c r="AP14" s="441"/>
      <c r="AQ14" s="442"/>
      <c r="AR14" s="443">
        <f t="shared" si="6"/>
        <v>62.1</v>
      </c>
      <c r="AS14" s="438">
        <v>58.6</v>
      </c>
      <c r="AT14" s="438">
        <v>3.5</v>
      </c>
      <c r="AU14" s="441"/>
      <c r="AV14" s="442"/>
      <c r="AW14" s="443">
        <f t="shared" si="7"/>
        <v>62.1</v>
      </c>
      <c r="AX14" s="438">
        <v>58.6</v>
      </c>
      <c r="AY14" s="438">
        <v>3.5</v>
      </c>
      <c r="AZ14" s="441"/>
      <c r="BA14" s="442"/>
      <c r="BB14" s="443">
        <f t="shared" si="8"/>
        <v>62.1</v>
      </c>
      <c r="BC14" s="438">
        <v>58.6</v>
      </c>
      <c r="BD14" s="438">
        <v>3.5</v>
      </c>
      <c r="BE14" s="441"/>
      <c r="BF14" s="442"/>
    </row>
    <row r="15" spans="1:58" s="135" customFormat="1" ht="25.5" customHeight="1">
      <c r="B15" s="463"/>
      <c r="C15" s="436" t="s">
        <v>587</v>
      </c>
      <c r="D15" s="437">
        <v>294.7</v>
      </c>
      <c r="E15" s="438">
        <v>31.6</v>
      </c>
      <c r="F15" s="438">
        <v>186.4</v>
      </c>
      <c r="G15" s="438">
        <v>71</v>
      </c>
      <c r="H15" s="439">
        <v>5.7</v>
      </c>
      <c r="I15" s="440">
        <v>294.7</v>
      </c>
      <c r="J15" s="438">
        <v>31.6</v>
      </c>
      <c r="K15" s="438">
        <v>186.4</v>
      </c>
      <c r="L15" s="438">
        <v>71</v>
      </c>
      <c r="M15" s="439">
        <v>5.7</v>
      </c>
      <c r="N15" s="440">
        <f t="shared" si="0"/>
        <v>294.7</v>
      </c>
      <c r="O15" s="438">
        <v>31.6</v>
      </c>
      <c r="P15" s="438">
        <v>186.4</v>
      </c>
      <c r="Q15" s="438">
        <v>71</v>
      </c>
      <c r="R15" s="439">
        <v>5.7</v>
      </c>
      <c r="S15" s="440">
        <f t="shared" si="1"/>
        <v>294.7</v>
      </c>
      <c r="T15" s="438">
        <v>31.6</v>
      </c>
      <c r="U15" s="438">
        <v>186.4</v>
      </c>
      <c r="V15" s="438">
        <v>71</v>
      </c>
      <c r="W15" s="439">
        <v>5.7</v>
      </c>
      <c r="X15" s="440">
        <f t="shared" si="2"/>
        <v>294.7</v>
      </c>
      <c r="Y15" s="438">
        <v>31.6</v>
      </c>
      <c r="Z15" s="438">
        <v>186.4</v>
      </c>
      <c r="AA15" s="438">
        <v>71</v>
      </c>
      <c r="AB15" s="439">
        <v>5.7</v>
      </c>
      <c r="AC15" s="440">
        <f t="shared" si="3"/>
        <v>294.7</v>
      </c>
      <c r="AD15" s="438">
        <v>31.6</v>
      </c>
      <c r="AE15" s="438">
        <v>186.4</v>
      </c>
      <c r="AF15" s="438">
        <v>71</v>
      </c>
      <c r="AG15" s="439">
        <v>5.7</v>
      </c>
      <c r="AH15" s="443">
        <f t="shared" si="4"/>
        <v>294.7</v>
      </c>
      <c r="AI15" s="438">
        <v>31.6</v>
      </c>
      <c r="AJ15" s="438">
        <v>186.4</v>
      </c>
      <c r="AK15" s="438">
        <v>71</v>
      </c>
      <c r="AL15" s="439">
        <v>5.7</v>
      </c>
      <c r="AM15" s="443">
        <f t="shared" si="5"/>
        <v>294.7</v>
      </c>
      <c r="AN15" s="438">
        <v>31.6</v>
      </c>
      <c r="AO15" s="438">
        <v>186.4</v>
      </c>
      <c r="AP15" s="438">
        <v>71</v>
      </c>
      <c r="AQ15" s="439">
        <v>5.7</v>
      </c>
      <c r="AR15" s="443">
        <f t="shared" si="6"/>
        <v>294.7</v>
      </c>
      <c r="AS15" s="438">
        <v>31.6</v>
      </c>
      <c r="AT15" s="438">
        <v>186.4</v>
      </c>
      <c r="AU15" s="438">
        <v>71</v>
      </c>
      <c r="AV15" s="439">
        <v>5.7</v>
      </c>
      <c r="AW15" s="443">
        <f t="shared" si="7"/>
        <v>294.7</v>
      </c>
      <c r="AX15" s="438">
        <v>31.6</v>
      </c>
      <c r="AY15" s="438">
        <v>186.4</v>
      </c>
      <c r="AZ15" s="438">
        <v>71</v>
      </c>
      <c r="BA15" s="439">
        <v>5.7</v>
      </c>
      <c r="BB15" s="443">
        <f t="shared" si="8"/>
        <v>294.7</v>
      </c>
      <c r="BC15" s="438">
        <v>31.6</v>
      </c>
      <c r="BD15" s="438">
        <v>186.4</v>
      </c>
      <c r="BE15" s="438">
        <v>71</v>
      </c>
      <c r="BF15" s="439">
        <v>5.7</v>
      </c>
    </row>
    <row r="16" spans="1:58" s="135" customFormat="1" ht="25.5" customHeight="1">
      <c r="B16" s="463"/>
      <c r="C16" s="436" t="s">
        <v>588</v>
      </c>
      <c r="D16" s="437">
        <v>101.8</v>
      </c>
      <c r="E16" s="438">
        <v>54.4</v>
      </c>
      <c r="F16" s="438">
        <v>24.4</v>
      </c>
      <c r="G16" s="438">
        <v>16</v>
      </c>
      <c r="H16" s="439">
        <v>7</v>
      </c>
      <c r="I16" s="440">
        <v>101.8</v>
      </c>
      <c r="J16" s="438">
        <v>54.4</v>
      </c>
      <c r="K16" s="438">
        <v>24.4</v>
      </c>
      <c r="L16" s="438">
        <v>16</v>
      </c>
      <c r="M16" s="439">
        <v>7</v>
      </c>
      <c r="N16" s="440">
        <f t="shared" si="0"/>
        <v>101.8</v>
      </c>
      <c r="O16" s="438">
        <v>54.4</v>
      </c>
      <c r="P16" s="438">
        <v>24.4</v>
      </c>
      <c r="Q16" s="438">
        <v>16</v>
      </c>
      <c r="R16" s="439">
        <v>7</v>
      </c>
      <c r="S16" s="440">
        <f t="shared" si="1"/>
        <v>101.8</v>
      </c>
      <c r="T16" s="438">
        <v>54.4</v>
      </c>
      <c r="U16" s="438">
        <v>24.4</v>
      </c>
      <c r="V16" s="438">
        <v>16</v>
      </c>
      <c r="W16" s="439">
        <v>7</v>
      </c>
      <c r="X16" s="440">
        <f t="shared" si="2"/>
        <v>101.8</v>
      </c>
      <c r="Y16" s="438">
        <v>54.4</v>
      </c>
      <c r="Z16" s="438">
        <v>24.4</v>
      </c>
      <c r="AA16" s="438">
        <v>16</v>
      </c>
      <c r="AB16" s="439">
        <v>7</v>
      </c>
      <c r="AC16" s="440">
        <f t="shared" si="3"/>
        <v>101.8</v>
      </c>
      <c r="AD16" s="438">
        <v>54.4</v>
      </c>
      <c r="AE16" s="438">
        <v>24.4</v>
      </c>
      <c r="AF16" s="438">
        <v>16</v>
      </c>
      <c r="AG16" s="439">
        <v>7</v>
      </c>
      <c r="AH16" s="443">
        <f t="shared" si="4"/>
        <v>101.8</v>
      </c>
      <c r="AI16" s="438">
        <v>54.4</v>
      </c>
      <c r="AJ16" s="438">
        <v>24.4</v>
      </c>
      <c r="AK16" s="438">
        <v>16</v>
      </c>
      <c r="AL16" s="439">
        <v>7</v>
      </c>
      <c r="AM16" s="443">
        <f t="shared" si="5"/>
        <v>101.8</v>
      </c>
      <c r="AN16" s="438">
        <v>54.4</v>
      </c>
      <c r="AO16" s="438">
        <v>24.4</v>
      </c>
      <c r="AP16" s="438">
        <v>16</v>
      </c>
      <c r="AQ16" s="439">
        <v>7</v>
      </c>
      <c r="AR16" s="443">
        <f t="shared" si="6"/>
        <v>101.8</v>
      </c>
      <c r="AS16" s="438">
        <v>54.4</v>
      </c>
      <c r="AT16" s="438">
        <v>24.4</v>
      </c>
      <c r="AU16" s="438">
        <v>16</v>
      </c>
      <c r="AV16" s="439">
        <v>7</v>
      </c>
      <c r="AW16" s="443">
        <f t="shared" si="7"/>
        <v>101.8</v>
      </c>
      <c r="AX16" s="438">
        <v>54.4</v>
      </c>
      <c r="AY16" s="438">
        <v>24.4</v>
      </c>
      <c r="AZ16" s="438">
        <v>16</v>
      </c>
      <c r="BA16" s="439">
        <v>7</v>
      </c>
      <c r="BB16" s="443">
        <f t="shared" si="8"/>
        <v>101.8</v>
      </c>
      <c r="BC16" s="438">
        <v>54.4</v>
      </c>
      <c r="BD16" s="438">
        <v>24.4</v>
      </c>
      <c r="BE16" s="438">
        <v>16</v>
      </c>
      <c r="BF16" s="439">
        <v>7</v>
      </c>
    </row>
    <row r="17" spans="2:58" s="135" customFormat="1" ht="25.5" customHeight="1">
      <c r="B17" s="464"/>
      <c r="C17" s="444" t="s">
        <v>589</v>
      </c>
      <c r="D17" s="445">
        <v>535</v>
      </c>
      <c r="E17" s="446">
        <v>513</v>
      </c>
      <c r="F17" s="446"/>
      <c r="G17" s="446"/>
      <c r="H17" s="447">
        <v>22</v>
      </c>
      <c r="I17" s="448">
        <v>535</v>
      </c>
      <c r="J17" s="446">
        <v>513</v>
      </c>
      <c r="K17" s="446"/>
      <c r="L17" s="446"/>
      <c r="M17" s="447">
        <v>22</v>
      </c>
      <c r="N17" s="448">
        <f t="shared" si="0"/>
        <v>535</v>
      </c>
      <c r="O17" s="446">
        <v>513</v>
      </c>
      <c r="P17" s="446"/>
      <c r="Q17" s="446"/>
      <c r="R17" s="447">
        <v>22</v>
      </c>
      <c r="S17" s="448">
        <f t="shared" si="1"/>
        <v>535</v>
      </c>
      <c r="T17" s="446">
        <v>513</v>
      </c>
      <c r="U17" s="441">
        <v>0</v>
      </c>
      <c r="V17" s="449">
        <v>0</v>
      </c>
      <c r="W17" s="450">
        <v>22</v>
      </c>
      <c r="X17" s="448">
        <f t="shared" si="2"/>
        <v>535</v>
      </c>
      <c r="Y17" s="446">
        <v>513</v>
      </c>
      <c r="Z17" s="441">
        <v>0</v>
      </c>
      <c r="AA17" s="449">
        <v>0</v>
      </c>
      <c r="AB17" s="450">
        <v>22</v>
      </c>
      <c r="AC17" s="448">
        <f t="shared" si="3"/>
        <v>535</v>
      </c>
      <c r="AD17" s="446">
        <v>513</v>
      </c>
      <c r="AE17" s="441"/>
      <c r="AF17" s="449"/>
      <c r="AG17" s="450">
        <v>22</v>
      </c>
      <c r="AH17" s="451">
        <f t="shared" si="4"/>
        <v>535</v>
      </c>
      <c r="AI17" s="446">
        <v>513</v>
      </c>
      <c r="AJ17" s="441"/>
      <c r="AK17" s="449"/>
      <c r="AL17" s="450">
        <v>22</v>
      </c>
      <c r="AM17" s="451">
        <f t="shared" si="5"/>
        <v>535</v>
      </c>
      <c r="AN17" s="446">
        <v>513</v>
      </c>
      <c r="AO17" s="441"/>
      <c r="AP17" s="449"/>
      <c r="AQ17" s="450">
        <v>22</v>
      </c>
      <c r="AR17" s="451">
        <f t="shared" si="6"/>
        <v>535</v>
      </c>
      <c r="AS17" s="446">
        <v>513</v>
      </c>
      <c r="AT17" s="441"/>
      <c r="AU17" s="449"/>
      <c r="AV17" s="450">
        <v>22</v>
      </c>
      <c r="AW17" s="451">
        <f t="shared" si="7"/>
        <v>535</v>
      </c>
      <c r="AX17" s="446">
        <v>513</v>
      </c>
      <c r="AY17" s="441"/>
      <c r="AZ17" s="449"/>
      <c r="BA17" s="450">
        <v>22</v>
      </c>
      <c r="BB17" s="451">
        <f t="shared" si="8"/>
        <v>535</v>
      </c>
      <c r="BC17" s="446">
        <v>513</v>
      </c>
      <c r="BD17" s="441"/>
      <c r="BE17" s="449"/>
      <c r="BF17" s="450">
        <v>22</v>
      </c>
    </row>
    <row r="18" spans="2:58" s="135" customFormat="1" ht="28.5" customHeight="1">
      <c r="B18" s="458" t="s">
        <v>590</v>
      </c>
      <c r="C18" s="458"/>
      <c r="D18" s="452">
        <v>94687</v>
      </c>
      <c r="E18" s="453">
        <v>23718</v>
      </c>
      <c r="F18" s="453">
        <v>32834</v>
      </c>
      <c r="G18" s="453">
        <v>24613</v>
      </c>
      <c r="H18" s="454">
        <v>13522</v>
      </c>
      <c r="I18" s="455">
        <v>94849</v>
      </c>
      <c r="J18" s="453">
        <v>23622</v>
      </c>
      <c r="K18" s="453">
        <v>32935</v>
      </c>
      <c r="L18" s="453">
        <v>24800</v>
      </c>
      <c r="M18" s="454">
        <v>13492</v>
      </c>
      <c r="N18" s="456">
        <f>SUM(O18:R18)</f>
        <v>94720</v>
      </c>
      <c r="O18" s="453">
        <v>23321</v>
      </c>
      <c r="P18" s="453">
        <v>32948</v>
      </c>
      <c r="Q18" s="453">
        <v>25016</v>
      </c>
      <c r="R18" s="454">
        <v>13435</v>
      </c>
      <c r="S18" s="456">
        <f>SUM(T18:W18)</f>
        <v>94566</v>
      </c>
      <c r="T18" s="453">
        <v>23159</v>
      </c>
      <c r="U18" s="453">
        <v>32902</v>
      </c>
      <c r="V18" s="453">
        <v>25087</v>
      </c>
      <c r="W18" s="454">
        <v>13418</v>
      </c>
      <c r="X18" s="456">
        <f>SUM(Y18:AB18)</f>
        <v>94250</v>
      </c>
      <c r="Y18" s="453">
        <v>22999</v>
      </c>
      <c r="Z18" s="453">
        <v>32832</v>
      </c>
      <c r="AA18" s="453">
        <v>25029</v>
      </c>
      <c r="AB18" s="454">
        <v>13390</v>
      </c>
      <c r="AC18" s="456">
        <f>SUM(AD18:AG18)</f>
        <v>93990</v>
      </c>
      <c r="AD18" s="453">
        <v>22794</v>
      </c>
      <c r="AE18" s="453">
        <v>32758</v>
      </c>
      <c r="AF18" s="453">
        <v>25050</v>
      </c>
      <c r="AG18" s="454">
        <v>13388</v>
      </c>
      <c r="AH18" s="457">
        <f>SUM(AI18:AL18)</f>
        <v>93925</v>
      </c>
      <c r="AI18" s="453">
        <v>22636</v>
      </c>
      <c r="AJ18" s="453">
        <v>32765</v>
      </c>
      <c r="AK18" s="453">
        <v>25198</v>
      </c>
      <c r="AL18" s="454">
        <v>13326</v>
      </c>
      <c r="AM18" s="457">
        <f>SUM(AN18:AQ18)</f>
        <v>93611</v>
      </c>
      <c r="AN18" s="453">
        <v>22454</v>
      </c>
      <c r="AO18" s="453">
        <v>32674</v>
      </c>
      <c r="AP18" s="453">
        <v>25152</v>
      </c>
      <c r="AQ18" s="454">
        <v>13331</v>
      </c>
      <c r="AR18" s="457">
        <f>SUM(AS18:AV18)</f>
        <v>93432</v>
      </c>
      <c r="AS18" s="453">
        <v>22280</v>
      </c>
      <c r="AT18" s="453">
        <v>32646</v>
      </c>
      <c r="AU18" s="453">
        <v>25151</v>
      </c>
      <c r="AV18" s="454">
        <v>13355</v>
      </c>
      <c r="AW18" s="457">
        <f>SUM(AX18:BA18)</f>
        <v>92723</v>
      </c>
      <c r="AX18" s="453">
        <v>21928</v>
      </c>
      <c r="AY18" s="453">
        <v>32357</v>
      </c>
      <c r="AZ18" s="453">
        <v>25115</v>
      </c>
      <c r="BA18" s="454">
        <v>13323</v>
      </c>
      <c r="BB18" s="457">
        <f>SUM(BC18:BF18)</f>
        <v>92394</v>
      </c>
      <c r="BC18" s="453">
        <v>21815</v>
      </c>
      <c r="BD18" s="453">
        <v>32070</v>
      </c>
      <c r="BE18" s="453">
        <v>25190</v>
      </c>
      <c r="BF18" s="454">
        <v>13319</v>
      </c>
    </row>
    <row r="19" spans="2:58" s="135" customFormat="1" ht="28.5" customHeight="1">
      <c r="B19" s="458" t="s">
        <v>591</v>
      </c>
      <c r="C19" s="458"/>
      <c r="D19" s="452">
        <v>39713</v>
      </c>
      <c r="E19" s="453">
        <v>13838</v>
      </c>
      <c r="F19" s="453">
        <v>13095</v>
      </c>
      <c r="G19" s="453">
        <v>9569</v>
      </c>
      <c r="H19" s="454">
        <v>3211</v>
      </c>
      <c r="I19" s="455">
        <v>39692</v>
      </c>
      <c r="J19" s="453">
        <v>13753</v>
      </c>
      <c r="K19" s="453">
        <v>13111</v>
      </c>
      <c r="L19" s="453">
        <v>9661</v>
      </c>
      <c r="M19" s="454">
        <v>3167</v>
      </c>
      <c r="N19" s="456">
        <f>SUM(O19:R19)</f>
        <v>39504</v>
      </c>
      <c r="O19" s="453">
        <v>13551</v>
      </c>
      <c r="P19" s="453">
        <v>13101</v>
      </c>
      <c r="Q19" s="453">
        <v>9778</v>
      </c>
      <c r="R19" s="454">
        <v>3074</v>
      </c>
      <c r="S19" s="456">
        <f>SUM(T19:W19)</f>
        <v>39226</v>
      </c>
      <c r="T19" s="453">
        <v>13482</v>
      </c>
      <c r="U19" s="453">
        <v>13027</v>
      </c>
      <c r="V19" s="453">
        <v>9645</v>
      </c>
      <c r="W19" s="454">
        <v>3072</v>
      </c>
      <c r="X19" s="456">
        <f>SUM(Y19:AB19)</f>
        <v>38951</v>
      </c>
      <c r="Y19" s="453">
        <v>13361</v>
      </c>
      <c r="Z19" s="453">
        <v>12961</v>
      </c>
      <c r="AA19" s="453">
        <v>9554</v>
      </c>
      <c r="AB19" s="454">
        <v>3075</v>
      </c>
      <c r="AC19" s="456">
        <f>SUM(AD19:AG19)</f>
        <v>38857</v>
      </c>
      <c r="AD19" s="453">
        <v>13256</v>
      </c>
      <c r="AE19" s="453">
        <v>12946</v>
      </c>
      <c r="AF19" s="453">
        <v>9553</v>
      </c>
      <c r="AG19" s="454">
        <v>3102</v>
      </c>
      <c r="AH19" s="457">
        <f>SUM(AI19:AL19)</f>
        <v>38713</v>
      </c>
      <c r="AI19" s="453">
        <v>13171</v>
      </c>
      <c r="AJ19" s="453">
        <v>12916</v>
      </c>
      <c r="AK19" s="453">
        <v>9571</v>
      </c>
      <c r="AL19" s="454">
        <v>3055</v>
      </c>
      <c r="AM19" s="457">
        <f>SUM(AN19:AQ19)</f>
        <v>38550</v>
      </c>
      <c r="AN19" s="453">
        <v>13111</v>
      </c>
      <c r="AO19" s="453">
        <v>12878</v>
      </c>
      <c r="AP19" s="453">
        <v>9507</v>
      </c>
      <c r="AQ19" s="454">
        <v>3054</v>
      </c>
      <c r="AR19" s="457">
        <f>SUM(AS19:AV19)</f>
        <v>38320</v>
      </c>
      <c r="AS19" s="453">
        <v>13013</v>
      </c>
      <c r="AT19" s="453">
        <v>12855</v>
      </c>
      <c r="AU19" s="453">
        <v>9437</v>
      </c>
      <c r="AV19" s="454">
        <v>3015</v>
      </c>
      <c r="AW19" s="457">
        <f>SUM(AX19:BA19)</f>
        <v>37954</v>
      </c>
      <c r="AX19" s="453">
        <v>12785</v>
      </c>
      <c r="AY19" s="453">
        <v>12713</v>
      </c>
      <c r="AZ19" s="453">
        <v>9435</v>
      </c>
      <c r="BA19" s="454">
        <v>3021</v>
      </c>
      <c r="BB19" s="457">
        <f>SUM(BC19:BF19)</f>
        <v>37889</v>
      </c>
      <c r="BC19" s="453">
        <v>12731</v>
      </c>
      <c r="BD19" s="453">
        <v>12598</v>
      </c>
      <c r="BE19" s="453">
        <v>9518</v>
      </c>
      <c r="BF19" s="454">
        <v>3042</v>
      </c>
    </row>
    <row r="20" spans="2:58" s="135" customFormat="1" ht="28.5" customHeight="1">
      <c r="B20" s="458" t="s">
        <v>592</v>
      </c>
      <c r="C20" s="458"/>
      <c r="D20" s="452">
        <v>95209</v>
      </c>
      <c r="E20" s="453">
        <v>23718</v>
      </c>
      <c r="F20" s="453">
        <v>33356</v>
      </c>
      <c r="G20" s="453">
        <v>24613</v>
      </c>
      <c r="H20" s="454">
        <v>13522</v>
      </c>
      <c r="I20" s="455">
        <v>95341</v>
      </c>
      <c r="J20" s="453">
        <v>23622</v>
      </c>
      <c r="K20" s="453">
        <v>33427</v>
      </c>
      <c r="L20" s="453">
        <v>24800</v>
      </c>
      <c r="M20" s="454">
        <v>13492</v>
      </c>
      <c r="N20" s="456">
        <f>SUM(O20:R20)</f>
        <v>95184</v>
      </c>
      <c r="O20" s="453">
        <v>23321</v>
      </c>
      <c r="P20" s="453">
        <v>33412</v>
      </c>
      <c r="Q20" s="453">
        <v>25016</v>
      </c>
      <c r="R20" s="454">
        <v>13435</v>
      </c>
      <c r="S20" s="456">
        <f>SUM(T20:W20)</f>
        <v>95023</v>
      </c>
      <c r="T20" s="453">
        <v>23159</v>
      </c>
      <c r="U20" s="453">
        <v>33359</v>
      </c>
      <c r="V20" s="453">
        <v>25087</v>
      </c>
      <c r="W20" s="454">
        <v>13418</v>
      </c>
      <c r="X20" s="456">
        <f>SUM(Y20:AB20)</f>
        <v>94699</v>
      </c>
      <c r="Y20" s="453">
        <v>22999</v>
      </c>
      <c r="Z20" s="453">
        <v>33281</v>
      </c>
      <c r="AA20" s="453">
        <v>25029</v>
      </c>
      <c r="AB20" s="454">
        <v>13390</v>
      </c>
      <c r="AC20" s="456">
        <f>SUM(AD20:AG20)</f>
        <v>94416</v>
      </c>
      <c r="AD20" s="453">
        <v>22794</v>
      </c>
      <c r="AE20" s="453">
        <v>33184</v>
      </c>
      <c r="AF20" s="453">
        <v>25050</v>
      </c>
      <c r="AG20" s="454">
        <v>13388</v>
      </c>
      <c r="AH20" s="457">
        <f>SUM(AI20:AL20)</f>
        <v>94348</v>
      </c>
      <c r="AI20" s="453">
        <v>22636</v>
      </c>
      <c r="AJ20" s="453">
        <v>33188</v>
      </c>
      <c r="AK20" s="453">
        <v>25198</v>
      </c>
      <c r="AL20" s="454">
        <v>13326</v>
      </c>
      <c r="AM20" s="457">
        <f>SUM(AN20:AQ20)</f>
        <v>94010</v>
      </c>
      <c r="AN20" s="453">
        <v>22454</v>
      </c>
      <c r="AO20" s="453">
        <v>33073</v>
      </c>
      <c r="AP20" s="453">
        <v>25152</v>
      </c>
      <c r="AQ20" s="454">
        <v>13331</v>
      </c>
      <c r="AR20" s="457">
        <f>SUM(AS20:AV20)</f>
        <v>93818</v>
      </c>
      <c r="AS20" s="453">
        <v>22280</v>
      </c>
      <c r="AT20" s="453">
        <v>33032</v>
      </c>
      <c r="AU20" s="453">
        <v>25151</v>
      </c>
      <c r="AV20" s="454">
        <v>13355</v>
      </c>
      <c r="AW20" s="457">
        <f>SUM(AX20:BA20)</f>
        <v>93099</v>
      </c>
      <c r="AX20" s="453">
        <v>21928</v>
      </c>
      <c r="AY20" s="453">
        <v>32733</v>
      </c>
      <c r="AZ20" s="453">
        <v>25115</v>
      </c>
      <c r="BA20" s="454">
        <v>13323</v>
      </c>
      <c r="BB20" s="457">
        <f>SUM(BC20:BF20)</f>
        <v>92761</v>
      </c>
      <c r="BC20" s="453">
        <v>21815</v>
      </c>
      <c r="BD20" s="453">
        <v>32437</v>
      </c>
      <c r="BE20" s="453">
        <v>25190</v>
      </c>
      <c r="BF20" s="454">
        <v>13319</v>
      </c>
    </row>
    <row r="21" spans="2:58" ht="15" customHeight="1"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R21" s="326" t="s">
        <v>129</v>
      </c>
      <c r="W21" s="326"/>
      <c r="AB21" s="326"/>
      <c r="AG21" s="326" t="s">
        <v>129</v>
      </c>
      <c r="AL21" s="326" t="s">
        <v>129</v>
      </c>
      <c r="AQ21" s="326"/>
      <c r="BA21" s="326"/>
      <c r="BF21" s="326" t="s">
        <v>129</v>
      </c>
    </row>
  </sheetData>
  <mergeCells count="15">
    <mergeCell ref="AW3:BA3"/>
    <mergeCell ref="BB3:BF3"/>
    <mergeCell ref="B5:C5"/>
    <mergeCell ref="B6:B17"/>
    <mergeCell ref="B3:C4"/>
    <mergeCell ref="N3:R3"/>
    <mergeCell ref="S3:W3"/>
    <mergeCell ref="X3:AB3"/>
    <mergeCell ref="AC3:AG3"/>
    <mergeCell ref="AH3:AL3"/>
    <mergeCell ref="B18:C18"/>
    <mergeCell ref="B19:C19"/>
    <mergeCell ref="B20:C20"/>
    <mergeCell ref="AM3:AQ3"/>
    <mergeCell ref="AR3:AV3"/>
  </mergeCells>
  <phoneticPr fontId="1"/>
  <pageMargins left="0.59055118110236227" right="0.39370078740157483" top="0.78740157480314965" bottom="0.78740157480314965" header="0.39370078740157483" footer="0.39370078740157483"/>
  <pageSetup paperSize="9" scale="91" orientation="portrait" r:id="rId1"/>
  <headerFooter alignWithMargins="0">
    <oddHeader>&amp;R19.都市計画</oddHeader>
    <oddFooter>&amp;C-131-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workbookViewId="0">
      <selection activeCell="B1" sqref="B1"/>
    </sheetView>
  </sheetViews>
  <sheetFormatPr defaultRowHeight="11.25"/>
  <cols>
    <col min="1" max="1" width="3.625" style="129" customWidth="1"/>
    <col min="2" max="2" width="2.625" style="129" customWidth="1"/>
    <col min="3" max="3" width="12.375" style="129" customWidth="1"/>
    <col min="4" max="6" width="7.125" style="129" customWidth="1"/>
    <col min="7" max="9" width="8.625" style="129" customWidth="1"/>
    <col min="10" max="11" width="8.625" style="327" customWidth="1"/>
    <col min="12" max="12" width="8.625" style="328" customWidth="1"/>
    <col min="13" max="256" width="9" style="129"/>
    <col min="257" max="257" width="3.625" style="129" customWidth="1"/>
    <col min="258" max="258" width="2.625" style="129" customWidth="1"/>
    <col min="259" max="259" width="12.375" style="129" customWidth="1"/>
    <col min="260" max="262" width="7.125" style="129" customWidth="1"/>
    <col min="263" max="268" width="8.625" style="129" customWidth="1"/>
    <col min="269" max="512" width="9" style="129"/>
    <col min="513" max="513" width="3.625" style="129" customWidth="1"/>
    <col min="514" max="514" width="2.625" style="129" customWidth="1"/>
    <col min="515" max="515" width="12.375" style="129" customWidth="1"/>
    <col min="516" max="518" width="7.125" style="129" customWidth="1"/>
    <col min="519" max="524" width="8.625" style="129" customWidth="1"/>
    <col min="525" max="768" width="9" style="129"/>
    <col min="769" max="769" width="3.625" style="129" customWidth="1"/>
    <col min="770" max="770" width="2.625" style="129" customWidth="1"/>
    <col min="771" max="771" width="12.375" style="129" customWidth="1"/>
    <col min="772" max="774" width="7.125" style="129" customWidth="1"/>
    <col min="775" max="780" width="8.625" style="129" customWidth="1"/>
    <col min="781" max="1024" width="9" style="129"/>
    <col min="1025" max="1025" width="3.625" style="129" customWidth="1"/>
    <col min="1026" max="1026" width="2.625" style="129" customWidth="1"/>
    <col min="1027" max="1027" width="12.375" style="129" customWidth="1"/>
    <col min="1028" max="1030" width="7.125" style="129" customWidth="1"/>
    <col min="1031" max="1036" width="8.625" style="129" customWidth="1"/>
    <col min="1037" max="1280" width="9" style="129"/>
    <col min="1281" max="1281" width="3.625" style="129" customWidth="1"/>
    <col min="1282" max="1282" width="2.625" style="129" customWidth="1"/>
    <col min="1283" max="1283" width="12.375" style="129" customWidth="1"/>
    <col min="1284" max="1286" width="7.125" style="129" customWidth="1"/>
    <col min="1287" max="1292" width="8.625" style="129" customWidth="1"/>
    <col min="1293" max="1536" width="9" style="129"/>
    <col min="1537" max="1537" width="3.625" style="129" customWidth="1"/>
    <col min="1538" max="1538" width="2.625" style="129" customWidth="1"/>
    <col min="1539" max="1539" width="12.375" style="129" customWidth="1"/>
    <col min="1540" max="1542" width="7.125" style="129" customWidth="1"/>
    <col min="1543" max="1548" width="8.625" style="129" customWidth="1"/>
    <col min="1549" max="1792" width="9" style="129"/>
    <col min="1793" max="1793" width="3.625" style="129" customWidth="1"/>
    <col min="1794" max="1794" width="2.625" style="129" customWidth="1"/>
    <col min="1795" max="1795" width="12.375" style="129" customWidth="1"/>
    <col min="1796" max="1798" width="7.125" style="129" customWidth="1"/>
    <col min="1799" max="1804" width="8.625" style="129" customWidth="1"/>
    <col min="1805" max="2048" width="9" style="129"/>
    <col min="2049" max="2049" width="3.625" style="129" customWidth="1"/>
    <col min="2050" max="2050" width="2.625" style="129" customWidth="1"/>
    <col min="2051" max="2051" width="12.375" style="129" customWidth="1"/>
    <col min="2052" max="2054" width="7.125" style="129" customWidth="1"/>
    <col min="2055" max="2060" width="8.625" style="129" customWidth="1"/>
    <col min="2061" max="2304" width="9" style="129"/>
    <col min="2305" max="2305" width="3.625" style="129" customWidth="1"/>
    <col min="2306" max="2306" width="2.625" style="129" customWidth="1"/>
    <col min="2307" max="2307" width="12.375" style="129" customWidth="1"/>
    <col min="2308" max="2310" width="7.125" style="129" customWidth="1"/>
    <col min="2311" max="2316" width="8.625" style="129" customWidth="1"/>
    <col min="2317" max="2560" width="9" style="129"/>
    <col min="2561" max="2561" width="3.625" style="129" customWidth="1"/>
    <col min="2562" max="2562" width="2.625" style="129" customWidth="1"/>
    <col min="2563" max="2563" width="12.375" style="129" customWidth="1"/>
    <col min="2564" max="2566" width="7.125" style="129" customWidth="1"/>
    <col min="2567" max="2572" width="8.625" style="129" customWidth="1"/>
    <col min="2573" max="2816" width="9" style="129"/>
    <col min="2817" max="2817" width="3.625" style="129" customWidth="1"/>
    <col min="2818" max="2818" width="2.625" style="129" customWidth="1"/>
    <col min="2819" max="2819" width="12.375" style="129" customWidth="1"/>
    <col min="2820" max="2822" width="7.125" style="129" customWidth="1"/>
    <col min="2823" max="2828" width="8.625" style="129" customWidth="1"/>
    <col min="2829" max="3072" width="9" style="129"/>
    <col min="3073" max="3073" width="3.625" style="129" customWidth="1"/>
    <col min="3074" max="3074" width="2.625" style="129" customWidth="1"/>
    <col min="3075" max="3075" width="12.375" style="129" customWidth="1"/>
    <col min="3076" max="3078" width="7.125" style="129" customWidth="1"/>
    <col min="3079" max="3084" width="8.625" style="129" customWidth="1"/>
    <col min="3085" max="3328" width="9" style="129"/>
    <col min="3329" max="3329" width="3.625" style="129" customWidth="1"/>
    <col min="3330" max="3330" width="2.625" style="129" customWidth="1"/>
    <col min="3331" max="3331" width="12.375" style="129" customWidth="1"/>
    <col min="3332" max="3334" width="7.125" style="129" customWidth="1"/>
    <col min="3335" max="3340" width="8.625" style="129" customWidth="1"/>
    <col min="3341" max="3584" width="9" style="129"/>
    <col min="3585" max="3585" width="3.625" style="129" customWidth="1"/>
    <col min="3586" max="3586" width="2.625" style="129" customWidth="1"/>
    <col min="3587" max="3587" width="12.375" style="129" customWidth="1"/>
    <col min="3588" max="3590" width="7.125" style="129" customWidth="1"/>
    <col min="3591" max="3596" width="8.625" style="129" customWidth="1"/>
    <col min="3597" max="3840" width="9" style="129"/>
    <col min="3841" max="3841" width="3.625" style="129" customWidth="1"/>
    <col min="3842" max="3842" width="2.625" style="129" customWidth="1"/>
    <col min="3843" max="3843" width="12.375" style="129" customWidth="1"/>
    <col min="3844" max="3846" width="7.125" style="129" customWidth="1"/>
    <col min="3847" max="3852" width="8.625" style="129" customWidth="1"/>
    <col min="3853" max="4096" width="9" style="129"/>
    <col min="4097" max="4097" width="3.625" style="129" customWidth="1"/>
    <col min="4098" max="4098" width="2.625" style="129" customWidth="1"/>
    <col min="4099" max="4099" width="12.375" style="129" customWidth="1"/>
    <col min="4100" max="4102" width="7.125" style="129" customWidth="1"/>
    <col min="4103" max="4108" width="8.625" style="129" customWidth="1"/>
    <col min="4109" max="4352" width="9" style="129"/>
    <col min="4353" max="4353" width="3.625" style="129" customWidth="1"/>
    <col min="4354" max="4354" width="2.625" style="129" customWidth="1"/>
    <col min="4355" max="4355" width="12.375" style="129" customWidth="1"/>
    <col min="4356" max="4358" width="7.125" style="129" customWidth="1"/>
    <col min="4359" max="4364" width="8.625" style="129" customWidth="1"/>
    <col min="4365" max="4608" width="9" style="129"/>
    <col min="4609" max="4609" width="3.625" style="129" customWidth="1"/>
    <col min="4610" max="4610" width="2.625" style="129" customWidth="1"/>
    <col min="4611" max="4611" width="12.375" style="129" customWidth="1"/>
    <col min="4612" max="4614" width="7.125" style="129" customWidth="1"/>
    <col min="4615" max="4620" width="8.625" style="129" customWidth="1"/>
    <col min="4621" max="4864" width="9" style="129"/>
    <col min="4865" max="4865" width="3.625" style="129" customWidth="1"/>
    <col min="4866" max="4866" width="2.625" style="129" customWidth="1"/>
    <col min="4867" max="4867" width="12.375" style="129" customWidth="1"/>
    <col min="4868" max="4870" width="7.125" style="129" customWidth="1"/>
    <col min="4871" max="4876" width="8.625" style="129" customWidth="1"/>
    <col min="4877" max="5120" width="9" style="129"/>
    <col min="5121" max="5121" width="3.625" style="129" customWidth="1"/>
    <col min="5122" max="5122" width="2.625" style="129" customWidth="1"/>
    <col min="5123" max="5123" width="12.375" style="129" customWidth="1"/>
    <col min="5124" max="5126" width="7.125" style="129" customWidth="1"/>
    <col min="5127" max="5132" width="8.625" style="129" customWidth="1"/>
    <col min="5133" max="5376" width="9" style="129"/>
    <col min="5377" max="5377" width="3.625" style="129" customWidth="1"/>
    <col min="5378" max="5378" width="2.625" style="129" customWidth="1"/>
    <col min="5379" max="5379" width="12.375" style="129" customWidth="1"/>
    <col min="5380" max="5382" width="7.125" style="129" customWidth="1"/>
    <col min="5383" max="5388" width="8.625" style="129" customWidth="1"/>
    <col min="5389" max="5632" width="9" style="129"/>
    <col min="5633" max="5633" width="3.625" style="129" customWidth="1"/>
    <col min="5634" max="5634" width="2.625" style="129" customWidth="1"/>
    <col min="5635" max="5635" width="12.375" style="129" customWidth="1"/>
    <col min="5636" max="5638" width="7.125" style="129" customWidth="1"/>
    <col min="5639" max="5644" width="8.625" style="129" customWidth="1"/>
    <col min="5645" max="5888" width="9" style="129"/>
    <col min="5889" max="5889" width="3.625" style="129" customWidth="1"/>
    <col min="5890" max="5890" width="2.625" style="129" customWidth="1"/>
    <col min="5891" max="5891" width="12.375" style="129" customWidth="1"/>
    <col min="5892" max="5894" width="7.125" style="129" customWidth="1"/>
    <col min="5895" max="5900" width="8.625" style="129" customWidth="1"/>
    <col min="5901" max="6144" width="9" style="129"/>
    <col min="6145" max="6145" width="3.625" style="129" customWidth="1"/>
    <col min="6146" max="6146" width="2.625" style="129" customWidth="1"/>
    <col min="6147" max="6147" width="12.375" style="129" customWidth="1"/>
    <col min="6148" max="6150" width="7.125" style="129" customWidth="1"/>
    <col min="6151" max="6156" width="8.625" style="129" customWidth="1"/>
    <col min="6157" max="6400" width="9" style="129"/>
    <col min="6401" max="6401" width="3.625" style="129" customWidth="1"/>
    <col min="6402" max="6402" width="2.625" style="129" customWidth="1"/>
    <col min="6403" max="6403" width="12.375" style="129" customWidth="1"/>
    <col min="6404" max="6406" width="7.125" style="129" customWidth="1"/>
    <col min="6407" max="6412" width="8.625" style="129" customWidth="1"/>
    <col min="6413" max="6656" width="9" style="129"/>
    <col min="6657" max="6657" width="3.625" style="129" customWidth="1"/>
    <col min="6658" max="6658" width="2.625" style="129" customWidth="1"/>
    <col min="6659" max="6659" width="12.375" style="129" customWidth="1"/>
    <col min="6660" max="6662" width="7.125" style="129" customWidth="1"/>
    <col min="6663" max="6668" width="8.625" style="129" customWidth="1"/>
    <col min="6669" max="6912" width="9" style="129"/>
    <col min="6913" max="6913" width="3.625" style="129" customWidth="1"/>
    <col min="6914" max="6914" width="2.625" style="129" customWidth="1"/>
    <col min="6915" max="6915" width="12.375" style="129" customWidth="1"/>
    <col min="6916" max="6918" width="7.125" style="129" customWidth="1"/>
    <col min="6919" max="6924" width="8.625" style="129" customWidth="1"/>
    <col min="6925" max="7168" width="9" style="129"/>
    <col min="7169" max="7169" width="3.625" style="129" customWidth="1"/>
    <col min="7170" max="7170" width="2.625" style="129" customWidth="1"/>
    <col min="7171" max="7171" width="12.375" style="129" customWidth="1"/>
    <col min="7172" max="7174" width="7.125" style="129" customWidth="1"/>
    <col min="7175" max="7180" width="8.625" style="129" customWidth="1"/>
    <col min="7181" max="7424" width="9" style="129"/>
    <col min="7425" max="7425" width="3.625" style="129" customWidth="1"/>
    <col min="7426" max="7426" width="2.625" style="129" customWidth="1"/>
    <col min="7427" max="7427" width="12.375" style="129" customWidth="1"/>
    <col min="7428" max="7430" width="7.125" style="129" customWidth="1"/>
    <col min="7431" max="7436" width="8.625" style="129" customWidth="1"/>
    <col min="7437" max="7680" width="9" style="129"/>
    <col min="7681" max="7681" width="3.625" style="129" customWidth="1"/>
    <col min="7682" max="7682" width="2.625" style="129" customWidth="1"/>
    <col min="7683" max="7683" width="12.375" style="129" customWidth="1"/>
    <col min="7684" max="7686" width="7.125" style="129" customWidth="1"/>
    <col min="7687" max="7692" width="8.625" style="129" customWidth="1"/>
    <col min="7693" max="7936" width="9" style="129"/>
    <col min="7937" max="7937" width="3.625" style="129" customWidth="1"/>
    <col min="7938" max="7938" width="2.625" style="129" customWidth="1"/>
    <col min="7939" max="7939" width="12.375" style="129" customWidth="1"/>
    <col min="7940" max="7942" width="7.125" style="129" customWidth="1"/>
    <col min="7943" max="7948" width="8.625" style="129" customWidth="1"/>
    <col min="7949" max="8192" width="9" style="129"/>
    <col min="8193" max="8193" width="3.625" style="129" customWidth="1"/>
    <col min="8194" max="8194" width="2.625" style="129" customWidth="1"/>
    <col min="8195" max="8195" width="12.375" style="129" customWidth="1"/>
    <col min="8196" max="8198" width="7.125" style="129" customWidth="1"/>
    <col min="8199" max="8204" width="8.625" style="129" customWidth="1"/>
    <col min="8205" max="8448" width="9" style="129"/>
    <col min="8449" max="8449" width="3.625" style="129" customWidth="1"/>
    <col min="8450" max="8450" width="2.625" style="129" customWidth="1"/>
    <col min="8451" max="8451" width="12.375" style="129" customWidth="1"/>
    <col min="8452" max="8454" width="7.125" style="129" customWidth="1"/>
    <col min="8455" max="8460" width="8.625" style="129" customWidth="1"/>
    <col min="8461" max="8704" width="9" style="129"/>
    <col min="8705" max="8705" width="3.625" style="129" customWidth="1"/>
    <col min="8706" max="8706" width="2.625" style="129" customWidth="1"/>
    <col min="8707" max="8707" width="12.375" style="129" customWidth="1"/>
    <col min="8708" max="8710" width="7.125" style="129" customWidth="1"/>
    <col min="8711" max="8716" width="8.625" style="129" customWidth="1"/>
    <col min="8717" max="8960" width="9" style="129"/>
    <col min="8961" max="8961" width="3.625" style="129" customWidth="1"/>
    <col min="8962" max="8962" width="2.625" style="129" customWidth="1"/>
    <col min="8963" max="8963" width="12.375" style="129" customWidth="1"/>
    <col min="8964" max="8966" width="7.125" style="129" customWidth="1"/>
    <col min="8967" max="8972" width="8.625" style="129" customWidth="1"/>
    <col min="8973" max="9216" width="9" style="129"/>
    <col min="9217" max="9217" width="3.625" style="129" customWidth="1"/>
    <col min="9218" max="9218" width="2.625" style="129" customWidth="1"/>
    <col min="9219" max="9219" width="12.375" style="129" customWidth="1"/>
    <col min="9220" max="9222" width="7.125" style="129" customWidth="1"/>
    <col min="9223" max="9228" width="8.625" style="129" customWidth="1"/>
    <col min="9229" max="9472" width="9" style="129"/>
    <col min="9473" max="9473" width="3.625" style="129" customWidth="1"/>
    <col min="9474" max="9474" width="2.625" style="129" customWidth="1"/>
    <col min="9475" max="9475" width="12.375" style="129" customWidth="1"/>
    <col min="9476" max="9478" width="7.125" style="129" customWidth="1"/>
    <col min="9479" max="9484" width="8.625" style="129" customWidth="1"/>
    <col min="9485" max="9728" width="9" style="129"/>
    <col min="9729" max="9729" width="3.625" style="129" customWidth="1"/>
    <col min="9730" max="9730" width="2.625" style="129" customWidth="1"/>
    <col min="9731" max="9731" width="12.375" style="129" customWidth="1"/>
    <col min="9732" max="9734" width="7.125" style="129" customWidth="1"/>
    <col min="9735" max="9740" width="8.625" style="129" customWidth="1"/>
    <col min="9741" max="9984" width="9" style="129"/>
    <col min="9985" max="9985" width="3.625" style="129" customWidth="1"/>
    <col min="9986" max="9986" width="2.625" style="129" customWidth="1"/>
    <col min="9987" max="9987" width="12.375" style="129" customWidth="1"/>
    <col min="9988" max="9990" width="7.125" style="129" customWidth="1"/>
    <col min="9991" max="9996" width="8.625" style="129" customWidth="1"/>
    <col min="9997" max="10240" width="9" style="129"/>
    <col min="10241" max="10241" width="3.625" style="129" customWidth="1"/>
    <col min="10242" max="10242" width="2.625" style="129" customWidth="1"/>
    <col min="10243" max="10243" width="12.375" style="129" customWidth="1"/>
    <col min="10244" max="10246" width="7.125" style="129" customWidth="1"/>
    <col min="10247" max="10252" width="8.625" style="129" customWidth="1"/>
    <col min="10253" max="10496" width="9" style="129"/>
    <col min="10497" max="10497" width="3.625" style="129" customWidth="1"/>
    <col min="10498" max="10498" width="2.625" style="129" customWidth="1"/>
    <col min="10499" max="10499" width="12.375" style="129" customWidth="1"/>
    <col min="10500" max="10502" width="7.125" style="129" customWidth="1"/>
    <col min="10503" max="10508" width="8.625" style="129" customWidth="1"/>
    <col min="10509" max="10752" width="9" style="129"/>
    <col min="10753" max="10753" width="3.625" style="129" customWidth="1"/>
    <col min="10754" max="10754" width="2.625" style="129" customWidth="1"/>
    <col min="10755" max="10755" width="12.375" style="129" customWidth="1"/>
    <col min="10756" max="10758" width="7.125" style="129" customWidth="1"/>
    <col min="10759" max="10764" width="8.625" style="129" customWidth="1"/>
    <col min="10765" max="11008" width="9" style="129"/>
    <col min="11009" max="11009" width="3.625" style="129" customWidth="1"/>
    <col min="11010" max="11010" width="2.625" style="129" customWidth="1"/>
    <col min="11011" max="11011" width="12.375" style="129" customWidth="1"/>
    <col min="11012" max="11014" width="7.125" style="129" customWidth="1"/>
    <col min="11015" max="11020" width="8.625" style="129" customWidth="1"/>
    <col min="11021" max="11264" width="9" style="129"/>
    <col min="11265" max="11265" width="3.625" style="129" customWidth="1"/>
    <col min="11266" max="11266" width="2.625" style="129" customWidth="1"/>
    <col min="11267" max="11267" width="12.375" style="129" customWidth="1"/>
    <col min="11268" max="11270" width="7.125" style="129" customWidth="1"/>
    <col min="11271" max="11276" width="8.625" style="129" customWidth="1"/>
    <col min="11277" max="11520" width="9" style="129"/>
    <col min="11521" max="11521" width="3.625" style="129" customWidth="1"/>
    <col min="11522" max="11522" width="2.625" style="129" customWidth="1"/>
    <col min="11523" max="11523" width="12.375" style="129" customWidth="1"/>
    <col min="11524" max="11526" width="7.125" style="129" customWidth="1"/>
    <col min="11527" max="11532" width="8.625" style="129" customWidth="1"/>
    <col min="11533" max="11776" width="9" style="129"/>
    <col min="11777" max="11777" width="3.625" style="129" customWidth="1"/>
    <col min="11778" max="11778" width="2.625" style="129" customWidth="1"/>
    <col min="11779" max="11779" width="12.375" style="129" customWidth="1"/>
    <col min="11780" max="11782" width="7.125" style="129" customWidth="1"/>
    <col min="11783" max="11788" width="8.625" style="129" customWidth="1"/>
    <col min="11789" max="12032" width="9" style="129"/>
    <col min="12033" max="12033" width="3.625" style="129" customWidth="1"/>
    <col min="12034" max="12034" width="2.625" style="129" customWidth="1"/>
    <col min="12035" max="12035" width="12.375" style="129" customWidth="1"/>
    <col min="12036" max="12038" width="7.125" style="129" customWidth="1"/>
    <col min="12039" max="12044" width="8.625" style="129" customWidth="1"/>
    <col min="12045" max="12288" width="9" style="129"/>
    <col min="12289" max="12289" width="3.625" style="129" customWidth="1"/>
    <col min="12290" max="12290" width="2.625" style="129" customWidth="1"/>
    <col min="12291" max="12291" width="12.375" style="129" customWidth="1"/>
    <col min="12292" max="12294" width="7.125" style="129" customWidth="1"/>
    <col min="12295" max="12300" width="8.625" style="129" customWidth="1"/>
    <col min="12301" max="12544" width="9" style="129"/>
    <col min="12545" max="12545" width="3.625" style="129" customWidth="1"/>
    <col min="12546" max="12546" width="2.625" style="129" customWidth="1"/>
    <col min="12547" max="12547" width="12.375" style="129" customWidth="1"/>
    <col min="12548" max="12550" width="7.125" style="129" customWidth="1"/>
    <col min="12551" max="12556" width="8.625" style="129" customWidth="1"/>
    <col min="12557" max="12800" width="9" style="129"/>
    <col min="12801" max="12801" width="3.625" style="129" customWidth="1"/>
    <col min="12802" max="12802" width="2.625" style="129" customWidth="1"/>
    <col min="12803" max="12803" width="12.375" style="129" customWidth="1"/>
    <col min="12804" max="12806" width="7.125" style="129" customWidth="1"/>
    <col min="12807" max="12812" width="8.625" style="129" customWidth="1"/>
    <col min="12813" max="13056" width="9" style="129"/>
    <col min="13057" max="13057" width="3.625" style="129" customWidth="1"/>
    <col min="13058" max="13058" width="2.625" style="129" customWidth="1"/>
    <col min="13059" max="13059" width="12.375" style="129" customWidth="1"/>
    <col min="13060" max="13062" width="7.125" style="129" customWidth="1"/>
    <col min="13063" max="13068" width="8.625" style="129" customWidth="1"/>
    <col min="13069" max="13312" width="9" style="129"/>
    <col min="13313" max="13313" width="3.625" style="129" customWidth="1"/>
    <col min="13314" max="13314" width="2.625" style="129" customWidth="1"/>
    <col min="13315" max="13315" width="12.375" style="129" customWidth="1"/>
    <col min="13316" max="13318" width="7.125" style="129" customWidth="1"/>
    <col min="13319" max="13324" width="8.625" style="129" customWidth="1"/>
    <col min="13325" max="13568" width="9" style="129"/>
    <col min="13569" max="13569" width="3.625" style="129" customWidth="1"/>
    <col min="13570" max="13570" width="2.625" style="129" customWidth="1"/>
    <col min="13571" max="13571" width="12.375" style="129" customWidth="1"/>
    <col min="13572" max="13574" width="7.125" style="129" customWidth="1"/>
    <col min="13575" max="13580" width="8.625" style="129" customWidth="1"/>
    <col min="13581" max="13824" width="9" style="129"/>
    <col min="13825" max="13825" width="3.625" style="129" customWidth="1"/>
    <col min="13826" max="13826" width="2.625" style="129" customWidth="1"/>
    <col min="13827" max="13827" width="12.375" style="129" customWidth="1"/>
    <col min="13828" max="13830" width="7.125" style="129" customWidth="1"/>
    <col min="13831" max="13836" width="8.625" style="129" customWidth="1"/>
    <col min="13837" max="14080" width="9" style="129"/>
    <col min="14081" max="14081" width="3.625" style="129" customWidth="1"/>
    <col min="14082" max="14082" width="2.625" style="129" customWidth="1"/>
    <col min="14083" max="14083" width="12.375" style="129" customWidth="1"/>
    <col min="14084" max="14086" width="7.125" style="129" customWidth="1"/>
    <col min="14087" max="14092" width="8.625" style="129" customWidth="1"/>
    <col min="14093" max="14336" width="9" style="129"/>
    <col min="14337" max="14337" width="3.625" style="129" customWidth="1"/>
    <col min="14338" max="14338" width="2.625" style="129" customWidth="1"/>
    <col min="14339" max="14339" width="12.375" style="129" customWidth="1"/>
    <col min="14340" max="14342" width="7.125" style="129" customWidth="1"/>
    <col min="14343" max="14348" width="8.625" style="129" customWidth="1"/>
    <col min="14349" max="14592" width="9" style="129"/>
    <col min="14593" max="14593" width="3.625" style="129" customWidth="1"/>
    <col min="14594" max="14594" width="2.625" style="129" customWidth="1"/>
    <col min="14595" max="14595" width="12.375" style="129" customWidth="1"/>
    <col min="14596" max="14598" width="7.125" style="129" customWidth="1"/>
    <col min="14599" max="14604" width="8.625" style="129" customWidth="1"/>
    <col min="14605" max="14848" width="9" style="129"/>
    <col min="14849" max="14849" width="3.625" style="129" customWidth="1"/>
    <col min="14850" max="14850" width="2.625" style="129" customWidth="1"/>
    <col min="14851" max="14851" width="12.375" style="129" customWidth="1"/>
    <col min="14852" max="14854" width="7.125" style="129" customWidth="1"/>
    <col min="14855" max="14860" width="8.625" style="129" customWidth="1"/>
    <col min="14861" max="15104" width="9" style="129"/>
    <col min="15105" max="15105" width="3.625" style="129" customWidth="1"/>
    <col min="15106" max="15106" width="2.625" style="129" customWidth="1"/>
    <col min="15107" max="15107" width="12.375" style="129" customWidth="1"/>
    <col min="15108" max="15110" width="7.125" style="129" customWidth="1"/>
    <col min="15111" max="15116" width="8.625" style="129" customWidth="1"/>
    <col min="15117" max="15360" width="9" style="129"/>
    <col min="15361" max="15361" width="3.625" style="129" customWidth="1"/>
    <col min="15362" max="15362" width="2.625" style="129" customWidth="1"/>
    <col min="15363" max="15363" width="12.375" style="129" customWidth="1"/>
    <col min="15364" max="15366" width="7.125" style="129" customWidth="1"/>
    <col min="15367" max="15372" width="8.625" style="129" customWidth="1"/>
    <col min="15373" max="15616" width="9" style="129"/>
    <col min="15617" max="15617" width="3.625" style="129" customWidth="1"/>
    <col min="15618" max="15618" width="2.625" style="129" customWidth="1"/>
    <col min="15619" max="15619" width="12.375" style="129" customWidth="1"/>
    <col min="15620" max="15622" width="7.125" style="129" customWidth="1"/>
    <col min="15623" max="15628" width="8.625" style="129" customWidth="1"/>
    <col min="15629" max="15872" width="9" style="129"/>
    <col min="15873" max="15873" width="3.625" style="129" customWidth="1"/>
    <col min="15874" max="15874" width="2.625" style="129" customWidth="1"/>
    <col min="15875" max="15875" width="12.375" style="129" customWidth="1"/>
    <col min="15876" max="15878" width="7.125" style="129" customWidth="1"/>
    <col min="15879" max="15884" width="8.625" style="129" customWidth="1"/>
    <col min="15885" max="16128" width="9" style="129"/>
    <col min="16129" max="16129" width="3.625" style="129" customWidth="1"/>
    <col min="16130" max="16130" width="2.625" style="129" customWidth="1"/>
    <col min="16131" max="16131" width="12.375" style="129" customWidth="1"/>
    <col min="16132" max="16134" width="7.125" style="129" customWidth="1"/>
    <col min="16135" max="16140" width="8.625" style="129" customWidth="1"/>
    <col min="16141" max="16384" width="9" style="129"/>
  </cols>
  <sheetData>
    <row r="1" spans="1:12" ht="30" customHeight="1">
      <c r="A1" s="128" t="s">
        <v>231</v>
      </c>
    </row>
    <row r="2" spans="1:12" ht="18" customHeight="1">
      <c r="B2" s="329" t="s">
        <v>232</v>
      </c>
      <c r="C2" s="330"/>
      <c r="D2" s="330"/>
      <c r="E2" s="330"/>
      <c r="F2" s="330"/>
      <c r="G2" s="330"/>
      <c r="H2" s="331"/>
      <c r="I2" s="331"/>
      <c r="J2" s="332"/>
      <c r="K2" s="332"/>
    </row>
    <row r="3" spans="1:12" ht="18" customHeight="1">
      <c r="A3" s="333">
        <v>1</v>
      </c>
      <c r="B3" s="334" t="s">
        <v>233</v>
      </c>
      <c r="C3" s="331"/>
      <c r="D3" s="331"/>
      <c r="E3" s="331"/>
      <c r="F3" s="331"/>
      <c r="G3" s="331"/>
      <c r="H3" s="331"/>
      <c r="I3" s="331"/>
      <c r="J3" s="335"/>
    </row>
    <row r="4" spans="1:12" s="135" customFormat="1" ht="13.5" customHeight="1">
      <c r="B4" s="459" t="s">
        <v>234</v>
      </c>
      <c r="C4" s="461"/>
      <c r="D4" s="469" t="s">
        <v>235</v>
      </c>
      <c r="E4" s="469" t="s">
        <v>236</v>
      </c>
      <c r="F4" s="472" t="s">
        <v>237</v>
      </c>
      <c r="G4" s="336" t="s">
        <v>238</v>
      </c>
      <c r="H4" s="336" t="s">
        <v>239</v>
      </c>
      <c r="I4" s="336" t="s">
        <v>240</v>
      </c>
      <c r="J4" s="337" t="s">
        <v>241</v>
      </c>
      <c r="K4" s="337" t="s">
        <v>242</v>
      </c>
      <c r="L4" s="338" t="s">
        <v>135</v>
      </c>
    </row>
    <row r="5" spans="1:12" s="135" customFormat="1">
      <c r="B5" s="467"/>
      <c r="C5" s="468"/>
      <c r="D5" s="470"/>
      <c r="E5" s="470"/>
      <c r="F5" s="473"/>
      <c r="G5" s="339" t="s">
        <v>243</v>
      </c>
      <c r="H5" s="339" t="s">
        <v>244</v>
      </c>
      <c r="I5" s="339" t="s">
        <v>244</v>
      </c>
      <c r="J5" s="340" t="s">
        <v>245</v>
      </c>
      <c r="K5" s="340" t="s">
        <v>245</v>
      </c>
      <c r="L5" s="340" t="s">
        <v>246</v>
      </c>
    </row>
    <row r="6" spans="1:12" s="135" customFormat="1">
      <c r="B6" s="465"/>
      <c r="C6" s="466"/>
      <c r="D6" s="471"/>
      <c r="E6" s="471"/>
      <c r="F6" s="474"/>
      <c r="G6" s="341" t="s">
        <v>247</v>
      </c>
      <c r="H6" s="341" t="s">
        <v>247</v>
      </c>
      <c r="I6" s="341" t="s">
        <v>247</v>
      </c>
      <c r="J6" s="342" t="s">
        <v>247</v>
      </c>
      <c r="K6" s="342" t="s">
        <v>247</v>
      </c>
      <c r="L6" s="342" t="s">
        <v>248</v>
      </c>
    </row>
    <row r="7" spans="1:12" s="135" customFormat="1" ht="18" customHeight="1">
      <c r="B7" s="475" t="s">
        <v>249</v>
      </c>
      <c r="C7" s="476"/>
      <c r="D7" s="153"/>
      <c r="E7" s="153"/>
      <c r="F7" s="153"/>
      <c r="G7" s="343">
        <f>SUM(G8:G50)</f>
        <v>99.780000000000015</v>
      </c>
      <c r="H7" s="343">
        <f>SUM(H8:H50)</f>
        <v>55.239999999999995</v>
      </c>
      <c r="I7" s="343">
        <f>SUM(I8:I50)</f>
        <v>25.270000000000003</v>
      </c>
      <c r="J7" s="343">
        <f>SUM(J9:J50)</f>
        <v>0</v>
      </c>
      <c r="K7" s="343">
        <f>SUM(K9:K50)</f>
        <v>10.24</v>
      </c>
      <c r="L7" s="344"/>
    </row>
    <row r="8" spans="1:12" s="135" customFormat="1" ht="15" customHeight="1">
      <c r="B8" s="345"/>
      <c r="C8" s="346" t="s">
        <v>250</v>
      </c>
      <c r="D8" s="142" t="s">
        <v>251</v>
      </c>
      <c r="E8" s="142" t="s">
        <v>112</v>
      </c>
      <c r="F8" s="142"/>
      <c r="G8" s="347">
        <v>3.46</v>
      </c>
      <c r="H8" s="347">
        <v>0.56000000000000005</v>
      </c>
      <c r="I8" s="347">
        <v>2.9</v>
      </c>
      <c r="J8" s="347"/>
      <c r="K8" s="347" t="str">
        <f>IF(M8=0,"",M8)</f>
        <v/>
      </c>
      <c r="L8" s="348">
        <v>10</v>
      </c>
    </row>
    <row r="9" spans="1:12" s="135" customFormat="1" ht="15" customHeight="1">
      <c r="B9" s="349"/>
      <c r="C9" s="350" t="s">
        <v>252</v>
      </c>
      <c r="D9" s="146" t="s">
        <v>253</v>
      </c>
      <c r="E9" s="146" t="s">
        <v>254</v>
      </c>
      <c r="F9" s="146"/>
      <c r="G9" s="351">
        <v>2.6</v>
      </c>
      <c r="H9" s="351">
        <v>2.6</v>
      </c>
      <c r="I9" s="351"/>
      <c r="J9" s="351"/>
      <c r="K9" s="351" t="str">
        <f t="shared" ref="K9:K44" si="0">IF(M9=0,"",M9)</f>
        <v/>
      </c>
      <c r="L9" s="352">
        <v>12</v>
      </c>
    </row>
    <row r="10" spans="1:12" s="135" customFormat="1" ht="15" customHeight="1">
      <c r="B10" s="349"/>
      <c r="C10" s="350" t="s">
        <v>255</v>
      </c>
      <c r="D10" s="146" t="s">
        <v>253</v>
      </c>
      <c r="E10" s="146" t="s">
        <v>256</v>
      </c>
      <c r="F10" s="146"/>
      <c r="G10" s="351">
        <v>0.27</v>
      </c>
      <c r="H10" s="351">
        <v>0.27</v>
      </c>
      <c r="I10" s="351"/>
      <c r="J10" s="351"/>
      <c r="K10" s="351" t="str">
        <f t="shared" si="0"/>
        <v/>
      </c>
      <c r="L10" s="352">
        <v>12</v>
      </c>
    </row>
    <row r="11" spans="1:12" s="135" customFormat="1" ht="15" customHeight="1">
      <c r="B11" s="349"/>
      <c r="C11" s="350" t="s">
        <v>257</v>
      </c>
      <c r="D11" s="146" t="s">
        <v>258</v>
      </c>
      <c r="E11" s="146" t="s">
        <v>256</v>
      </c>
      <c r="F11" s="146"/>
      <c r="G11" s="351">
        <v>0.32</v>
      </c>
      <c r="H11" s="351"/>
      <c r="I11" s="351"/>
      <c r="J11" s="351"/>
      <c r="K11" s="351">
        <v>0.32</v>
      </c>
      <c r="L11" s="352">
        <v>12</v>
      </c>
    </row>
    <row r="12" spans="1:12" s="135" customFormat="1" ht="15" customHeight="1">
      <c r="B12" s="349"/>
      <c r="C12" s="350" t="s">
        <v>259</v>
      </c>
      <c r="D12" s="146" t="s">
        <v>258</v>
      </c>
      <c r="E12" s="146" t="s">
        <v>112</v>
      </c>
      <c r="F12" s="146" t="s">
        <v>260</v>
      </c>
      <c r="G12" s="351">
        <v>0.31</v>
      </c>
      <c r="H12" s="351">
        <v>0.31</v>
      </c>
      <c r="I12" s="351"/>
      <c r="J12" s="351"/>
      <c r="K12" s="351" t="str">
        <f t="shared" si="0"/>
        <v/>
      </c>
      <c r="L12" s="352">
        <v>12</v>
      </c>
    </row>
    <row r="13" spans="1:12" s="135" customFormat="1" ht="15" customHeight="1">
      <c r="B13" s="349"/>
      <c r="C13" s="350" t="s">
        <v>261</v>
      </c>
      <c r="D13" s="146" t="s">
        <v>253</v>
      </c>
      <c r="E13" s="146" t="s">
        <v>256</v>
      </c>
      <c r="F13" s="146" t="s">
        <v>262</v>
      </c>
      <c r="G13" s="351">
        <v>0.44</v>
      </c>
      <c r="H13" s="351">
        <v>0.44</v>
      </c>
      <c r="I13" s="351"/>
      <c r="J13" s="351"/>
      <c r="K13" s="351" t="str">
        <f t="shared" si="0"/>
        <v/>
      </c>
      <c r="L13" s="352">
        <v>12</v>
      </c>
    </row>
    <row r="14" spans="1:12" s="135" customFormat="1" ht="15" customHeight="1">
      <c r="B14" s="349"/>
      <c r="C14" s="350" t="s">
        <v>263</v>
      </c>
      <c r="D14" s="146" t="s">
        <v>264</v>
      </c>
      <c r="E14" s="146" t="s">
        <v>112</v>
      </c>
      <c r="F14" s="146"/>
      <c r="G14" s="351">
        <v>3.76</v>
      </c>
      <c r="H14" s="351">
        <v>1.63</v>
      </c>
      <c r="I14" s="351">
        <v>2.13</v>
      </c>
      <c r="J14" s="351"/>
      <c r="K14" s="351" t="str">
        <f t="shared" si="0"/>
        <v/>
      </c>
      <c r="L14" s="352">
        <v>11</v>
      </c>
    </row>
    <row r="15" spans="1:12" s="135" customFormat="1" ht="15" customHeight="1">
      <c r="B15" s="349"/>
      <c r="C15" s="350" t="s">
        <v>265</v>
      </c>
      <c r="D15" s="146" t="s">
        <v>266</v>
      </c>
      <c r="E15" s="146" t="s">
        <v>112</v>
      </c>
      <c r="F15" s="146"/>
      <c r="G15" s="351">
        <v>3.49</v>
      </c>
      <c r="H15" s="351">
        <v>0.65</v>
      </c>
      <c r="I15" s="351">
        <v>2.84</v>
      </c>
      <c r="J15" s="351"/>
      <c r="K15" s="351" t="str">
        <f t="shared" si="0"/>
        <v/>
      </c>
      <c r="L15" s="352">
        <v>15</v>
      </c>
    </row>
    <row r="16" spans="1:12" s="135" customFormat="1" ht="15" customHeight="1">
      <c r="B16" s="349"/>
      <c r="C16" s="350" t="s">
        <v>267</v>
      </c>
      <c r="D16" s="146" t="s">
        <v>264</v>
      </c>
      <c r="E16" s="146" t="s">
        <v>254</v>
      </c>
      <c r="F16" s="146" t="s">
        <v>260</v>
      </c>
      <c r="G16" s="351">
        <v>0.42</v>
      </c>
      <c r="H16" s="351">
        <v>0.42</v>
      </c>
      <c r="I16" s="351"/>
      <c r="J16" s="351"/>
      <c r="K16" s="351" t="str">
        <f t="shared" si="0"/>
        <v/>
      </c>
      <c r="L16" s="352" t="s">
        <v>268</v>
      </c>
    </row>
    <row r="17" spans="2:12" s="135" customFormat="1" ht="15" customHeight="1">
      <c r="B17" s="349"/>
      <c r="C17" s="350" t="s">
        <v>269</v>
      </c>
      <c r="D17" s="146" t="s">
        <v>258</v>
      </c>
      <c r="E17" s="146" t="s">
        <v>254</v>
      </c>
      <c r="F17" s="146" t="s">
        <v>262</v>
      </c>
      <c r="G17" s="351">
        <v>0.82</v>
      </c>
      <c r="H17" s="351">
        <v>0.82</v>
      </c>
      <c r="I17" s="351"/>
      <c r="J17" s="351"/>
      <c r="K17" s="351" t="str">
        <f t="shared" si="0"/>
        <v/>
      </c>
      <c r="L17" s="352">
        <v>16</v>
      </c>
    </row>
    <row r="18" spans="2:12" s="135" customFormat="1" ht="15" customHeight="1">
      <c r="B18" s="349"/>
      <c r="C18" s="350" t="s">
        <v>270</v>
      </c>
      <c r="D18" s="146" t="s">
        <v>258</v>
      </c>
      <c r="E18" s="146" t="s">
        <v>254</v>
      </c>
      <c r="F18" s="146"/>
      <c r="G18" s="351">
        <v>3.04</v>
      </c>
      <c r="H18" s="351">
        <v>2.63</v>
      </c>
      <c r="I18" s="351">
        <v>0.41</v>
      </c>
      <c r="J18" s="351"/>
      <c r="K18" s="351" t="str">
        <f t="shared" si="0"/>
        <v/>
      </c>
      <c r="L18" s="352">
        <v>16</v>
      </c>
    </row>
    <row r="19" spans="2:12" s="135" customFormat="1" ht="15" customHeight="1">
      <c r="B19" s="349"/>
      <c r="C19" s="350" t="s">
        <v>271</v>
      </c>
      <c r="D19" s="146" t="s">
        <v>258</v>
      </c>
      <c r="E19" s="146" t="s">
        <v>254</v>
      </c>
      <c r="F19" s="146"/>
      <c r="G19" s="351">
        <v>2.04</v>
      </c>
      <c r="H19" s="351">
        <v>1.02</v>
      </c>
      <c r="I19" s="351">
        <v>1.02</v>
      </c>
      <c r="J19" s="351"/>
      <c r="K19" s="351" t="str">
        <f t="shared" si="0"/>
        <v/>
      </c>
      <c r="L19" s="352">
        <v>16</v>
      </c>
    </row>
    <row r="20" spans="2:12" s="135" customFormat="1" ht="15" customHeight="1">
      <c r="B20" s="349"/>
      <c r="C20" s="350" t="s">
        <v>272</v>
      </c>
      <c r="D20" s="146" t="s">
        <v>119</v>
      </c>
      <c r="E20" s="146" t="s">
        <v>254</v>
      </c>
      <c r="F20" s="146"/>
      <c r="G20" s="351">
        <v>4.9400000000000004</v>
      </c>
      <c r="H20" s="351"/>
      <c r="I20" s="351">
        <v>4.9400000000000004</v>
      </c>
      <c r="J20" s="351"/>
      <c r="K20" s="351" t="str">
        <f t="shared" si="0"/>
        <v/>
      </c>
      <c r="L20" s="352">
        <v>28</v>
      </c>
    </row>
    <row r="21" spans="2:12" s="135" customFormat="1" ht="15" customHeight="1">
      <c r="B21" s="349"/>
      <c r="C21" s="350" t="s">
        <v>273</v>
      </c>
      <c r="D21" s="146" t="s">
        <v>274</v>
      </c>
      <c r="E21" s="146" t="s">
        <v>256</v>
      </c>
      <c r="F21" s="146" t="s">
        <v>275</v>
      </c>
      <c r="G21" s="351">
        <v>0.75</v>
      </c>
      <c r="H21" s="351">
        <v>0.75</v>
      </c>
      <c r="I21" s="351"/>
      <c r="J21" s="351"/>
      <c r="K21" s="351" t="str">
        <f t="shared" si="0"/>
        <v/>
      </c>
      <c r="L21" s="352">
        <v>12</v>
      </c>
    </row>
    <row r="22" spans="2:12" s="135" customFormat="1" ht="15" customHeight="1">
      <c r="B22" s="349"/>
      <c r="C22" s="350" t="s">
        <v>276</v>
      </c>
      <c r="D22" s="146" t="s">
        <v>277</v>
      </c>
      <c r="E22" s="146" t="s">
        <v>277</v>
      </c>
      <c r="F22" s="146"/>
      <c r="G22" s="351">
        <v>0.21</v>
      </c>
      <c r="H22" s="351">
        <v>0.21</v>
      </c>
      <c r="I22" s="351"/>
      <c r="J22" s="351"/>
      <c r="K22" s="351" t="str">
        <f t="shared" si="0"/>
        <v/>
      </c>
      <c r="L22" s="352">
        <v>10</v>
      </c>
    </row>
    <row r="23" spans="2:12" s="135" customFormat="1" ht="15" customHeight="1">
      <c r="B23" s="349"/>
      <c r="C23" s="350" t="s">
        <v>278</v>
      </c>
      <c r="D23" s="146" t="s">
        <v>258</v>
      </c>
      <c r="E23" s="146" t="s">
        <v>256</v>
      </c>
      <c r="F23" s="146" t="s">
        <v>275</v>
      </c>
      <c r="G23" s="351">
        <v>0.38</v>
      </c>
      <c r="H23" s="351">
        <v>0.38</v>
      </c>
      <c r="I23" s="351"/>
      <c r="J23" s="351"/>
      <c r="K23" s="351" t="str">
        <f t="shared" si="0"/>
        <v/>
      </c>
      <c r="L23" s="352">
        <v>12</v>
      </c>
    </row>
    <row r="24" spans="2:12" s="135" customFormat="1" ht="15" customHeight="1">
      <c r="B24" s="349"/>
      <c r="C24" s="350" t="s">
        <v>279</v>
      </c>
      <c r="D24" s="146" t="s">
        <v>264</v>
      </c>
      <c r="E24" s="146" t="s">
        <v>256</v>
      </c>
      <c r="F24" s="146"/>
      <c r="G24" s="351">
        <v>1.39</v>
      </c>
      <c r="H24" s="351">
        <v>0.79</v>
      </c>
      <c r="I24" s="351">
        <v>0.31</v>
      </c>
      <c r="J24" s="351"/>
      <c r="K24" s="351">
        <v>0.28999999999999998</v>
      </c>
      <c r="L24" s="352">
        <v>12</v>
      </c>
    </row>
    <row r="25" spans="2:12" s="135" customFormat="1" ht="15" customHeight="1">
      <c r="B25" s="349"/>
      <c r="C25" s="350" t="s">
        <v>280</v>
      </c>
      <c r="D25" s="146" t="s">
        <v>80</v>
      </c>
      <c r="E25" s="146" t="s">
        <v>281</v>
      </c>
      <c r="F25" s="146" t="s">
        <v>86</v>
      </c>
      <c r="G25" s="351">
        <v>0</v>
      </c>
      <c r="H25" s="351">
        <v>0</v>
      </c>
      <c r="I25" s="351"/>
      <c r="J25" s="351"/>
      <c r="K25" s="351" t="str">
        <f t="shared" si="0"/>
        <v/>
      </c>
      <c r="L25" s="352">
        <v>12</v>
      </c>
    </row>
    <row r="26" spans="2:12" s="135" customFormat="1" ht="15" customHeight="1">
      <c r="B26" s="349"/>
      <c r="C26" s="350" t="s">
        <v>282</v>
      </c>
      <c r="D26" s="146" t="s">
        <v>117</v>
      </c>
      <c r="E26" s="146" t="s">
        <v>254</v>
      </c>
      <c r="F26" s="146"/>
      <c r="G26" s="351">
        <v>8.3699999999999992</v>
      </c>
      <c r="H26" s="351">
        <v>7</v>
      </c>
      <c r="I26" s="351"/>
      <c r="J26" s="351"/>
      <c r="K26" s="351">
        <v>1.37</v>
      </c>
      <c r="L26" s="352">
        <v>27</v>
      </c>
    </row>
    <row r="27" spans="2:12" s="135" customFormat="1" ht="15" customHeight="1">
      <c r="B27" s="349"/>
      <c r="C27" s="350" t="s">
        <v>283</v>
      </c>
      <c r="D27" s="146" t="s">
        <v>284</v>
      </c>
      <c r="E27" s="146" t="s">
        <v>254</v>
      </c>
      <c r="F27" s="146"/>
      <c r="G27" s="351">
        <v>2.36</v>
      </c>
      <c r="H27" s="351">
        <v>1.22</v>
      </c>
      <c r="I27" s="351">
        <v>1.1399999999999999</v>
      </c>
      <c r="J27" s="351"/>
      <c r="K27" s="351" t="str">
        <f t="shared" si="0"/>
        <v/>
      </c>
      <c r="L27" s="352" t="s">
        <v>285</v>
      </c>
    </row>
    <row r="28" spans="2:12" s="135" customFormat="1" ht="15" customHeight="1">
      <c r="B28" s="349"/>
      <c r="C28" s="350" t="s">
        <v>286</v>
      </c>
      <c r="D28" s="146" t="s">
        <v>119</v>
      </c>
      <c r="E28" s="146" t="s">
        <v>254</v>
      </c>
      <c r="F28" s="146"/>
      <c r="G28" s="351">
        <v>1.23</v>
      </c>
      <c r="H28" s="351">
        <v>1.23</v>
      </c>
      <c r="I28" s="351"/>
      <c r="J28" s="351"/>
      <c r="K28" s="351" t="str">
        <f t="shared" si="0"/>
        <v/>
      </c>
      <c r="L28" s="352">
        <v>12</v>
      </c>
    </row>
    <row r="29" spans="2:12" s="135" customFormat="1" ht="15" customHeight="1">
      <c r="B29" s="349"/>
      <c r="C29" s="350" t="s">
        <v>287</v>
      </c>
      <c r="D29" s="146" t="s">
        <v>117</v>
      </c>
      <c r="E29" s="146" t="s">
        <v>254</v>
      </c>
      <c r="F29" s="146"/>
      <c r="G29" s="351">
        <v>1.45</v>
      </c>
      <c r="H29" s="351"/>
      <c r="I29" s="351">
        <v>1.45</v>
      </c>
      <c r="J29" s="351"/>
      <c r="K29" s="351" t="str">
        <f t="shared" si="0"/>
        <v/>
      </c>
      <c r="L29" s="352">
        <v>12</v>
      </c>
    </row>
    <row r="30" spans="2:12" s="135" customFormat="1" ht="15" customHeight="1">
      <c r="B30" s="349"/>
      <c r="C30" s="350" t="s">
        <v>288</v>
      </c>
      <c r="D30" s="146" t="s">
        <v>258</v>
      </c>
      <c r="E30" s="146" t="s">
        <v>254</v>
      </c>
      <c r="F30" s="146"/>
      <c r="G30" s="351">
        <v>3.55</v>
      </c>
      <c r="H30" s="351">
        <v>2.38</v>
      </c>
      <c r="I30" s="351"/>
      <c r="J30" s="351"/>
      <c r="K30" s="351">
        <v>1.17</v>
      </c>
      <c r="L30" s="353" t="s">
        <v>289</v>
      </c>
    </row>
    <row r="31" spans="2:12" s="135" customFormat="1" ht="15" customHeight="1">
      <c r="B31" s="349"/>
      <c r="C31" s="350" t="s">
        <v>290</v>
      </c>
      <c r="D31" s="146" t="s">
        <v>258</v>
      </c>
      <c r="E31" s="146" t="s">
        <v>254</v>
      </c>
      <c r="F31" s="146"/>
      <c r="G31" s="351">
        <v>1.77</v>
      </c>
      <c r="H31" s="351">
        <v>1.77</v>
      </c>
      <c r="I31" s="351"/>
      <c r="J31" s="351"/>
      <c r="K31" s="351" t="str">
        <f t="shared" si="0"/>
        <v/>
      </c>
      <c r="L31" s="353" t="s">
        <v>291</v>
      </c>
    </row>
    <row r="32" spans="2:12" s="135" customFormat="1" ht="15" customHeight="1">
      <c r="B32" s="349"/>
      <c r="C32" s="350" t="s">
        <v>292</v>
      </c>
      <c r="D32" s="146" t="s">
        <v>258</v>
      </c>
      <c r="E32" s="146" t="s">
        <v>254</v>
      </c>
      <c r="F32" s="146"/>
      <c r="G32" s="351">
        <v>4.21</v>
      </c>
      <c r="H32" s="351"/>
      <c r="I32" s="351">
        <v>4.21</v>
      </c>
      <c r="J32" s="351"/>
      <c r="K32" s="351" t="str">
        <f t="shared" si="0"/>
        <v/>
      </c>
      <c r="L32" s="353" t="s">
        <v>293</v>
      </c>
    </row>
    <row r="33" spans="2:12" s="135" customFormat="1" ht="15" customHeight="1">
      <c r="B33" s="349"/>
      <c r="C33" s="350" t="s">
        <v>294</v>
      </c>
      <c r="D33" s="146" t="s">
        <v>91</v>
      </c>
      <c r="E33" s="146" t="s">
        <v>254</v>
      </c>
      <c r="F33" s="146"/>
      <c r="G33" s="351">
        <v>0.39</v>
      </c>
      <c r="H33" s="351">
        <v>0.39</v>
      </c>
      <c r="I33" s="351"/>
      <c r="J33" s="351"/>
      <c r="K33" s="351"/>
      <c r="L33" s="353" t="s">
        <v>295</v>
      </c>
    </row>
    <row r="34" spans="2:12" s="135" customFormat="1" ht="15" customHeight="1">
      <c r="B34" s="349"/>
      <c r="C34" s="350" t="s">
        <v>296</v>
      </c>
      <c r="D34" s="146" t="s">
        <v>258</v>
      </c>
      <c r="E34" s="146" t="s">
        <v>254</v>
      </c>
      <c r="F34" s="146"/>
      <c r="G34" s="351">
        <v>3.13</v>
      </c>
      <c r="H34" s="351">
        <v>3.13</v>
      </c>
      <c r="I34" s="351"/>
      <c r="J34" s="351"/>
      <c r="K34" s="351" t="str">
        <f t="shared" si="0"/>
        <v/>
      </c>
      <c r="L34" s="353" t="s">
        <v>297</v>
      </c>
    </row>
    <row r="35" spans="2:12" s="135" customFormat="1" ht="15" customHeight="1">
      <c r="B35" s="349"/>
      <c r="C35" s="350" t="s">
        <v>298</v>
      </c>
      <c r="D35" s="146" t="s">
        <v>258</v>
      </c>
      <c r="E35" s="146" t="s">
        <v>254</v>
      </c>
      <c r="F35" s="146"/>
      <c r="G35" s="351">
        <v>5.35</v>
      </c>
      <c r="H35" s="351">
        <v>2.74</v>
      </c>
      <c r="I35" s="351"/>
      <c r="J35" s="351"/>
      <c r="K35" s="351">
        <v>2.61</v>
      </c>
      <c r="L35" s="353" t="s">
        <v>297</v>
      </c>
    </row>
    <row r="36" spans="2:12" s="135" customFormat="1" ht="15" customHeight="1">
      <c r="B36" s="349"/>
      <c r="C36" s="350" t="s">
        <v>299</v>
      </c>
      <c r="D36" s="146" t="s">
        <v>264</v>
      </c>
      <c r="E36" s="146" t="s">
        <v>256</v>
      </c>
      <c r="F36" s="146"/>
      <c r="G36" s="351">
        <v>2.84</v>
      </c>
      <c r="H36" s="351">
        <v>2.65</v>
      </c>
      <c r="I36" s="351"/>
      <c r="J36" s="351"/>
      <c r="K36" s="351">
        <v>0.19</v>
      </c>
      <c r="L36" s="353" t="s">
        <v>293</v>
      </c>
    </row>
    <row r="37" spans="2:12" s="135" customFormat="1" ht="15" customHeight="1">
      <c r="B37" s="349"/>
      <c r="C37" s="350" t="s">
        <v>300</v>
      </c>
      <c r="D37" s="146" t="s">
        <v>258</v>
      </c>
      <c r="E37" s="146" t="s">
        <v>301</v>
      </c>
      <c r="F37" s="146"/>
      <c r="G37" s="351">
        <v>1.56</v>
      </c>
      <c r="H37" s="351">
        <v>0.81</v>
      </c>
      <c r="I37" s="351"/>
      <c r="J37" s="351"/>
      <c r="K37" s="351">
        <v>0.75</v>
      </c>
      <c r="L37" s="353" t="s">
        <v>289</v>
      </c>
    </row>
    <row r="38" spans="2:12" s="135" customFormat="1" ht="15" customHeight="1">
      <c r="B38" s="349"/>
      <c r="C38" s="354" t="s">
        <v>302</v>
      </c>
      <c r="D38" s="146" t="s">
        <v>264</v>
      </c>
      <c r="E38" s="146" t="s">
        <v>254</v>
      </c>
      <c r="F38" s="146"/>
      <c r="G38" s="351">
        <v>2.79</v>
      </c>
      <c r="H38" s="351">
        <v>1.73</v>
      </c>
      <c r="I38" s="351"/>
      <c r="J38" s="351"/>
      <c r="K38" s="351">
        <v>1.06</v>
      </c>
      <c r="L38" s="353" t="s">
        <v>303</v>
      </c>
    </row>
    <row r="39" spans="2:12" s="135" customFormat="1" ht="15" customHeight="1">
      <c r="B39" s="349"/>
      <c r="C39" s="355" t="s">
        <v>304</v>
      </c>
      <c r="D39" s="146" t="s">
        <v>264</v>
      </c>
      <c r="E39" s="146" t="s">
        <v>254</v>
      </c>
      <c r="F39" s="146"/>
      <c r="G39" s="351">
        <v>0.96</v>
      </c>
      <c r="H39" s="351">
        <v>0.96</v>
      </c>
      <c r="I39" s="351"/>
      <c r="J39" s="351"/>
      <c r="K39" s="351" t="str">
        <f t="shared" si="0"/>
        <v/>
      </c>
      <c r="L39" s="353" t="s">
        <v>305</v>
      </c>
    </row>
    <row r="40" spans="2:12" s="135" customFormat="1" ht="15" customHeight="1">
      <c r="B40" s="349"/>
      <c r="C40" s="350" t="s">
        <v>306</v>
      </c>
      <c r="D40" s="146" t="s">
        <v>264</v>
      </c>
      <c r="E40" s="146" t="s">
        <v>254</v>
      </c>
      <c r="F40" s="146"/>
      <c r="G40" s="351">
        <v>2.5499999999999998</v>
      </c>
      <c r="H40" s="351">
        <v>2.5499999999999998</v>
      </c>
      <c r="I40" s="351"/>
      <c r="J40" s="351"/>
      <c r="K40" s="351" t="str">
        <f t="shared" si="0"/>
        <v/>
      </c>
      <c r="L40" s="353" t="s">
        <v>293</v>
      </c>
    </row>
    <row r="41" spans="2:12" s="135" customFormat="1" ht="15" customHeight="1">
      <c r="B41" s="349"/>
      <c r="C41" s="350" t="s">
        <v>307</v>
      </c>
      <c r="D41" s="146" t="s">
        <v>284</v>
      </c>
      <c r="E41" s="146" t="s">
        <v>256</v>
      </c>
      <c r="F41" s="146"/>
      <c r="G41" s="351">
        <v>2.25</v>
      </c>
      <c r="H41" s="351">
        <v>1.93</v>
      </c>
      <c r="I41" s="351"/>
      <c r="J41" s="351"/>
      <c r="K41" s="351">
        <v>0.32</v>
      </c>
      <c r="L41" s="353" t="s">
        <v>289</v>
      </c>
    </row>
    <row r="42" spans="2:12" s="135" customFormat="1" ht="15" customHeight="1">
      <c r="B42" s="349"/>
      <c r="C42" s="350" t="s">
        <v>308</v>
      </c>
      <c r="D42" s="146" t="s">
        <v>264</v>
      </c>
      <c r="E42" s="146" t="s">
        <v>256</v>
      </c>
      <c r="F42" s="146"/>
      <c r="G42" s="351">
        <v>0.59</v>
      </c>
      <c r="H42" s="351">
        <v>0.59</v>
      </c>
      <c r="I42" s="351"/>
      <c r="J42" s="351"/>
      <c r="K42" s="351" t="str">
        <f t="shared" si="0"/>
        <v/>
      </c>
      <c r="L42" s="353" t="s">
        <v>293</v>
      </c>
    </row>
    <row r="43" spans="2:12" s="135" customFormat="1" ht="15" customHeight="1">
      <c r="B43" s="349"/>
      <c r="C43" s="350" t="s">
        <v>309</v>
      </c>
      <c r="D43" s="146" t="s">
        <v>264</v>
      </c>
      <c r="E43" s="146" t="s">
        <v>256</v>
      </c>
      <c r="F43" s="146"/>
      <c r="G43" s="351">
        <v>0.43</v>
      </c>
      <c r="H43" s="351">
        <v>0.43</v>
      </c>
      <c r="I43" s="351"/>
      <c r="J43" s="351"/>
      <c r="K43" s="351" t="str">
        <f t="shared" si="0"/>
        <v/>
      </c>
      <c r="L43" s="353" t="s">
        <v>293</v>
      </c>
    </row>
    <row r="44" spans="2:12" s="135" customFormat="1" ht="15" customHeight="1">
      <c r="B44" s="356"/>
      <c r="C44" s="350" t="s">
        <v>310</v>
      </c>
      <c r="D44" s="146" t="s">
        <v>258</v>
      </c>
      <c r="E44" s="146" t="s">
        <v>254</v>
      </c>
      <c r="F44" s="146" t="s">
        <v>120</v>
      </c>
      <c r="G44" s="357">
        <v>5</v>
      </c>
      <c r="H44" s="357">
        <v>5</v>
      </c>
      <c r="I44" s="357"/>
      <c r="J44" s="351"/>
      <c r="K44" s="351" t="str">
        <f t="shared" si="0"/>
        <v/>
      </c>
      <c r="L44" s="353" t="s">
        <v>297</v>
      </c>
    </row>
    <row r="45" spans="2:12" s="135" customFormat="1" ht="15" customHeight="1">
      <c r="B45" s="358"/>
      <c r="C45" s="350" t="s">
        <v>311</v>
      </c>
      <c r="D45" s="146" t="s">
        <v>258</v>
      </c>
      <c r="E45" s="146" t="s">
        <v>254</v>
      </c>
      <c r="F45" s="146" t="s">
        <v>312</v>
      </c>
      <c r="G45" s="357">
        <v>2.58</v>
      </c>
      <c r="H45" s="357">
        <v>2.48</v>
      </c>
      <c r="I45" s="357"/>
      <c r="J45" s="351"/>
      <c r="K45" s="351">
        <v>0.1</v>
      </c>
      <c r="L45" s="353" t="s">
        <v>297</v>
      </c>
    </row>
    <row r="46" spans="2:12" s="135" customFormat="1" ht="15" customHeight="1">
      <c r="B46" s="358"/>
      <c r="C46" s="350" t="s">
        <v>313</v>
      </c>
      <c r="D46" s="146" t="s">
        <v>284</v>
      </c>
      <c r="E46" s="146" t="s">
        <v>314</v>
      </c>
      <c r="F46" s="146" t="s">
        <v>315</v>
      </c>
      <c r="G46" s="357">
        <v>5</v>
      </c>
      <c r="H46" s="357">
        <v>1.26</v>
      </c>
      <c r="I46" s="357">
        <v>3.49</v>
      </c>
      <c r="J46" s="351"/>
      <c r="K46" s="351">
        <v>0.25</v>
      </c>
      <c r="L46" s="353" t="s">
        <v>316</v>
      </c>
    </row>
    <row r="47" spans="2:12" s="135" customFormat="1" ht="15" customHeight="1">
      <c r="B47" s="358"/>
      <c r="C47" s="350" t="s">
        <v>317</v>
      </c>
      <c r="D47" s="146" t="s">
        <v>258</v>
      </c>
      <c r="E47" s="146" t="s">
        <v>314</v>
      </c>
      <c r="F47" s="146"/>
      <c r="G47" s="357">
        <v>3.12</v>
      </c>
      <c r="H47" s="357">
        <v>1.51</v>
      </c>
      <c r="I47" s="357">
        <v>0.43</v>
      </c>
      <c r="J47" s="351"/>
      <c r="K47" s="351">
        <v>1.18</v>
      </c>
      <c r="L47" s="353" t="s">
        <v>316</v>
      </c>
    </row>
    <row r="48" spans="2:12" s="135" customFormat="1" ht="15" customHeight="1">
      <c r="B48" s="359"/>
      <c r="C48" s="360" t="s">
        <v>318</v>
      </c>
      <c r="D48" s="361" t="s">
        <v>258</v>
      </c>
      <c r="E48" s="361" t="s">
        <v>254</v>
      </c>
      <c r="F48" s="361"/>
      <c r="G48" s="362">
        <v>0.63</v>
      </c>
      <c r="H48" s="362"/>
      <c r="I48" s="362"/>
      <c r="J48" s="363"/>
      <c r="K48" s="363">
        <v>0.63</v>
      </c>
      <c r="L48" s="364" t="s">
        <v>297</v>
      </c>
    </row>
    <row r="49" spans="2:12" ht="21">
      <c r="B49" s="365"/>
      <c r="C49" s="366" t="s">
        <v>319</v>
      </c>
      <c r="D49" s="146" t="s">
        <v>320</v>
      </c>
      <c r="E49" s="146" t="s">
        <v>320</v>
      </c>
      <c r="F49" s="367"/>
      <c r="G49" s="367">
        <v>6.37</v>
      </c>
      <c r="H49" s="367"/>
      <c r="I49" s="367"/>
      <c r="J49" s="368" t="s">
        <v>321</v>
      </c>
      <c r="K49" s="369" t="s">
        <v>322</v>
      </c>
      <c r="L49" s="370" t="s">
        <v>323</v>
      </c>
    </row>
    <row r="50" spans="2:12" ht="15" customHeight="1">
      <c r="B50" s="219"/>
      <c r="C50" s="371" t="s">
        <v>324</v>
      </c>
      <c r="D50" s="372" t="s">
        <v>320</v>
      </c>
      <c r="E50" s="372" t="s">
        <v>320</v>
      </c>
      <c r="F50" s="373"/>
      <c r="G50" s="373">
        <v>2.66</v>
      </c>
      <c r="H50" s="373"/>
      <c r="I50" s="373"/>
      <c r="J50" s="374" t="s">
        <v>325</v>
      </c>
      <c r="K50" s="375" t="s">
        <v>326</v>
      </c>
      <c r="L50" s="376" t="s">
        <v>295</v>
      </c>
    </row>
    <row r="51" spans="2:12">
      <c r="L51" s="328" t="s">
        <v>129</v>
      </c>
    </row>
  </sheetData>
  <mergeCells count="5">
    <mergeCell ref="B4:C6"/>
    <mergeCell ref="D4:D6"/>
    <mergeCell ref="E4:E6"/>
    <mergeCell ref="F4:F6"/>
    <mergeCell ref="B7:C7"/>
  </mergeCells>
  <phoneticPr fontId="1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&amp;R19.都市計画</oddHeader>
    <oddFooter>&amp;C-132-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zoomScaleNormal="100" workbookViewId="0">
      <selection activeCell="C2" sqref="C2"/>
    </sheetView>
  </sheetViews>
  <sheetFormatPr defaultColWidth="8.625" defaultRowHeight="11.25"/>
  <cols>
    <col min="1" max="2" width="2.875" style="129" customWidth="1"/>
    <col min="3" max="3" width="13" style="129" customWidth="1"/>
    <col min="4" max="6" width="7.25" style="129" customWidth="1"/>
    <col min="7" max="9" width="8.625" style="129" customWidth="1"/>
    <col min="10" max="11" width="8.625" style="327" customWidth="1"/>
    <col min="12" max="12" width="8.125" style="328" customWidth="1"/>
    <col min="13" max="256" width="8.625" style="129"/>
    <col min="257" max="258" width="2.875" style="129" customWidth="1"/>
    <col min="259" max="259" width="13" style="129" customWidth="1"/>
    <col min="260" max="262" width="7.25" style="129" customWidth="1"/>
    <col min="263" max="267" width="8.625" style="129" customWidth="1"/>
    <col min="268" max="268" width="8.125" style="129" customWidth="1"/>
    <col min="269" max="512" width="8.625" style="129"/>
    <col min="513" max="514" width="2.875" style="129" customWidth="1"/>
    <col min="515" max="515" width="13" style="129" customWidth="1"/>
    <col min="516" max="518" width="7.25" style="129" customWidth="1"/>
    <col min="519" max="523" width="8.625" style="129" customWidth="1"/>
    <col min="524" max="524" width="8.125" style="129" customWidth="1"/>
    <col min="525" max="768" width="8.625" style="129"/>
    <col min="769" max="770" width="2.875" style="129" customWidth="1"/>
    <col min="771" max="771" width="13" style="129" customWidth="1"/>
    <col min="772" max="774" width="7.25" style="129" customWidth="1"/>
    <col min="775" max="779" width="8.625" style="129" customWidth="1"/>
    <col min="780" max="780" width="8.125" style="129" customWidth="1"/>
    <col min="781" max="1024" width="8.625" style="129"/>
    <col min="1025" max="1026" width="2.875" style="129" customWidth="1"/>
    <col min="1027" max="1027" width="13" style="129" customWidth="1"/>
    <col min="1028" max="1030" width="7.25" style="129" customWidth="1"/>
    <col min="1031" max="1035" width="8.625" style="129" customWidth="1"/>
    <col min="1036" max="1036" width="8.125" style="129" customWidth="1"/>
    <col min="1037" max="1280" width="8.625" style="129"/>
    <col min="1281" max="1282" width="2.875" style="129" customWidth="1"/>
    <col min="1283" max="1283" width="13" style="129" customWidth="1"/>
    <col min="1284" max="1286" width="7.25" style="129" customWidth="1"/>
    <col min="1287" max="1291" width="8.625" style="129" customWidth="1"/>
    <col min="1292" max="1292" width="8.125" style="129" customWidth="1"/>
    <col min="1293" max="1536" width="8.625" style="129"/>
    <col min="1537" max="1538" width="2.875" style="129" customWidth="1"/>
    <col min="1539" max="1539" width="13" style="129" customWidth="1"/>
    <col min="1540" max="1542" width="7.25" style="129" customWidth="1"/>
    <col min="1543" max="1547" width="8.625" style="129" customWidth="1"/>
    <col min="1548" max="1548" width="8.125" style="129" customWidth="1"/>
    <col min="1549" max="1792" width="8.625" style="129"/>
    <col min="1793" max="1794" width="2.875" style="129" customWidth="1"/>
    <col min="1795" max="1795" width="13" style="129" customWidth="1"/>
    <col min="1796" max="1798" width="7.25" style="129" customWidth="1"/>
    <col min="1799" max="1803" width="8.625" style="129" customWidth="1"/>
    <col min="1804" max="1804" width="8.125" style="129" customWidth="1"/>
    <col min="1805" max="2048" width="8.625" style="129"/>
    <col min="2049" max="2050" width="2.875" style="129" customWidth="1"/>
    <col min="2051" max="2051" width="13" style="129" customWidth="1"/>
    <col min="2052" max="2054" width="7.25" style="129" customWidth="1"/>
    <col min="2055" max="2059" width="8.625" style="129" customWidth="1"/>
    <col min="2060" max="2060" width="8.125" style="129" customWidth="1"/>
    <col min="2061" max="2304" width="8.625" style="129"/>
    <col min="2305" max="2306" width="2.875" style="129" customWidth="1"/>
    <col min="2307" max="2307" width="13" style="129" customWidth="1"/>
    <col min="2308" max="2310" width="7.25" style="129" customWidth="1"/>
    <col min="2311" max="2315" width="8.625" style="129" customWidth="1"/>
    <col min="2316" max="2316" width="8.125" style="129" customWidth="1"/>
    <col min="2317" max="2560" width="8.625" style="129"/>
    <col min="2561" max="2562" width="2.875" style="129" customWidth="1"/>
    <col min="2563" max="2563" width="13" style="129" customWidth="1"/>
    <col min="2564" max="2566" width="7.25" style="129" customWidth="1"/>
    <col min="2567" max="2571" width="8.625" style="129" customWidth="1"/>
    <col min="2572" max="2572" width="8.125" style="129" customWidth="1"/>
    <col min="2573" max="2816" width="8.625" style="129"/>
    <col min="2817" max="2818" width="2.875" style="129" customWidth="1"/>
    <col min="2819" max="2819" width="13" style="129" customWidth="1"/>
    <col min="2820" max="2822" width="7.25" style="129" customWidth="1"/>
    <col min="2823" max="2827" width="8.625" style="129" customWidth="1"/>
    <col min="2828" max="2828" width="8.125" style="129" customWidth="1"/>
    <col min="2829" max="3072" width="8.625" style="129"/>
    <col min="3073" max="3074" width="2.875" style="129" customWidth="1"/>
    <col min="3075" max="3075" width="13" style="129" customWidth="1"/>
    <col min="3076" max="3078" width="7.25" style="129" customWidth="1"/>
    <col min="3079" max="3083" width="8.625" style="129" customWidth="1"/>
    <col min="3084" max="3084" width="8.125" style="129" customWidth="1"/>
    <col min="3085" max="3328" width="8.625" style="129"/>
    <col min="3329" max="3330" width="2.875" style="129" customWidth="1"/>
    <col min="3331" max="3331" width="13" style="129" customWidth="1"/>
    <col min="3332" max="3334" width="7.25" style="129" customWidth="1"/>
    <col min="3335" max="3339" width="8.625" style="129" customWidth="1"/>
    <col min="3340" max="3340" width="8.125" style="129" customWidth="1"/>
    <col min="3341" max="3584" width="8.625" style="129"/>
    <col min="3585" max="3586" width="2.875" style="129" customWidth="1"/>
    <col min="3587" max="3587" width="13" style="129" customWidth="1"/>
    <col min="3588" max="3590" width="7.25" style="129" customWidth="1"/>
    <col min="3591" max="3595" width="8.625" style="129" customWidth="1"/>
    <col min="3596" max="3596" width="8.125" style="129" customWidth="1"/>
    <col min="3597" max="3840" width="8.625" style="129"/>
    <col min="3841" max="3842" width="2.875" style="129" customWidth="1"/>
    <col min="3843" max="3843" width="13" style="129" customWidth="1"/>
    <col min="3844" max="3846" width="7.25" style="129" customWidth="1"/>
    <col min="3847" max="3851" width="8.625" style="129" customWidth="1"/>
    <col min="3852" max="3852" width="8.125" style="129" customWidth="1"/>
    <col min="3853" max="4096" width="8.625" style="129"/>
    <col min="4097" max="4098" width="2.875" style="129" customWidth="1"/>
    <col min="4099" max="4099" width="13" style="129" customWidth="1"/>
    <col min="4100" max="4102" width="7.25" style="129" customWidth="1"/>
    <col min="4103" max="4107" width="8.625" style="129" customWidth="1"/>
    <col min="4108" max="4108" width="8.125" style="129" customWidth="1"/>
    <col min="4109" max="4352" width="8.625" style="129"/>
    <col min="4353" max="4354" width="2.875" style="129" customWidth="1"/>
    <col min="4355" max="4355" width="13" style="129" customWidth="1"/>
    <col min="4356" max="4358" width="7.25" style="129" customWidth="1"/>
    <col min="4359" max="4363" width="8.625" style="129" customWidth="1"/>
    <col min="4364" max="4364" width="8.125" style="129" customWidth="1"/>
    <col min="4365" max="4608" width="8.625" style="129"/>
    <col min="4609" max="4610" width="2.875" style="129" customWidth="1"/>
    <col min="4611" max="4611" width="13" style="129" customWidth="1"/>
    <col min="4612" max="4614" width="7.25" style="129" customWidth="1"/>
    <col min="4615" max="4619" width="8.625" style="129" customWidth="1"/>
    <col min="4620" max="4620" width="8.125" style="129" customWidth="1"/>
    <col min="4621" max="4864" width="8.625" style="129"/>
    <col min="4865" max="4866" width="2.875" style="129" customWidth="1"/>
    <col min="4867" max="4867" width="13" style="129" customWidth="1"/>
    <col min="4868" max="4870" width="7.25" style="129" customWidth="1"/>
    <col min="4871" max="4875" width="8.625" style="129" customWidth="1"/>
    <col min="4876" max="4876" width="8.125" style="129" customWidth="1"/>
    <col min="4877" max="5120" width="8.625" style="129"/>
    <col min="5121" max="5122" width="2.875" style="129" customWidth="1"/>
    <col min="5123" max="5123" width="13" style="129" customWidth="1"/>
    <col min="5124" max="5126" width="7.25" style="129" customWidth="1"/>
    <col min="5127" max="5131" width="8.625" style="129" customWidth="1"/>
    <col min="5132" max="5132" width="8.125" style="129" customWidth="1"/>
    <col min="5133" max="5376" width="8.625" style="129"/>
    <col min="5377" max="5378" width="2.875" style="129" customWidth="1"/>
    <col min="5379" max="5379" width="13" style="129" customWidth="1"/>
    <col min="5380" max="5382" width="7.25" style="129" customWidth="1"/>
    <col min="5383" max="5387" width="8.625" style="129" customWidth="1"/>
    <col min="5388" max="5388" width="8.125" style="129" customWidth="1"/>
    <col min="5389" max="5632" width="8.625" style="129"/>
    <col min="5633" max="5634" width="2.875" style="129" customWidth="1"/>
    <col min="5635" max="5635" width="13" style="129" customWidth="1"/>
    <col min="5636" max="5638" width="7.25" style="129" customWidth="1"/>
    <col min="5639" max="5643" width="8.625" style="129" customWidth="1"/>
    <col min="5644" max="5644" width="8.125" style="129" customWidth="1"/>
    <col min="5645" max="5888" width="8.625" style="129"/>
    <col min="5889" max="5890" width="2.875" style="129" customWidth="1"/>
    <col min="5891" max="5891" width="13" style="129" customWidth="1"/>
    <col min="5892" max="5894" width="7.25" style="129" customWidth="1"/>
    <col min="5895" max="5899" width="8.625" style="129" customWidth="1"/>
    <col min="5900" max="5900" width="8.125" style="129" customWidth="1"/>
    <col min="5901" max="6144" width="8.625" style="129"/>
    <col min="6145" max="6146" width="2.875" style="129" customWidth="1"/>
    <col min="6147" max="6147" width="13" style="129" customWidth="1"/>
    <col min="6148" max="6150" width="7.25" style="129" customWidth="1"/>
    <col min="6151" max="6155" width="8.625" style="129" customWidth="1"/>
    <col min="6156" max="6156" width="8.125" style="129" customWidth="1"/>
    <col min="6157" max="6400" width="8.625" style="129"/>
    <col min="6401" max="6402" width="2.875" style="129" customWidth="1"/>
    <col min="6403" max="6403" width="13" style="129" customWidth="1"/>
    <col min="6404" max="6406" width="7.25" style="129" customWidth="1"/>
    <col min="6407" max="6411" width="8.625" style="129" customWidth="1"/>
    <col min="6412" max="6412" width="8.125" style="129" customWidth="1"/>
    <col min="6413" max="6656" width="8.625" style="129"/>
    <col min="6657" max="6658" width="2.875" style="129" customWidth="1"/>
    <col min="6659" max="6659" width="13" style="129" customWidth="1"/>
    <col min="6660" max="6662" width="7.25" style="129" customWidth="1"/>
    <col min="6663" max="6667" width="8.625" style="129" customWidth="1"/>
    <col min="6668" max="6668" width="8.125" style="129" customWidth="1"/>
    <col min="6669" max="6912" width="8.625" style="129"/>
    <col min="6913" max="6914" width="2.875" style="129" customWidth="1"/>
    <col min="6915" max="6915" width="13" style="129" customWidth="1"/>
    <col min="6916" max="6918" width="7.25" style="129" customWidth="1"/>
    <col min="6919" max="6923" width="8.625" style="129" customWidth="1"/>
    <col min="6924" max="6924" width="8.125" style="129" customWidth="1"/>
    <col min="6925" max="7168" width="8.625" style="129"/>
    <col min="7169" max="7170" width="2.875" style="129" customWidth="1"/>
    <col min="7171" max="7171" width="13" style="129" customWidth="1"/>
    <col min="7172" max="7174" width="7.25" style="129" customWidth="1"/>
    <col min="7175" max="7179" width="8.625" style="129" customWidth="1"/>
    <col min="7180" max="7180" width="8.125" style="129" customWidth="1"/>
    <col min="7181" max="7424" width="8.625" style="129"/>
    <col min="7425" max="7426" width="2.875" style="129" customWidth="1"/>
    <col min="7427" max="7427" width="13" style="129" customWidth="1"/>
    <col min="7428" max="7430" width="7.25" style="129" customWidth="1"/>
    <col min="7431" max="7435" width="8.625" style="129" customWidth="1"/>
    <col min="7436" max="7436" width="8.125" style="129" customWidth="1"/>
    <col min="7437" max="7680" width="8.625" style="129"/>
    <col min="7681" max="7682" width="2.875" style="129" customWidth="1"/>
    <col min="7683" max="7683" width="13" style="129" customWidth="1"/>
    <col min="7684" max="7686" width="7.25" style="129" customWidth="1"/>
    <col min="7687" max="7691" width="8.625" style="129" customWidth="1"/>
    <col min="7692" max="7692" width="8.125" style="129" customWidth="1"/>
    <col min="7693" max="7936" width="8.625" style="129"/>
    <col min="7937" max="7938" width="2.875" style="129" customWidth="1"/>
    <col min="7939" max="7939" width="13" style="129" customWidth="1"/>
    <col min="7940" max="7942" width="7.25" style="129" customWidth="1"/>
    <col min="7943" max="7947" width="8.625" style="129" customWidth="1"/>
    <col min="7948" max="7948" width="8.125" style="129" customWidth="1"/>
    <col min="7949" max="8192" width="8.625" style="129"/>
    <col min="8193" max="8194" width="2.875" style="129" customWidth="1"/>
    <col min="8195" max="8195" width="13" style="129" customWidth="1"/>
    <col min="8196" max="8198" width="7.25" style="129" customWidth="1"/>
    <col min="8199" max="8203" width="8.625" style="129" customWidth="1"/>
    <col min="8204" max="8204" width="8.125" style="129" customWidth="1"/>
    <col min="8205" max="8448" width="8.625" style="129"/>
    <col min="8449" max="8450" width="2.875" style="129" customWidth="1"/>
    <col min="8451" max="8451" width="13" style="129" customWidth="1"/>
    <col min="8452" max="8454" width="7.25" style="129" customWidth="1"/>
    <col min="8455" max="8459" width="8.625" style="129" customWidth="1"/>
    <col min="8460" max="8460" width="8.125" style="129" customWidth="1"/>
    <col min="8461" max="8704" width="8.625" style="129"/>
    <col min="8705" max="8706" width="2.875" style="129" customWidth="1"/>
    <col min="8707" max="8707" width="13" style="129" customWidth="1"/>
    <col min="8708" max="8710" width="7.25" style="129" customWidth="1"/>
    <col min="8711" max="8715" width="8.625" style="129" customWidth="1"/>
    <col min="8716" max="8716" width="8.125" style="129" customWidth="1"/>
    <col min="8717" max="8960" width="8.625" style="129"/>
    <col min="8961" max="8962" width="2.875" style="129" customWidth="1"/>
    <col min="8963" max="8963" width="13" style="129" customWidth="1"/>
    <col min="8964" max="8966" width="7.25" style="129" customWidth="1"/>
    <col min="8967" max="8971" width="8.625" style="129" customWidth="1"/>
    <col min="8972" max="8972" width="8.125" style="129" customWidth="1"/>
    <col min="8973" max="9216" width="8.625" style="129"/>
    <col min="9217" max="9218" width="2.875" style="129" customWidth="1"/>
    <col min="9219" max="9219" width="13" style="129" customWidth="1"/>
    <col min="9220" max="9222" width="7.25" style="129" customWidth="1"/>
    <col min="9223" max="9227" width="8.625" style="129" customWidth="1"/>
    <col min="9228" max="9228" width="8.125" style="129" customWidth="1"/>
    <col min="9229" max="9472" width="8.625" style="129"/>
    <col min="9473" max="9474" width="2.875" style="129" customWidth="1"/>
    <col min="9475" max="9475" width="13" style="129" customWidth="1"/>
    <col min="9476" max="9478" width="7.25" style="129" customWidth="1"/>
    <col min="9479" max="9483" width="8.625" style="129" customWidth="1"/>
    <col min="9484" max="9484" width="8.125" style="129" customWidth="1"/>
    <col min="9485" max="9728" width="8.625" style="129"/>
    <col min="9729" max="9730" width="2.875" style="129" customWidth="1"/>
    <col min="9731" max="9731" width="13" style="129" customWidth="1"/>
    <col min="9732" max="9734" width="7.25" style="129" customWidth="1"/>
    <col min="9735" max="9739" width="8.625" style="129" customWidth="1"/>
    <col min="9740" max="9740" width="8.125" style="129" customWidth="1"/>
    <col min="9741" max="9984" width="8.625" style="129"/>
    <col min="9985" max="9986" width="2.875" style="129" customWidth="1"/>
    <col min="9987" max="9987" width="13" style="129" customWidth="1"/>
    <col min="9988" max="9990" width="7.25" style="129" customWidth="1"/>
    <col min="9991" max="9995" width="8.625" style="129" customWidth="1"/>
    <col min="9996" max="9996" width="8.125" style="129" customWidth="1"/>
    <col min="9997" max="10240" width="8.625" style="129"/>
    <col min="10241" max="10242" width="2.875" style="129" customWidth="1"/>
    <col min="10243" max="10243" width="13" style="129" customWidth="1"/>
    <col min="10244" max="10246" width="7.25" style="129" customWidth="1"/>
    <col min="10247" max="10251" width="8.625" style="129" customWidth="1"/>
    <col min="10252" max="10252" width="8.125" style="129" customWidth="1"/>
    <col min="10253" max="10496" width="8.625" style="129"/>
    <col min="10497" max="10498" width="2.875" style="129" customWidth="1"/>
    <col min="10499" max="10499" width="13" style="129" customWidth="1"/>
    <col min="10500" max="10502" width="7.25" style="129" customWidth="1"/>
    <col min="10503" max="10507" width="8.625" style="129" customWidth="1"/>
    <col min="10508" max="10508" width="8.125" style="129" customWidth="1"/>
    <col min="10509" max="10752" width="8.625" style="129"/>
    <col min="10753" max="10754" width="2.875" style="129" customWidth="1"/>
    <col min="10755" max="10755" width="13" style="129" customWidth="1"/>
    <col min="10756" max="10758" width="7.25" style="129" customWidth="1"/>
    <col min="10759" max="10763" width="8.625" style="129" customWidth="1"/>
    <col min="10764" max="10764" width="8.125" style="129" customWidth="1"/>
    <col min="10765" max="11008" width="8.625" style="129"/>
    <col min="11009" max="11010" width="2.875" style="129" customWidth="1"/>
    <col min="11011" max="11011" width="13" style="129" customWidth="1"/>
    <col min="11012" max="11014" width="7.25" style="129" customWidth="1"/>
    <col min="11015" max="11019" width="8.625" style="129" customWidth="1"/>
    <col min="11020" max="11020" width="8.125" style="129" customWidth="1"/>
    <col min="11021" max="11264" width="8.625" style="129"/>
    <col min="11265" max="11266" width="2.875" style="129" customWidth="1"/>
    <col min="11267" max="11267" width="13" style="129" customWidth="1"/>
    <col min="11268" max="11270" width="7.25" style="129" customWidth="1"/>
    <col min="11271" max="11275" width="8.625" style="129" customWidth="1"/>
    <col min="11276" max="11276" width="8.125" style="129" customWidth="1"/>
    <col min="11277" max="11520" width="8.625" style="129"/>
    <col min="11521" max="11522" width="2.875" style="129" customWidth="1"/>
    <col min="11523" max="11523" width="13" style="129" customWidth="1"/>
    <col min="11524" max="11526" width="7.25" style="129" customWidth="1"/>
    <col min="11527" max="11531" width="8.625" style="129" customWidth="1"/>
    <col min="11532" max="11532" width="8.125" style="129" customWidth="1"/>
    <col min="11533" max="11776" width="8.625" style="129"/>
    <col min="11777" max="11778" width="2.875" style="129" customWidth="1"/>
    <col min="11779" max="11779" width="13" style="129" customWidth="1"/>
    <col min="11780" max="11782" width="7.25" style="129" customWidth="1"/>
    <col min="11783" max="11787" width="8.625" style="129" customWidth="1"/>
    <col min="11788" max="11788" width="8.125" style="129" customWidth="1"/>
    <col min="11789" max="12032" width="8.625" style="129"/>
    <col min="12033" max="12034" width="2.875" style="129" customWidth="1"/>
    <col min="12035" max="12035" width="13" style="129" customWidth="1"/>
    <col min="12036" max="12038" width="7.25" style="129" customWidth="1"/>
    <col min="12039" max="12043" width="8.625" style="129" customWidth="1"/>
    <col min="12044" max="12044" width="8.125" style="129" customWidth="1"/>
    <col min="12045" max="12288" width="8.625" style="129"/>
    <col min="12289" max="12290" width="2.875" style="129" customWidth="1"/>
    <col min="12291" max="12291" width="13" style="129" customWidth="1"/>
    <col min="12292" max="12294" width="7.25" style="129" customWidth="1"/>
    <col min="12295" max="12299" width="8.625" style="129" customWidth="1"/>
    <col min="12300" max="12300" width="8.125" style="129" customWidth="1"/>
    <col min="12301" max="12544" width="8.625" style="129"/>
    <col min="12545" max="12546" width="2.875" style="129" customWidth="1"/>
    <col min="12547" max="12547" width="13" style="129" customWidth="1"/>
    <col min="12548" max="12550" width="7.25" style="129" customWidth="1"/>
    <col min="12551" max="12555" width="8.625" style="129" customWidth="1"/>
    <col min="12556" max="12556" width="8.125" style="129" customWidth="1"/>
    <col min="12557" max="12800" width="8.625" style="129"/>
    <col min="12801" max="12802" width="2.875" style="129" customWidth="1"/>
    <col min="12803" max="12803" width="13" style="129" customWidth="1"/>
    <col min="12804" max="12806" width="7.25" style="129" customWidth="1"/>
    <col min="12807" max="12811" width="8.625" style="129" customWidth="1"/>
    <col min="12812" max="12812" width="8.125" style="129" customWidth="1"/>
    <col min="12813" max="13056" width="8.625" style="129"/>
    <col min="13057" max="13058" width="2.875" style="129" customWidth="1"/>
    <col min="13059" max="13059" width="13" style="129" customWidth="1"/>
    <col min="13060" max="13062" width="7.25" style="129" customWidth="1"/>
    <col min="13063" max="13067" width="8.625" style="129" customWidth="1"/>
    <col min="13068" max="13068" width="8.125" style="129" customWidth="1"/>
    <col min="13069" max="13312" width="8.625" style="129"/>
    <col min="13313" max="13314" width="2.875" style="129" customWidth="1"/>
    <col min="13315" max="13315" width="13" style="129" customWidth="1"/>
    <col min="13316" max="13318" width="7.25" style="129" customWidth="1"/>
    <col min="13319" max="13323" width="8.625" style="129" customWidth="1"/>
    <col min="13324" max="13324" width="8.125" style="129" customWidth="1"/>
    <col min="13325" max="13568" width="8.625" style="129"/>
    <col min="13569" max="13570" width="2.875" style="129" customWidth="1"/>
    <col min="13571" max="13571" width="13" style="129" customWidth="1"/>
    <col min="13572" max="13574" width="7.25" style="129" customWidth="1"/>
    <col min="13575" max="13579" width="8.625" style="129" customWidth="1"/>
    <col min="13580" max="13580" width="8.125" style="129" customWidth="1"/>
    <col min="13581" max="13824" width="8.625" style="129"/>
    <col min="13825" max="13826" width="2.875" style="129" customWidth="1"/>
    <col min="13827" max="13827" width="13" style="129" customWidth="1"/>
    <col min="13828" max="13830" width="7.25" style="129" customWidth="1"/>
    <col min="13831" max="13835" width="8.625" style="129" customWidth="1"/>
    <col min="13836" max="13836" width="8.125" style="129" customWidth="1"/>
    <col min="13837" max="14080" width="8.625" style="129"/>
    <col min="14081" max="14082" width="2.875" style="129" customWidth="1"/>
    <col min="14083" max="14083" width="13" style="129" customWidth="1"/>
    <col min="14084" max="14086" width="7.25" style="129" customWidth="1"/>
    <col min="14087" max="14091" width="8.625" style="129" customWidth="1"/>
    <col min="14092" max="14092" width="8.125" style="129" customWidth="1"/>
    <col min="14093" max="14336" width="8.625" style="129"/>
    <col min="14337" max="14338" width="2.875" style="129" customWidth="1"/>
    <col min="14339" max="14339" width="13" style="129" customWidth="1"/>
    <col min="14340" max="14342" width="7.25" style="129" customWidth="1"/>
    <col min="14343" max="14347" width="8.625" style="129" customWidth="1"/>
    <col min="14348" max="14348" width="8.125" style="129" customWidth="1"/>
    <col min="14349" max="14592" width="8.625" style="129"/>
    <col min="14593" max="14594" width="2.875" style="129" customWidth="1"/>
    <col min="14595" max="14595" width="13" style="129" customWidth="1"/>
    <col min="14596" max="14598" width="7.25" style="129" customWidth="1"/>
    <col min="14599" max="14603" width="8.625" style="129" customWidth="1"/>
    <col min="14604" max="14604" width="8.125" style="129" customWidth="1"/>
    <col min="14605" max="14848" width="8.625" style="129"/>
    <col min="14849" max="14850" width="2.875" style="129" customWidth="1"/>
    <col min="14851" max="14851" width="13" style="129" customWidth="1"/>
    <col min="14852" max="14854" width="7.25" style="129" customWidth="1"/>
    <col min="14855" max="14859" width="8.625" style="129" customWidth="1"/>
    <col min="14860" max="14860" width="8.125" style="129" customWidth="1"/>
    <col min="14861" max="15104" width="8.625" style="129"/>
    <col min="15105" max="15106" width="2.875" style="129" customWidth="1"/>
    <col min="15107" max="15107" width="13" style="129" customWidth="1"/>
    <col min="15108" max="15110" width="7.25" style="129" customWidth="1"/>
    <col min="15111" max="15115" width="8.625" style="129" customWidth="1"/>
    <col min="15116" max="15116" width="8.125" style="129" customWidth="1"/>
    <col min="15117" max="15360" width="8.625" style="129"/>
    <col min="15361" max="15362" width="2.875" style="129" customWidth="1"/>
    <col min="15363" max="15363" width="13" style="129" customWidth="1"/>
    <col min="15364" max="15366" width="7.25" style="129" customWidth="1"/>
    <col min="15367" max="15371" width="8.625" style="129" customWidth="1"/>
    <col min="15372" max="15372" width="8.125" style="129" customWidth="1"/>
    <col min="15373" max="15616" width="8.625" style="129"/>
    <col min="15617" max="15618" width="2.875" style="129" customWidth="1"/>
    <col min="15619" max="15619" width="13" style="129" customWidth="1"/>
    <col min="15620" max="15622" width="7.25" style="129" customWidth="1"/>
    <col min="15623" max="15627" width="8.625" style="129" customWidth="1"/>
    <col min="15628" max="15628" width="8.125" style="129" customWidth="1"/>
    <col min="15629" max="15872" width="8.625" style="129"/>
    <col min="15873" max="15874" width="2.875" style="129" customWidth="1"/>
    <col min="15875" max="15875" width="13" style="129" customWidth="1"/>
    <col min="15876" max="15878" width="7.25" style="129" customWidth="1"/>
    <col min="15879" max="15883" width="8.625" style="129" customWidth="1"/>
    <col min="15884" max="15884" width="8.125" style="129" customWidth="1"/>
    <col min="15885" max="16128" width="8.625" style="129"/>
    <col min="16129" max="16130" width="2.875" style="129" customWidth="1"/>
    <col min="16131" max="16131" width="13" style="129" customWidth="1"/>
    <col min="16132" max="16134" width="7.25" style="129" customWidth="1"/>
    <col min="16135" max="16139" width="8.625" style="129" customWidth="1"/>
    <col min="16140" max="16140" width="8.125" style="129" customWidth="1"/>
    <col min="16141" max="16384" width="8.625" style="129"/>
  </cols>
  <sheetData>
    <row r="1" spans="1:12" ht="30" customHeight="1">
      <c r="A1" s="128" t="s">
        <v>231</v>
      </c>
    </row>
    <row r="2" spans="1:12" ht="18" customHeight="1">
      <c r="A2" s="131">
        <v>2</v>
      </c>
      <c r="B2" s="334" t="s">
        <v>327</v>
      </c>
      <c r="C2" s="331"/>
      <c r="D2" s="331"/>
      <c r="E2" s="331"/>
      <c r="F2" s="331"/>
    </row>
    <row r="3" spans="1:12" s="135" customFormat="1" ht="18" customHeight="1">
      <c r="B3" s="459" t="s">
        <v>328</v>
      </c>
      <c r="C3" s="461"/>
      <c r="D3" s="458" t="s">
        <v>329</v>
      </c>
      <c r="E3" s="458"/>
      <c r="F3" s="458"/>
      <c r="G3" s="458"/>
      <c r="H3" s="458"/>
      <c r="I3" s="459" t="s">
        <v>330</v>
      </c>
      <c r="J3" s="461"/>
      <c r="K3" s="494" t="s">
        <v>331</v>
      </c>
      <c r="L3" s="495"/>
    </row>
    <row r="4" spans="1:12" s="135" customFormat="1" ht="12" customHeight="1">
      <c r="B4" s="465"/>
      <c r="C4" s="466"/>
      <c r="D4" s="458"/>
      <c r="E4" s="458"/>
      <c r="F4" s="458"/>
      <c r="G4" s="458"/>
      <c r="H4" s="458"/>
      <c r="I4" s="498" t="s">
        <v>332</v>
      </c>
      <c r="J4" s="499"/>
      <c r="K4" s="496"/>
      <c r="L4" s="497"/>
    </row>
    <row r="5" spans="1:12" s="135" customFormat="1" ht="18" customHeight="1">
      <c r="B5" s="475" t="s">
        <v>333</v>
      </c>
      <c r="C5" s="500"/>
      <c r="D5" s="377"/>
      <c r="E5" s="377"/>
      <c r="F5" s="377"/>
      <c r="G5" s="377"/>
      <c r="H5" s="378"/>
      <c r="I5" s="379" t="s">
        <v>4</v>
      </c>
      <c r="J5" s="380">
        <f>SUM(SUM(I6:J79)+SUM('S-2-3'!I4:J30))</f>
        <v>11.999999999999996</v>
      </c>
      <c r="K5" s="381"/>
      <c r="L5" s="382"/>
    </row>
    <row r="6" spans="1:12" s="135" customFormat="1" ht="15" customHeight="1">
      <c r="B6" s="345"/>
      <c r="C6" s="383" t="s">
        <v>334</v>
      </c>
      <c r="D6" s="384" t="s">
        <v>23</v>
      </c>
      <c r="E6" s="489" t="s">
        <v>335</v>
      </c>
      <c r="F6" s="489"/>
      <c r="G6" s="489"/>
      <c r="H6" s="490"/>
      <c r="I6" s="491">
        <v>0.04</v>
      </c>
      <c r="J6" s="491"/>
      <c r="K6" s="492" t="s">
        <v>336</v>
      </c>
      <c r="L6" s="493"/>
    </row>
    <row r="7" spans="1:12" s="135" customFormat="1" ht="15" customHeight="1">
      <c r="B7" s="349"/>
      <c r="C7" s="385" t="s">
        <v>337</v>
      </c>
      <c r="D7" s="358" t="s">
        <v>23</v>
      </c>
      <c r="E7" s="477" t="s">
        <v>338</v>
      </c>
      <c r="F7" s="477"/>
      <c r="G7" s="477"/>
      <c r="H7" s="478"/>
      <c r="I7" s="479">
        <v>0.04</v>
      </c>
      <c r="J7" s="479"/>
      <c r="K7" s="480" t="s">
        <v>336</v>
      </c>
      <c r="L7" s="481"/>
    </row>
    <row r="8" spans="1:12" s="135" customFormat="1" ht="15" customHeight="1">
      <c r="B8" s="349"/>
      <c r="C8" s="385" t="s">
        <v>339</v>
      </c>
      <c r="D8" s="358" t="s">
        <v>23</v>
      </c>
      <c r="E8" s="477" t="s">
        <v>340</v>
      </c>
      <c r="F8" s="477"/>
      <c r="G8" s="477"/>
      <c r="H8" s="478"/>
      <c r="I8" s="479">
        <v>0.17</v>
      </c>
      <c r="J8" s="479"/>
      <c r="K8" s="480" t="s">
        <v>336</v>
      </c>
      <c r="L8" s="481"/>
    </row>
    <row r="9" spans="1:12" s="135" customFormat="1" ht="15" customHeight="1">
      <c r="B9" s="349"/>
      <c r="C9" s="385" t="s">
        <v>341</v>
      </c>
      <c r="D9" s="358" t="s">
        <v>23</v>
      </c>
      <c r="E9" s="477" t="s">
        <v>342</v>
      </c>
      <c r="F9" s="477"/>
      <c r="G9" s="477"/>
      <c r="H9" s="478"/>
      <c r="I9" s="479">
        <v>0.23</v>
      </c>
      <c r="J9" s="479"/>
      <c r="K9" s="480" t="s">
        <v>343</v>
      </c>
      <c r="L9" s="481"/>
    </row>
    <row r="10" spans="1:12" s="135" customFormat="1" ht="15" customHeight="1">
      <c r="B10" s="349"/>
      <c r="C10" s="385" t="s">
        <v>344</v>
      </c>
      <c r="D10" s="358" t="s">
        <v>23</v>
      </c>
      <c r="E10" s="477" t="s">
        <v>338</v>
      </c>
      <c r="F10" s="477"/>
      <c r="G10" s="477"/>
      <c r="H10" s="478"/>
      <c r="I10" s="479">
        <v>0.72</v>
      </c>
      <c r="J10" s="479"/>
      <c r="K10" s="480" t="s">
        <v>343</v>
      </c>
      <c r="L10" s="481"/>
    </row>
    <row r="11" spans="1:12" s="135" customFormat="1" ht="15" customHeight="1">
      <c r="B11" s="349"/>
      <c r="C11" s="385" t="s">
        <v>345</v>
      </c>
      <c r="D11" s="358" t="s">
        <v>23</v>
      </c>
      <c r="E11" s="477" t="s">
        <v>346</v>
      </c>
      <c r="F11" s="477"/>
      <c r="G11" s="477"/>
      <c r="H11" s="478"/>
      <c r="I11" s="479">
        <v>0.11</v>
      </c>
      <c r="J11" s="479"/>
      <c r="K11" s="480" t="s">
        <v>347</v>
      </c>
      <c r="L11" s="481"/>
    </row>
    <row r="12" spans="1:12" s="135" customFormat="1" ht="15" customHeight="1">
      <c r="B12" s="349"/>
      <c r="C12" s="385" t="s">
        <v>348</v>
      </c>
      <c r="D12" s="358" t="s">
        <v>23</v>
      </c>
      <c r="E12" s="477" t="s">
        <v>349</v>
      </c>
      <c r="F12" s="477"/>
      <c r="G12" s="477"/>
      <c r="H12" s="478"/>
      <c r="I12" s="479">
        <v>0.4</v>
      </c>
      <c r="J12" s="479"/>
      <c r="K12" s="480" t="s">
        <v>336</v>
      </c>
      <c r="L12" s="481"/>
    </row>
    <row r="13" spans="1:12" s="135" customFormat="1" ht="15" customHeight="1">
      <c r="B13" s="349"/>
      <c r="C13" s="385" t="s">
        <v>350</v>
      </c>
      <c r="D13" s="358" t="s">
        <v>23</v>
      </c>
      <c r="E13" s="477" t="s">
        <v>351</v>
      </c>
      <c r="F13" s="477"/>
      <c r="G13" s="477"/>
      <c r="H13" s="478"/>
      <c r="I13" s="479">
        <v>0.64</v>
      </c>
      <c r="J13" s="479"/>
      <c r="K13" s="480" t="s">
        <v>352</v>
      </c>
      <c r="L13" s="481"/>
    </row>
    <row r="14" spans="1:12" s="135" customFormat="1" ht="15" customHeight="1">
      <c r="B14" s="349"/>
      <c r="C14" s="385" t="s">
        <v>353</v>
      </c>
      <c r="D14" s="358" t="s">
        <v>23</v>
      </c>
      <c r="E14" s="477" t="s">
        <v>354</v>
      </c>
      <c r="F14" s="477"/>
      <c r="G14" s="477"/>
      <c r="H14" s="478"/>
      <c r="I14" s="479">
        <v>0.21</v>
      </c>
      <c r="J14" s="479"/>
      <c r="K14" s="480" t="s">
        <v>336</v>
      </c>
      <c r="L14" s="481"/>
    </row>
    <row r="15" spans="1:12" s="135" customFormat="1" ht="15" customHeight="1">
      <c r="B15" s="349"/>
      <c r="C15" s="385" t="s">
        <v>355</v>
      </c>
      <c r="D15" s="358" t="s">
        <v>23</v>
      </c>
      <c r="E15" s="477" t="s">
        <v>356</v>
      </c>
      <c r="F15" s="477"/>
      <c r="G15" s="477"/>
      <c r="H15" s="478"/>
      <c r="I15" s="479">
        <v>0.37</v>
      </c>
      <c r="J15" s="479"/>
      <c r="K15" s="480" t="s">
        <v>336</v>
      </c>
      <c r="L15" s="481"/>
    </row>
    <row r="16" spans="1:12" s="135" customFormat="1" ht="15" customHeight="1">
      <c r="B16" s="349"/>
      <c r="C16" s="385" t="s">
        <v>357</v>
      </c>
      <c r="D16" s="358" t="s">
        <v>23</v>
      </c>
      <c r="E16" s="477" t="s">
        <v>358</v>
      </c>
      <c r="F16" s="477"/>
      <c r="G16" s="477"/>
      <c r="H16" s="478"/>
      <c r="I16" s="479">
        <v>0.22</v>
      </c>
      <c r="J16" s="479"/>
      <c r="K16" s="480" t="s">
        <v>336</v>
      </c>
      <c r="L16" s="481"/>
    </row>
    <row r="17" spans="2:12" s="135" customFormat="1" ht="15" customHeight="1">
      <c r="B17" s="349"/>
      <c r="C17" s="385" t="s">
        <v>359</v>
      </c>
      <c r="D17" s="358" t="s">
        <v>23</v>
      </c>
      <c r="E17" s="477" t="s">
        <v>360</v>
      </c>
      <c r="F17" s="477"/>
      <c r="G17" s="477"/>
      <c r="H17" s="478"/>
      <c r="I17" s="479">
        <v>0.12</v>
      </c>
      <c r="J17" s="479"/>
      <c r="K17" s="480" t="s">
        <v>343</v>
      </c>
      <c r="L17" s="481"/>
    </row>
    <row r="18" spans="2:12" s="135" customFormat="1" ht="15" customHeight="1">
      <c r="B18" s="349"/>
      <c r="C18" s="385" t="s">
        <v>361</v>
      </c>
      <c r="D18" s="358" t="s">
        <v>23</v>
      </c>
      <c r="E18" s="477" t="s">
        <v>346</v>
      </c>
      <c r="F18" s="477"/>
      <c r="G18" s="477"/>
      <c r="H18" s="478"/>
      <c r="I18" s="479">
        <v>0.26</v>
      </c>
      <c r="J18" s="479"/>
      <c r="K18" s="480" t="s">
        <v>343</v>
      </c>
      <c r="L18" s="481"/>
    </row>
    <row r="19" spans="2:12" s="135" customFormat="1" ht="15" customHeight="1">
      <c r="B19" s="349"/>
      <c r="C19" s="385" t="s">
        <v>362</v>
      </c>
      <c r="D19" s="358" t="s">
        <v>23</v>
      </c>
      <c r="E19" s="477" t="s">
        <v>363</v>
      </c>
      <c r="F19" s="477"/>
      <c r="G19" s="477"/>
      <c r="H19" s="478"/>
      <c r="I19" s="479">
        <v>0.19</v>
      </c>
      <c r="J19" s="479"/>
      <c r="K19" s="480" t="s">
        <v>364</v>
      </c>
      <c r="L19" s="481"/>
    </row>
    <row r="20" spans="2:12" s="135" customFormat="1" ht="15" customHeight="1">
      <c r="B20" s="349"/>
      <c r="C20" s="385" t="s">
        <v>365</v>
      </c>
      <c r="D20" s="358" t="s">
        <v>23</v>
      </c>
      <c r="E20" s="477" t="s">
        <v>366</v>
      </c>
      <c r="F20" s="477"/>
      <c r="G20" s="477"/>
      <c r="H20" s="478"/>
      <c r="I20" s="479">
        <v>0.25</v>
      </c>
      <c r="J20" s="479"/>
      <c r="K20" s="480" t="s">
        <v>367</v>
      </c>
      <c r="L20" s="481"/>
    </row>
    <row r="21" spans="2:12" s="135" customFormat="1" ht="15" customHeight="1">
      <c r="B21" s="349"/>
      <c r="C21" s="385" t="s">
        <v>368</v>
      </c>
      <c r="D21" s="358" t="s">
        <v>23</v>
      </c>
      <c r="E21" s="477" t="s">
        <v>369</v>
      </c>
      <c r="F21" s="477"/>
      <c r="G21" s="477"/>
      <c r="H21" s="478"/>
      <c r="I21" s="479">
        <v>0.22</v>
      </c>
      <c r="J21" s="479"/>
      <c r="K21" s="480" t="s">
        <v>370</v>
      </c>
      <c r="L21" s="481"/>
    </row>
    <row r="22" spans="2:12" s="135" customFormat="1" ht="15" customHeight="1">
      <c r="B22" s="349"/>
      <c r="C22" s="385" t="s">
        <v>371</v>
      </c>
      <c r="D22" s="358" t="s">
        <v>23</v>
      </c>
      <c r="E22" s="477" t="s">
        <v>372</v>
      </c>
      <c r="F22" s="477"/>
      <c r="G22" s="477"/>
      <c r="H22" s="478"/>
      <c r="I22" s="479">
        <v>0.1</v>
      </c>
      <c r="J22" s="479"/>
      <c r="K22" s="480" t="s">
        <v>364</v>
      </c>
      <c r="L22" s="481"/>
    </row>
    <row r="23" spans="2:12" s="135" customFormat="1" ht="15" customHeight="1">
      <c r="B23" s="349"/>
      <c r="C23" s="385" t="s">
        <v>373</v>
      </c>
      <c r="D23" s="358" t="s">
        <v>23</v>
      </c>
      <c r="E23" s="477" t="s">
        <v>372</v>
      </c>
      <c r="F23" s="477"/>
      <c r="G23" s="477"/>
      <c r="H23" s="478"/>
      <c r="I23" s="479">
        <v>0.1</v>
      </c>
      <c r="J23" s="479"/>
      <c r="K23" s="480" t="s">
        <v>374</v>
      </c>
      <c r="L23" s="481"/>
    </row>
    <row r="24" spans="2:12" s="135" customFormat="1" ht="15" customHeight="1">
      <c r="B24" s="349"/>
      <c r="C24" s="385" t="s">
        <v>375</v>
      </c>
      <c r="D24" s="358" t="s">
        <v>23</v>
      </c>
      <c r="E24" s="477" t="s">
        <v>376</v>
      </c>
      <c r="F24" s="477"/>
      <c r="G24" s="477"/>
      <c r="H24" s="478"/>
      <c r="I24" s="479">
        <v>0.14000000000000001</v>
      </c>
      <c r="J24" s="479"/>
      <c r="K24" s="480" t="s">
        <v>377</v>
      </c>
      <c r="L24" s="481"/>
    </row>
    <row r="25" spans="2:12" s="135" customFormat="1" ht="15" customHeight="1">
      <c r="B25" s="349"/>
      <c r="C25" s="385" t="s">
        <v>378</v>
      </c>
      <c r="D25" s="358" t="s">
        <v>24</v>
      </c>
      <c r="E25" s="477" t="s">
        <v>379</v>
      </c>
      <c r="F25" s="477"/>
      <c r="G25" s="477"/>
      <c r="H25" s="478"/>
      <c r="I25" s="479">
        <v>0.08</v>
      </c>
      <c r="J25" s="479"/>
      <c r="K25" s="480" t="s">
        <v>380</v>
      </c>
      <c r="L25" s="481"/>
    </row>
    <row r="26" spans="2:12" s="135" customFormat="1" ht="15" customHeight="1">
      <c r="B26" s="349"/>
      <c r="C26" s="385" t="s">
        <v>381</v>
      </c>
      <c r="D26" s="358" t="s">
        <v>24</v>
      </c>
      <c r="E26" s="477" t="s">
        <v>382</v>
      </c>
      <c r="F26" s="477"/>
      <c r="G26" s="477"/>
      <c r="H26" s="478"/>
      <c r="I26" s="479">
        <v>0.57999999999999996</v>
      </c>
      <c r="J26" s="479"/>
      <c r="K26" s="480" t="s">
        <v>383</v>
      </c>
      <c r="L26" s="481"/>
    </row>
    <row r="27" spans="2:12" s="135" customFormat="1" ht="15" customHeight="1">
      <c r="B27" s="349"/>
      <c r="C27" s="385" t="s">
        <v>384</v>
      </c>
      <c r="D27" s="358" t="s">
        <v>24</v>
      </c>
      <c r="E27" s="477" t="s">
        <v>385</v>
      </c>
      <c r="F27" s="477"/>
      <c r="G27" s="477"/>
      <c r="H27" s="478"/>
      <c r="I27" s="479">
        <v>0.36</v>
      </c>
      <c r="J27" s="479"/>
      <c r="K27" s="480" t="s">
        <v>386</v>
      </c>
      <c r="L27" s="481"/>
    </row>
    <row r="28" spans="2:12" s="135" customFormat="1" ht="15" customHeight="1">
      <c r="B28" s="349"/>
      <c r="C28" s="385" t="s">
        <v>387</v>
      </c>
      <c r="D28" s="358" t="s">
        <v>24</v>
      </c>
      <c r="E28" s="477" t="s">
        <v>388</v>
      </c>
      <c r="F28" s="477"/>
      <c r="G28" s="477"/>
      <c r="H28" s="478"/>
      <c r="I28" s="479">
        <v>0.26</v>
      </c>
      <c r="J28" s="479"/>
      <c r="K28" s="480" t="s">
        <v>389</v>
      </c>
      <c r="L28" s="481"/>
    </row>
    <row r="29" spans="2:12" s="135" customFormat="1" ht="15" customHeight="1">
      <c r="B29" s="349"/>
      <c r="C29" s="385" t="s">
        <v>390</v>
      </c>
      <c r="D29" s="358" t="s">
        <v>24</v>
      </c>
      <c r="E29" s="477" t="s">
        <v>391</v>
      </c>
      <c r="F29" s="477"/>
      <c r="G29" s="477"/>
      <c r="H29" s="478"/>
      <c r="I29" s="479">
        <v>0.2</v>
      </c>
      <c r="J29" s="479"/>
      <c r="K29" s="480" t="s">
        <v>392</v>
      </c>
      <c r="L29" s="481"/>
    </row>
    <row r="30" spans="2:12" s="135" customFormat="1" ht="15" customHeight="1">
      <c r="B30" s="349"/>
      <c r="C30" s="385" t="s">
        <v>393</v>
      </c>
      <c r="D30" s="358" t="s">
        <v>24</v>
      </c>
      <c r="E30" s="477" t="s">
        <v>394</v>
      </c>
      <c r="F30" s="477"/>
      <c r="G30" s="477"/>
      <c r="H30" s="478"/>
      <c r="I30" s="479">
        <v>0.16</v>
      </c>
      <c r="J30" s="479"/>
      <c r="K30" s="480" t="s">
        <v>392</v>
      </c>
      <c r="L30" s="481"/>
    </row>
    <row r="31" spans="2:12" s="135" customFormat="1" ht="15" customHeight="1">
      <c r="B31" s="349"/>
      <c r="C31" s="385" t="s">
        <v>395</v>
      </c>
      <c r="D31" s="358" t="s">
        <v>24</v>
      </c>
      <c r="E31" s="477" t="s">
        <v>396</v>
      </c>
      <c r="F31" s="477"/>
      <c r="G31" s="477"/>
      <c r="H31" s="478"/>
      <c r="I31" s="479">
        <v>0.2</v>
      </c>
      <c r="J31" s="479"/>
      <c r="K31" s="480" t="s">
        <v>397</v>
      </c>
      <c r="L31" s="481"/>
    </row>
    <row r="32" spans="2:12" s="135" customFormat="1" ht="15" customHeight="1">
      <c r="B32" s="349"/>
      <c r="C32" s="385" t="s">
        <v>398</v>
      </c>
      <c r="D32" s="358" t="s">
        <v>24</v>
      </c>
      <c r="E32" s="477" t="s">
        <v>399</v>
      </c>
      <c r="F32" s="477"/>
      <c r="G32" s="477"/>
      <c r="H32" s="478"/>
      <c r="I32" s="479">
        <v>0.14000000000000001</v>
      </c>
      <c r="J32" s="479"/>
      <c r="K32" s="480" t="s">
        <v>392</v>
      </c>
      <c r="L32" s="481"/>
    </row>
    <row r="33" spans="2:12" s="135" customFormat="1" ht="15" customHeight="1">
      <c r="B33" s="349"/>
      <c r="C33" s="385" t="s">
        <v>400</v>
      </c>
      <c r="D33" s="358" t="s">
        <v>24</v>
      </c>
      <c r="E33" s="477" t="s">
        <v>401</v>
      </c>
      <c r="F33" s="477"/>
      <c r="G33" s="477"/>
      <c r="H33" s="478"/>
      <c r="I33" s="479">
        <v>0.14000000000000001</v>
      </c>
      <c r="J33" s="479"/>
      <c r="K33" s="480" t="s">
        <v>389</v>
      </c>
      <c r="L33" s="481"/>
    </row>
    <row r="34" spans="2:12" s="135" customFormat="1" ht="15" customHeight="1">
      <c r="B34" s="349"/>
      <c r="C34" s="385" t="s">
        <v>402</v>
      </c>
      <c r="D34" s="358" t="s">
        <v>24</v>
      </c>
      <c r="E34" s="477" t="s">
        <v>403</v>
      </c>
      <c r="F34" s="477"/>
      <c r="G34" s="477"/>
      <c r="H34" s="478"/>
      <c r="I34" s="479">
        <v>0.21</v>
      </c>
      <c r="J34" s="479"/>
      <c r="K34" s="480" t="s">
        <v>392</v>
      </c>
      <c r="L34" s="481"/>
    </row>
    <row r="35" spans="2:12" s="135" customFormat="1" ht="15" customHeight="1">
      <c r="B35" s="349"/>
      <c r="C35" s="385" t="s">
        <v>404</v>
      </c>
      <c r="D35" s="358" t="s">
        <v>24</v>
      </c>
      <c r="E35" s="487" t="s">
        <v>405</v>
      </c>
      <c r="F35" s="487"/>
      <c r="G35" s="487"/>
      <c r="H35" s="488"/>
      <c r="I35" s="479">
        <v>0.85</v>
      </c>
      <c r="J35" s="479"/>
      <c r="K35" s="480" t="s">
        <v>406</v>
      </c>
      <c r="L35" s="481"/>
    </row>
    <row r="36" spans="2:12" s="135" customFormat="1" ht="15" customHeight="1">
      <c r="B36" s="349"/>
      <c r="C36" s="385" t="s">
        <v>407</v>
      </c>
      <c r="D36" s="358" t="s">
        <v>26</v>
      </c>
      <c r="E36" s="477" t="s">
        <v>408</v>
      </c>
      <c r="F36" s="477"/>
      <c r="G36" s="477"/>
      <c r="H36" s="478"/>
      <c r="I36" s="479"/>
      <c r="J36" s="479"/>
      <c r="K36" s="480" t="s">
        <v>409</v>
      </c>
      <c r="L36" s="481"/>
    </row>
    <row r="37" spans="2:12" s="135" customFormat="1" ht="15" customHeight="1">
      <c r="B37" s="349"/>
      <c r="C37" s="385" t="s">
        <v>410</v>
      </c>
      <c r="D37" s="358" t="s">
        <v>26</v>
      </c>
      <c r="E37" s="477" t="s">
        <v>411</v>
      </c>
      <c r="F37" s="477"/>
      <c r="G37" s="477"/>
      <c r="H37" s="478"/>
      <c r="I37" s="479">
        <v>0.3</v>
      </c>
      <c r="J37" s="479"/>
      <c r="K37" s="480" t="s">
        <v>412</v>
      </c>
      <c r="L37" s="481"/>
    </row>
    <row r="38" spans="2:12" s="135" customFormat="1" ht="15" customHeight="1">
      <c r="B38" s="349"/>
      <c r="C38" s="385" t="s">
        <v>413</v>
      </c>
      <c r="D38" s="358" t="s">
        <v>26</v>
      </c>
      <c r="E38" s="477" t="s">
        <v>414</v>
      </c>
      <c r="F38" s="477"/>
      <c r="G38" s="477"/>
      <c r="H38" s="478"/>
      <c r="I38" s="479"/>
      <c r="J38" s="479"/>
      <c r="K38" s="480" t="s">
        <v>409</v>
      </c>
      <c r="L38" s="481"/>
    </row>
    <row r="39" spans="2:12" s="135" customFormat="1" ht="15" customHeight="1">
      <c r="B39" s="349"/>
      <c r="C39" s="385" t="s">
        <v>415</v>
      </c>
      <c r="D39" s="358" t="s">
        <v>26</v>
      </c>
      <c r="E39" s="477" t="s">
        <v>416</v>
      </c>
      <c r="F39" s="477"/>
      <c r="G39" s="477"/>
      <c r="H39" s="478"/>
      <c r="I39" s="479">
        <v>0.2</v>
      </c>
      <c r="J39" s="479"/>
      <c r="K39" s="480" t="s">
        <v>417</v>
      </c>
      <c r="L39" s="481"/>
    </row>
    <row r="40" spans="2:12" s="135" customFormat="1" ht="15" customHeight="1">
      <c r="B40" s="349"/>
      <c r="C40" s="385" t="s">
        <v>418</v>
      </c>
      <c r="D40" s="358" t="s">
        <v>26</v>
      </c>
      <c r="E40" s="477" t="s">
        <v>419</v>
      </c>
      <c r="F40" s="477"/>
      <c r="G40" s="477"/>
      <c r="H40" s="478"/>
      <c r="I40" s="479">
        <v>0.63</v>
      </c>
      <c r="J40" s="479"/>
      <c r="K40" s="480" t="s">
        <v>386</v>
      </c>
      <c r="L40" s="481"/>
    </row>
    <row r="41" spans="2:12" s="135" customFormat="1" ht="15" customHeight="1">
      <c r="B41" s="349"/>
      <c r="C41" s="385" t="s">
        <v>420</v>
      </c>
      <c r="D41" s="358" t="s">
        <v>26</v>
      </c>
      <c r="E41" s="477" t="s">
        <v>421</v>
      </c>
      <c r="F41" s="477"/>
      <c r="G41" s="477"/>
      <c r="H41" s="478"/>
      <c r="I41" s="479">
        <v>0.09</v>
      </c>
      <c r="J41" s="479"/>
      <c r="K41" s="480" t="s">
        <v>422</v>
      </c>
      <c r="L41" s="481"/>
    </row>
    <row r="42" spans="2:12" s="135" customFormat="1" ht="15" customHeight="1">
      <c r="B42" s="349"/>
      <c r="C42" s="385" t="s">
        <v>423</v>
      </c>
      <c r="D42" s="358" t="s">
        <v>26</v>
      </c>
      <c r="E42" s="477" t="s">
        <v>424</v>
      </c>
      <c r="F42" s="477"/>
      <c r="G42" s="477"/>
      <c r="H42" s="478"/>
      <c r="I42" s="479">
        <v>0.27</v>
      </c>
      <c r="J42" s="479"/>
      <c r="K42" s="480" t="s">
        <v>425</v>
      </c>
      <c r="L42" s="481"/>
    </row>
    <row r="43" spans="2:12" s="135" customFormat="1" ht="15" customHeight="1">
      <c r="B43" s="349"/>
      <c r="C43" s="385" t="s">
        <v>426</v>
      </c>
      <c r="D43" s="358" t="s">
        <v>26</v>
      </c>
      <c r="E43" s="477" t="s">
        <v>427</v>
      </c>
      <c r="F43" s="477"/>
      <c r="G43" s="477"/>
      <c r="H43" s="478"/>
      <c r="I43" s="479">
        <v>0.12</v>
      </c>
      <c r="J43" s="479"/>
      <c r="K43" s="480" t="s">
        <v>428</v>
      </c>
      <c r="L43" s="481"/>
    </row>
    <row r="44" spans="2:12" s="135" customFormat="1" ht="15" customHeight="1">
      <c r="B44" s="349"/>
      <c r="C44" s="385" t="s">
        <v>429</v>
      </c>
      <c r="D44" s="358" t="s">
        <v>26</v>
      </c>
      <c r="E44" s="477" t="s">
        <v>430</v>
      </c>
      <c r="F44" s="477"/>
      <c r="G44" s="477"/>
      <c r="H44" s="478"/>
      <c r="I44" s="479"/>
      <c r="J44" s="479"/>
      <c r="K44" s="480" t="s">
        <v>409</v>
      </c>
      <c r="L44" s="481"/>
    </row>
    <row r="45" spans="2:12" s="135" customFormat="1" ht="15" customHeight="1">
      <c r="B45" s="349"/>
      <c r="C45" s="385" t="s">
        <v>431</v>
      </c>
      <c r="D45" s="358" t="s">
        <v>26</v>
      </c>
      <c r="E45" s="477" t="s">
        <v>432</v>
      </c>
      <c r="F45" s="477"/>
      <c r="G45" s="477"/>
      <c r="H45" s="478"/>
      <c r="I45" s="479">
        <v>0.03</v>
      </c>
      <c r="J45" s="479"/>
      <c r="K45" s="480" t="s">
        <v>433</v>
      </c>
      <c r="L45" s="481"/>
    </row>
    <row r="46" spans="2:12" s="135" customFormat="1" ht="15" customHeight="1">
      <c r="B46" s="349"/>
      <c r="C46" s="385" t="s">
        <v>434</v>
      </c>
      <c r="D46" s="358" t="s">
        <v>26</v>
      </c>
      <c r="E46" s="477" t="s">
        <v>435</v>
      </c>
      <c r="F46" s="477"/>
      <c r="G46" s="477"/>
      <c r="H46" s="478"/>
      <c r="I46" s="479">
        <v>0.06</v>
      </c>
      <c r="J46" s="479"/>
      <c r="K46" s="480" t="s">
        <v>436</v>
      </c>
      <c r="L46" s="481"/>
    </row>
    <row r="47" spans="2:12" s="135" customFormat="1" ht="15" customHeight="1">
      <c r="B47" s="349"/>
      <c r="C47" s="385" t="s">
        <v>437</v>
      </c>
      <c r="D47" s="358" t="s">
        <v>26</v>
      </c>
      <c r="E47" s="477" t="s">
        <v>438</v>
      </c>
      <c r="F47" s="477"/>
      <c r="G47" s="477"/>
      <c r="H47" s="478"/>
      <c r="I47" s="479">
        <v>0.02</v>
      </c>
      <c r="J47" s="479"/>
      <c r="K47" s="480" t="s">
        <v>439</v>
      </c>
      <c r="L47" s="481"/>
    </row>
    <row r="48" spans="2:12" s="135" customFormat="1" ht="15" customHeight="1">
      <c r="B48" s="349"/>
      <c r="C48" s="385" t="s">
        <v>440</v>
      </c>
      <c r="D48" s="358" t="s">
        <v>26</v>
      </c>
      <c r="E48" s="477" t="s">
        <v>441</v>
      </c>
      <c r="F48" s="477"/>
      <c r="G48" s="477"/>
      <c r="H48" s="478"/>
      <c r="I48" s="479">
        <v>0.04</v>
      </c>
      <c r="J48" s="479"/>
      <c r="K48" s="480" t="s">
        <v>442</v>
      </c>
      <c r="L48" s="481"/>
    </row>
    <row r="49" spans="2:12" s="135" customFormat="1" ht="15" customHeight="1">
      <c r="B49" s="349"/>
      <c r="C49" s="385" t="s">
        <v>443</v>
      </c>
      <c r="D49" s="358" t="s">
        <v>26</v>
      </c>
      <c r="E49" s="477" t="s">
        <v>444</v>
      </c>
      <c r="F49" s="477"/>
      <c r="G49" s="477"/>
      <c r="H49" s="478"/>
      <c r="I49" s="479">
        <v>0.04</v>
      </c>
      <c r="J49" s="479"/>
      <c r="K49" s="480" t="s">
        <v>442</v>
      </c>
      <c r="L49" s="481"/>
    </row>
    <row r="50" spans="2:12" s="135" customFormat="1" ht="15" customHeight="1">
      <c r="B50" s="349"/>
      <c r="C50" s="385" t="s">
        <v>445</v>
      </c>
      <c r="D50" s="358" t="s">
        <v>26</v>
      </c>
      <c r="E50" s="477" t="s">
        <v>446</v>
      </c>
      <c r="F50" s="477"/>
      <c r="G50" s="477"/>
      <c r="H50" s="478"/>
      <c r="I50" s="479">
        <v>0.03</v>
      </c>
      <c r="J50" s="479"/>
      <c r="K50" s="480" t="s">
        <v>442</v>
      </c>
      <c r="L50" s="481"/>
    </row>
    <row r="51" spans="2:12" s="135" customFormat="1" ht="15" customHeight="1">
      <c r="B51" s="386"/>
      <c r="C51" s="387" t="s">
        <v>447</v>
      </c>
      <c r="D51" s="388" t="s">
        <v>26</v>
      </c>
      <c r="E51" s="482" t="s">
        <v>448</v>
      </c>
      <c r="F51" s="482"/>
      <c r="G51" s="482"/>
      <c r="H51" s="483"/>
      <c r="I51" s="484">
        <v>0.06</v>
      </c>
      <c r="J51" s="484"/>
      <c r="K51" s="485" t="s">
        <v>449</v>
      </c>
      <c r="L51" s="486"/>
    </row>
    <row r="52" spans="2:12" ht="15" customHeight="1">
      <c r="L52" s="389"/>
    </row>
  </sheetData>
  <mergeCells count="144">
    <mergeCell ref="E6:H6"/>
    <mergeCell ref="I6:J6"/>
    <mergeCell ref="K6:L6"/>
    <mergeCell ref="E7:H7"/>
    <mergeCell ref="I7:J7"/>
    <mergeCell ref="K7:L7"/>
    <mergeCell ref="B3:C4"/>
    <mergeCell ref="D3:H4"/>
    <mergeCell ref="I3:J3"/>
    <mergeCell ref="K3:L4"/>
    <mergeCell ref="I4:J4"/>
    <mergeCell ref="B5:C5"/>
    <mergeCell ref="E10:H10"/>
    <mergeCell ref="I10:J10"/>
    <mergeCell ref="K10:L10"/>
    <mergeCell ref="E11:H11"/>
    <mergeCell ref="I11:J11"/>
    <mergeCell ref="K11:L11"/>
    <mergeCell ref="E8:H8"/>
    <mergeCell ref="I8:J8"/>
    <mergeCell ref="K8:L8"/>
    <mergeCell ref="E9:H9"/>
    <mergeCell ref="I9:J9"/>
    <mergeCell ref="K9:L9"/>
    <mergeCell ref="E14:H14"/>
    <mergeCell ref="I14:J14"/>
    <mergeCell ref="K14:L14"/>
    <mergeCell ref="E15:H15"/>
    <mergeCell ref="I15:J15"/>
    <mergeCell ref="K15:L15"/>
    <mergeCell ref="E12:H12"/>
    <mergeCell ref="I12:J12"/>
    <mergeCell ref="K12:L12"/>
    <mergeCell ref="E13:H13"/>
    <mergeCell ref="I13:J13"/>
    <mergeCell ref="K13:L13"/>
    <mergeCell ref="E18:H18"/>
    <mergeCell ref="I18:J18"/>
    <mergeCell ref="K18:L18"/>
    <mergeCell ref="E19:H19"/>
    <mergeCell ref="I19:J19"/>
    <mergeCell ref="K19:L19"/>
    <mergeCell ref="E16:H16"/>
    <mergeCell ref="I16:J16"/>
    <mergeCell ref="K16:L16"/>
    <mergeCell ref="E17:H17"/>
    <mergeCell ref="I17:J17"/>
    <mergeCell ref="K17:L17"/>
    <mergeCell ref="E22:H22"/>
    <mergeCell ref="I22:J22"/>
    <mergeCell ref="K22:L22"/>
    <mergeCell ref="E23:H23"/>
    <mergeCell ref="I23:J23"/>
    <mergeCell ref="K23:L23"/>
    <mergeCell ref="E20:H20"/>
    <mergeCell ref="I20:J20"/>
    <mergeCell ref="K20:L20"/>
    <mergeCell ref="E21:H21"/>
    <mergeCell ref="I21:J21"/>
    <mergeCell ref="K21:L21"/>
    <mergeCell ref="E26:H26"/>
    <mergeCell ref="I26:J26"/>
    <mergeCell ref="K26:L26"/>
    <mergeCell ref="E27:H27"/>
    <mergeCell ref="I27:J27"/>
    <mergeCell ref="K27:L27"/>
    <mergeCell ref="E24:H24"/>
    <mergeCell ref="I24:J24"/>
    <mergeCell ref="K24:L24"/>
    <mergeCell ref="E25:H25"/>
    <mergeCell ref="I25:J25"/>
    <mergeCell ref="K25:L25"/>
    <mergeCell ref="E30:H30"/>
    <mergeCell ref="I30:J30"/>
    <mergeCell ref="K30:L30"/>
    <mergeCell ref="E31:H31"/>
    <mergeCell ref="I31:J31"/>
    <mergeCell ref="K31:L31"/>
    <mergeCell ref="E28:H28"/>
    <mergeCell ref="I28:J28"/>
    <mergeCell ref="K28:L28"/>
    <mergeCell ref="E29:H29"/>
    <mergeCell ref="I29:J29"/>
    <mergeCell ref="K29:L29"/>
    <mergeCell ref="E34:H34"/>
    <mergeCell ref="I34:J34"/>
    <mergeCell ref="K34:L34"/>
    <mergeCell ref="E35:H35"/>
    <mergeCell ref="I35:J35"/>
    <mergeCell ref="K35:L35"/>
    <mergeCell ref="E32:H32"/>
    <mergeCell ref="I32:J32"/>
    <mergeCell ref="K32:L32"/>
    <mergeCell ref="E33:H33"/>
    <mergeCell ref="I33:J33"/>
    <mergeCell ref="K33:L33"/>
    <mergeCell ref="E38:H38"/>
    <mergeCell ref="I38:J38"/>
    <mergeCell ref="K38:L38"/>
    <mergeCell ref="E39:H39"/>
    <mergeCell ref="I39:J39"/>
    <mergeCell ref="K39:L39"/>
    <mergeCell ref="E36:H36"/>
    <mergeCell ref="I36:J36"/>
    <mergeCell ref="K36:L36"/>
    <mergeCell ref="E37:H37"/>
    <mergeCell ref="I37:J37"/>
    <mergeCell ref="K37:L37"/>
    <mergeCell ref="E42:H42"/>
    <mergeCell ref="I42:J42"/>
    <mergeCell ref="K42:L42"/>
    <mergeCell ref="E43:H43"/>
    <mergeCell ref="I43:J43"/>
    <mergeCell ref="K43:L43"/>
    <mergeCell ref="E40:H40"/>
    <mergeCell ref="I40:J40"/>
    <mergeCell ref="K40:L40"/>
    <mergeCell ref="E41:H41"/>
    <mergeCell ref="I41:J41"/>
    <mergeCell ref="K41:L41"/>
    <mergeCell ref="E46:H46"/>
    <mergeCell ref="I46:J46"/>
    <mergeCell ref="K46:L46"/>
    <mergeCell ref="E47:H47"/>
    <mergeCell ref="I47:J47"/>
    <mergeCell ref="K47:L47"/>
    <mergeCell ref="E44:H44"/>
    <mergeCell ref="I44:J44"/>
    <mergeCell ref="K44:L44"/>
    <mergeCell ref="E45:H45"/>
    <mergeCell ref="I45:J45"/>
    <mergeCell ref="K45:L45"/>
    <mergeCell ref="E50:H50"/>
    <mergeCell ref="I50:J50"/>
    <mergeCell ref="K50:L50"/>
    <mergeCell ref="E51:H51"/>
    <mergeCell ref="I51:J51"/>
    <mergeCell ref="K51:L51"/>
    <mergeCell ref="E48:H48"/>
    <mergeCell ref="I48:J48"/>
    <mergeCell ref="K48:L48"/>
    <mergeCell ref="E49:H49"/>
    <mergeCell ref="I49:J49"/>
    <mergeCell ref="K49:L49"/>
  </mergeCells>
  <phoneticPr fontId="1"/>
  <pageMargins left="0.59055118110236227" right="0.59055118110236227" top="0.78740157480314965" bottom="0.78740157480314965" header="0.39370078740157483" footer="0.39370078740157483"/>
  <pageSetup paperSize="9" firstPageNumber="130" orientation="portrait" useFirstPageNumber="1" r:id="rId1"/>
  <headerFooter alignWithMargins="0">
    <oddHeader>&amp;R19.都市計画</oddHeader>
    <oddFooter>&amp;C-133-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workbookViewId="0">
      <selection activeCell="M19" sqref="M19"/>
    </sheetView>
  </sheetViews>
  <sheetFormatPr defaultRowHeight="11.25"/>
  <cols>
    <col min="1" max="1" width="3.625" style="129" customWidth="1"/>
    <col min="2" max="2" width="2.625" style="129" customWidth="1"/>
    <col min="3" max="3" width="12.375" style="129" customWidth="1"/>
    <col min="4" max="6" width="7.125" style="129" customWidth="1"/>
    <col min="7" max="9" width="8.625" style="129" customWidth="1"/>
    <col min="10" max="11" width="8.625" style="327" customWidth="1"/>
    <col min="12" max="12" width="8.125" style="328" customWidth="1"/>
    <col min="13" max="256" width="9" style="129"/>
    <col min="257" max="257" width="3.625" style="129" customWidth="1"/>
    <col min="258" max="258" width="2.625" style="129" customWidth="1"/>
    <col min="259" max="259" width="12.375" style="129" customWidth="1"/>
    <col min="260" max="262" width="7.125" style="129" customWidth="1"/>
    <col min="263" max="267" width="8.625" style="129" customWidth="1"/>
    <col min="268" max="268" width="8.125" style="129" customWidth="1"/>
    <col min="269" max="512" width="9" style="129"/>
    <col min="513" max="513" width="3.625" style="129" customWidth="1"/>
    <col min="514" max="514" width="2.625" style="129" customWidth="1"/>
    <col min="515" max="515" width="12.375" style="129" customWidth="1"/>
    <col min="516" max="518" width="7.125" style="129" customWidth="1"/>
    <col min="519" max="523" width="8.625" style="129" customWidth="1"/>
    <col min="524" max="524" width="8.125" style="129" customWidth="1"/>
    <col min="525" max="768" width="9" style="129"/>
    <col min="769" max="769" width="3.625" style="129" customWidth="1"/>
    <col min="770" max="770" width="2.625" style="129" customWidth="1"/>
    <col min="771" max="771" width="12.375" style="129" customWidth="1"/>
    <col min="772" max="774" width="7.125" style="129" customWidth="1"/>
    <col min="775" max="779" width="8.625" style="129" customWidth="1"/>
    <col min="780" max="780" width="8.125" style="129" customWidth="1"/>
    <col min="781" max="1024" width="9" style="129"/>
    <col min="1025" max="1025" width="3.625" style="129" customWidth="1"/>
    <col min="1026" max="1026" width="2.625" style="129" customWidth="1"/>
    <col min="1027" max="1027" width="12.375" style="129" customWidth="1"/>
    <col min="1028" max="1030" width="7.125" style="129" customWidth="1"/>
    <col min="1031" max="1035" width="8.625" style="129" customWidth="1"/>
    <col min="1036" max="1036" width="8.125" style="129" customWidth="1"/>
    <col min="1037" max="1280" width="9" style="129"/>
    <col min="1281" max="1281" width="3.625" style="129" customWidth="1"/>
    <col min="1282" max="1282" width="2.625" style="129" customWidth="1"/>
    <col min="1283" max="1283" width="12.375" style="129" customWidth="1"/>
    <col min="1284" max="1286" width="7.125" style="129" customWidth="1"/>
    <col min="1287" max="1291" width="8.625" style="129" customWidth="1"/>
    <col min="1292" max="1292" width="8.125" style="129" customWidth="1"/>
    <col min="1293" max="1536" width="9" style="129"/>
    <col min="1537" max="1537" width="3.625" style="129" customWidth="1"/>
    <col min="1538" max="1538" width="2.625" style="129" customWidth="1"/>
    <col min="1539" max="1539" width="12.375" style="129" customWidth="1"/>
    <col min="1540" max="1542" width="7.125" style="129" customWidth="1"/>
    <col min="1543" max="1547" width="8.625" style="129" customWidth="1"/>
    <col min="1548" max="1548" width="8.125" style="129" customWidth="1"/>
    <col min="1549" max="1792" width="9" style="129"/>
    <col min="1793" max="1793" width="3.625" style="129" customWidth="1"/>
    <col min="1794" max="1794" width="2.625" style="129" customWidth="1"/>
    <col min="1795" max="1795" width="12.375" style="129" customWidth="1"/>
    <col min="1796" max="1798" width="7.125" style="129" customWidth="1"/>
    <col min="1799" max="1803" width="8.625" style="129" customWidth="1"/>
    <col min="1804" max="1804" width="8.125" style="129" customWidth="1"/>
    <col min="1805" max="2048" width="9" style="129"/>
    <col min="2049" max="2049" width="3.625" style="129" customWidth="1"/>
    <col min="2050" max="2050" width="2.625" style="129" customWidth="1"/>
    <col min="2051" max="2051" width="12.375" style="129" customWidth="1"/>
    <col min="2052" max="2054" width="7.125" style="129" customWidth="1"/>
    <col min="2055" max="2059" width="8.625" style="129" customWidth="1"/>
    <col min="2060" max="2060" width="8.125" style="129" customWidth="1"/>
    <col min="2061" max="2304" width="9" style="129"/>
    <col min="2305" max="2305" width="3.625" style="129" customWidth="1"/>
    <col min="2306" max="2306" width="2.625" style="129" customWidth="1"/>
    <col min="2307" max="2307" width="12.375" style="129" customWidth="1"/>
    <col min="2308" max="2310" width="7.125" style="129" customWidth="1"/>
    <col min="2311" max="2315" width="8.625" style="129" customWidth="1"/>
    <col min="2316" max="2316" width="8.125" style="129" customWidth="1"/>
    <col min="2317" max="2560" width="9" style="129"/>
    <col min="2561" max="2561" width="3.625" style="129" customWidth="1"/>
    <col min="2562" max="2562" width="2.625" style="129" customWidth="1"/>
    <col min="2563" max="2563" width="12.375" style="129" customWidth="1"/>
    <col min="2564" max="2566" width="7.125" style="129" customWidth="1"/>
    <col min="2567" max="2571" width="8.625" style="129" customWidth="1"/>
    <col min="2572" max="2572" width="8.125" style="129" customWidth="1"/>
    <col min="2573" max="2816" width="9" style="129"/>
    <col min="2817" max="2817" width="3.625" style="129" customWidth="1"/>
    <col min="2818" max="2818" width="2.625" style="129" customWidth="1"/>
    <col min="2819" max="2819" width="12.375" style="129" customWidth="1"/>
    <col min="2820" max="2822" width="7.125" style="129" customWidth="1"/>
    <col min="2823" max="2827" width="8.625" style="129" customWidth="1"/>
    <col min="2828" max="2828" width="8.125" style="129" customWidth="1"/>
    <col min="2829" max="3072" width="9" style="129"/>
    <col min="3073" max="3073" width="3.625" style="129" customWidth="1"/>
    <col min="3074" max="3074" width="2.625" style="129" customWidth="1"/>
    <col min="3075" max="3075" width="12.375" style="129" customWidth="1"/>
    <col min="3076" max="3078" width="7.125" style="129" customWidth="1"/>
    <col min="3079" max="3083" width="8.625" style="129" customWidth="1"/>
    <col min="3084" max="3084" width="8.125" style="129" customWidth="1"/>
    <col min="3085" max="3328" width="9" style="129"/>
    <col min="3329" max="3329" width="3.625" style="129" customWidth="1"/>
    <col min="3330" max="3330" width="2.625" style="129" customWidth="1"/>
    <col min="3331" max="3331" width="12.375" style="129" customWidth="1"/>
    <col min="3332" max="3334" width="7.125" style="129" customWidth="1"/>
    <col min="3335" max="3339" width="8.625" style="129" customWidth="1"/>
    <col min="3340" max="3340" width="8.125" style="129" customWidth="1"/>
    <col min="3341" max="3584" width="9" style="129"/>
    <col min="3585" max="3585" width="3.625" style="129" customWidth="1"/>
    <col min="3586" max="3586" width="2.625" style="129" customWidth="1"/>
    <col min="3587" max="3587" width="12.375" style="129" customWidth="1"/>
    <col min="3588" max="3590" width="7.125" style="129" customWidth="1"/>
    <col min="3591" max="3595" width="8.625" style="129" customWidth="1"/>
    <col min="3596" max="3596" width="8.125" style="129" customWidth="1"/>
    <col min="3597" max="3840" width="9" style="129"/>
    <col min="3841" max="3841" width="3.625" style="129" customWidth="1"/>
    <col min="3842" max="3842" width="2.625" style="129" customWidth="1"/>
    <col min="3843" max="3843" width="12.375" style="129" customWidth="1"/>
    <col min="3844" max="3846" width="7.125" style="129" customWidth="1"/>
    <col min="3847" max="3851" width="8.625" style="129" customWidth="1"/>
    <col min="3852" max="3852" width="8.125" style="129" customWidth="1"/>
    <col min="3853" max="4096" width="9" style="129"/>
    <col min="4097" max="4097" width="3.625" style="129" customWidth="1"/>
    <col min="4098" max="4098" width="2.625" style="129" customWidth="1"/>
    <col min="4099" max="4099" width="12.375" style="129" customWidth="1"/>
    <col min="4100" max="4102" width="7.125" style="129" customWidth="1"/>
    <col min="4103" max="4107" width="8.625" style="129" customWidth="1"/>
    <col min="4108" max="4108" width="8.125" style="129" customWidth="1"/>
    <col min="4109" max="4352" width="9" style="129"/>
    <col min="4353" max="4353" width="3.625" style="129" customWidth="1"/>
    <col min="4354" max="4354" width="2.625" style="129" customWidth="1"/>
    <col min="4355" max="4355" width="12.375" style="129" customWidth="1"/>
    <col min="4356" max="4358" width="7.125" style="129" customWidth="1"/>
    <col min="4359" max="4363" width="8.625" style="129" customWidth="1"/>
    <col min="4364" max="4364" width="8.125" style="129" customWidth="1"/>
    <col min="4365" max="4608" width="9" style="129"/>
    <col min="4609" max="4609" width="3.625" style="129" customWidth="1"/>
    <col min="4610" max="4610" width="2.625" style="129" customWidth="1"/>
    <col min="4611" max="4611" width="12.375" style="129" customWidth="1"/>
    <col min="4612" max="4614" width="7.125" style="129" customWidth="1"/>
    <col min="4615" max="4619" width="8.625" style="129" customWidth="1"/>
    <col min="4620" max="4620" width="8.125" style="129" customWidth="1"/>
    <col min="4621" max="4864" width="9" style="129"/>
    <col min="4865" max="4865" width="3.625" style="129" customWidth="1"/>
    <col min="4866" max="4866" width="2.625" style="129" customWidth="1"/>
    <col min="4867" max="4867" width="12.375" style="129" customWidth="1"/>
    <col min="4868" max="4870" width="7.125" style="129" customWidth="1"/>
    <col min="4871" max="4875" width="8.625" style="129" customWidth="1"/>
    <col min="4876" max="4876" width="8.125" style="129" customWidth="1"/>
    <col min="4877" max="5120" width="9" style="129"/>
    <col min="5121" max="5121" width="3.625" style="129" customWidth="1"/>
    <col min="5122" max="5122" width="2.625" style="129" customWidth="1"/>
    <col min="5123" max="5123" width="12.375" style="129" customWidth="1"/>
    <col min="5124" max="5126" width="7.125" style="129" customWidth="1"/>
    <col min="5127" max="5131" width="8.625" style="129" customWidth="1"/>
    <col min="5132" max="5132" width="8.125" style="129" customWidth="1"/>
    <col min="5133" max="5376" width="9" style="129"/>
    <col min="5377" max="5377" width="3.625" style="129" customWidth="1"/>
    <col min="5378" max="5378" width="2.625" style="129" customWidth="1"/>
    <col min="5379" max="5379" width="12.375" style="129" customWidth="1"/>
    <col min="5380" max="5382" width="7.125" style="129" customWidth="1"/>
    <col min="5383" max="5387" width="8.625" style="129" customWidth="1"/>
    <col min="5388" max="5388" width="8.125" style="129" customWidth="1"/>
    <col min="5389" max="5632" width="9" style="129"/>
    <col min="5633" max="5633" width="3.625" style="129" customWidth="1"/>
    <col min="5634" max="5634" width="2.625" style="129" customWidth="1"/>
    <col min="5635" max="5635" width="12.375" style="129" customWidth="1"/>
    <col min="5636" max="5638" width="7.125" style="129" customWidth="1"/>
    <col min="5639" max="5643" width="8.625" style="129" customWidth="1"/>
    <col min="5644" max="5644" width="8.125" style="129" customWidth="1"/>
    <col min="5645" max="5888" width="9" style="129"/>
    <col min="5889" max="5889" width="3.625" style="129" customWidth="1"/>
    <col min="5890" max="5890" width="2.625" style="129" customWidth="1"/>
    <col min="5891" max="5891" width="12.375" style="129" customWidth="1"/>
    <col min="5892" max="5894" width="7.125" style="129" customWidth="1"/>
    <col min="5895" max="5899" width="8.625" style="129" customWidth="1"/>
    <col min="5900" max="5900" width="8.125" style="129" customWidth="1"/>
    <col min="5901" max="6144" width="9" style="129"/>
    <col min="6145" max="6145" width="3.625" style="129" customWidth="1"/>
    <col min="6146" max="6146" width="2.625" style="129" customWidth="1"/>
    <col min="6147" max="6147" width="12.375" style="129" customWidth="1"/>
    <col min="6148" max="6150" width="7.125" style="129" customWidth="1"/>
    <col min="6151" max="6155" width="8.625" style="129" customWidth="1"/>
    <col min="6156" max="6156" width="8.125" style="129" customWidth="1"/>
    <col min="6157" max="6400" width="9" style="129"/>
    <col min="6401" max="6401" width="3.625" style="129" customWidth="1"/>
    <col min="6402" max="6402" width="2.625" style="129" customWidth="1"/>
    <col min="6403" max="6403" width="12.375" style="129" customWidth="1"/>
    <col min="6404" max="6406" width="7.125" style="129" customWidth="1"/>
    <col min="6407" max="6411" width="8.625" style="129" customWidth="1"/>
    <col min="6412" max="6412" width="8.125" style="129" customWidth="1"/>
    <col min="6413" max="6656" width="9" style="129"/>
    <col min="6657" max="6657" width="3.625" style="129" customWidth="1"/>
    <col min="6658" max="6658" width="2.625" style="129" customWidth="1"/>
    <col min="6659" max="6659" width="12.375" style="129" customWidth="1"/>
    <col min="6660" max="6662" width="7.125" style="129" customWidth="1"/>
    <col min="6663" max="6667" width="8.625" style="129" customWidth="1"/>
    <col min="6668" max="6668" width="8.125" style="129" customWidth="1"/>
    <col min="6669" max="6912" width="9" style="129"/>
    <col min="6913" max="6913" width="3.625" style="129" customWidth="1"/>
    <col min="6914" max="6914" width="2.625" style="129" customWidth="1"/>
    <col min="6915" max="6915" width="12.375" style="129" customWidth="1"/>
    <col min="6916" max="6918" width="7.125" style="129" customWidth="1"/>
    <col min="6919" max="6923" width="8.625" style="129" customWidth="1"/>
    <col min="6924" max="6924" width="8.125" style="129" customWidth="1"/>
    <col min="6925" max="7168" width="9" style="129"/>
    <col min="7169" max="7169" width="3.625" style="129" customWidth="1"/>
    <col min="7170" max="7170" width="2.625" style="129" customWidth="1"/>
    <col min="7171" max="7171" width="12.375" style="129" customWidth="1"/>
    <col min="7172" max="7174" width="7.125" style="129" customWidth="1"/>
    <col min="7175" max="7179" width="8.625" style="129" customWidth="1"/>
    <col min="7180" max="7180" width="8.125" style="129" customWidth="1"/>
    <col min="7181" max="7424" width="9" style="129"/>
    <col min="7425" max="7425" width="3.625" style="129" customWidth="1"/>
    <col min="7426" max="7426" width="2.625" style="129" customWidth="1"/>
    <col min="7427" max="7427" width="12.375" style="129" customWidth="1"/>
    <col min="7428" max="7430" width="7.125" style="129" customWidth="1"/>
    <col min="7431" max="7435" width="8.625" style="129" customWidth="1"/>
    <col min="7436" max="7436" width="8.125" style="129" customWidth="1"/>
    <col min="7437" max="7680" width="9" style="129"/>
    <col min="7681" max="7681" width="3.625" style="129" customWidth="1"/>
    <col min="7682" max="7682" width="2.625" style="129" customWidth="1"/>
    <col min="7683" max="7683" width="12.375" style="129" customWidth="1"/>
    <col min="7684" max="7686" width="7.125" style="129" customWidth="1"/>
    <col min="7687" max="7691" width="8.625" style="129" customWidth="1"/>
    <col min="7692" max="7692" width="8.125" style="129" customWidth="1"/>
    <col min="7693" max="7936" width="9" style="129"/>
    <col min="7937" max="7937" width="3.625" style="129" customWidth="1"/>
    <col min="7938" max="7938" width="2.625" style="129" customWidth="1"/>
    <col min="7939" max="7939" width="12.375" style="129" customWidth="1"/>
    <col min="7940" max="7942" width="7.125" style="129" customWidth="1"/>
    <col min="7943" max="7947" width="8.625" style="129" customWidth="1"/>
    <col min="7948" max="7948" width="8.125" style="129" customWidth="1"/>
    <col min="7949" max="8192" width="9" style="129"/>
    <col min="8193" max="8193" width="3.625" style="129" customWidth="1"/>
    <col min="8194" max="8194" width="2.625" style="129" customWidth="1"/>
    <col min="8195" max="8195" width="12.375" style="129" customWidth="1"/>
    <col min="8196" max="8198" width="7.125" style="129" customWidth="1"/>
    <col min="8199" max="8203" width="8.625" style="129" customWidth="1"/>
    <col min="8204" max="8204" width="8.125" style="129" customWidth="1"/>
    <col min="8205" max="8448" width="9" style="129"/>
    <col min="8449" max="8449" width="3.625" style="129" customWidth="1"/>
    <col min="8450" max="8450" width="2.625" style="129" customWidth="1"/>
    <col min="8451" max="8451" width="12.375" style="129" customWidth="1"/>
    <col min="8452" max="8454" width="7.125" style="129" customWidth="1"/>
    <col min="8455" max="8459" width="8.625" style="129" customWidth="1"/>
    <col min="8460" max="8460" width="8.125" style="129" customWidth="1"/>
    <col min="8461" max="8704" width="9" style="129"/>
    <col min="8705" max="8705" width="3.625" style="129" customWidth="1"/>
    <col min="8706" max="8706" width="2.625" style="129" customWidth="1"/>
    <col min="8707" max="8707" width="12.375" style="129" customWidth="1"/>
    <col min="8708" max="8710" width="7.125" style="129" customWidth="1"/>
    <col min="8711" max="8715" width="8.625" style="129" customWidth="1"/>
    <col min="8716" max="8716" width="8.125" style="129" customWidth="1"/>
    <col min="8717" max="8960" width="9" style="129"/>
    <col min="8961" max="8961" width="3.625" style="129" customWidth="1"/>
    <col min="8962" max="8962" width="2.625" style="129" customWidth="1"/>
    <col min="8963" max="8963" width="12.375" style="129" customWidth="1"/>
    <col min="8964" max="8966" width="7.125" style="129" customWidth="1"/>
    <col min="8967" max="8971" width="8.625" style="129" customWidth="1"/>
    <col min="8972" max="8972" width="8.125" style="129" customWidth="1"/>
    <col min="8973" max="9216" width="9" style="129"/>
    <col min="9217" max="9217" width="3.625" style="129" customWidth="1"/>
    <col min="9218" max="9218" width="2.625" style="129" customWidth="1"/>
    <col min="9219" max="9219" width="12.375" style="129" customWidth="1"/>
    <col min="9220" max="9222" width="7.125" style="129" customWidth="1"/>
    <col min="9223" max="9227" width="8.625" style="129" customWidth="1"/>
    <col min="9228" max="9228" width="8.125" style="129" customWidth="1"/>
    <col min="9229" max="9472" width="9" style="129"/>
    <col min="9473" max="9473" width="3.625" style="129" customWidth="1"/>
    <col min="9474" max="9474" width="2.625" style="129" customWidth="1"/>
    <col min="9475" max="9475" width="12.375" style="129" customWidth="1"/>
    <col min="9476" max="9478" width="7.125" style="129" customWidth="1"/>
    <col min="9479" max="9483" width="8.625" style="129" customWidth="1"/>
    <col min="9484" max="9484" width="8.125" style="129" customWidth="1"/>
    <col min="9485" max="9728" width="9" style="129"/>
    <col min="9729" max="9729" width="3.625" style="129" customWidth="1"/>
    <col min="9730" max="9730" width="2.625" style="129" customWidth="1"/>
    <col min="9731" max="9731" width="12.375" style="129" customWidth="1"/>
    <col min="9732" max="9734" width="7.125" style="129" customWidth="1"/>
    <col min="9735" max="9739" width="8.625" style="129" customWidth="1"/>
    <col min="9740" max="9740" width="8.125" style="129" customWidth="1"/>
    <col min="9741" max="9984" width="9" style="129"/>
    <col min="9985" max="9985" width="3.625" style="129" customWidth="1"/>
    <col min="9986" max="9986" width="2.625" style="129" customWidth="1"/>
    <col min="9987" max="9987" width="12.375" style="129" customWidth="1"/>
    <col min="9988" max="9990" width="7.125" style="129" customWidth="1"/>
    <col min="9991" max="9995" width="8.625" style="129" customWidth="1"/>
    <col min="9996" max="9996" width="8.125" style="129" customWidth="1"/>
    <col min="9997" max="10240" width="9" style="129"/>
    <col min="10241" max="10241" width="3.625" style="129" customWidth="1"/>
    <col min="10242" max="10242" width="2.625" style="129" customWidth="1"/>
    <col min="10243" max="10243" width="12.375" style="129" customWidth="1"/>
    <col min="10244" max="10246" width="7.125" style="129" customWidth="1"/>
    <col min="10247" max="10251" width="8.625" style="129" customWidth="1"/>
    <col min="10252" max="10252" width="8.125" style="129" customWidth="1"/>
    <col min="10253" max="10496" width="9" style="129"/>
    <col min="10497" max="10497" width="3.625" style="129" customWidth="1"/>
    <col min="10498" max="10498" width="2.625" style="129" customWidth="1"/>
    <col min="10499" max="10499" width="12.375" style="129" customWidth="1"/>
    <col min="10500" max="10502" width="7.125" style="129" customWidth="1"/>
    <col min="10503" max="10507" width="8.625" style="129" customWidth="1"/>
    <col min="10508" max="10508" width="8.125" style="129" customWidth="1"/>
    <col min="10509" max="10752" width="9" style="129"/>
    <col min="10753" max="10753" width="3.625" style="129" customWidth="1"/>
    <col min="10754" max="10754" width="2.625" style="129" customWidth="1"/>
    <col min="10755" max="10755" width="12.375" style="129" customWidth="1"/>
    <col min="10756" max="10758" width="7.125" style="129" customWidth="1"/>
    <col min="10759" max="10763" width="8.625" style="129" customWidth="1"/>
    <col min="10764" max="10764" width="8.125" style="129" customWidth="1"/>
    <col min="10765" max="11008" width="9" style="129"/>
    <col min="11009" max="11009" width="3.625" style="129" customWidth="1"/>
    <col min="11010" max="11010" width="2.625" style="129" customWidth="1"/>
    <col min="11011" max="11011" width="12.375" style="129" customWidth="1"/>
    <col min="11012" max="11014" width="7.125" style="129" customWidth="1"/>
    <col min="11015" max="11019" width="8.625" style="129" customWidth="1"/>
    <col min="11020" max="11020" width="8.125" style="129" customWidth="1"/>
    <col min="11021" max="11264" width="9" style="129"/>
    <col min="11265" max="11265" width="3.625" style="129" customWidth="1"/>
    <col min="11266" max="11266" width="2.625" style="129" customWidth="1"/>
    <col min="11267" max="11267" width="12.375" style="129" customWidth="1"/>
    <col min="11268" max="11270" width="7.125" style="129" customWidth="1"/>
    <col min="11271" max="11275" width="8.625" style="129" customWidth="1"/>
    <col min="11276" max="11276" width="8.125" style="129" customWidth="1"/>
    <col min="11277" max="11520" width="9" style="129"/>
    <col min="11521" max="11521" width="3.625" style="129" customWidth="1"/>
    <col min="11522" max="11522" width="2.625" style="129" customWidth="1"/>
    <col min="11523" max="11523" width="12.375" style="129" customWidth="1"/>
    <col min="11524" max="11526" width="7.125" style="129" customWidth="1"/>
    <col min="11527" max="11531" width="8.625" style="129" customWidth="1"/>
    <col min="11532" max="11532" width="8.125" style="129" customWidth="1"/>
    <col min="11533" max="11776" width="9" style="129"/>
    <col min="11777" max="11777" width="3.625" style="129" customWidth="1"/>
    <col min="11778" max="11778" width="2.625" style="129" customWidth="1"/>
    <col min="11779" max="11779" width="12.375" style="129" customWidth="1"/>
    <col min="11780" max="11782" width="7.125" style="129" customWidth="1"/>
    <col min="11783" max="11787" width="8.625" style="129" customWidth="1"/>
    <col min="11788" max="11788" width="8.125" style="129" customWidth="1"/>
    <col min="11789" max="12032" width="9" style="129"/>
    <col min="12033" max="12033" width="3.625" style="129" customWidth="1"/>
    <col min="12034" max="12034" width="2.625" style="129" customWidth="1"/>
    <col min="12035" max="12035" width="12.375" style="129" customWidth="1"/>
    <col min="12036" max="12038" width="7.125" style="129" customWidth="1"/>
    <col min="12039" max="12043" width="8.625" style="129" customWidth="1"/>
    <col min="12044" max="12044" width="8.125" style="129" customWidth="1"/>
    <col min="12045" max="12288" width="9" style="129"/>
    <col min="12289" max="12289" width="3.625" style="129" customWidth="1"/>
    <col min="12290" max="12290" width="2.625" style="129" customWidth="1"/>
    <col min="12291" max="12291" width="12.375" style="129" customWidth="1"/>
    <col min="12292" max="12294" width="7.125" style="129" customWidth="1"/>
    <col min="12295" max="12299" width="8.625" style="129" customWidth="1"/>
    <col min="12300" max="12300" width="8.125" style="129" customWidth="1"/>
    <col min="12301" max="12544" width="9" style="129"/>
    <col min="12545" max="12545" width="3.625" style="129" customWidth="1"/>
    <col min="12546" max="12546" width="2.625" style="129" customWidth="1"/>
    <col min="12547" max="12547" width="12.375" style="129" customWidth="1"/>
    <col min="12548" max="12550" width="7.125" style="129" customWidth="1"/>
    <col min="12551" max="12555" width="8.625" style="129" customWidth="1"/>
    <col min="12556" max="12556" width="8.125" style="129" customWidth="1"/>
    <col min="12557" max="12800" width="9" style="129"/>
    <col min="12801" max="12801" width="3.625" style="129" customWidth="1"/>
    <col min="12802" max="12802" width="2.625" style="129" customWidth="1"/>
    <col min="12803" max="12803" width="12.375" style="129" customWidth="1"/>
    <col min="12804" max="12806" width="7.125" style="129" customWidth="1"/>
    <col min="12807" max="12811" width="8.625" style="129" customWidth="1"/>
    <col min="12812" max="12812" width="8.125" style="129" customWidth="1"/>
    <col min="12813" max="13056" width="9" style="129"/>
    <col min="13057" max="13057" width="3.625" style="129" customWidth="1"/>
    <col min="13058" max="13058" width="2.625" style="129" customWidth="1"/>
    <col min="13059" max="13059" width="12.375" style="129" customWidth="1"/>
    <col min="13060" max="13062" width="7.125" style="129" customWidth="1"/>
    <col min="13063" max="13067" width="8.625" style="129" customWidth="1"/>
    <col min="13068" max="13068" width="8.125" style="129" customWidth="1"/>
    <col min="13069" max="13312" width="9" style="129"/>
    <col min="13313" max="13313" width="3.625" style="129" customWidth="1"/>
    <col min="13314" max="13314" width="2.625" style="129" customWidth="1"/>
    <col min="13315" max="13315" width="12.375" style="129" customWidth="1"/>
    <col min="13316" max="13318" width="7.125" style="129" customWidth="1"/>
    <col min="13319" max="13323" width="8.625" style="129" customWidth="1"/>
    <col min="13324" max="13324" width="8.125" style="129" customWidth="1"/>
    <col min="13325" max="13568" width="9" style="129"/>
    <col min="13569" max="13569" width="3.625" style="129" customWidth="1"/>
    <col min="13570" max="13570" width="2.625" style="129" customWidth="1"/>
    <col min="13571" max="13571" width="12.375" style="129" customWidth="1"/>
    <col min="13572" max="13574" width="7.125" style="129" customWidth="1"/>
    <col min="13575" max="13579" width="8.625" style="129" customWidth="1"/>
    <col min="13580" max="13580" width="8.125" style="129" customWidth="1"/>
    <col min="13581" max="13824" width="9" style="129"/>
    <col min="13825" max="13825" width="3.625" style="129" customWidth="1"/>
    <col min="13826" max="13826" width="2.625" style="129" customWidth="1"/>
    <col min="13827" max="13827" width="12.375" style="129" customWidth="1"/>
    <col min="13828" max="13830" width="7.125" style="129" customWidth="1"/>
    <col min="13831" max="13835" width="8.625" style="129" customWidth="1"/>
    <col min="13836" max="13836" width="8.125" style="129" customWidth="1"/>
    <col min="13837" max="14080" width="9" style="129"/>
    <col min="14081" max="14081" width="3.625" style="129" customWidth="1"/>
    <col min="14082" max="14082" width="2.625" style="129" customWidth="1"/>
    <col min="14083" max="14083" width="12.375" style="129" customWidth="1"/>
    <col min="14084" max="14086" width="7.125" style="129" customWidth="1"/>
    <col min="14087" max="14091" width="8.625" style="129" customWidth="1"/>
    <col min="14092" max="14092" width="8.125" style="129" customWidth="1"/>
    <col min="14093" max="14336" width="9" style="129"/>
    <col min="14337" max="14337" width="3.625" style="129" customWidth="1"/>
    <col min="14338" max="14338" width="2.625" style="129" customWidth="1"/>
    <col min="14339" max="14339" width="12.375" style="129" customWidth="1"/>
    <col min="14340" max="14342" width="7.125" style="129" customWidth="1"/>
    <col min="14343" max="14347" width="8.625" style="129" customWidth="1"/>
    <col min="14348" max="14348" width="8.125" style="129" customWidth="1"/>
    <col min="14349" max="14592" width="9" style="129"/>
    <col min="14593" max="14593" width="3.625" style="129" customWidth="1"/>
    <col min="14594" max="14594" width="2.625" style="129" customWidth="1"/>
    <col min="14595" max="14595" width="12.375" style="129" customWidth="1"/>
    <col min="14596" max="14598" width="7.125" style="129" customWidth="1"/>
    <col min="14599" max="14603" width="8.625" style="129" customWidth="1"/>
    <col min="14604" max="14604" width="8.125" style="129" customWidth="1"/>
    <col min="14605" max="14848" width="9" style="129"/>
    <col min="14849" max="14849" width="3.625" style="129" customWidth="1"/>
    <col min="14850" max="14850" width="2.625" style="129" customWidth="1"/>
    <col min="14851" max="14851" width="12.375" style="129" customWidth="1"/>
    <col min="14852" max="14854" width="7.125" style="129" customWidth="1"/>
    <col min="14855" max="14859" width="8.625" style="129" customWidth="1"/>
    <col min="14860" max="14860" width="8.125" style="129" customWidth="1"/>
    <col min="14861" max="15104" width="9" style="129"/>
    <col min="15105" max="15105" width="3.625" style="129" customWidth="1"/>
    <col min="15106" max="15106" width="2.625" style="129" customWidth="1"/>
    <col min="15107" max="15107" width="12.375" style="129" customWidth="1"/>
    <col min="15108" max="15110" width="7.125" style="129" customWidth="1"/>
    <col min="15111" max="15115" width="8.625" style="129" customWidth="1"/>
    <col min="15116" max="15116" width="8.125" style="129" customWidth="1"/>
    <col min="15117" max="15360" width="9" style="129"/>
    <col min="15361" max="15361" width="3.625" style="129" customWidth="1"/>
    <col min="15362" max="15362" width="2.625" style="129" customWidth="1"/>
    <col min="15363" max="15363" width="12.375" style="129" customWidth="1"/>
    <col min="15364" max="15366" width="7.125" style="129" customWidth="1"/>
    <col min="15367" max="15371" width="8.625" style="129" customWidth="1"/>
    <col min="15372" max="15372" width="8.125" style="129" customWidth="1"/>
    <col min="15373" max="15616" width="9" style="129"/>
    <col min="15617" max="15617" width="3.625" style="129" customWidth="1"/>
    <col min="15618" max="15618" width="2.625" style="129" customWidth="1"/>
    <col min="15619" max="15619" width="12.375" style="129" customWidth="1"/>
    <col min="15620" max="15622" width="7.125" style="129" customWidth="1"/>
    <col min="15623" max="15627" width="8.625" style="129" customWidth="1"/>
    <col min="15628" max="15628" width="8.125" style="129" customWidth="1"/>
    <col min="15629" max="15872" width="9" style="129"/>
    <col min="15873" max="15873" width="3.625" style="129" customWidth="1"/>
    <col min="15874" max="15874" width="2.625" style="129" customWidth="1"/>
    <col min="15875" max="15875" width="12.375" style="129" customWidth="1"/>
    <col min="15876" max="15878" width="7.125" style="129" customWidth="1"/>
    <col min="15879" max="15883" width="8.625" style="129" customWidth="1"/>
    <col min="15884" max="15884" width="8.125" style="129" customWidth="1"/>
    <col min="15885" max="16128" width="9" style="129"/>
    <col min="16129" max="16129" width="3.625" style="129" customWidth="1"/>
    <col min="16130" max="16130" width="2.625" style="129" customWidth="1"/>
    <col min="16131" max="16131" width="12.375" style="129" customWidth="1"/>
    <col min="16132" max="16134" width="7.125" style="129" customWidth="1"/>
    <col min="16135" max="16139" width="8.625" style="129" customWidth="1"/>
    <col min="16140" max="16140" width="8.125" style="129" customWidth="1"/>
    <col min="16141" max="16384" width="9" style="129"/>
  </cols>
  <sheetData>
    <row r="1" spans="1:12" ht="30" customHeight="1">
      <c r="A1" s="128" t="s">
        <v>231</v>
      </c>
    </row>
    <row r="2" spans="1:12" s="135" customFormat="1" ht="18" customHeight="1">
      <c r="B2" s="459" t="s">
        <v>328</v>
      </c>
      <c r="C2" s="461"/>
      <c r="D2" s="458" t="s">
        <v>329</v>
      </c>
      <c r="E2" s="458"/>
      <c r="F2" s="458"/>
      <c r="G2" s="458"/>
      <c r="H2" s="458"/>
      <c r="I2" s="459" t="s">
        <v>330</v>
      </c>
      <c r="J2" s="461"/>
      <c r="K2" s="494" t="s">
        <v>331</v>
      </c>
      <c r="L2" s="495"/>
    </row>
    <row r="3" spans="1:12" s="135" customFormat="1" ht="12" customHeight="1">
      <c r="B3" s="465"/>
      <c r="C3" s="466"/>
      <c r="D3" s="458"/>
      <c r="E3" s="458"/>
      <c r="F3" s="458"/>
      <c r="G3" s="458"/>
      <c r="H3" s="458"/>
      <c r="I3" s="498" t="s">
        <v>332</v>
      </c>
      <c r="J3" s="499"/>
      <c r="K3" s="496"/>
      <c r="L3" s="497"/>
    </row>
    <row r="4" spans="1:12" ht="15" customHeight="1">
      <c r="B4" s="345"/>
      <c r="C4" s="383" t="s">
        <v>450</v>
      </c>
      <c r="D4" s="384" t="s">
        <v>26</v>
      </c>
      <c r="E4" s="489" t="s">
        <v>451</v>
      </c>
      <c r="F4" s="489"/>
      <c r="G4" s="489"/>
      <c r="H4" s="490"/>
      <c r="I4" s="491">
        <v>0.02</v>
      </c>
      <c r="J4" s="491"/>
      <c r="K4" s="492" t="s">
        <v>452</v>
      </c>
      <c r="L4" s="493"/>
    </row>
    <row r="5" spans="1:12" s="135" customFormat="1" ht="15" customHeight="1">
      <c r="B5" s="390"/>
      <c r="C5" s="391" t="s">
        <v>453</v>
      </c>
      <c r="D5" s="392" t="s">
        <v>26</v>
      </c>
      <c r="E5" s="515" t="s">
        <v>454</v>
      </c>
      <c r="F5" s="515"/>
      <c r="G5" s="515"/>
      <c r="H5" s="516"/>
      <c r="I5" s="517">
        <v>0.1</v>
      </c>
      <c r="J5" s="517"/>
      <c r="K5" s="518" t="s">
        <v>452</v>
      </c>
      <c r="L5" s="519"/>
    </row>
    <row r="6" spans="1:12" s="135" customFormat="1" ht="15" customHeight="1">
      <c r="B6" s="349"/>
      <c r="C6" s="385" t="s">
        <v>455</v>
      </c>
      <c r="D6" s="358" t="s">
        <v>26</v>
      </c>
      <c r="E6" s="477" t="s">
        <v>456</v>
      </c>
      <c r="F6" s="477"/>
      <c r="G6" s="477"/>
      <c r="H6" s="478"/>
      <c r="I6" s="479">
        <v>0.04</v>
      </c>
      <c r="J6" s="479"/>
      <c r="K6" s="480" t="s">
        <v>452</v>
      </c>
      <c r="L6" s="481"/>
    </row>
    <row r="7" spans="1:12" s="135" customFormat="1" ht="15" customHeight="1">
      <c r="B7" s="349"/>
      <c r="C7" s="385" t="s">
        <v>457</v>
      </c>
      <c r="D7" s="358" t="s">
        <v>26</v>
      </c>
      <c r="E7" s="477" t="s">
        <v>458</v>
      </c>
      <c r="F7" s="477"/>
      <c r="G7" s="477"/>
      <c r="H7" s="478"/>
      <c r="I7" s="479">
        <v>0.1</v>
      </c>
      <c r="J7" s="479"/>
      <c r="K7" s="480" t="s">
        <v>452</v>
      </c>
      <c r="L7" s="481"/>
    </row>
    <row r="8" spans="1:12" s="135" customFormat="1" ht="15" customHeight="1">
      <c r="B8" s="349"/>
      <c r="C8" s="385" t="s">
        <v>459</v>
      </c>
      <c r="D8" s="358" t="s">
        <v>26</v>
      </c>
      <c r="E8" s="477" t="s">
        <v>460</v>
      </c>
      <c r="F8" s="477"/>
      <c r="G8" s="477"/>
      <c r="H8" s="478"/>
      <c r="I8" s="479">
        <v>0.02</v>
      </c>
      <c r="J8" s="479"/>
      <c r="K8" s="480" t="s">
        <v>452</v>
      </c>
      <c r="L8" s="481"/>
    </row>
    <row r="9" spans="1:12" s="135" customFormat="1" ht="15" customHeight="1">
      <c r="B9" s="349"/>
      <c r="C9" s="385" t="s">
        <v>461</v>
      </c>
      <c r="D9" s="358" t="s">
        <v>26</v>
      </c>
      <c r="E9" s="477" t="s">
        <v>462</v>
      </c>
      <c r="F9" s="477"/>
      <c r="G9" s="477"/>
      <c r="H9" s="478"/>
      <c r="I9" s="479">
        <v>0.05</v>
      </c>
      <c r="J9" s="479"/>
      <c r="K9" s="480" t="s">
        <v>425</v>
      </c>
      <c r="L9" s="481"/>
    </row>
    <row r="10" spans="1:12" s="135" customFormat="1" ht="15" customHeight="1">
      <c r="B10" s="349"/>
      <c r="C10" s="385" t="s">
        <v>463</v>
      </c>
      <c r="D10" s="358" t="s">
        <v>26</v>
      </c>
      <c r="E10" s="477" t="s">
        <v>464</v>
      </c>
      <c r="F10" s="477"/>
      <c r="G10" s="477"/>
      <c r="H10" s="478"/>
      <c r="I10" s="479">
        <v>0.1</v>
      </c>
      <c r="J10" s="479"/>
      <c r="K10" s="480" t="s">
        <v>465</v>
      </c>
      <c r="L10" s="481"/>
    </row>
    <row r="11" spans="1:12" s="135" customFormat="1" ht="15" customHeight="1">
      <c r="B11" s="349"/>
      <c r="C11" s="385" t="s">
        <v>466</v>
      </c>
      <c r="D11" s="358" t="s">
        <v>26</v>
      </c>
      <c r="E11" s="477" t="s">
        <v>467</v>
      </c>
      <c r="F11" s="477"/>
      <c r="G11" s="477"/>
      <c r="H11" s="478"/>
      <c r="I11" s="479">
        <v>0.08</v>
      </c>
      <c r="J11" s="479"/>
      <c r="K11" s="480" t="s">
        <v>425</v>
      </c>
      <c r="L11" s="481"/>
    </row>
    <row r="12" spans="1:12" s="135" customFormat="1" ht="15" customHeight="1">
      <c r="B12" s="349"/>
      <c r="C12" s="385" t="s">
        <v>468</v>
      </c>
      <c r="D12" s="358" t="s">
        <v>26</v>
      </c>
      <c r="E12" s="477" t="s">
        <v>469</v>
      </c>
      <c r="F12" s="477"/>
      <c r="G12" s="477"/>
      <c r="H12" s="478"/>
      <c r="I12" s="479">
        <v>0.02</v>
      </c>
      <c r="J12" s="479"/>
      <c r="K12" s="480" t="s">
        <v>436</v>
      </c>
      <c r="L12" s="481"/>
    </row>
    <row r="13" spans="1:12" s="135" customFormat="1" ht="15" customHeight="1">
      <c r="B13" s="349"/>
      <c r="C13" s="385" t="s">
        <v>470</v>
      </c>
      <c r="D13" s="358" t="s">
        <v>26</v>
      </c>
      <c r="E13" s="477" t="s">
        <v>471</v>
      </c>
      <c r="F13" s="477"/>
      <c r="G13" s="477"/>
      <c r="H13" s="478"/>
      <c r="I13" s="479">
        <v>7.0000000000000007E-2</v>
      </c>
      <c r="J13" s="479"/>
      <c r="K13" s="480" t="s">
        <v>472</v>
      </c>
      <c r="L13" s="481"/>
    </row>
    <row r="14" spans="1:12" s="135" customFormat="1" ht="15" customHeight="1">
      <c r="B14" s="349"/>
      <c r="C14" s="385" t="s">
        <v>473</v>
      </c>
      <c r="D14" s="358" t="s">
        <v>26</v>
      </c>
      <c r="E14" s="477" t="s">
        <v>474</v>
      </c>
      <c r="F14" s="477"/>
      <c r="G14" s="477"/>
      <c r="H14" s="478"/>
      <c r="I14" s="479">
        <v>7.0000000000000007E-2</v>
      </c>
      <c r="J14" s="479"/>
      <c r="K14" s="480" t="s">
        <v>472</v>
      </c>
      <c r="L14" s="481"/>
    </row>
    <row r="15" spans="1:12" s="135" customFormat="1" ht="15" customHeight="1">
      <c r="B15" s="349"/>
      <c r="C15" s="385" t="s">
        <v>475</v>
      </c>
      <c r="D15" s="358" t="s">
        <v>26</v>
      </c>
      <c r="E15" s="477" t="s">
        <v>476</v>
      </c>
      <c r="F15" s="477"/>
      <c r="G15" s="477"/>
      <c r="H15" s="478"/>
      <c r="I15" s="479">
        <v>0.06</v>
      </c>
      <c r="J15" s="479"/>
      <c r="K15" s="480" t="s">
        <v>477</v>
      </c>
      <c r="L15" s="481"/>
    </row>
    <row r="16" spans="1:12" s="135" customFormat="1" ht="15" customHeight="1">
      <c r="B16" s="349"/>
      <c r="C16" s="385" t="s">
        <v>478</v>
      </c>
      <c r="D16" s="358" t="s">
        <v>26</v>
      </c>
      <c r="E16" s="477" t="s">
        <v>479</v>
      </c>
      <c r="F16" s="477"/>
      <c r="G16" s="477"/>
      <c r="H16" s="478"/>
      <c r="I16" s="479">
        <v>0.02</v>
      </c>
      <c r="J16" s="479"/>
      <c r="K16" s="480" t="s">
        <v>480</v>
      </c>
      <c r="L16" s="481"/>
    </row>
    <row r="17" spans="2:12" s="135" customFormat="1" ht="15" customHeight="1">
      <c r="B17" s="349"/>
      <c r="C17" s="385" t="s">
        <v>481</v>
      </c>
      <c r="D17" s="358" t="s">
        <v>26</v>
      </c>
      <c r="E17" s="477" t="s">
        <v>482</v>
      </c>
      <c r="F17" s="477"/>
      <c r="G17" s="477"/>
      <c r="H17" s="478"/>
      <c r="I17" s="479">
        <v>0.05</v>
      </c>
      <c r="J17" s="479"/>
      <c r="K17" s="480" t="s">
        <v>483</v>
      </c>
      <c r="L17" s="481"/>
    </row>
    <row r="18" spans="2:12" s="135" customFormat="1" ht="15" customHeight="1">
      <c r="B18" s="349"/>
      <c r="C18" s="385" t="s">
        <v>484</v>
      </c>
      <c r="D18" s="358" t="s">
        <v>26</v>
      </c>
      <c r="E18" s="477" t="s">
        <v>485</v>
      </c>
      <c r="F18" s="477"/>
      <c r="G18" s="477"/>
      <c r="H18" s="478"/>
      <c r="I18" s="479">
        <v>0.12</v>
      </c>
      <c r="J18" s="479"/>
      <c r="K18" s="480" t="s">
        <v>486</v>
      </c>
      <c r="L18" s="481"/>
    </row>
    <row r="19" spans="2:12" s="135" customFormat="1" ht="15" customHeight="1">
      <c r="B19" s="349"/>
      <c r="C19" s="385" t="s">
        <v>487</v>
      </c>
      <c r="D19" s="358" t="s">
        <v>26</v>
      </c>
      <c r="E19" s="477" t="s">
        <v>488</v>
      </c>
      <c r="F19" s="477"/>
      <c r="G19" s="477"/>
      <c r="H19" s="478"/>
      <c r="I19" s="479">
        <v>0.04</v>
      </c>
      <c r="J19" s="479"/>
      <c r="K19" s="480" t="s">
        <v>486</v>
      </c>
      <c r="L19" s="481"/>
    </row>
    <row r="20" spans="2:12" s="135" customFormat="1" ht="15" customHeight="1">
      <c r="B20" s="349"/>
      <c r="C20" s="385" t="s">
        <v>489</v>
      </c>
      <c r="D20" s="358" t="s">
        <v>26</v>
      </c>
      <c r="E20" s="477" t="s">
        <v>490</v>
      </c>
      <c r="F20" s="477"/>
      <c r="G20" s="477"/>
      <c r="H20" s="478"/>
      <c r="I20" s="479">
        <v>0.06</v>
      </c>
      <c r="J20" s="479"/>
      <c r="K20" s="480" t="s">
        <v>491</v>
      </c>
      <c r="L20" s="481"/>
    </row>
    <row r="21" spans="2:12" s="135" customFormat="1" ht="15" customHeight="1">
      <c r="B21" s="349"/>
      <c r="C21" s="385" t="s">
        <v>492</v>
      </c>
      <c r="D21" s="358" t="s">
        <v>26</v>
      </c>
      <c r="E21" s="477" t="s">
        <v>493</v>
      </c>
      <c r="F21" s="477"/>
      <c r="G21" s="477"/>
      <c r="H21" s="478"/>
      <c r="I21" s="479">
        <v>7.0000000000000007E-2</v>
      </c>
      <c r="J21" s="479"/>
      <c r="K21" s="480" t="s">
        <v>491</v>
      </c>
      <c r="L21" s="481"/>
    </row>
    <row r="22" spans="2:12" s="135" customFormat="1" ht="15" customHeight="1">
      <c r="B22" s="349"/>
      <c r="C22" s="385" t="s">
        <v>494</v>
      </c>
      <c r="D22" s="358" t="s">
        <v>26</v>
      </c>
      <c r="E22" s="477" t="s">
        <v>495</v>
      </c>
      <c r="F22" s="477"/>
      <c r="G22" s="477"/>
      <c r="H22" s="478"/>
      <c r="I22" s="479">
        <v>7.0000000000000007E-2</v>
      </c>
      <c r="J22" s="479"/>
      <c r="K22" s="480" t="s">
        <v>496</v>
      </c>
      <c r="L22" s="481"/>
    </row>
    <row r="23" spans="2:12" s="135" customFormat="1" ht="15" customHeight="1">
      <c r="B23" s="349"/>
      <c r="C23" s="385" t="s">
        <v>497</v>
      </c>
      <c r="D23" s="358" t="s">
        <v>26</v>
      </c>
      <c r="E23" s="477" t="s">
        <v>498</v>
      </c>
      <c r="F23" s="477"/>
      <c r="G23" s="477"/>
      <c r="H23" s="478"/>
      <c r="I23" s="479">
        <v>7.0000000000000007E-2</v>
      </c>
      <c r="J23" s="479"/>
      <c r="K23" s="480" t="s">
        <v>499</v>
      </c>
      <c r="L23" s="481"/>
    </row>
    <row r="24" spans="2:12" s="135" customFormat="1" ht="15" customHeight="1">
      <c r="B24" s="358"/>
      <c r="C24" s="393" t="s">
        <v>500</v>
      </c>
      <c r="D24" s="358" t="s">
        <v>27</v>
      </c>
      <c r="E24" s="477" t="s">
        <v>501</v>
      </c>
      <c r="F24" s="477"/>
      <c r="G24" s="477"/>
      <c r="H24" s="478"/>
      <c r="I24" s="479">
        <v>0.08</v>
      </c>
      <c r="J24" s="479"/>
      <c r="K24" s="480" t="s">
        <v>425</v>
      </c>
      <c r="L24" s="481"/>
    </row>
    <row r="25" spans="2:12" s="135" customFormat="1" ht="15" customHeight="1">
      <c r="B25" s="358"/>
      <c r="C25" s="393" t="s">
        <v>502</v>
      </c>
      <c r="D25" s="358" t="s">
        <v>27</v>
      </c>
      <c r="E25" s="477" t="s">
        <v>503</v>
      </c>
      <c r="F25" s="477"/>
      <c r="G25" s="477"/>
      <c r="H25" s="478"/>
      <c r="I25" s="479">
        <v>0.06</v>
      </c>
      <c r="J25" s="479"/>
      <c r="K25" s="480" t="s">
        <v>504</v>
      </c>
      <c r="L25" s="481"/>
    </row>
    <row r="26" spans="2:12" s="135" customFormat="1" ht="15" customHeight="1">
      <c r="B26" s="356"/>
      <c r="C26" s="393" t="s">
        <v>505</v>
      </c>
      <c r="D26" s="358" t="s">
        <v>27</v>
      </c>
      <c r="E26" s="477" t="s">
        <v>506</v>
      </c>
      <c r="F26" s="477"/>
      <c r="G26" s="477"/>
      <c r="H26" s="478"/>
      <c r="I26" s="479">
        <v>0.16</v>
      </c>
      <c r="J26" s="479"/>
      <c r="K26" s="480" t="s">
        <v>507</v>
      </c>
      <c r="L26" s="481"/>
    </row>
    <row r="27" spans="2:12" s="135" customFormat="1" ht="15" customHeight="1">
      <c r="B27" s="358"/>
      <c r="C27" s="393" t="s">
        <v>508</v>
      </c>
      <c r="D27" s="358" t="s">
        <v>27</v>
      </c>
      <c r="E27" s="477" t="s">
        <v>509</v>
      </c>
      <c r="F27" s="477"/>
      <c r="G27" s="477"/>
      <c r="H27" s="478"/>
      <c r="I27" s="479">
        <v>0.13</v>
      </c>
      <c r="J27" s="479"/>
      <c r="K27" s="480" t="s">
        <v>510</v>
      </c>
      <c r="L27" s="481"/>
    </row>
    <row r="28" spans="2:12" s="135" customFormat="1" ht="15" customHeight="1">
      <c r="B28" s="358"/>
      <c r="C28" s="393" t="s">
        <v>511</v>
      </c>
      <c r="D28" s="358" t="s">
        <v>27</v>
      </c>
      <c r="E28" s="477" t="s">
        <v>512</v>
      </c>
      <c r="F28" s="477"/>
      <c r="G28" s="477"/>
      <c r="H28" s="478"/>
      <c r="I28" s="479">
        <v>0.12</v>
      </c>
      <c r="J28" s="479"/>
      <c r="K28" s="480" t="s">
        <v>513</v>
      </c>
      <c r="L28" s="481"/>
    </row>
    <row r="29" spans="2:12" s="135" customFormat="1" ht="15" customHeight="1">
      <c r="B29" s="358"/>
      <c r="C29" s="393" t="s">
        <v>514</v>
      </c>
      <c r="D29" s="358" t="s">
        <v>27</v>
      </c>
      <c r="E29" s="477" t="s">
        <v>515</v>
      </c>
      <c r="F29" s="477"/>
      <c r="G29" s="477"/>
      <c r="H29" s="478"/>
      <c r="I29" s="479">
        <v>0.3</v>
      </c>
      <c r="J29" s="479"/>
      <c r="K29" s="480" t="s">
        <v>516</v>
      </c>
      <c r="L29" s="481"/>
    </row>
    <row r="30" spans="2:12" s="135" customFormat="1" ht="15" customHeight="1">
      <c r="B30" s="388"/>
      <c r="C30" s="394" t="s">
        <v>517</v>
      </c>
      <c r="D30" s="388" t="s">
        <v>27</v>
      </c>
      <c r="E30" s="482" t="s">
        <v>518</v>
      </c>
      <c r="F30" s="482"/>
      <c r="G30" s="482"/>
      <c r="H30" s="483"/>
      <c r="I30" s="484">
        <v>0.32</v>
      </c>
      <c r="J30" s="484"/>
      <c r="K30" s="485" t="s">
        <v>377</v>
      </c>
      <c r="L30" s="486"/>
    </row>
    <row r="31" spans="2:12" s="135" customFormat="1" ht="15" customHeight="1">
      <c r="B31" s="513" t="s">
        <v>519</v>
      </c>
      <c r="C31" s="514"/>
      <c r="D31" s="395"/>
      <c r="E31" s="395"/>
      <c r="F31" s="395"/>
      <c r="G31" s="395"/>
      <c r="H31" s="395"/>
      <c r="I31" s="396" t="s">
        <v>4</v>
      </c>
      <c r="J31" s="397">
        <f>SUM(I32:J35)</f>
        <v>5.8600000000000012</v>
      </c>
      <c r="K31" s="398"/>
      <c r="L31" s="399"/>
    </row>
    <row r="32" spans="2:12" s="135" customFormat="1" ht="18" customHeight="1">
      <c r="B32" s="345"/>
      <c r="C32" s="400" t="s">
        <v>520</v>
      </c>
      <c r="D32" s="384" t="s">
        <v>23</v>
      </c>
      <c r="E32" s="489" t="s">
        <v>521</v>
      </c>
      <c r="F32" s="489"/>
      <c r="G32" s="489"/>
      <c r="H32" s="490"/>
      <c r="I32" s="491">
        <v>1.1000000000000001</v>
      </c>
      <c r="J32" s="491"/>
      <c r="K32" s="492" t="s">
        <v>336</v>
      </c>
      <c r="L32" s="493"/>
    </row>
    <row r="33" spans="2:12" s="135" customFormat="1" ht="18" customHeight="1">
      <c r="B33" s="349"/>
      <c r="C33" s="393" t="s">
        <v>522</v>
      </c>
      <c r="D33" s="358" t="s">
        <v>26</v>
      </c>
      <c r="E33" s="477" t="s">
        <v>523</v>
      </c>
      <c r="F33" s="477"/>
      <c r="G33" s="477"/>
      <c r="H33" s="478"/>
      <c r="I33" s="479">
        <v>1.1000000000000001</v>
      </c>
      <c r="J33" s="479"/>
      <c r="K33" s="480" t="s">
        <v>513</v>
      </c>
      <c r="L33" s="481"/>
    </row>
    <row r="34" spans="2:12" s="135" customFormat="1" ht="18" customHeight="1">
      <c r="B34" s="358"/>
      <c r="C34" s="393" t="s">
        <v>524</v>
      </c>
      <c r="D34" s="358" t="s">
        <v>27</v>
      </c>
      <c r="E34" s="477" t="s">
        <v>525</v>
      </c>
      <c r="F34" s="477"/>
      <c r="G34" s="477"/>
      <c r="H34" s="478"/>
      <c r="I34" s="479">
        <v>2.1800000000000002</v>
      </c>
      <c r="J34" s="479"/>
      <c r="K34" s="480" t="s">
        <v>526</v>
      </c>
      <c r="L34" s="481"/>
    </row>
    <row r="35" spans="2:12" s="135" customFormat="1" ht="15" customHeight="1">
      <c r="B35" s="388"/>
      <c r="C35" s="394" t="s">
        <v>527</v>
      </c>
      <c r="D35" s="388" t="s">
        <v>27</v>
      </c>
      <c r="E35" s="482" t="s">
        <v>528</v>
      </c>
      <c r="F35" s="482"/>
      <c r="G35" s="482"/>
      <c r="H35" s="483"/>
      <c r="I35" s="484">
        <v>1.48</v>
      </c>
      <c r="J35" s="484"/>
      <c r="K35" s="485" t="s">
        <v>529</v>
      </c>
      <c r="L35" s="486"/>
    </row>
    <row r="36" spans="2:12" s="135" customFormat="1" ht="15" customHeight="1">
      <c r="B36" s="475" t="s">
        <v>530</v>
      </c>
      <c r="C36" s="500"/>
      <c r="D36" s="2"/>
      <c r="E36" s="2"/>
      <c r="F36" s="2"/>
      <c r="G36" s="2"/>
      <c r="H36" s="2"/>
      <c r="I36" s="396" t="s">
        <v>4</v>
      </c>
      <c r="J36" s="401">
        <f>SUM(I37:J39)</f>
        <v>6.68</v>
      </c>
      <c r="K36" s="402"/>
      <c r="L36" s="403"/>
    </row>
    <row r="37" spans="2:12" ht="18" customHeight="1">
      <c r="B37" s="384"/>
      <c r="C37" s="400" t="s">
        <v>531</v>
      </c>
      <c r="D37" s="384" t="s">
        <v>23</v>
      </c>
      <c r="E37" s="489" t="s">
        <v>532</v>
      </c>
      <c r="F37" s="489"/>
      <c r="G37" s="489"/>
      <c r="H37" s="490"/>
      <c r="I37" s="491"/>
      <c r="J37" s="491"/>
      <c r="K37" s="492" t="s">
        <v>409</v>
      </c>
      <c r="L37" s="493"/>
    </row>
    <row r="38" spans="2:12" s="135" customFormat="1" ht="15" customHeight="1">
      <c r="B38" s="358"/>
      <c r="C38" s="393" t="s">
        <v>533</v>
      </c>
      <c r="D38" s="358" t="s">
        <v>23</v>
      </c>
      <c r="E38" s="477" t="s">
        <v>534</v>
      </c>
      <c r="F38" s="477"/>
      <c r="G38" s="477"/>
      <c r="H38" s="478"/>
      <c r="I38" s="479">
        <v>1.6</v>
      </c>
      <c r="J38" s="479"/>
      <c r="K38" s="480" t="s">
        <v>535</v>
      </c>
      <c r="L38" s="481"/>
    </row>
    <row r="39" spans="2:12" s="135" customFormat="1" ht="15" customHeight="1">
      <c r="B39" s="388"/>
      <c r="C39" s="394" t="s">
        <v>536</v>
      </c>
      <c r="D39" s="388" t="s">
        <v>537</v>
      </c>
      <c r="E39" s="482" t="s">
        <v>538</v>
      </c>
      <c r="F39" s="482"/>
      <c r="G39" s="482"/>
      <c r="H39" s="483"/>
      <c r="I39" s="484">
        <v>5.08</v>
      </c>
      <c r="J39" s="484"/>
      <c r="K39" s="485" t="s">
        <v>539</v>
      </c>
      <c r="L39" s="486"/>
    </row>
    <row r="40" spans="2:12" s="135" customFormat="1" ht="15" customHeight="1">
      <c r="B40" s="508" t="s">
        <v>540</v>
      </c>
      <c r="C40" s="509"/>
      <c r="D40" s="268"/>
      <c r="E40" s="268"/>
      <c r="F40" s="268"/>
      <c r="G40" s="268"/>
      <c r="H40" s="268"/>
      <c r="I40" s="404" t="s">
        <v>4</v>
      </c>
      <c r="J40" s="401">
        <f>SUM(I41:J42)</f>
        <v>17.59</v>
      </c>
      <c r="K40" s="405"/>
      <c r="L40" s="406"/>
    </row>
    <row r="41" spans="2:12" ht="18" customHeight="1">
      <c r="B41" s="407"/>
      <c r="C41" s="408" t="s">
        <v>541</v>
      </c>
      <c r="D41" s="407" t="s">
        <v>26</v>
      </c>
      <c r="E41" s="510" t="s">
        <v>542</v>
      </c>
      <c r="F41" s="510"/>
      <c r="G41" s="510"/>
      <c r="H41" s="511"/>
      <c r="I41" s="512">
        <v>7.39</v>
      </c>
      <c r="J41" s="512"/>
      <c r="K41" s="494" t="s">
        <v>543</v>
      </c>
      <c r="L41" s="495"/>
    </row>
    <row r="42" spans="2:12" ht="18" customHeight="1">
      <c r="B42" s="388"/>
      <c r="C42" s="394" t="s">
        <v>544</v>
      </c>
      <c r="D42" s="388" t="s">
        <v>537</v>
      </c>
      <c r="E42" s="482" t="s">
        <v>545</v>
      </c>
      <c r="F42" s="482"/>
      <c r="G42" s="482"/>
      <c r="H42" s="483"/>
      <c r="I42" s="484">
        <v>10.199999999999999</v>
      </c>
      <c r="J42" s="484"/>
      <c r="K42" s="485" t="s">
        <v>546</v>
      </c>
      <c r="L42" s="486"/>
    </row>
    <row r="43" spans="2:12" s="135" customFormat="1" ht="15" customHeight="1">
      <c r="B43" s="501" t="s">
        <v>547</v>
      </c>
      <c r="C43" s="502"/>
      <c r="D43" s="2"/>
      <c r="E43" s="2"/>
      <c r="F43" s="2"/>
      <c r="G43" s="2"/>
      <c r="H43" s="2"/>
      <c r="I43" s="396" t="s">
        <v>4</v>
      </c>
      <c r="J43" s="397">
        <f>SUM(I44:J45)</f>
        <v>24.95</v>
      </c>
      <c r="K43" s="409"/>
      <c r="L43" s="403"/>
    </row>
    <row r="44" spans="2:12" ht="18" customHeight="1">
      <c r="B44" s="384"/>
      <c r="C44" s="400" t="s">
        <v>548</v>
      </c>
      <c r="D44" s="384" t="s">
        <v>23</v>
      </c>
      <c r="E44" s="489" t="s">
        <v>358</v>
      </c>
      <c r="F44" s="489"/>
      <c r="G44" s="489"/>
      <c r="H44" s="490"/>
      <c r="I44" s="491">
        <v>21</v>
      </c>
      <c r="J44" s="491"/>
      <c r="K44" s="492" t="s">
        <v>549</v>
      </c>
      <c r="L44" s="493"/>
    </row>
    <row r="45" spans="2:12" s="135" customFormat="1" ht="15" customHeight="1">
      <c r="B45" s="388"/>
      <c r="C45" s="394" t="s">
        <v>550</v>
      </c>
      <c r="D45" s="388" t="s">
        <v>537</v>
      </c>
      <c r="E45" s="482" t="s">
        <v>551</v>
      </c>
      <c r="F45" s="482"/>
      <c r="G45" s="482"/>
      <c r="H45" s="483"/>
      <c r="I45" s="484">
        <v>3.95</v>
      </c>
      <c r="J45" s="484"/>
      <c r="K45" s="485" t="s">
        <v>552</v>
      </c>
      <c r="L45" s="486"/>
    </row>
    <row r="46" spans="2:12" s="135" customFormat="1" ht="15" customHeight="1">
      <c r="B46" s="501" t="s">
        <v>553</v>
      </c>
      <c r="C46" s="502"/>
      <c r="D46" s="2"/>
      <c r="E46" s="2"/>
      <c r="F46" s="2"/>
      <c r="G46" s="2"/>
      <c r="H46" s="2"/>
      <c r="I46" s="396" t="s">
        <v>4</v>
      </c>
      <c r="J46" s="401">
        <f>SUM(I47)</f>
        <v>7.2</v>
      </c>
      <c r="K46" s="409"/>
      <c r="L46" s="403"/>
    </row>
    <row r="47" spans="2:12" ht="18" customHeight="1">
      <c r="B47" s="410"/>
      <c r="C47" s="411" t="s">
        <v>554</v>
      </c>
      <c r="D47" s="410" t="s">
        <v>23</v>
      </c>
      <c r="E47" s="503" t="s">
        <v>555</v>
      </c>
      <c r="F47" s="503"/>
      <c r="G47" s="503"/>
      <c r="H47" s="504"/>
      <c r="I47" s="505">
        <v>7.2</v>
      </c>
      <c r="J47" s="505"/>
      <c r="K47" s="506" t="s">
        <v>336</v>
      </c>
      <c r="L47" s="507"/>
    </row>
    <row r="48" spans="2:12" s="135" customFormat="1" ht="15" customHeight="1">
      <c r="B48" s="501" t="s">
        <v>556</v>
      </c>
      <c r="C48" s="502"/>
      <c r="D48" s="2"/>
      <c r="E48" s="2"/>
      <c r="F48" s="2"/>
      <c r="G48" s="2"/>
      <c r="H48" s="2"/>
      <c r="I48" s="396" t="s">
        <v>4</v>
      </c>
      <c r="J48" s="401">
        <f>SUM(I49)</f>
        <v>73</v>
      </c>
      <c r="K48" s="409"/>
      <c r="L48" s="403"/>
    </row>
    <row r="49" spans="2:12" ht="18" customHeight="1">
      <c r="B49" s="410"/>
      <c r="C49" s="411" t="s">
        <v>557</v>
      </c>
      <c r="D49" s="410" t="s">
        <v>23</v>
      </c>
      <c r="E49" s="503" t="s">
        <v>558</v>
      </c>
      <c r="F49" s="503"/>
      <c r="G49" s="503"/>
      <c r="H49" s="504"/>
      <c r="I49" s="505">
        <v>73</v>
      </c>
      <c r="J49" s="505"/>
      <c r="K49" s="506" t="s">
        <v>559</v>
      </c>
      <c r="L49" s="507"/>
    </row>
    <row r="50" spans="2:12" s="135" customFormat="1" ht="15" customHeight="1">
      <c r="B50" s="129"/>
      <c r="C50" s="129"/>
      <c r="D50" s="129"/>
      <c r="E50" s="129"/>
      <c r="F50" s="129"/>
      <c r="G50" s="129"/>
      <c r="H50" s="129"/>
      <c r="I50" s="129"/>
      <c r="J50" s="327"/>
      <c r="K50" s="327"/>
      <c r="L50" s="389" t="s">
        <v>129</v>
      </c>
    </row>
    <row r="51" spans="2:12" ht="15" customHeight="1">
      <c r="L51" s="389"/>
    </row>
  </sheetData>
  <mergeCells count="131">
    <mergeCell ref="B2:C3"/>
    <mergeCell ref="D2:H3"/>
    <mergeCell ref="I2:J2"/>
    <mergeCell ref="K2:L3"/>
    <mergeCell ref="I3:J3"/>
    <mergeCell ref="E4:H4"/>
    <mergeCell ref="I4:J4"/>
    <mergeCell ref="K4:L4"/>
    <mergeCell ref="E7:H7"/>
    <mergeCell ref="I7:J7"/>
    <mergeCell ref="K7:L7"/>
    <mergeCell ref="E8:H8"/>
    <mergeCell ref="I8:J8"/>
    <mergeCell ref="K8:L8"/>
    <mergeCell ref="E5:H5"/>
    <mergeCell ref="I5:J5"/>
    <mergeCell ref="K5:L5"/>
    <mergeCell ref="E6:H6"/>
    <mergeCell ref="I6:J6"/>
    <mergeCell ref="K6:L6"/>
    <mergeCell ref="E11:H11"/>
    <mergeCell ref="I11:J11"/>
    <mergeCell ref="K11:L11"/>
    <mergeCell ref="E12:H12"/>
    <mergeCell ref="I12:J12"/>
    <mergeCell ref="K12:L12"/>
    <mergeCell ref="E9:H9"/>
    <mergeCell ref="I9:J9"/>
    <mergeCell ref="K9:L9"/>
    <mergeCell ref="E10:H10"/>
    <mergeCell ref="I10:J10"/>
    <mergeCell ref="K10:L10"/>
    <mergeCell ref="E15:H15"/>
    <mergeCell ref="I15:J15"/>
    <mergeCell ref="K15:L15"/>
    <mergeCell ref="E16:H16"/>
    <mergeCell ref="I16:J16"/>
    <mergeCell ref="K16:L16"/>
    <mergeCell ref="E13:H13"/>
    <mergeCell ref="I13:J13"/>
    <mergeCell ref="K13:L13"/>
    <mergeCell ref="E14:H14"/>
    <mergeCell ref="I14:J14"/>
    <mergeCell ref="K14:L14"/>
    <mergeCell ref="E19:H19"/>
    <mergeCell ref="I19:J19"/>
    <mergeCell ref="K19:L19"/>
    <mergeCell ref="E20:H20"/>
    <mergeCell ref="I20:J20"/>
    <mergeCell ref="K20:L20"/>
    <mergeCell ref="E17:H17"/>
    <mergeCell ref="I17:J17"/>
    <mergeCell ref="K17:L17"/>
    <mergeCell ref="E18:H18"/>
    <mergeCell ref="I18:J18"/>
    <mergeCell ref="K18:L18"/>
    <mergeCell ref="E23:H23"/>
    <mergeCell ref="I23:J23"/>
    <mergeCell ref="K23:L23"/>
    <mergeCell ref="E24:H24"/>
    <mergeCell ref="I24:J24"/>
    <mergeCell ref="K24:L24"/>
    <mergeCell ref="E21:H21"/>
    <mergeCell ref="I21:J21"/>
    <mergeCell ref="K21:L21"/>
    <mergeCell ref="E22:H22"/>
    <mergeCell ref="I22:J22"/>
    <mergeCell ref="K22:L22"/>
    <mergeCell ref="E27:H27"/>
    <mergeCell ref="I27:J27"/>
    <mergeCell ref="K27:L27"/>
    <mergeCell ref="E28:H28"/>
    <mergeCell ref="I28:J28"/>
    <mergeCell ref="K28:L28"/>
    <mergeCell ref="E25:H25"/>
    <mergeCell ref="I25:J25"/>
    <mergeCell ref="K25:L25"/>
    <mergeCell ref="E26:H26"/>
    <mergeCell ref="I26:J26"/>
    <mergeCell ref="K26:L26"/>
    <mergeCell ref="B31:C31"/>
    <mergeCell ref="E32:H32"/>
    <mergeCell ref="I32:J32"/>
    <mergeCell ref="K32:L32"/>
    <mergeCell ref="E33:H33"/>
    <mergeCell ref="I33:J33"/>
    <mergeCell ref="K33:L33"/>
    <mergeCell ref="E29:H29"/>
    <mergeCell ref="I29:J29"/>
    <mergeCell ref="K29:L29"/>
    <mergeCell ref="E30:H30"/>
    <mergeCell ref="I30:J30"/>
    <mergeCell ref="K30:L30"/>
    <mergeCell ref="B36:C36"/>
    <mergeCell ref="E37:H37"/>
    <mergeCell ref="I37:J37"/>
    <mergeCell ref="K37:L37"/>
    <mergeCell ref="E38:H38"/>
    <mergeCell ref="I38:J38"/>
    <mergeCell ref="K38:L38"/>
    <mergeCell ref="E34:H34"/>
    <mergeCell ref="I34:J34"/>
    <mergeCell ref="K34:L34"/>
    <mergeCell ref="E35:H35"/>
    <mergeCell ref="I35:J35"/>
    <mergeCell ref="K35:L35"/>
    <mergeCell ref="E42:H42"/>
    <mergeCell ref="I42:J42"/>
    <mergeCell ref="K42:L42"/>
    <mergeCell ref="B43:C43"/>
    <mergeCell ref="E44:H44"/>
    <mergeCell ref="I44:J44"/>
    <mergeCell ref="K44:L44"/>
    <mergeCell ref="E39:H39"/>
    <mergeCell ref="I39:J39"/>
    <mergeCell ref="K39:L39"/>
    <mergeCell ref="B40:C40"/>
    <mergeCell ref="E41:H41"/>
    <mergeCell ref="I41:J41"/>
    <mergeCell ref="K41:L41"/>
    <mergeCell ref="B48:C48"/>
    <mergeCell ref="E49:H49"/>
    <mergeCell ref="I49:J49"/>
    <mergeCell ref="K49:L49"/>
    <mergeCell ref="E45:H45"/>
    <mergeCell ref="I45:J45"/>
    <mergeCell ref="K45:L45"/>
    <mergeCell ref="B46:C46"/>
    <mergeCell ref="E47:H47"/>
    <mergeCell ref="I47:J47"/>
    <mergeCell ref="K47:L47"/>
  </mergeCells>
  <phoneticPr fontId="1"/>
  <pageMargins left="0.59055118110236227" right="0.59055118110236227" top="0.78740157480314965" bottom="0.78740157480314965" header="0.39370078740157483" footer="0.39370078740157483"/>
  <pageSetup paperSize="9" firstPageNumber="131" orientation="portrait" useFirstPageNumber="1" verticalDpi="1200" r:id="rId1"/>
  <headerFooter alignWithMargins="0">
    <oddHeader>&amp;R19.都市計画</oddHeader>
    <oddFooter>&amp;C-134-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showGridLines="0" zoomScaleNormal="100" zoomScaleSheetLayoutView="100" workbookViewId="0">
      <selection activeCell="L296" sqref="L296"/>
    </sheetView>
  </sheetViews>
  <sheetFormatPr defaultRowHeight="11.25"/>
  <cols>
    <col min="1" max="1" width="3.625" style="129" customWidth="1"/>
    <col min="2" max="2" width="2.125" style="129" customWidth="1"/>
    <col min="3" max="3" width="10.5" style="270" bestFit="1" customWidth="1"/>
    <col min="4" max="256" width="9" style="129"/>
    <col min="257" max="257" width="3.625" style="129" customWidth="1"/>
    <col min="258" max="258" width="2.125" style="129" customWidth="1"/>
    <col min="259" max="259" width="10.5" style="129" bestFit="1" customWidth="1"/>
    <col min="260" max="512" width="9" style="129"/>
    <col min="513" max="513" width="3.625" style="129" customWidth="1"/>
    <col min="514" max="514" width="2.125" style="129" customWidth="1"/>
    <col min="515" max="515" width="10.5" style="129" bestFit="1" customWidth="1"/>
    <col min="516" max="768" width="9" style="129"/>
    <col min="769" max="769" width="3.625" style="129" customWidth="1"/>
    <col min="770" max="770" width="2.125" style="129" customWidth="1"/>
    <col min="771" max="771" width="10.5" style="129" bestFit="1" customWidth="1"/>
    <col min="772" max="1024" width="9" style="129"/>
    <col min="1025" max="1025" width="3.625" style="129" customWidth="1"/>
    <col min="1026" max="1026" width="2.125" style="129" customWidth="1"/>
    <col min="1027" max="1027" width="10.5" style="129" bestFit="1" customWidth="1"/>
    <col min="1028" max="1280" width="9" style="129"/>
    <col min="1281" max="1281" width="3.625" style="129" customWidth="1"/>
    <col min="1282" max="1282" width="2.125" style="129" customWidth="1"/>
    <col min="1283" max="1283" width="10.5" style="129" bestFit="1" customWidth="1"/>
    <col min="1284" max="1536" width="9" style="129"/>
    <col min="1537" max="1537" width="3.625" style="129" customWidth="1"/>
    <col min="1538" max="1538" width="2.125" style="129" customWidth="1"/>
    <col min="1539" max="1539" width="10.5" style="129" bestFit="1" customWidth="1"/>
    <col min="1540" max="1792" width="9" style="129"/>
    <col min="1793" max="1793" width="3.625" style="129" customWidth="1"/>
    <col min="1794" max="1794" width="2.125" style="129" customWidth="1"/>
    <col min="1795" max="1795" width="10.5" style="129" bestFit="1" customWidth="1"/>
    <col min="1796" max="2048" width="9" style="129"/>
    <col min="2049" max="2049" width="3.625" style="129" customWidth="1"/>
    <col min="2050" max="2050" width="2.125" style="129" customWidth="1"/>
    <col min="2051" max="2051" width="10.5" style="129" bestFit="1" customWidth="1"/>
    <col min="2052" max="2304" width="9" style="129"/>
    <col min="2305" max="2305" width="3.625" style="129" customWidth="1"/>
    <col min="2306" max="2306" width="2.125" style="129" customWidth="1"/>
    <col min="2307" max="2307" width="10.5" style="129" bestFit="1" customWidth="1"/>
    <col min="2308" max="2560" width="9" style="129"/>
    <col min="2561" max="2561" width="3.625" style="129" customWidth="1"/>
    <col min="2562" max="2562" width="2.125" style="129" customWidth="1"/>
    <col min="2563" max="2563" width="10.5" style="129" bestFit="1" customWidth="1"/>
    <col min="2564" max="2816" width="9" style="129"/>
    <col min="2817" max="2817" width="3.625" style="129" customWidth="1"/>
    <col min="2818" max="2818" width="2.125" style="129" customWidth="1"/>
    <col min="2819" max="2819" width="10.5" style="129" bestFit="1" customWidth="1"/>
    <col min="2820" max="3072" width="9" style="129"/>
    <col min="3073" max="3073" width="3.625" style="129" customWidth="1"/>
    <col min="3074" max="3074" width="2.125" style="129" customWidth="1"/>
    <col min="3075" max="3075" width="10.5" style="129" bestFit="1" customWidth="1"/>
    <col min="3076" max="3328" width="9" style="129"/>
    <col min="3329" max="3329" width="3.625" style="129" customWidth="1"/>
    <col min="3330" max="3330" width="2.125" style="129" customWidth="1"/>
    <col min="3331" max="3331" width="10.5" style="129" bestFit="1" customWidth="1"/>
    <col min="3332" max="3584" width="9" style="129"/>
    <col min="3585" max="3585" width="3.625" style="129" customWidth="1"/>
    <col min="3586" max="3586" width="2.125" style="129" customWidth="1"/>
    <col min="3587" max="3587" width="10.5" style="129" bestFit="1" customWidth="1"/>
    <col min="3588" max="3840" width="9" style="129"/>
    <col min="3841" max="3841" width="3.625" style="129" customWidth="1"/>
    <col min="3842" max="3842" width="2.125" style="129" customWidth="1"/>
    <col min="3843" max="3843" width="10.5" style="129" bestFit="1" customWidth="1"/>
    <col min="3844" max="4096" width="9" style="129"/>
    <col min="4097" max="4097" width="3.625" style="129" customWidth="1"/>
    <col min="4098" max="4098" width="2.125" style="129" customWidth="1"/>
    <col min="4099" max="4099" width="10.5" style="129" bestFit="1" customWidth="1"/>
    <col min="4100" max="4352" width="9" style="129"/>
    <col min="4353" max="4353" width="3.625" style="129" customWidth="1"/>
    <col min="4354" max="4354" width="2.125" style="129" customWidth="1"/>
    <col min="4355" max="4355" width="10.5" style="129" bestFit="1" customWidth="1"/>
    <col min="4356" max="4608" width="9" style="129"/>
    <col min="4609" max="4609" width="3.625" style="129" customWidth="1"/>
    <col min="4610" max="4610" width="2.125" style="129" customWidth="1"/>
    <col min="4611" max="4611" width="10.5" style="129" bestFit="1" customWidth="1"/>
    <col min="4612" max="4864" width="9" style="129"/>
    <col min="4865" max="4865" width="3.625" style="129" customWidth="1"/>
    <col min="4866" max="4866" width="2.125" style="129" customWidth="1"/>
    <col min="4867" max="4867" width="10.5" style="129" bestFit="1" customWidth="1"/>
    <col min="4868" max="5120" width="9" style="129"/>
    <col min="5121" max="5121" width="3.625" style="129" customWidth="1"/>
    <col min="5122" max="5122" width="2.125" style="129" customWidth="1"/>
    <col min="5123" max="5123" width="10.5" style="129" bestFit="1" customWidth="1"/>
    <col min="5124" max="5376" width="9" style="129"/>
    <col min="5377" max="5377" width="3.625" style="129" customWidth="1"/>
    <col min="5378" max="5378" width="2.125" style="129" customWidth="1"/>
    <col min="5379" max="5379" width="10.5" style="129" bestFit="1" customWidth="1"/>
    <col min="5380" max="5632" width="9" style="129"/>
    <col min="5633" max="5633" width="3.625" style="129" customWidth="1"/>
    <col min="5634" max="5634" width="2.125" style="129" customWidth="1"/>
    <col min="5635" max="5635" width="10.5" style="129" bestFit="1" customWidth="1"/>
    <col min="5636" max="5888" width="9" style="129"/>
    <col min="5889" max="5889" width="3.625" style="129" customWidth="1"/>
    <col min="5890" max="5890" width="2.125" style="129" customWidth="1"/>
    <col min="5891" max="5891" width="10.5" style="129" bestFit="1" customWidth="1"/>
    <col min="5892" max="6144" width="9" style="129"/>
    <col min="6145" max="6145" width="3.625" style="129" customWidth="1"/>
    <col min="6146" max="6146" width="2.125" style="129" customWidth="1"/>
    <col min="6147" max="6147" width="10.5" style="129" bestFit="1" customWidth="1"/>
    <col min="6148" max="6400" width="9" style="129"/>
    <col min="6401" max="6401" width="3.625" style="129" customWidth="1"/>
    <col min="6402" max="6402" width="2.125" style="129" customWidth="1"/>
    <col min="6403" max="6403" width="10.5" style="129" bestFit="1" customWidth="1"/>
    <col min="6404" max="6656" width="9" style="129"/>
    <col min="6657" max="6657" width="3.625" style="129" customWidth="1"/>
    <col min="6658" max="6658" width="2.125" style="129" customWidth="1"/>
    <col min="6659" max="6659" width="10.5" style="129" bestFit="1" customWidth="1"/>
    <col min="6660" max="6912" width="9" style="129"/>
    <col min="6913" max="6913" width="3.625" style="129" customWidth="1"/>
    <col min="6914" max="6914" width="2.125" style="129" customWidth="1"/>
    <col min="6915" max="6915" width="10.5" style="129" bestFit="1" customWidth="1"/>
    <col min="6916" max="7168" width="9" style="129"/>
    <col min="7169" max="7169" width="3.625" style="129" customWidth="1"/>
    <col min="7170" max="7170" width="2.125" style="129" customWidth="1"/>
    <col min="7171" max="7171" width="10.5" style="129" bestFit="1" customWidth="1"/>
    <col min="7172" max="7424" width="9" style="129"/>
    <col min="7425" max="7425" width="3.625" style="129" customWidth="1"/>
    <col min="7426" max="7426" width="2.125" style="129" customWidth="1"/>
    <col min="7427" max="7427" width="10.5" style="129" bestFit="1" customWidth="1"/>
    <col min="7428" max="7680" width="9" style="129"/>
    <col min="7681" max="7681" width="3.625" style="129" customWidth="1"/>
    <col min="7682" max="7682" width="2.125" style="129" customWidth="1"/>
    <col min="7683" max="7683" width="10.5" style="129" bestFit="1" customWidth="1"/>
    <col min="7684" max="7936" width="9" style="129"/>
    <col min="7937" max="7937" width="3.625" style="129" customWidth="1"/>
    <col min="7938" max="7938" width="2.125" style="129" customWidth="1"/>
    <col min="7939" max="7939" width="10.5" style="129" bestFit="1" customWidth="1"/>
    <col min="7940" max="8192" width="9" style="129"/>
    <col min="8193" max="8193" width="3.625" style="129" customWidth="1"/>
    <col min="8194" max="8194" width="2.125" style="129" customWidth="1"/>
    <col min="8195" max="8195" width="10.5" style="129" bestFit="1" customWidth="1"/>
    <col min="8196" max="8448" width="9" style="129"/>
    <col min="8449" max="8449" width="3.625" style="129" customWidth="1"/>
    <col min="8450" max="8450" width="2.125" style="129" customWidth="1"/>
    <col min="8451" max="8451" width="10.5" style="129" bestFit="1" customWidth="1"/>
    <col min="8452" max="8704" width="9" style="129"/>
    <col min="8705" max="8705" width="3.625" style="129" customWidth="1"/>
    <col min="8706" max="8706" width="2.125" style="129" customWidth="1"/>
    <col min="8707" max="8707" width="10.5" style="129" bestFit="1" customWidth="1"/>
    <col min="8708" max="8960" width="9" style="129"/>
    <col min="8961" max="8961" width="3.625" style="129" customWidth="1"/>
    <col min="8962" max="8962" width="2.125" style="129" customWidth="1"/>
    <col min="8963" max="8963" width="10.5" style="129" bestFit="1" customWidth="1"/>
    <col min="8964" max="9216" width="9" style="129"/>
    <col min="9217" max="9217" width="3.625" style="129" customWidth="1"/>
    <col min="9218" max="9218" width="2.125" style="129" customWidth="1"/>
    <col min="9219" max="9219" width="10.5" style="129" bestFit="1" customWidth="1"/>
    <col min="9220" max="9472" width="9" style="129"/>
    <col min="9473" max="9473" width="3.625" style="129" customWidth="1"/>
    <col min="9474" max="9474" width="2.125" style="129" customWidth="1"/>
    <col min="9475" max="9475" width="10.5" style="129" bestFit="1" customWidth="1"/>
    <col min="9476" max="9728" width="9" style="129"/>
    <col min="9729" max="9729" width="3.625" style="129" customWidth="1"/>
    <col min="9730" max="9730" width="2.125" style="129" customWidth="1"/>
    <col min="9731" max="9731" width="10.5" style="129" bestFit="1" customWidth="1"/>
    <col min="9732" max="9984" width="9" style="129"/>
    <col min="9985" max="9985" width="3.625" style="129" customWidth="1"/>
    <col min="9986" max="9986" width="2.125" style="129" customWidth="1"/>
    <col min="9987" max="9987" width="10.5" style="129" bestFit="1" customWidth="1"/>
    <col min="9988" max="10240" width="9" style="129"/>
    <col min="10241" max="10241" width="3.625" style="129" customWidth="1"/>
    <col min="10242" max="10242" width="2.125" style="129" customWidth="1"/>
    <col min="10243" max="10243" width="10.5" style="129" bestFit="1" customWidth="1"/>
    <col min="10244" max="10496" width="9" style="129"/>
    <col min="10497" max="10497" width="3.625" style="129" customWidth="1"/>
    <col min="10498" max="10498" width="2.125" style="129" customWidth="1"/>
    <col min="10499" max="10499" width="10.5" style="129" bestFit="1" customWidth="1"/>
    <col min="10500" max="10752" width="9" style="129"/>
    <col min="10753" max="10753" width="3.625" style="129" customWidth="1"/>
    <col min="10754" max="10754" width="2.125" style="129" customWidth="1"/>
    <col min="10755" max="10755" width="10.5" style="129" bestFit="1" customWidth="1"/>
    <col min="10756" max="11008" width="9" style="129"/>
    <col min="11009" max="11009" width="3.625" style="129" customWidth="1"/>
    <col min="11010" max="11010" width="2.125" style="129" customWidth="1"/>
    <col min="11011" max="11011" width="10.5" style="129" bestFit="1" customWidth="1"/>
    <col min="11012" max="11264" width="9" style="129"/>
    <col min="11265" max="11265" width="3.625" style="129" customWidth="1"/>
    <col min="11266" max="11266" width="2.125" style="129" customWidth="1"/>
    <col min="11267" max="11267" width="10.5" style="129" bestFit="1" customWidth="1"/>
    <col min="11268" max="11520" width="9" style="129"/>
    <col min="11521" max="11521" width="3.625" style="129" customWidth="1"/>
    <col min="11522" max="11522" width="2.125" style="129" customWidth="1"/>
    <col min="11523" max="11523" width="10.5" style="129" bestFit="1" customWidth="1"/>
    <col min="11524" max="11776" width="9" style="129"/>
    <col min="11777" max="11777" width="3.625" style="129" customWidth="1"/>
    <col min="11778" max="11778" width="2.125" style="129" customWidth="1"/>
    <col min="11779" max="11779" width="10.5" style="129" bestFit="1" customWidth="1"/>
    <col min="11780" max="12032" width="9" style="129"/>
    <col min="12033" max="12033" width="3.625" style="129" customWidth="1"/>
    <col min="12034" max="12034" width="2.125" style="129" customWidth="1"/>
    <col min="12035" max="12035" width="10.5" style="129" bestFit="1" customWidth="1"/>
    <col min="12036" max="12288" width="9" style="129"/>
    <col min="12289" max="12289" width="3.625" style="129" customWidth="1"/>
    <col min="12290" max="12290" width="2.125" style="129" customWidth="1"/>
    <col min="12291" max="12291" width="10.5" style="129" bestFit="1" customWidth="1"/>
    <col min="12292" max="12544" width="9" style="129"/>
    <col min="12545" max="12545" width="3.625" style="129" customWidth="1"/>
    <col min="12546" max="12546" width="2.125" style="129" customWidth="1"/>
    <col min="12547" max="12547" width="10.5" style="129" bestFit="1" customWidth="1"/>
    <col min="12548" max="12800" width="9" style="129"/>
    <col min="12801" max="12801" width="3.625" style="129" customWidth="1"/>
    <col min="12802" max="12802" width="2.125" style="129" customWidth="1"/>
    <col min="12803" max="12803" width="10.5" style="129" bestFit="1" customWidth="1"/>
    <col min="12804" max="13056" width="9" style="129"/>
    <col min="13057" max="13057" width="3.625" style="129" customWidth="1"/>
    <col min="13058" max="13058" width="2.125" style="129" customWidth="1"/>
    <col min="13059" max="13059" width="10.5" style="129" bestFit="1" customWidth="1"/>
    <col min="13060" max="13312" width="9" style="129"/>
    <col min="13313" max="13313" width="3.625" style="129" customWidth="1"/>
    <col min="13314" max="13314" width="2.125" style="129" customWidth="1"/>
    <col min="13315" max="13315" width="10.5" style="129" bestFit="1" customWidth="1"/>
    <col min="13316" max="13568" width="9" style="129"/>
    <col min="13569" max="13569" width="3.625" style="129" customWidth="1"/>
    <col min="13570" max="13570" width="2.125" style="129" customWidth="1"/>
    <col min="13571" max="13571" width="10.5" style="129" bestFit="1" customWidth="1"/>
    <col min="13572" max="13824" width="9" style="129"/>
    <col min="13825" max="13825" width="3.625" style="129" customWidth="1"/>
    <col min="13826" max="13826" width="2.125" style="129" customWidth="1"/>
    <col min="13827" max="13827" width="10.5" style="129" bestFit="1" customWidth="1"/>
    <col min="13828" max="14080" width="9" style="129"/>
    <col min="14081" max="14081" width="3.625" style="129" customWidth="1"/>
    <col min="14082" max="14082" width="2.125" style="129" customWidth="1"/>
    <col min="14083" max="14083" width="10.5" style="129" bestFit="1" customWidth="1"/>
    <col min="14084" max="14336" width="9" style="129"/>
    <col min="14337" max="14337" width="3.625" style="129" customWidth="1"/>
    <col min="14338" max="14338" width="2.125" style="129" customWidth="1"/>
    <col min="14339" max="14339" width="10.5" style="129" bestFit="1" customWidth="1"/>
    <col min="14340" max="14592" width="9" style="129"/>
    <col min="14593" max="14593" width="3.625" style="129" customWidth="1"/>
    <col min="14594" max="14594" width="2.125" style="129" customWidth="1"/>
    <col min="14595" max="14595" width="10.5" style="129" bestFit="1" customWidth="1"/>
    <col min="14596" max="14848" width="9" style="129"/>
    <col min="14849" max="14849" width="3.625" style="129" customWidth="1"/>
    <col min="14850" max="14850" width="2.125" style="129" customWidth="1"/>
    <col min="14851" max="14851" width="10.5" style="129" bestFit="1" customWidth="1"/>
    <col min="14852" max="15104" width="9" style="129"/>
    <col min="15105" max="15105" width="3.625" style="129" customWidth="1"/>
    <col min="15106" max="15106" width="2.125" style="129" customWidth="1"/>
    <col min="15107" max="15107" width="10.5" style="129" bestFit="1" customWidth="1"/>
    <col min="15108" max="15360" width="9" style="129"/>
    <col min="15361" max="15361" width="3.625" style="129" customWidth="1"/>
    <col min="15362" max="15362" width="2.125" style="129" customWidth="1"/>
    <col min="15363" max="15363" width="10.5" style="129" bestFit="1" customWidth="1"/>
    <col min="15364" max="15616" width="9" style="129"/>
    <col min="15617" max="15617" width="3.625" style="129" customWidth="1"/>
    <col min="15618" max="15618" width="2.125" style="129" customWidth="1"/>
    <col min="15619" max="15619" width="10.5" style="129" bestFit="1" customWidth="1"/>
    <col min="15620" max="15872" width="9" style="129"/>
    <col min="15873" max="15873" width="3.625" style="129" customWidth="1"/>
    <col min="15874" max="15874" width="2.125" style="129" customWidth="1"/>
    <col min="15875" max="15875" width="10.5" style="129" bestFit="1" customWidth="1"/>
    <col min="15876" max="16128" width="9" style="129"/>
    <col min="16129" max="16129" width="3.625" style="129" customWidth="1"/>
    <col min="16130" max="16130" width="2.125" style="129" customWidth="1"/>
    <col min="16131" max="16131" width="10.5" style="129" bestFit="1" customWidth="1"/>
    <col min="16132" max="16384" width="9" style="129"/>
  </cols>
  <sheetData>
    <row r="1" spans="1:11" ht="30" customHeight="1">
      <c r="A1" s="128" t="s">
        <v>181</v>
      </c>
    </row>
    <row r="2" spans="1:11" ht="18" customHeight="1">
      <c r="B2" s="131" t="s">
        <v>182</v>
      </c>
      <c r="C2" s="271"/>
    </row>
    <row r="3" spans="1:11" s="135" customFormat="1" ht="15" customHeight="1">
      <c r="B3" s="548" t="s">
        <v>183</v>
      </c>
      <c r="C3" s="549"/>
      <c r="D3" s="552" t="s">
        <v>184</v>
      </c>
      <c r="E3" s="555" t="s">
        <v>135</v>
      </c>
      <c r="F3" s="555"/>
      <c r="G3" s="555"/>
      <c r="H3" s="555" t="s">
        <v>185</v>
      </c>
      <c r="I3" s="555"/>
      <c r="J3" s="555"/>
      <c r="K3" s="556" t="s">
        <v>186</v>
      </c>
    </row>
    <row r="4" spans="1:11" s="135" customFormat="1" ht="24" customHeight="1">
      <c r="B4" s="550"/>
      <c r="C4" s="536"/>
      <c r="D4" s="553"/>
      <c r="E4" s="272" t="s">
        <v>187</v>
      </c>
      <c r="F4" s="272" t="s">
        <v>188</v>
      </c>
      <c r="G4" s="273" t="s">
        <v>140</v>
      </c>
      <c r="H4" s="273" t="s">
        <v>189</v>
      </c>
      <c r="I4" s="272" t="s">
        <v>190</v>
      </c>
      <c r="J4" s="273" t="s">
        <v>191</v>
      </c>
      <c r="K4" s="557"/>
    </row>
    <row r="5" spans="1:11" s="135" customFormat="1" ht="12" customHeight="1">
      <c r="B5" s="551"/>
      <c r="C5" s="538"/>
      <c r="D5" s="554"/>
      <c r="E5" s="201" t="s">
        <v>143</v>
      </c>
      <c r="F5" s="201" t="s">
        <v>143</v>
      </c>
      <c r="G5" s="201" t="s">
        <v>144</v>
      </c>
      <c r="H5" s="201" t="s">
        <v>143</v>
      </c>
      <c r="I5" s="201" t="s">
        <v>145</v>
      </c>
      <c r="J5" s="201" t="s">
        <v>144</v>
      </c>
      <c r="K5" s="274" t="s">
        <v>192</v>
      </c>
    </row>
    <row r="6" spans="1:11" s="135" customFormat="1" ht="15" customHeight="1">
      <c r="B6" s="533" t="s">
        <v>193</v>
      </c>
      <c r="C6" s="534"/>
      <c r="D6" s="535"/>
      <c r="E6" s="207">
        <f t="shared" ref="E6:J6" si="0">SUM(E7:E10)</f>
        <v>3229</v>
      </c>
      <c r="F6" s="207">
        <f t="shared" si="0"/>
        <v>2966</v>
      </c>
      <c r="G6" s="207">
        <f t="shared" si="0"/>
        <v>94060</v>
      </c>
      <c r="H6" s="207">
        <f t="shared" si="0"/>
        <v>2018</v>
      </c>
      <c r="I6" s="207">
        <f t="shared" si="0"/>
        <v>480115</v>
      </c>
      <c r="J6" s="207">
        <f t="shared" si="0"/>
        <v>66150</v>
      </c>
      <c r="K6" s="275">
        <v>73.8</v>
      </c>
    </row>
    <row r="7" spans="1:11" s="135" customFormat="1" ht="15" hidden="1" customHeight="1">
      <c r="B7" s="187"/>
      <c r="C7" s="544" t="s">
        <v>23</v>
      </c>
      <c r="D7" s="545"/>
      <c r="E7" s="276">
        <v>893</v>
      </c>
      <c r="F7" s="276">
        <v>893</v>
      </c>
      <c r="G7" s="276">
        <v>24500</v>
      </c>
      <c r="H7" s="276">
        <v>836</v>
      </c>
      <c r="I7" s="277">
        <v>175602</v>
      </c>
      <c r="J7" s="276">
        <v>23890</v>
      </c>
      <c r="K7" s="278">
        <v>99.5</v>
      </c>
    </row>
    <row r="8" spans="1:11" s="135" customFormat="1" ht="15" hidden="1" customHeight="1">
      <c r="B8" s="187"/>
      <c r="C8" s="544" t="s">
        <v>24</v>
      </c>
      <c r="D8" s="545"/>
      <c r="E8" s="276">
        <v>1061</v>
      </c>
      <c r="F8" s="276">
        <v>1061</v>
      </c>
      <c r="G8" s="276">
        <v>30060</v>
      </c>
      <c r="H8" s="276">
        <v>417</v>
      </c>
      <c r="I8" s="276">
        <v>105592</v>
      </c>
      <c r="J8" s="276">
        <v>16094</v>
      </c>
      <c r="K8" s="278">
        <v>56.6</v>
      </c>
    </row>
    <row r="9" spans="1:11" s="135" customFormat="1" ht="15" hidden="1" customHeight="1">
      <c r="B9" s="187"/>
      <c r="C9" s="544" t="s">
        <v>26</v>
      </c>
      <c r="D9" s="545"/>
      <c r="E9" s="276">
        <v>670</v>
      </c>
      <c r="F9" s="276">
        <v>634</v>
      </c>
      <c r="G9" s="276">
        <v>26400</v>
      </c>
      <c r="H9" s="276">
        <v>506</v>
      </c>
      <c r="I9" s="276">
        <v>126349</v>
      </c>
      <c r="J9" s="276">
        <v>18900</v>
      </c>
      <c r="K9" s="278">
        <v>78.900000000000006</v>
      </c>
    </row>
    <row r="10" spans="1:11" s="135" customFormat="1" ht="15" hidden="1" customHeight="1">
      <c r="B10" s="279"/>
      <c r="C10" s="546" t="s">
        <v>27</v>
      </c>
      <c r="D10" s="547"/>
      <c r="E10" s="276">
        <v>605</v>
      </c>
      <c r="F10" s="276">
        <v>378</v>
      </c>
      <c r="G10" s="276">
        <v>13100</v>
      </c>
      <c r="H10" s="276">
        <v>259</v>
      </c>
      <c r="I10" s="276">
        <v>72572</v>
      </c>
      <c r="J10" s="276">
        <v>7266</v>
      </c>
      <c r="K10" s="278">
        <v>54.6</v>
      </c>
    </row>
    <row r="11" spans="1:11" s="135" customFormat="1" ht="15" customHeight="1">
      <c r="B11" s="533" t="s">
        <v>194</v>
      </c>
      <c r="C11" s="534"/>
      <c r="D11" s="535"/>
      <c r="E11" s="207">
        <f t="shared" ref="E11:J11" si="1">SUM(E12:E15)</f>
        <v>3244</v>
      </c>
      <c r="F11" s="207">
        <f t="shared" si="1"/>
        <v>3072</v>
      </c>
      <c r="G11" s="207">
        <f t="shared" si="1"/>
        <v>95460</v>
      </c>
      <c r="H11" s="207">
        <f t="shared" si="1"/>
        <v>2087</v>
      </c>
      <c r="I11" s="207">
        <f t="shared" si="1"/>
        <v>497301</v>
      </c>
      <c r="J11" s="207">
        <f t="shared" si="1"/>
        <v>68342</v>
      </c>
      <c r="K11" s="275">
        <v>76.099999999999994</v>
      </c>
    </row>
    <row r="12" spans="1:11" s="135" customFormat="1" ht="15" hidden="1" customHeight="1">
      <c r="B12" s="187"/>
      <c r="C12" s="544" t="s">
        <v>23</v>
      </c>
      <c r="D12" s="545"/>
      <c r="E12" s="276">
        <v>893</v>
      </c>
      <c r="F12" s="276">
        <v>893</v>
      </c>
      <c r="G12" s="277">
        <v>24500</v>
      </c>
      <c r="H12" s="276">
        <v>845</v>
      </c>
      <c r="I12" s="276">
        <v>175958</v>
      </c>
      <c r="J12" s="276">
        <v>23643</v>
      </c>
      <c r="K12" s="278">
        <v>99.5</v>
      </c>
    </row>
    <row r="13" spans="1:11" s="135" customFormat="1" ht="15" hidden="1" customHeight="1">
      <c r="B13" s="187"/>
      <c r="C13" s="544" t="s">
        <v>24</v>
      </c>
      <c r="D13" s="545"/>
      <c r="E13" s="276">
        <v>1061</v>
      </c>
      <c r="F13" s="276">
        <v>1061</v>
      </c>
      <c r="G13" s="276">
        <v>30060</v>
      </c>
      <c r="H13" s="276">
        <v>448</v>
      </c>
      <c r="I13" s="276">
        <v>114500</v>
      </c>
      <c r="J13" s="276">
        <v>17129</v>
      </c>
      <c r="K13" s="278">
        <v>59.7</v>
      </c>
    </row>
    <row r="14" spans="1:11" s="135" customFormat="1" ht="15" hidden="1" customHeight="1">
      <c r="B14" s="187"/>
      <c r="C14" s="544" t="s">
        <v>26</v>
      </c>
      <c r="D14" s="545"/>
      <c r="E14" s="276">
        <v>670</v>
      </c>
      <c r="F14" s="276">
        <v>634</v>
      </c>
      <c r="G14" s="276">
        <v>26400</v>
      </c>
      <c r="H14" s="276">
        <v>520</v>
      </c>
      <c r="I14" s="276">
        <v>129672</v>
      </c>
      <c r="J14" s="276">
        <v>19741</v>
      </c>
      <c r="K14" s="278">
        <v>82.1</v>
      </c>
    </row>
    <row r="15" spans="1:11" s="135" customFormat="1" ht="15" hidden="1" customHeight="1">
      <c r="B15" s="279"/>
      <c r="C15" s="546" t="s">
        <v>27</v>
      </c>
      <c r="D15" s="547"/>
      <c r="E15" s="280">
        <v>620</v>
      </c>
      <c r="F15" s="280">
        <v>484</v>
      </c>
      <c r="G15" s="280">
        <v>14500</v>
      </c>
      <c r="H15" s="280">
        <v>274</v>
      </c>
      <c r="I15" s="280">
        <v>77171</v>
      </c>
      <c r="J15" s="280">
        <v>7829</v>
      </c>
      <c r="K15" s="281">
        <v>58.7</v>
      </c>
    </row>
    <row r="16" spans="1:11" s="135" customFormat="1" ht="15" customHeight="1">
      <c r="B16" s="533" t="s">
        <v>195</v>
      </c>
      <c r="C16" s="534"/>
      <c r="D16" s="535"/>
      <c r="E16" s="207">
        <f>SUM(E17:E20)</f>
        <v>3244</v>
      </c>
      <c r="F16" s="207">
        <f>SUM(F17:F20)</f>
        <v>3072</v>
      </c>
      <c r="G16" s="207">
        <f>SUM(G17:G20)</f>
        <v>95460</v>
      </c>
      <c r="H16" s="207">
        <f>SUM(H17:H20)</f>
        <v>2160</v>
      </c>
      <c r="I16" s="207">
        <v>517557</v>
      </c>
      <c r="J16" s="207">
        <f>SUM(J17:J20)</f>
        <v>70277</v>
      </c>
      <c r="K16" s="275">
        <v>78.2</v>
      </c>
    </row>
    <row r="17" spans="2:11" s="135" customFormat="1" ht="15" hidden="1" customHeight="1">
      <c r="B17" s="187"/>
      <c r="C17" s="544" t="s">
        <v>23</v>
      </c>
      <c r="D17" s="545"/>
      <c r="E17" s="276">
        <v>893</v>
      </c>
      <c r="F17" s="276">
        <v>893</v>
      </c>
      <c r="G17" s="277">
        <v>24500</v>
      </c>
      <c r="H17" s="276">
        <v>846</v>
      </c>
      <c r="I17" s="276">
        <v>176105</v>
      </c>
      <c r="J17" s="276">
        <v>23506</v>
      </c>
      <c r="K17" s="278">
        <v>99.6</v>
      </c>
    </row>
    <row r="18" spans="2:11" s="135" customFormat="1" ht="15" hidden="1" customHeight="1">
      <c r="B18" s="187"/>
      <c r="C18" s="544" t="s">
        <v>24</v>
      </c>
      <c r="D18" s="545"/>
      <c r="E18" s="276">
        <v>1061</v>
      </c>
      <c r="F18" s="276">
        <v>1061</v>
      </c>
      <c r="G18" s="276">
        <v>30060</v>
      </c>
      <c r="H18" s="276">
        <v>491</v>
      </c>
      <c r="I18" s="276">
        <v>124579</v>
      </c>
      <c r="J18" s="276">
        <v>18248</v>
      </c>
      <c r="K18" s="278">
        <v>63.4</v>
      </c>
    </row>
    <row r="19" spans="2:11" s="135" customFormat="1" ht="15" hidden="1" customHeight="1">
      <c r="B19" s="187"/>
      <c r="C19" s="544" t="s">
        <v>26</v>
      </c>
      <c r="D19" s="545"/>
      <c r="E19" s="276">
        <v>670</v>
      </c>
      <c r="F19" s="276">
        <v>634</v>
      </c>
      <c r="G19" s="276">
        <v>26400</v>
      </c>
      <c r="H19" s="276">
        <v>534</v>
      </c>
      <c r="I19" s="276">
        <v>134693</v>
      </c>
      <c r="J19" s="276">
        <v>20342</v>
      </c>
      <c r="K19" s="278">
        <v>84.4</v>
      </c>
    </row>
    <row r="20" spans="2:11" s="135" customFormat="1" ht="15" hidden="1" customHeight="1">
      <c r="B20" s="187"/>
      <c r="C20" s="546" t="s">
        <v>27</v>
      </c>
      <c r="D20" s="547"/>
      <c r="E20" s="276">
        <v>620</v>
      </c>
      <c r="F20" s="276">
        <v>484</v>
      </c>
      <c r="G20" s="276">
        <v>14500</v>
      </c>
      <c r="H20" s="276">
        <v>289</v>
      </c>
      <c r="I20" s="276">
        <v>82180</v>
      </c>
      <c r="J20" s="276">
        <v>8181</v>
      </c>
      <c r="K20" s="278">
        <v>61.3</v>
      </c>
    </row>
    <row r="21" spans="2:11" s="135" customFormat="1" ht="15" customHeight="1">
      <c r="B21" s="533" t="s">
        <v>146</v>
      </c>
      <c r="C21" s="534"/>
      <c r="D21" s="535"/>
      <c r="E21" s="207">
        <v>3390</v>
      </c>
      <c r="F21" s="207">
        <v>3215</v>
      </c>
      <c r="G21" s="207">
        <v>99960</v>
      </c>
      <c r="H21" s="207">
        <v>2385</v>
      </c>
      <c r="I21" s="207">
        <v>576414</v>
      </c>
      <c r="J21" s="207">
        <v>75981</v>
      </c>
      <c r="K21" s="275">
        <v>81.099999999999994</v>
      </c>
    </row>
    <row r="22" spans="2:11" s="135" customFormat="1" ht="15" hidden="1" customHeight="1">
      <c r="B22" s="235"/>
      <c r="C22" s="536" t="s">
        <v>196</v>
      </c>
      <c r="D22" s="537"/>
      <c r="E22" s="276">
        <v>893</v>
      </c>
      <c r="F22" s="276">
        <v>893</v>
      </c>
      <c r="G22" s="276">
        <v>24400</v>
      </c>
      <c r="H22" s="276">
        <v>870</v>
      </c>
      <c r="I22" s="276">
        <v>181361</v>
      </c>
      <c r="J22" s="276">
        <v>23379</v>
      </c>
      <c r="K22" s="278">
        <v>99.5</v>
      </c>
    </row>
    <row r="23" spans="2:11" s="135" customFormat="1" ht="11.25" hidden="1" customHeight="1">
      <c r="B23" s="282"/>
      <c r="C23" s="283" t="s">
        <v>197</v>
      </c>
      <c r="D23" s="540" t="s">
        <v>198</v>
      </c>
      <c r="E23" s="284">
        <v>613</v>
      </c>
      <c r="F23" s="284">
        <v>613</v>
      </c>
      <c r="G23" s="284">
        <v>16900</v>
      </c>
      <c r="H23" s="284">
        <v>601</v>
      </c>
      <c r="I23" s="525"/>
      <c r="J23" s="284">
        <v>15938</v>
      </c>
      <c r="K23" s="525"/>
    </row>
    <row r="24" spans="2:11" s="135" customFormat="1" ht="11.25" hidden="1" customHeight="1">
      <c r="B24" s="282"/>
      <c r="C24" s="283" t="s">
        <v>199</v>
      </c>
      <c r="D24" s="540"/>
      <c r="E24" s="284">
        <v>79</v>
      </c>
      <c r="F24" s="284">
        <v>79</v>
      </c>
      <c r="G24" s="284">
        <v>1760</v>
      </c>
      <c r="H24" s="284">
        <v>71</v>
      </c>
      <c r="I24" s="525"/>
      <c r="J24" s="284">
        <v>2166</v>
      </c>
      <c r="K24" s="525"/>
    </row>
    <row r="25" spans="2:11" s="135" customFormat="1" ht="11.25" hidden="1" customHeight="1">
      <c r="B25" s="282"/>
      <c r="C25" s="283" t="s">
        <v>200</v>
      </c>
      <c r="D25" s="540"/>
      <c r="E25" s="284">
        <v>72</v>
      </c>
      <c r="F25" s="284">
        <v>72</v>
      </c>
      <c r="G25" s="284">
        <v>1650</v>
      </c>
      <c r="H25" s="284">
        <v>71</v>
      </c>
      <c r="I25" s="525"/>
      <c r="J25" s="284">
        <v>1820</v>
      </c>
      <c r="K25" s="525"/>
    </row>
    <row r="26" spans="2:11" s="135" customFormat="1" ht="11.25" hidden="1" customHeight="1">
      <c r="B26" s="282"/>
      <c r="C26" s="283" t="s">
        <v>201</v>
      </c>
      <c r="D26" s="540"/>
      <c r="E26" s="284">
        <v>52</v>
      </c>
      <c r="F26" s="284">
        <v>52</v>
      </c>
      <c r="G26" s="284">
        <v>1810</v>
      </c>
      <c r="H26" s="284">
        <v>50</v>
      </c>
      <c r="I26" s="525"/>
      <c r="J26" s="284">
        <v>1297</v>
      </c>
      <c r="K26" s="525"/>
    </row>
    <row r="27" spans="2:11" s="135" customFormat="1" ht="11.25" hidden="1" customHeight="1">
      <c r="B27" s="282"/>
      <c r="C27" s="283" t="s">
        <v>202</v>
      </c>
      <c r="D27" s="540"/>
      <c r="E27" s="284">
        <v>68</v>
      </c>
      <c r="F27" s="284">
        <v>68</v>
      </c>
      <c r="G27" s="284">
        <v>2010</v>
      </c>
      <c r="H27" s="284">
        <v>68</v>
      </c>
      <c r="I27" s="525"/>
      <c r="J27" s="284">
        <v>1858</v>
      </c>
      <c r="K27" s="525"/>
    </row>
    <row r="28" spans="2:11" s="135" customFormat="1" ht="11.25" hidden="1" customHeight="1">
      <c r="B28" s="282"/>
      <c r="C28" s="283" t="s">
        <v>203</v>
      </c>
      <c r="D28" s="540"/>
      <c r="E28" s="284">
        <v>9</v>
      </c>
      <c r="F28" s="284">
        <v>9</v>
      </c>
      <c r="G28" s="284">
        <v>270</v>
      </c>
      <c r="H28" s="284">
        <v>9</v>
      </c>
      <c r="I28" s="525"/>
      <c r="J28" s="284">
        <v>300</v>
      </c>
      <c r="K28" s="525"/>
    </row>
    <row r="29" spans="2:11" s="135" customFormat="1" ht="15" hidden="1" customHeight="1">
      <c r="B29" s="235"/>
      <c r="C29" s="536" t="s">
        <v>204</v>
      </c>
      <c r="D29" s="537"/>
      <c r="E29" s="276">
        <v>1207</v>
      </c>
      <c r="F29" s="276">
        <v>1204</v>
      </c>
      <c r="G29" s="276">
        <v>34560</v>
      </c>
      <c r="H29" s="276">
        <v>655</v>
      </c>
      <c r="I29" s="276">
        <v>166907</v>
      </c>
      <c r="J29" s="276">
        <v>23216</v>
      </c>
      <c r="K29" s="278">
        <v>67.3</v>
      </c>
    </row>
    <row r="30" spans="2:11" s="135" customFormat="1" ht="11.25" hidden="1" customHeight="1">
      <c r="B30" s="149"/>
      <c r="C30" s="285" t="s">
        <v>205</v>
      </c>
      <c r="D30" s="540" t="s">
        <v>206</v>
      </c>
      <c r="E30" s="284">
        <v>848</v>
      </c>
      <c r="F30" s="284">
        <v>848</v>
      </c>
      <c r="G30" s="284">
        <v>23200</v>
      </c>
      <c r="H30" s="284">
        <v>407</v>
      </c>
      <c r="I30" s="525"/>
      <c r="J30" s="284">
        <v>14667</v>
      </c>
      <c r="K30" s="528"/>
    </row>
    <row r="31" spans="2:11" s="135" customFormat="1" ht="11.25" hidden="1" customHeight="1">
      <c r="B31" s="149"/>
      <c r="C31" s="285" t="s">
        <v>207</v>
      </c>
      <c r="D31" s="540"/>
      <c r="E31" s="284">
        <v>213</v>
      </c>
      <c r="F31" s="284">
        <v>213</v>
      </c>
      <c r="G31" s="284">
        <v>6860</v>
      </c>
      <c r="H31" s="284">
        <v>108</v>
      </c>
      <c r="I31" s="525"/>
      <c r="J31" s="284">
        <v>4801</v>
      </c>
      <c r="K31" s="528"/>
    </row>
    <row r="32" spans="2:11" s="135" customFormat="1" ht="11.25" hidden="1" customHeight="1">
      <c r="B32" s="149"/>
      <c r="C32" s="286"/>
      <c r="D32" s="287" t="s">
        <v>208</v>
      </c>
      <c r="E32" s="284">
        <v>146</v>
      </c>
      <c r="F32" s="284">
        <v>143</v>
      </c>
      <c r="G32" s="284">
        <v>4500</v>
      </c>
      <c r="H32" s="284">
        <v>140</v>
      </c>
      <c r="I32" s="525"/>
      <c r="J32" s="284">
        <v>3748</v>
      </c>
      <c r="K32" s="528"/>
    </row>
    <row r="33" spans="2:11" s="135" customFormat="1" ht="15" hidden="1" customHeight="1">
      <c r="B33" s="235"/>
      <c r="C33" s="536" t="s">
        <v>209</v>
      </c>
      <c r="D33" s="537"/>
      <c r="E33" s="276">
        <v>670</v>
      </c>
      <c r="F33" s="276">
        <v>634</v>
      </c>
      <c r="G33" s="276">
        <v>26400</v>
      </c>
      <c r="H33" s="276">
        <v>554</v>
      </c>
      <c r="I33" s="276">
        <v>139284</v>
      </c>
      <c r="J33" s="276">
        <v>20656</v>
      </c>
      <c r="K33" s="278">
        <v>85.6</v>
      </c>
    </row>
    <row r="34" spans="2:11" s="135" customFormat="1" ht="11.25" hidden="1" customHeight="1">
      <c r="B34" s="149"/>
      <c r="C34" s="285" t="s">
        <v>210</v>
      </c>
      <c r="D34" s="540" t="s">
        <v>206</v>
      </c>
      <c r="E34" s="284">
        <v>227</v>
      </c>
      <c r="F34" s="284">
        <v>227</v>
      </c>
      <c r="G34" s="284">
        <v>9572</v>
      </c>
      <c r="H34" s="284">
        <v>218</v>
      </c>
      <c r="I34" s="525"/>
      <c r="J34" s="284">
        <v>7655</v>
      </c>
      <c r="K34" s="528"/>
    </row>
    <row r="35" spans="2:11" s="135" customFormat="1" ht="11.25" hidden="1" customHeight="1">
      <c r="B35" s="149"/>
      <c r="C35" s="285" t="s">
        <v>211</v>
      </c>
      <c r="D35" s="540"/>
      <c r="E35" s="284">
        <v>183</v>
      </c>
      <c r="F35" s="284">
        <v>147</v>
      </c>
      <c r="G35" s="284">
        <v>4395</v>
      </c>
      <c r="H35" s="284">
        <v>112</v>
      </c>
      <c r="I35" s="525"/>
      <c r="J35" s="284">
        <v>4127</v>
      </c>
      <c r="K35" s="528"/>
    </row>
    <row r="36" spans="2:11" s="135" customFormat="1" ht="11.25" hidden="1" customHeight="1">
      <c r="B36" s="149"/>
      <c r="C36" s="285" t="s">
        <v>212</v>
      </c>
      <c r="D36" s="540"/>
      <c r="E36" s="284">
        <v>26</v>
      </c>
      <c r="F36" s="284">
        <v>26</v>
      </c>
      <c r="G36" s="284">
        <v>1761</v>
      </c>
      <c r="H36" s="284">
        <v>19</v>
      </c>
      <c r="I36" s="525"/>
      <c r="J36" s="284">
        <v>1002</v>
      </c>
      <c r="K36" s="528"/>
    </row>
    <row r="37" spans="2:11" s="135" customFormat="1" ht="11.25" hidden="1" customHeight="1">
      <c r="B37" s="149"/>
      <c r="C37" s="285" t="s">
        <v>213</v>
      </c>
      <c r="D37" s="540"/>
      <c r="E37" s="284">
        <v>81</v>
      </c>
      <c r="F37" s="284">
        <v>81</v>
      </c>
      <c r="G37" s="284">
        <v>4673</v>
      </c>
      <c r="H37" s="284">
        <v>64</v>
      </c>
      <c r="I37" s="525"/>
      <c r="J37" s="284">
        <v>3228</v>
      </c>
      <c r="K37" s="528"/>
    </row>
    <row r="38" spans="2:11" s="135" customFormat="1" ht="11.25" hidden="1" customHeight="1">
      <c r="B38" s="288"/>
      <c r="C38" s="285" t="s">
        <v>214</v>
      </c>
      <c r="D38" s="540"/>
      <c r="E38" s="289">
        <v>53</v>
      </c>
      <c r="F38" s="289">
        <v>53</v>
      </c>
      <c r="G38" s="289">
        <v>2277</v>
      </c>
      <c r="H38" s="289">
        <v>47</v>
      </c>
      <c r="I38" s="525"/>
      <c r="J38" s="289">
        <v>1580</v>
      </c>
      <c r="K38" s="528"/>
    </row>
    <row r="39" spans="2:11" s="135" customFormat="1" ht="11.25" hidden="1" customHeight="1">
      <c r="B39" s="282"/>
      <c r="C39" s="285" t="s">
        <v>215</v>
      </c>
      <c r="D39" s="540"/>
      <c r="E39" s="289">
        <v>100</v>
      </c>
      <c r="F39" s="289">
        <v>100</v>
      </c>
      <c r="G39" s="289">
        <v>3722</v>
      </c>
      <c r="H39" s="289">
        <v>94</v>
      </c>
      <c r="I39" s="525"/>
      <c r="J39" s="289">
        <v>3064</v>
      </c>
      <c r="K39" s="528"/>
    </row>
    <row r="40" spans="2:11" s="135" customFormat="1" ht="15" hidden="1" customHeight="1">
      <c r="B40" s="235"/>
      <c r="C40" s="538" t="s">
        <v>216</v>
      </c>
      <c r="D40" s="539"/>
      <c r="E40" s="252">
        <v>620</v>
      </c>
      <c r="F40" s="252">
        <v>484</v>
      </c>
      <c r="G40" s="252">
        <v>14500</v>
      </c>
      <c r="H40" s="252">
        <v>307</v>
      </c>
      <c r="I40" s="252">
        <v>87061</v>
      </c>
      <c r="J40" s="252">
        <v>8730</v>
      </c>
      <c r="K40" s="290">
        <v>65.400000000000006</v>
      </c>
    </row>
    <row r="41" spans="2:11" s="135" customFormat="1" hidden="1">
      <c r="B41" s="282"/>
      <c r="C41" s="291" t="s">
        <v>217</v>
      </c>
      <c r="D41" s="541" t="s">
        <v>206</v>
      </c>
      <c r="E41" s="292">
        <v>180</v>
      </c>
      <c r="F41" s="293">
        <v>137.30000000000001</v>
      </c>
      <c r="G41" s="293">
        <v>5140</v>
      </c>
      <c r="H41" s="293">
        <v>78</v>
      </c>
      <c r="I41" s="524"/>
      <c r="J41" s="293">
        <v>3187</v>
      </c>
      <c r="K41" s="527"/>
    </row>
    <row r="42" spans="2:11" s="135" customFormat="1" hidden="1">
      <c r="B42" s="282"/>
      <c r="C42" s="294" t="s">
        <v>218</v>
      </c>
      <c r="D42" s="542"/>
      <c r="E42" s="295">
        <v>100</v>
      </c>
      <c r="F42" s="295">
        <v>87.7</v>
      </c>
      <c r="G42" s="295">
        <v>1800</v>
      </c>
      <c r="H42" s="295">
        <v>80</v>
      </c>
      <c r="I42" s="525"/>
      <c r="J42" s="295">
        <v>1386</v>
      </c>
      <c r="K42" s="528"/>
    </row>
    <row r="43" spans="2:11" s="135" customFormat="1" hidden="1">
      <c r="B43" s="282"/>
      <c r="C43" s="294" t="s">
        <v>219</v>
      </c>
      <c r="D43" s="542"/>
      <c r="E43" s="295">
        <v>76</v>
      </c>
      <c r="F43" s="295">
        <v>32.700000000000003</v>
      </c>
      <c r="G43" s="295">
        <v>630</v>
      </c>
      <c r="H43" s="295">
        <v>19</v>
      </c>
      <c r="I43" s="525"/>
      <c r="J43" s="295">
        <v>477</v>
      </c>
      <c r="K43" s="528"/>
    </row>
    <row r="44" spans="2:11" s="135" customFormat="1" hidden="1">
      <c r="B44" s="282"/>
      <c r="C44" s="294" t="s">
        <v>220</v>
      </c>
      <c r="D44" s="542"/>
      <c r="E44" s="295">
        <v>60</v>
      </c>
      <c r="F44" s="295">
        <v>43.4</v>
      </c>
      <c r="G44" s="295">
        <v>1500</v>
      </c>
      <c r="H44" s="295">
        <v>29</v>
      </c>
      <c r="I44" s="525"/>
      <c r="J44" s="295">
        <v>1031</v>
      </c>
      <c r="K44" s="528"/>
    </row>
    <row r="45" spans="2:11" s="135" customFormat="1" hidden="1">
      <c r="B45" s="282"/>
      <c r="C45" s="294" t="s">
        <v>221</v>
      </c>
      <c r="D45" s="542"/>
      <c r="E45" s="295">
        <v>9</v>
      </c>
      <c r="F45" s="295">
        <v>2.4</v>
      </c>
      <c r="G45" s="295">
        <v>80</v>
      </c>
      <c r="H45" s="295">
        <v>3</v>
      </c>
      <c r="I45" s="525"/>
      <c r="J45" s="295">
        <v>43</v>
      </c>
      <c r="K45" s="528"/>
    </row>
    <row r="46" spans="2:11" s="135" customFormat="1" hidden="1">
      <c r="B46" s="282"/>
      <c r="C46" s="294" t="s">
        <v>222</v>
      </c>
      <c r="D46" s="542"/>
      <c r="E46" s="295">
        <v>125</v>
      </c>
      <c r="F46" s="295">
        <v>116.1</v>
      </c>
      <c r="G46" s="295">
        <v>3550</v>
      </c>
      <c r="H46" s="295">
        <v>69</v>
      </c>
      <c r="I46" s="525"/>
      <c r="J46" s="295">
        <v>1864</v>
      </c>
      <c r="K46" s="528"/>
    </row>
    <row r="47" spans="2:11" s="135" customFormat="1" hidden="1">
      <c r="B47" s="296"/>
      <c r="C47" s="297" t="s">
        <v>223</v>
      </c>
      <c r="D47" s="543"/>
      <c r="E47" s="298">
        <v>70</v>
      </c>
      <c r="F47" s="298">
        <v>64.400000000000006</v>
      </c>
      <c r="G47" s="298">
        <v>1800</v>
      </c>
      <c r="H47" s="298">
        <v>29</v>
      </c>
      <c r="I47" s="526"/>
      <c r="J47" s="298">
        <v>742</v>
      </c>
      <c r="K47" s="529"/>
    </row>
    <row r="48" spans="2:11" s="135" customFormat="1" ht="15" customHeight="1">
      <c r="B48" s="299" t="s">
        <v>150</v>
      </c>
      <c r="C48" s="300"/>
      <c r="D48" s="301"/>
      <c r="E48" s="207">
        <v>3390</v>
      </c>
      <c r="F48" s="207">
        <v>3215</v>
      </c>
      <c r="G48" s="207">
        <v>99960</v>
      </c>
      <c r="H48" s="207">
        <v>2439</v>
      </c>
      <c r="I48" s="207">
        <v>595539</v>
      </c>
      <c r="J48" s="207">
        <v>77977</v>
      </c>
      <c r="K48" s="275">
        <v>84.4</v>
      </c>
    </row>
    <row r="49" spans="2:11" s="135" customFormat="1" ht="15" hidden="1" customHeight="1">
      <c r="B49" s="235"/>
      <c r="C49" s="536" t="s">
        <v>196</v>
      </c>
      <c r="D49" s="537"/>
      <c r="E49" s="276">
        <v>893</v>
      </c>
      <c r="F49" s="276">
        <v>893</v>
      </c>
      <c r="G49" s="276">
        <v>24500</v>
      </c>
      <c r="H49" s="276">
        <v>873</v>
      </c>
      <c r="I49" s="276">
        <v>183161</v>
      </c>
      <c r="J49" s="276">
        <v>23232</v>
      </c>
      <c r="K49" s="278">
        <v>99.5</v>
      </c>
    </row>
    <row r="50" spans="2:11" s="135" customFormat="1" hidden="1">
      <c r="B50" s="189"/>
      <c r="C50" s="302" t="s">
        <v>197</v>
      </c>
      <c r="D50" s="522" t="s">
        <v>224</v>
      </c>
      <c r="E50" s="284">
        <v>613</v>
      </c>
      <c r="F50" s="284">
        <v>613</v>
      </c>
      <c r="G50" s="284">
        <v>16970</v>
      </c>
      <c r="H50" s="284">
        <v>602</v>
      </c>
      <c r="I50" s="525"/>
      <c r="J50" s="284">
        <v>15811</v>
      </c>
      <c r="K50" s="525"/>
    </row>
    <row r="51" spans="2:11" s="135" customFormat="1" hidden="1">
      <c r="B51" s="189"/>
      <c r="C51" s="302" t="s">
        <v>199</v>
      </c>
      <c r="D51" s="531"/>
      <c r="E51" s="284">
        <v>79</v>
      </c>
      <c r="F51" s="284">
        <v>79</v>
      </c>
      <c r="G51" s="284">
        <v>1770</v>
      </c>
      <c r="H51" s="284">
        <v>71</v>
      </c>
      <c r="I51" s="525"/>
      <c r="J51" s="284">
        <v>2177</v>
      </c>
      <c r="K51" s="525"/>
    </row>
    <row r="52" spans="2:11" s="135" customFormat="1" hidden="1">
      <c r="B52" s="189"/>
      <c r="C52" s="302" t="s">
        <v>200</v>
      </c>
      <c r="D52" s="531"/>
      <c r="E52" s="284">
        <v>72</v>
      </c>
      <c r="F52" s="284">
        <v>72</v>
      </c>
      <c r="G52" s="284">
        <v>1660</v>
      </c>
      <c r="H52" s="284">
        <v>72</v>
      </c>
      <c r="I52" s="525"/>
      <c r="J52" s="284">
        <v>1821</v>
      </c>
      <c r="K52" s="525"/>
    </row>
    <row r="53" spans="2:11" s="135" customFormat="1" hidden="1">
      <c r="B53" s="189"/>
      <c r="C53" s="302" t="s">
        <v>201</v>
      </c>
      <c r="D53" s="531"/>
      <c r="E53" s="284">
        <v>52</v>
      </c>
      <c r="F53" s="284">
        <v>52</v>
      </c>
      <c r="G53" s="284">
        <v>1820</v>
      </c>
      <c r="H53" s="284">
        <v>51</v>
      </c>
      <c r="I53" s="525"/>
      <c r="J53" s="284">
        <v>1271</v>
      </c>
      <c r="K53" s="525"/>
    </row>
    <row r="54" spans="2:11" s="135" customFormat="1" hidden="1">
      <c r="B54" s="189"/>
      <c r="C54" s="302" t="s">
        <v>202</v>
      </c>
      <c r="D54" s="531"/>
      <c r="E54" s="284">
        <v>68</v>
      </c>
      <c r="F54" s="284">
        <v>68</v>
      </c>
      <c r="G54" s="284">
        <v>2010</v>
      </c>
      <c r="H54" s="284">
        <v>68</v>
      </c>
      <c r="I54" s="525"/>
      <c r="J54" s="284">
        <v>1852</v>
      </c>
      <c r="K54" s="525"/>
    </row>
    <row r="55" spans="2:11" s="135" customFormat="1" hidden="1">
      <c r="B55" s="189"/>
      <c r="C55" s="302" t="s">
        <v>203</v>
      </c>
      <c r="D55" s="531"/>
      <c r="E55" s="284">
        <v>9</v>
      </c>
      <c r="F55" s="284">
        <v>9</v>
      </c>
      <c r="G55" s="284">
        <v>270</v>
      </c>
      <c r="H55" s="284">
        <v>9</v>
      </c>
      <c r="I55" s="525"/>
      <c r="J55" s="284">
        <v>300</v>
      </c>
      <c r="K55" s="525"/>
    </row>
    <row r="56" spans="2:11" s="135" customFormat="1" ht="15" hidden="1" customHeight="1">
      <c r="B56" s="235"/>
      <c r="C56" s="536" t="s">
        <v>204</v>
      </c>
      <c r="D56" s="537"/>
      <c r="E56" s="276">
        <v>1207</v>
      </c>
      <c r="F56" s="276">
        <v>1204</v>
      </c>
      <c r="G56" s="276">
        <v>34560</v>
      </c>
      <c r="H56" s="276">
        <v>681</v>
      </c>
      <c r="I56" s="276">
        <v>177213</v>
      </c>
      <c r="J56" s="276">
        <v>24405</v>
      </c>
      <c r="K56" s="278">
        <v>74.5</v>
      </c>
    </row>
    <row r="57" spans="2:11" s="135" customFormat="1" hidden="1">
      <c r="B57" s="155"/>
      <c r="C57" s="303" t="s">
        <v>205</v>
      </c>
      <c r="D57" s="522" t="s">
        <v>225</v>
      </c>
      <c r="E57" s="284">
        <v>848</v>
      </c>
      <c r="F57" s="284">
        <v>848</v>
      </c>
      <c r="G57" s="284">
        <v>23200</v>
      </c>
      <c r="H57" s="284">
        <v>428</v>
      </c>
      <c r="I57" s="525"/>
      <c r="J57" s="284">
        <v>15439</v>
      </c>
      <c r="K57" s="528"/>
    </row>
    <row r="58" spans="2:11" s="135" customFormat="1" hidden="1">
      <c r="B58" s="155"/>
      <c r="C58" s="303" t="s">
        <v>207</v>
      </c>
      <c r="D58" s="531"/>
      <c r="E58" s="284">
        <v>213</v>
      </c>
      <c r="F58" s="284">
        <v>213</v>
      </c>
      <c r="G58" s="284">
        <v>6860</v>
      </c>
      <c r="H58" s="284">
        <v>113</v>
      </c>
      <c r="I58" s="525"/>
      <c r="J58" s="284">
        <v>5213</v>
      </c>
      <c r="K58" s="528"/>
    </row>
    <row r="59" spans="2:11" s="135" customFormat="1" ht="21" hidden="1">
      <c r="B59" s="155"/>
      <c r="C59" s="302" t="s">
        <v>226</v>
      </c>
      <c r="D59" s="304" t="s">
        <v>227</v>
      </c>
      <c r="E59" s="284">
        <v>146</v>
      </c>
      <c r="F59" s="284">
        <v>143</v>
      </c>
      <c r="G59" s="284">
        <v>4500</v>
      </c>
      <c r="H59" s="284">
        <v>140</v>
      </c>
      <c r="I59" s="525"/>
      <c r="J59" s="284">
        <v>3753</v>
      </c>
      <c r="K59" s="528"/>
    </row>
    <row r="60" spans="2:11" s="135" customFormat="1" ht="15" hidden="1" customHeight="1">
      <c r="B60" s="235"/>
      <c r="C60" s="536" t="s">
        <v>209</v>
      </c>
      <c r="D60" s="537"/>
      <c r="E60" s="276">
        <v>670</v>
      </c>
      <c r="F60" s="276">
        <v>634</v>
      </c>
      <c r="G60" s="276">
        <v>26400</v>
      </c>
      <c r="H60" s="276">
        <v>562</v>
      </c>
      <c r="I60" s="276">
        <v>142138</v>
      </c>
      <c r="J60" s="276">
        <v>21150</v>
      </c>
      <c r="K60" s="278">
        <v>87</v>
      </c>
    </row>
    <row r="61" spans="2:11" s="135" customFormat="1" hidden="1">
      <c r="B61" s="155"/>
      <c r="C61" s="303" t="s">
        <v>210</v>
      </c>
      <c r="D61" s="522" t="s">
        <v>225</v>
      </c>
      <c r="E61" s="284">
        <v>227</v>
      </c>
      <c r="F61" s="284">
        <v>227</v>
      </c>
      <c r="G61" s="284">
        <v>9572</v>
      </c>
      <c r="H61" s="284">
        <v>218</v>
      </c>
      <c r="I61" s="525"/>
      <c r="J61" s="284">
        <v>7650</v>
      </c>
      <c r="K61" s="528"/>
    </row>
    <row r="62" spans="2:11" s="135" customFormat="1" hidden="1">
      <c r="B62" s="155"/>
      <c r="C62" s="303" t="s">
        <v>211</v>
      </c>
      <c r="D62" s="531"/>
      <c r="E62" s="284">
        <v>183</v>
      </c>
      <c r="F62" s="284">
        <v>147</v>
      </c>
      <c r="G62" s="284">
        <v>4395</v>
      </c>
      <c r="H62" s="284">
        <v>112</v>
      </c>
      <c r="I62" s="525"/>
      <c r="J62" s="284">
        <v>4088</v>
      </c>
      <c r="K62" s="528"/>
    </row>
    <row r="63" spans="2:11" s="135" customFormat="1" hidden="1">
      <c r="B63" s="155"/>
      <c r="C63" s="303" t="s">
        <v>212</v>
      </c>
      <c r="D63" s="531"/>
      <c r="E63" s="284">
        <v>25</v>
      </c>
      <c r="F63" s="284">
        <v>26</v>
      </c>
      <c r="G63" s="284">
        <v>1761</v>
      </c>
      <c r="H63" s="284">
        <v>21</v>
      </c>
      <c r="I63" s="525"/>
      <c r="J63" s="284">
        <v>1001</v>
      </c>
      <c r="K63" s="528"/>
    </row>
    <row r="64" spans="2:11" s="135" customFormat="1" hidden="1">
      <c r="B64" s="155"/>
      <c r="C64" s="303" t="s">
        <v>213</v>
      </c>
      <c r="D64" s="531"/>
      <c r="E64" s="284">
        <v>81</v>
      </c>
      <c r="F64" s="284">
        <v>81</v>
      </c>
      <c r="G64" s="284">
        <v>4673</v>
      </c>
      <c r="H64" s="284">
        <v>66</v>
      </c>
      <c r="I64" s="525"/>
      <c r="J64" s="284">
        <v>3551</v>
      </c>
      <c r="K64" s="528"/>
    </row>
    <row r="65" spans="2:11" s="135" customFormat="1" hidden="1">
      <c r="B65" s="235"/>
      <c r="C65" s="303" t="s">
        <v>214</v>
      </c>
      <c r="D65" s="531"/>
      <c r="E65" s="289">
        <v>54</v>
      </c>
      <c r="F65" s="289">
        <v>53</v>
      </c>
      <c r="G65" s="289">
        <v>2277</v>
      </c>
      <c r="H65" s="289">
        <v>50</v>
      </c>
      <c r="I65" s="525"/>
      <c r="J65" s="289">
        <v>1836</v>
      </c>
      <c r="K65" s="528"/>
    </row>
    <row r="66" spans="2:11" s="135" customFormat="1" hidden="1">
      <c r="B66" s="189"/>
      <c r="C66" s="303" t="s">
        <v>215</v>
      </c>
      <c r="D66" s="531"/>
      <c r="E66" s="289">
        <v>100</v>
      </c>
      <c r="F66" s="289">
        <v>100</v>
      </c>
      <c r="G66" s="289">
        <v>3722</v>
      </c>
      <c r="H66" s="289">
        <v>95</v>
      </c>
      <c r="I66" s="525"/>
      <c r="J66" s="289">
        <v>3024</v>
      </c>
      <c r="K66" s="528"/>
    </row>
    <row r="67" spans="2:11" s="135" customFormat="1" ht="14.25" hidden="1" customHeight="1">
      <c r="B67" s="235"/>
      <c r="C67" s="538" t="s">
        <v>216</v>
      </c>
      <c r="D67" s="539"/>
      <c r="E67" s="252">
        <v>620</v>
      </c>
      <c r="F67" s="252">
        <v>484</v>
      </c>
      <c r="G67" s="252">
        <v>14500</v>
      </c>
      <c r="H67" s="252">
        <v>323</v>
      </c>
      <c r="I67" s="252">
        <v>93027</v>
      </c>
      <c r="J67" s="252">
        <v>9190</v>
      </c>
      <c r="K67" s="290">
        <v>69</v>
      </c>
    </row>
    <row r="68" spans="2:11" s="135" customFormat="1" hidden="1">
      <c r="B68" s="282"/>
      <c r="C68" s="305" t="s">
        <v>217</v>
      </c>
      <c r="D68" s="522" t="s">
        <v>225</v>
      </c>
      <c r="E68" s="292">
        <v>180</v>
      </c>
      <c r="F68" s="293">
        <v>137</v>
      </c>
      <c r="G68" s="293">
        <v>5140</v>
      </c>
      <c r="H68" s="293">
        <v>83</v>
      </c>
      <c r="I68" s="524"/>
      <c r="J68" s="293">
        <v>3307</v>
      </c>
      <c r="K68" s="527"/>
    </row>
    <row r="69" spans="2:11" s="135" customFormat="1" hidden="1">
      <c r="B69" s="282"/>
      <c r="C69" s="306" t="s">
        <v>218</v>
      </c>
      <c r="D69" s="522"/>
      <c r="E69" s="295">
        <v>100</v>
      </c>
      <c r="F69" s="295">
        <v>88</v>
      </c>
      <c r="G69" s="295">
        <v>1800</v>
      </c>
      <c r="H69" s="295">
        <v>82</v>
      </c>
      <c r="I69" s="525"/>
      <c r="J69" s="295">
        <v>1412</v>
      </c>
      <c r="K69" s="528"/>
    </row>
    <row r="70" spans="2:11" s="135" customFormat="1" hidden="1">
      <c r="B70" s="282"/>
      <c r="C70" s="306" t="s">
        <v>219</v>
      </c>
      <c r="D70" s="522"/>
      <c r="E70" s="295">
        <v>76</v>
      </c>
      <c r="F70" s="295">
        <v>33</v>
      </c>
      <c r="G70" s="295">
        <v>630</v>
      </c>
      <c r="H70" s="295">
        <v>19</v>
      </c>
      <c r="I70" s="525"/>
      <c r="J70" s="295">
        <v>475</v>
      </c>
      <c r="K70" s="528"/>
    </row>
    <row r="71" spans="2:11" s="135" customFormat="1" hidden="1">
      <c r="B71" s="282"/>
      <c r="C71" s="306" t="s">
        <v>220</v>
      </c>
      <c r="D71" s="522"/>
      <c r="E71" s="295">
        <v>60</v>
      </c>
      <c r="F71" s="295">
        <v>43</v>
      </c>
      <c r="G71" s="295">
        <v>1500</v>
      </c>
      <c r="H71" s="295">
        <v>35</v>
      </c>
      <c r="I71" s="525"/>
      <c r="J71" s="295">
        <v>1204</v>
      </c>
      <c r="K71" s="528"/>
    </row>
    <row r="72" spans="2:11" s="135" customFormat="1" hidden="1">
      <c r="B72" s="282"/>
      <c r="C72" s="306" t="s">
        <v>221</v>
      </c>
      <c r="D72" s="522"/>
      <c r="E72" s="295">
        <v>9</v>
      </c>
      <c r="F72" s="295">
        <v>2</v>
      </c>
      <c r="G72" s="295">
        <v>80</v>
      </c>
      <c r="H72" s="295">
        <v>2</v>
      </c>
      <c r="I72" s="525"/>
      <c r="J72" s="295">
        <v>48</v>
      </c>
      <c r="K72" s="528"/>
    </row>
    <row r="73" spans="2:11" s="135" customFormat="1" hidden="1">
      <c r="B73" s="282"/>
      <c r="C73" s="306" t="s">
        <v>222</v>
      </c>
      <c r="D73" s="522"/>
      <c r="E73" s="295">
        <v>125</v>
      </c>
      <c r="F73" s="295">
        <v>116</v>
      </c>
      <c r="G73" s="295">
        <v>3550</v>
      </c>
      <c r="H73" s="295">
        <v>70</v>
      </c>
      <c r="I73" s="525"/>
      <c r="J73" s="295">
        <v>1927</v>
      </c>
      <c r="K73" s="528"/>
    </row>
    <row r="74" spans="2:11" s="135" customFormat="1" hidden="1">
      <c r="B74" s="296"/>
      <c r="C74" s="307" t="s">
        <v>223</v>
      </c>
      <c r="D74" s="523"/>
      <c r="E74" s="298">
        <v>70</v>
      </c>
      <c r="F74" s="298">
        <v>65</v>
      </c>
      <c r="G74" s="298">
        <v>1800</v>
      </c>
      <c r="H74" s="298">
        <v>32</v>
      </c>
      <c r="I74" s="526"/>
      <c r="J74" s="298">
        <v>817</v>
      </c>
      <c r="K74" s="529"/>
    </row>
    <row r="75" spans="2:11" s="135" customFormat="1" ht="15" customHeight="1">
      <c r="B75" s="533" t="s">
        <v>151</v>
      </c>
      <c r="C75" s="534"/>
      <c r="D75" s="535"/>
      <c r="E75" s="207">
        <f t="shared" ref="E75:J75" si="2">E76+E83+E87+E94</f>
        <v>3390</v>
      </c>
      <c r="F75" s="207">
        <f t="shared" si="2"/>
        <v>3215</v>
      </c>
      <c r="G75" s="207">
        <f t="shared" si="2"/>
        <v>99960</v>
      </c>
      <c r="H75" s="207">
        <f t="shared" si="2"/>
        <v>2518</v>
      </c>
      <c r="I75" s="207">
        <f t="shared" si="2"/>
        <v>617463</v>
      </c>
      <c r="J75" s="207">
        <f t="shared" si="2"/>
        <v>79892</v>
      </c>
      <c r="K75" s="308">
        <v>86.7</v>
      </c>
    </row>
    <row r="76" spans="2:11" s="135" customFormat="1" ht="15" hidden="1" customHeight="1">
      <c r="B76" s="235"/>
      <c r="C76" s="536" t="s">
        <v>196</v>
      </c>
      <c r="D76" s="537"/>
      <c r="E76" s="276">
        <f>SUM(E77:E82)</f>
        <v>893</v>
      </c>
      <c r="F76" s="276">
        <f>SUM(F77:F82)</f>
        <v>893</v>
      </c>
      <c r="G76" s="276">
        <f>SUM(G77:G82)</f>
        <v>24500</v>
      </c>
      <c r="H76" s="276">
        <f>SUM(H77:H82)</f>
        <v>873</v>
      </c>
      <c r="I76" s="276">
        <v>182950</v>
      </c>
      <c r="J76" s="276">
        <f>SUM(J77:J82)</f>
        <v>23055</v>
      </c>
      <c r="K76" s="278">
        <v>99.7</v>
      </c>
    </row>
    <row r="77" spans="2:11" s="135" customFormat="1" ht="15" hidden="1" customHeight="1">
      <c r="B77" s="189"/>
      <c r="C77" s="302" t="s">
        <v>197</v>
      </c>
      <c r="D77" s="522" t="s">
        <v>224</v>
      </c>
      <c r="E77" s="284">
        <v>613</v>
      </c>
      <c r="F77" s="284">
        <v>613</v>
      </c>
      <c r="G77" s="284">
        <v>16970</v>
      </c>
      <c r="H77" s="284">
        <v>602</v>
      </c>
      <c r="I77" s="525"/>
      <c r="J77" s="284">
        <v>15674</v>
      </c>
      <c r="K77" s="525"/>
    </row>
    <row r="78" spans="2:11" s="135" customFormat="1" ht="15" hidden="1" customHeight="1">
      <c r="B78" s="189"/>
      <c r="C78" s="302" t="s">
        <v>199</v>
      </c>
      <c r="D78" s="531"/>
      <c r="E78" s="284">
        <v>79</v>
      </c>
      <c r="F78" s="284">
        <v>79</v>
      </c>
      <c r="G78" s="284">
        <v>1770</v>
      </c>
      <c r="H78" s="284">
        <v>71</v>
      </c>
      <c r="I78" s="525"/>
      <c r="J78" s="284">
        <v>2183</v>
      </c>
      <c r="K78" s="525"/>
    </row>
    <row r="79" spans="2:11" s="135" customFormat="1" ht="15" hidden="1" customHeight="1">
      <c r="B79" s="189"/>
      <c r="C79" s="302" t="s">
        <v>200</v>
      </c>
      <c r="D79" s="531"/>
      <c r="E79" s="284">
        <v>72</v>
      </c>
      <c r="F79" s="284">
        <v>72</v>
      </c>
      <c r="G79" s="284">
        <v>1660</v>
      </c>
      <c r="H79" s="284">
        <v>72</v>
      </c>
      <c r="I79" s="525"/>
      <c r="J79" s="284">
        <v>1804</v>
      </c>
      <c r="K79" s="525"/>
    </row>
    <row r="80" spans="2:11" s="135" customFormat="1" ht="15" hidden="1" customHeight="1">
      <c r="B80" s="189"/>
      <c r="C80" s="302" t="s">
        <v>201</v>
      </c>
      <c r="D80" s="531"/>
      <c r="E80" s="284">
        <v>52</v>
      </c>
      <c r="F80" s="284">
        <v>52</v>
      </c>
      <c r="G80" s="284">
        <v>1820</v>
      </c>
      <c r="H80" s="284">
        <v>51</v>
      </c>
      <c r="I80" s="525"/>
      <c r="J80" s="284">
        <v>1249</v>
      </c>
      <c r="K80" s="525"/>
    </row>
    <row r="81" spans="2:11" s="135" customFormat="1" ht="15" hidden="1" customHeight="1">
      <c r="B81" s="189"/>
      <c r="C81" s="302" t="s">
        <v>202</v>
      </c>
      <c r="D81" s="531"/>
      <c r="E81" s="284">
        <v>68</v>
      </c>
      <c r="F81" s="284">
        <v>68</v>
      </c>
      <c r="G81" s="284">
        <v>2010</v>
      </c>
      <c r="H81" s="284">
        <v>68</v>
      </c>
      <c r="I81" s="525"/>
      <c r="J81" s="284">
        <v>1845</v>
      </c>
      <c r="K81" s="525"/>
    </row>
    <row r="82" spans="2:11" s="135" customFormat="1" ht="15" hidden="1" customHeight="1">
      <c r="B82" s="189"/>
      <c r="C82" s="302" t="s">
        <v>203</v>
      </c>
      <c r="D82" s="531"/>
      <c r="E82" s="284">
        <v>9</v>
      </c>
      <c r="F82" s="284">
        <v>9</v>
      </c>
      <c r="G82" s="284">
        <v>270</v>
      </c>
      <c r="H82" s="284">
        <v>9</v>
      </c>
      <c r="I82" s="525"/>
      <c r="J82" s="284">
        <v>300</v>
      </c>
      <c r="K82" s="525"/>
    </row>
    <row r="83" spans="2:11" s="162" customFormat="1" ht="15" hidden="1" customHeight="1">
      <c r="B83" s="235"/>
      <c r="C83" s="536" t="s">
        <v>204</v>
      </c>
      <c r="D83" s="537"/>
      <c r="E83" s="276">
        <f>SUM(E84:E86)</f>
        <v>1207</v>
      </c>
      <c r="F83" s="276">
        <f>SUM(F84:F86)</f>
        <v>1204</v>
      </c>
      <c r="G83" s="276">
        <f>SUM(G84:G86)</f>
        <v>34560</v>
      </c>
      <c r="H83" s="276">
        <f>SUM(H84:H86)</f>
        <v>730</v>
      </c>
      <c r="I83" s="276">
        <v>189840</v>
      </c>
      <c r="J83" s="276">
        <f>SUM(J84:J86)</f>
        <v>25439</v>
      </c>
      <c r="K83" s="278">
        <v>78.599999999999994</v>
      </c>
    </row>
    <row r="84" spans="2:11" s="135" customFormat="1" ht="15" hidden="1" customHeight="1">
      <c r="B84" s="155"/>
      <c r="C84" s="303" t="s">
        <v>205</v>
      </c>
      <c r="D84" s="522" t="s">
        <v>225</v>
      </c>
      <c r="E84" s="284">
        <v>848</v>
      </c>
      <c r="F84" s="284">
        <v>848</v>
      </c>
      <c r="G84" s="284">
        <v>23200</v>
      </c>
      <c r="H84" s="284">
        <v>474</v>
      </c>
      <c r="I84" s="525"/>
      <c r="J84" s="284">
        <v>16461</v>
      </c>
      <c r="K84" s="528"/>
    </row>
    <row r="85" spans="2:11" s="135" customFormat="1" ht="15" hidden="1" customHeight="1">
      <c r="B85" s="155"/>
      <c r="C85" s="303" t="s">
        <v>207</v>
      </c>
      <c r="D85" s="531"/>
      <c r="E85" s="284">
        <v>213</v>
      </c>
      <c r="F85" s="284">
        <v>213</v>
      </c>
      <c r="G85" s="284">
        <v>6860</v>
      </c>
      <c r="H85" s="284">
        <v>116</v>
      </c>
      <c r="I85" s="525"/>
      <c r="J85" s="284">
        <v>5213</v>
      </c>
      <c r="K85" s="528"/>
    </row>
    <row r="86" spans="2:11" s="135" customFormat="1" ht="21" hidden="1">
      <c r="B86" s="155"/>
      <c r="C86" s="302" t="s">
        <v>226</v>
      </c>
      <c r="D86" s="304" t="s">
        <v>227</v>
      </c>
      <c r="E86" s="284">
        <v>146</v>
      </c>
      <c r="F86" s="284">
        <v>143</v>
      </c>
      <c r="G86" s="284">
        <v>4500</v>
      </c>
      <c r="H86" s="284">
        <v>140</v>
      </c>
      <c r="I86" s="525"/>
      <c r="J86" s="284">
        <v>3765</v>
      </c>
      <c r="K86" s="528"/>
    </row>
    <row r="87" spans="2:11" s="135" customFormat="1" ht="15" hidden="1" customHeight="1">
      <c r="B87" s="235"/>
      <c r="C87" s="536" t="s">
        <v>209</v>
      </c>
      <c r="D87" s="537"/>
      <c r="E87" s="276">
        <f>SUM(E88:E93)</f>
        <v>670</v>
      </c>
      <c r="F87" s="276">
        <f>SUM(F88:F93)</f>
        <v>634</v>
      </c>
      <c r="G87" s="276">
        <f>SUM(G88:G93)</f>
        <v>26400</v>
      </c>
      <c r="H87" s="276">
        <f>SUM(H88:H93)</f>
        <v>572</v>
      </c>
      <c r="I87" s="276">
        <v>144964</v>
      </c>
      <c r="J87" s="276">
        <f>SUM(J88:J93)</f>
        <v>21749</v>
      </c>
      <c r="K87" s="278">
        <v>93.4</v>
      </c>
    </row>
    <row r="88" spans="2:11" s="135" customFormat="1" ht="15" hidden="1" customHeight="1">
      <c r="B88" s="155"/>
      <c r="C88" s="303" t="s">
        <v>210</v>
      </c>
      <c r="D88" s="522" t="s">
        <v>225</v>
      </c>
      <c r="E88" s="284">
        <v>227</v>
      </c>
      <c r="F88" s="284">
        <v>227</v>
      </c>
      <c r="G88" s="284">
        <v>9572</v>
      </c>
      <c r="H88" s="284">
        <v>220</v>
      </c>
      <c r="I88" s="525"/>
      <c r="J88" s="284">
        <v>7663</v>
      </c>
      <c r="K88" s="528"/>
    </row>
    <row r="89" spans="2:11" s="135" customFormat="1" ht="15" hidden="1" customHeight="1">
      <c r="B89" s="155"/>
      <c r="C89" s="303" t="s">
        <v>211</v>
      </c>
      <c r="D89" s="531"/>
      <c r="E89" s="284">
        <v>183</v>
      </c>
      <c r="F89" s="284">
        <v>147</v>
      </c>
      <c r="G89" s="284">
        <v>4395</v>
      </c>
      <c r="H89" s="284">
        <v>112</v>
      </c>
      <c r="I89" s="525"/>
      <c r="J89" s="284">
        <v>4135</v>
      </c>
      <c r="K89" s="528"/>
    </row>
    <row r="90" spans="2:11" s="135" customFormat="1" ht="15" hidden="1" customHeight="1">
      <c r="B90" s="155"/>
      <c r="C90" s="303" t="s">
        <v>212</v>
      </c>
      <c r="D90" s="531"/>
      <c r="E90" s="284">
        <v>26</v>
      </c>
      <c r="F90" s="284">
        <v>26</v>
      </c>
      <c r="G90" s="284">
        <v>1761</v>
      </c>
      <c r="H90" s="284">
        <v>22</v>
      </c>
      <c r="I90" s="525"/>
      <c r="J90" s="284">
        <v>1067</v>
      </c>
      <c r="K90" s="528"/>
    </row>
    <row r="91" spans="2:11" s="135" customFormat="1" ht="15" hidden="1" customHeight="1">
      <c r="B91" s="155"/>
      <c r="C91" s="303" t="s">
        <v>213</v>
      </c>
      <c r="D91" s="531"/>
      <c r="E91" s="284">
        <v>81</v>
      </c>
      <c r="F91" s="284">
        <v>81</v>
      </c>
      <c r="G91" s="284">
        <v>4673</v>
      </c>
      <c r="H91" s="284">
        <v>70</v>
      </c>
      <c r="I91" s="525"/>
      <c r="J91" s="284">
        <v>3917</v>
      </c>
      <c r="K91" s="528"/>
    </row>
    <row r="92" spans="2:11" s="162" customFormat="1" ht="15" hidden="1" customHeight="1">
      <c r="B92" s="235"/>
      <c r="C92" s="303" t="s">
        <v>214</v>
      </c>
      <c r="D92" s="531"/>
      <c r="E92" s="289">
        <v>53</v>
      </c>
      <c r="F92" s="289">
        <v>53</v>
      </c>
      <c r="G92" s="289">
        <v>2277</v>
      </c>
      <c r="H92" s="289">
        <v>52</v>
      </c>
      <c r="I92" s="525"/>
      <c r="J92" s="289">
        <v>1926</v>
      </c>
      <c r="K92" s="528"/>
    </row>
    <row r="93" spans="2:11" s="135" customFormat="1" ht="15" hidden="1" customHeight="1">
      <c r="B93" s="189"/>
      <c r="C93" s="303" t="s">
        <v>215</v>
      </c>
      <c r="D93" s="531"/>
      <c r="E93" s="289">
        <v>100</v>
      </c>
      <c r="F93" s="289">
        <v>100</v>
      </c>
      <c r="G93" s="289">
        <v>3722</v>
      </c>
      <c r="H93" s="289">
        <v>96</v>
      </c>
      <c r="I93" s="525"/>
      <c r="J93" s="289">
        <v>3041</v>
      </c>
      <c r="K93" s="528"/>
    </row>
    <row r="94" spans="2:11" s="135" customFormat="1" ht="15" hidden="1" customHeight="1">
      <c r="B94" s="235"/>
      <c r="C94" s="538" t="s">
        <v>216</v>
      </c>
      <c r="D94" s="539"/>
      <c r="E94" s="252">
        <f>SUM(E95:E101)</f>
        <v>620</v>
      </c>
      <c r="F94" s="252">
        <f>SUM(F95:F101)</f>
        <v>484</v>
      </c>
      <c r="G94" s="252">
        <f>SUM(G95:G101)</f>
        <v>14500</v>
      </c>
      <c r="H94" s="252">
        <f>SUM(H95:H101)</f>
        <v>343</v>
      </c>
      <c r="I94" s="252">
        <v>99709</v>
      </c>
      <c r="J94" s="252">
        <f>SUM(J95:J101)</f>
        <v>9649</v>
      </c>
      <c r="K94" s="290">
        <v>72.8</v>
      </c>
    </row>
    <row r="95" spans="2:11" s="135" customFormat="1" ht="15" hidden="1" customHeight="1">
      <c r="B95" s="282"/>
      <c r="C95" s="305" t="s">
        <v>217</v>
      </c>
      <c r="D95" s="522" t="s">
        <v>225</v>
      </c>
      <c r="E95" s="292">
        <v>180</v>
      </c>
      <c r="F95" s="293">
        <v>137</v>
      </c>
      <c r="G95" s="293">
        <v>5140</v>
      </c>
      <c r="H95" s="293">
        <v>90</v>
      </c>
      <c r="I95" s="524"/>
      <c r="J95" s="293">
        <v>3375</v>
      </c>
      <c r="K95" s="527"/>
    </row>
    <row r="96" spans="2:11" s="135" customFormat="1" ht="15" hidden="1" customHeight="1">
      <c r="B96" s="282"/>
      <c r="C96" s="306" t="s">
        <v>218</v>
      </c>
      <c r="D96" s="522"/>
      <c r="E96" s="295">
        <v>100</v>
      </c>
      <c r="F96" s="295">
        <v>88</v>
      </c>
      <c r="G96" s="295">
        <v>1800</v>
      </c>
      <c r="H96" s="295">
        <v>82</v>
      </c>
      <c r="I96" s="525"/>
      <c r="J96" s="295">
        <v>1429</v>
      </c>
      <c r="K96" s="528"/>
    </row>
    <row r="97" spans="2:11" s="135" customFormat="1" ht="15" hidden="1" customHeight="1">
      <c r="B97" s="282"/>
      <c r="C97" s="306" t="s">
        <v>219</v>
      </c>
      <c r="D97" s="522"/>
      <c r="E97" s="295">
        <v>76</v>
      </c>
      <c r="F97" s="295">
        <v>33</v>
      </c>
      <c r="G97" s="295">
        <v>630</v>
      </c>
      <c r="H97" s="295">
        <v>19</v>
      </c>
      <c r="I97" s="525"/>
      <c r="J97" s="295">
        <v>473</v>
      </c>
      <c r="K97" s="528"/>
    </row>
    <row r="98" spans="2:11" s="135" customFormat="1" ht="15" hidden="1" customHeight="1">
      <c r="B98" s="282"/>
      <c r="C98" s="306" t="s">
        <v>220</v>
      </c>
      <c r="D98" s="522"/>
      <c r="E98" s="295">
        <v>60</v>
      </c>
      <c r="F98" s="295">
        <v>43</v>
      </c>
      <c r="G98" s="295">
        <v>1500</v>
      </c>
      <c r="H98" s="295">
        <v>39</v>
      </c>
      <c r="I98" s="525"/>
      <c r="J98" s="295">
        <v>1335</v>
      </c>
      <c r="K98" s="528"/>
    </row>
    <row r="99" spans="2:11" s="135" customFormat="1" ht="15" hidden="1" customHeight="1">
      <c r="B99" s="282"/>
      <c r="C99" s="306" t="s">
        <v>221</v>
      </c>
      <c r="D99" s="522"/>
      <c r="E99" s="295">
        <v>9</v>
      </c>
      <c r="F99" s="295">
        <v>2</v>
      </c>
      <c r="G99" s="295">
        <v>80</v>
      </c>
      <c r="H99" s="295">
        <v>2</v>
      </c>
      <c r="I99" s="525"/>
      <c r="J99" s="295">
        <v>48</v>
      </c>
      <c r="K99" s="528"/>
    </row>
    <row r="100" spans="2:11" ht="15" hidden="1" customHeight="1">
      <c r="B100" s="282"/>
      <c r="C100" s="306" t="s">
        <v>222</v>
      </c>
      <c r="D100" s="522"/>
      <c r="E100" s="295">
        <v>125</v>
      </c>
      <c r="F100" s="295">
        <v>116</v>
      </c>
      <c r="G100" s="295">
        <v>3550</v>
      </c>
      <c r="H100" s="295">
        <v>75</v>
      </c>
      <c r="I100" s="525"/>
      <c r="J100" s="295">
        <v>2067</v>
      </c>
      <c r="K100" s="528"/>
    </row>
    <row r="101" spans="2:11" ht="15" hidden="1" customHeight="1">
      <c r="B101" s="296"/>
      <c r="C101" s="307" t="s">
        <v>223</v>
      </c>
      <c r="D101" s="523"/>
      <c r="E101" s="298">
        <v>70</v>
      </c>
      <c r="F101" s="298">
        <v>65</v>
      </c>
      <c r="G101" s="298">
        <v>1800</v>
      </c>
      <c r="H101" s="298">
        <v>36</v>
      </c>
      <c r="I101" s="526"/>
      <c r="J101" s="298">
        <v>922</v>
      </c>
      <c r="K101" s="529"/>
    </row>
    <row r="102" spans="2:11" s="135" customFormat="1" ht="15" customHeight="1">
      <c r="B102" s="533" t="s">
        <v>163</v>
      </c>
      <c r="C102" s="534"/>
      <c r="D102" s="535"/>
      <c r="E102" s="207">
        <f t="shared" ref="E102:J102" si="3">E103+E110+E114+E121</f>
        <v>3390</v>
      </c>
      <c r="F102" s="207">
        <f t="shared" si="3"/>
        <v>3215</v>
      </c>
      <c r="G102" s="207">
        <f t="shared" si="3"/>
        <v>99960</v>
      </c>
      <c r="H102" s="207">
        <f t="shared" si="3"/>
        <v>2546</v>
      </c>
      <c r="I102" s="207">
        <f t="shared" si="3"/>
        <v>626290</v>
      </c>
      <c r="J102" s="207">
        <f t="shared" si="3"/>
        <v>80415</v>
      </c>
      <c r="K102" s="308">
        <v>85.8</v>
      </c>
    </row>
    <row r="103" spans="2:11" s="135" customFormat="1" ht="15" hidden="1" customHeight="1">
      <c r="B103" s="235"/>
      <c r="C103" s="536" t="s">
        <v>196</v>
      </c>
      <c r="D103" s="537"/>
      <c r="E103" s="276">
        <f>SUM(E104:E109)</f>
        <v>893</v>
      </c>
      <c r="F103" s="276">
        <f>SUM(F104:F109)</f>
        <v>893</v>
      </c>
      <c r="G103" s="276">
        <f>SUM(G104:G109)</f>
        <v>24500</v>
      </c>
      <c r="H103" s="276">
        <f>SUM(H104:H109)</f>
        <v>873</v>
      </c>
      <c r="I103" s="276">
        <v>183022</v>
      </c>
      <c r="J103" s="276">
        <f>SUM(J104:J109)</f>
        <v>22886</v>
      </c>
      <c r="K103" s="278">
        <v>99.53</v>
      </c>
    </row>
    <row r="104" spans="2:11" s="135" customFormat="1" ht="15" hidden="1" customHeight="1">
      <c r="B104" s="189"/>
      <c r="C104" s="302" t="s">
        <v>197</v>
      </c>
      <c r="D104" s="522" t="s">
        <v>224</v>
      </c>
      <c r="E104" s="284">
        <v>613</v>
      </c>
      <c r="F104" s="284">
        <v>613</v>
      </c>
      <c r="G104" s="284">
        <v>16970</v>
      </c>
      <c r="H104" s="284">
        <v>602</v>
      </c>
      <c r="I104" s="525"/>
      <c r="J104" s="284">
        <v>15568</v>
      </c>
      <c r="K104" s="525"/>
    </row>
    <row r="105" spans="2:11" s="135" customFormat="1" ht="15" hidden="1" customHeight="1">
      <c r="B105" s="189"/>
      <c r="C105" s="302" t="s">
        <v>199</v>
      </c>
      <c r="D105" s="531"/>
      <c r="E105" s="284">
        <v>79</v>
      </c>
      <c r="F105" s="284">
        <v>79</v>
      </c>
      <c r="G105" s="284">
        <v>1770</v>
      </c>
      <c r="H105" s="284">
        <v>71</v>
      </c>
      <c r="I105" s="525"/>
      <c r="J105" s="284">
        <v>2342</v>
      </c>
      <c r="K105" s="525"/>
    </row>
    <row r="106" spans="2:11" s="135" customFormat="1" ht="15" hidden="1" customHeight="1">
      <c r="B106" s="189"/>
      <c r="C106" s="302" t="s">
        <v>200</v>
      </c>
      <c r="D106" s="531"/>
      <c r="E106" s="284">
        <v>72</v>
      </c>
      <c r="F106" s="284">
        <v>72</v>
      </c>
      <c r="G106" s="284">
        <v>1660</v>
      </c>
      <c r="H106" s="284">
        <v>72</v>
      </c>
      <c r="I106" s="525"/>
      <c r="J106" s="284">
        <v>1645</v>
      </c>
      <c r="K106" s="525"/>
    </row>
    <row r="107" spans="2:11" s="135" customFormat="1" ht="15" hidden="1" customHeight="1">
      <c r="B107" s="189"/>
      <c r="C107" s="302" t="s">
        <v>201</v>
      </c>
      <c r="D107" s="531"/>
      <c r="E107" s="284">
        <v>52</v>
      </c>
      <c r="F107" s="284">
        <v>52</v>
      </c>
      <c r="G107" s="284">
        <v>1820</v>
      </c>
      <c r="H107" s="284">
        <v>51</v>
      </c>
      <c r="I107" s="525"/>
      <c r="J107" s="284">
        <v>1243</v>
      </c>
      <c r="K107" s="525"/>
    </row>
    <row r="108" spans="2:11" s="135" customFormat="1" ht="15" hidden="1" customHeight="1">
      <c r="B108" s="189"/>
      <c r="C108" s="302" t="s">
        <v>202</v>
      </c>
      <c r="D108" s="531"/>
      <c r="E108" s="284">
        <v>68</v>
      </c>
      <c r="F108" s="284">
        <v>68</v>
      </c>
      <c r="G108" s="284">
        <v>2010</v>
      </c>
      <c r="H108" s="284">
        <v>68</v>
      </c>
      <c r="I108" s="525"/>
      <c r="J108" s="284">
        <v>1788</v>
      </c>
      <c r="K108" s="525"/>
    </row>
    <row r="109" spans="2:11" s="135" customFormat="1" ht="15" hidden="1" customHeight="1">
      <c r="B109" s="189"/>
      <c r="C109" s="302" t="s">
        <v>203</v>
      </c>
      <c r="D109" s="531"/>
      <c r="E109" s="284">
        <v>9</v>
      </c>
      <c r="F109" s="284">
        <v>9</v>
      </c>
      <c r="G109" s="284">
        <v>270</v>
      </c>
      <c r="H109" s="284">
        <v>9</v>
      </c>
      <c r="I109" s="525"/>
      <c r="J109" s="284">
        <v>300</v>
      </c>
      <c r="K109" s="525"/>
    </row>
    <row r="110" spans="2:11" s="162" customFormat="1" ht="15" hidden="1" customHeight="1">
      <c r="B110" s="235"/>
      <c r="C110" s="536" t="s">
        <v>204</v>
      </c>
      <c r="D110" s="537"/>
      <c r="E110" s="276">
        <f>SUM(E111:E113)</f>
        <v>1207</v>
      </c>
      <c r="F110" s="276">
        <f>SUM(F111:F113)</f>
        <v>1204</v>
      </c>
      <c r="G110" s="276">
        <f>SUM(G111:G113)</f>
        <v>34560</v>
      </c>
      <c r="H110" s="276">
        <f>SUM(H111:H113)</f>
        <v>745</v>
      </c>
      <c r="I110" s="276">
        <v>195025</v>
      </c>
      <c r="J110" s="276">
        <f>SUM(J111:J113)</f>
        <v>25959</v>
      </c>
      <c r="K110" s="278">
        <v>79.2</v>
      </c>
    </row>
    <row r="111" spans="2:11" s="135" customFormat="1" ht="15" hidden="1" customHeight="1">
      <c r="B111" s="155"/>
      <c r="C111" s="303" t="s">
        <v>205</v>
      </c>
      <c r="D111" s="522" t="s">
        <v>225</v>
      </c>
      <c r="E111" s="284">
        <v>848</v>
      </c>
      <c r="F111" s="284">
        <v>848</v>
      </c>
      <c r="G111" s="284">
        <v>23200</v>
      </c>
      <c r="H111" s="284">
        <v>488</v>
      </c>
      <c r="I111" s="525"/>
      <c r="J111" s="284">
        <v>16779</v>
      </c>
      <c r="K111" s="528"/>
    </row>
    <row r="112" spans="2:11" s="135" customFormat="1" ht="15" hidden="1" customHeight="1">
      <c r="B112" s="155"/>
      <c r="C112" s="303" t="s">
        <v>207</v>
      </c>
      <c r="D112" s="531"/>
      <c r="E112" s="284">
        <v>213</v>
      </c>
      <c r="F112" s="284">
        <v>213</v>
      </c>
      <c r="G112" s="284">
        <v>6860</v>
      </c>
      <c r="H112" s="284">
        <v>117</v>
      </c>
      <c r="I112" s="525"/>
      <c r="J112" s="284">
        <v>5430</v>
      </c>
      <c r="K112" s="528"/>
    </row>
    <row r="113" spans="2:11" s="135" customFormat="1" ht="21" hidden="1">
      <c r="B113" s="155"/>
      <c r="C113" s="302" t="s">
        <v>226</v>
      </c>
      <c r="D113" s="304" t="s">
        <v>227</v>
      </c>
      <c r="E113" s="284">
        <v>146</v>
      </c>
      <c r="F113" s="284">
        <v>143</v>
      </c>
      <c r="G113" s="284">
        <v>4500</v>
      </c>
      <c r="H113" s="284">
        <v>140</v>
      </c>
      <c r="I113" s="525"/>
      <c r="J113" s="284">
        <v>3750</v>
      </c>
      <c r="K113" s="528"/>
    </row>
    <row r="114" spans="2:11" s="135" customFormat="1" ht="15" hidden="1" customHeight="1">
      <c r="B114" s="235"/>
      <c r="C114" s="536" t="s">
        <v>209</v>
      </c>
      <c r="D114" s="537"/>
      <c r="E114" s="276">
        <f>SUM(E115:E120)</f>
        <v>670</v>
      </c>
      <c r="F114" s="276">
        <f>SUM(F115:F120)</f>
        <v>634</v>
      </c>
      <c r="G114" s="276">
        <f>SUM(G115:G120)</f>
        <v>26400</v>
      </c>
      <c r="H114" s="276">
        <f>SUM(H115:H120)</f>
        <v>573</v>
      </c>
      <c r="I114" s="276">
        <v>145293</v>
      </c>
      <c r="J114" s="276">
        <f>SUM(J115:J120)</f>
        <v>21714</v>
      </c>
      <c r="K114" s="278">
        <v>88</v>
      </c>
    </row>
    <row r="115" spans="2:11" s="135" customFormat="1" ht="15" hidden="1" customHeight="1">
      <c r="B115" s="155"/>
      <c r="C115" s="303" t="s">
        <v>210</v>
      </c>
      <c r="D115" s="522" t="s">
        <v>225</v>
      </c>
      <c r="E115" s="284">
        <v>227</v>
      </c>
      <c r="F115" s="284">
        <v>227</v>
      </c>
      <c r="G115" s="284">
        <v>9572</v>
      </c>
      <c r="H115" s="284">
        <v>220</v>
      </c>
      <c r="I115" s="525"/>
      <c r="J115" s="284">
        <v>7659</v>
      </c>
      <c r="K115" s="528"/>
    </row>
    <row r="116" spans="2:11" s="135" customFormat="1" ht="15" hidden="1" customHeight="1">
      <c r="B116" s="155"/>
      <c r="C116" s="303" t="s">
        <v>211</v>
      </c>
      <c r="D116" s="531"/>
      <c r="E116" s="284">
        <v>183</v>
      </c>
      <c r="F116" s="284">
        <v>147</v>
      </c>
      <c r="G116" s="284">
        <v>4395</v>
      </c>
      <c r="H116" s="284">
        <v>112</v>
      </c>
      <c r="I116" s="525"/>
      <c r="J116" s="284">
        <v>4106</v>
      </c>
      <c r="K116" s="528"/>
    </row>
    <row r="117" spans="2:11" s="135" customFormat="1" ht="15" hidden="1" customHeight="1">
      <c r="B117" s="155"/>
      <c r="C117" s="303" t="s">
        <v>212</v>
      </c>
      <c r="D117" s="531"/>
      <c r="E117" s="284">
        <v>26</v>
      </c>
      <c r="F117" s="284">
        <v>26</v>
      </c>
      <c r="G117" s="284">
        <v>1761</v>
      </c>
      <c r="H117" s="284">
        <v>22</v>
      </c>
      <c r="I117" s="525"/>
      <c r="J117" s="284">
        <v>1073</v>
      </c>
      <c r="K117" s="528"/>
    </row>
    <row r="118" spans="2:11" s="135" customFormat="1" ht="15" hidden="1" customHeight="1">
      <c r="B118" s="155"/>
      <c r="C118" s="303" t="s">
        <v>213</v>
      </c>
      <c r="D118" s="531"/>
      <c r="E118" s="284">
        <v>81</v>
      </c>
      <c r="F118" s="284">
        <v>81</v>
      </c>
      <c r="G118" s="284">
        <v>4673</v>
      </c>
      <c r="H118" s="284">
        <v>71</v>
      </c>
      <c r="I118" s="525"/>
      <c r="J118" s="284">
        <v>3969</v>
      </c>
      <c r="K118" s="528"/>
    </row>
    <row r="119" spans="2:11" s="162" customFormat="1" ht="15" hidden="1" customHeight="1">
      <c r="B119" s="235"/>
      <c r="C119" s="303" t="s">
        <v>214</v>
      </c>
      <c r="D119" s="531"/>
      <c r="E119" s="289">
        <v>53</v>
      </c>
      <c r="F119" s="289">
        <v>53</v>
      </c>
      <c r="G119" s="289">
        <v>2277</v>
      </c>
      <c r="H119" s="289">
        <v>52</v>
      </c>
      <c r="I119" s="525"/>
      <c r="J119" s="289">
        <v>1974</v>
      </c>
      <c r="K119" s="528"/>
    </row>
    <row r="120" spans="2:11" s="135" customFormat="1" ht="15" hidden="1" customHeight="1">
      <c r="B120" s="189"/>
      <c r="C120" s="303" t="s">
        <v>215</v>
      </c>
      <c r="D120" s="531"/>
      <c r="E120" s="289">
        <v>100</v>
      </c>
      <c r="F120" s="289">
        <v>100</v>
      </c>
      <c r="G120" s="289">
        <v>3722</v>
      </c>
      <c r="H120" s="289">
        <v>96</v>
      </c>
      <c r="I120" s="525"/>
      <c r="J120" s="289">
        <v>2933</v>
      </c>
      <c r="K120" s="528"/>
    </row>
    <row r="121" spans="2:11" s="135" customFormat="1" ht="15" hidden="1" customHeight="1">
      <c r="B121" s="235"/>
      <c r="C121" s="538" t="s">
        <v>216</v>
      </c>
      <c r="D121" s="539"/>
      <c r="E121" s="252">
        <f>SUM(E122:E128)</f>
        <v>620</v>
      </c>
      <c r="F121" s="252">
        <f>SUM(F122:F128)</f>
        <v>484</v>
      </c>
      <c r="G121" s="252">
        <f>SUM(G122:G128)</f>
        <v>14500</v>
      </c>
      <c r="H121" s="252">
        <f>SUM(H122:H128)</f>
        <v>355</v>
      </c>
      <c r="I121" s="252">
        <v>102950</v>
      </c>
      <c r="J121" s="252">
        <f>SUM(J122:J128)</f>
        <v>9856</v>
      </c>
      <c r="K121" s="290">
        <v>74.3</v>
      </c>
    </row>
    <row r="122" spans="2:11" s="135" customFormat="1" ht="15" hidden="1" customHeight="1">
      <c r="B122" s="282"/>
      <c r="C122" s="305" t="s">
        <v>217</v>
      </c>
      <c r="D122" s="522" t="s">
        <v>225</v>
      </c>
      <c r="E122" s="292">
        <v>180</v>
      </c>
      <c r="F122" s="293">
        <v>137</v>
      </c>
      <c r="G122" s="293">
        <v>5140</v>
      </c>
      <c r="H122" s="293">
        <v>96</v>
      </c>
      <c r="I122" s="524"/>
      <c r="J122" s="293">
        <v>3448</v>
      </c>
      <c r="K122" s="527"/>
    </row>
    <row r="123" spans="2:11" s="135" customFormat="1" ht="15" hidden="1" customHeight="1">
      <c r="B123" s="282"/>
      <c r="C123" s="306" t="s">
        <v>218</v>
      </c>
      <c r="D123" s="522"/>
      <c r="E123" s="295">
        <v>100</v>
      </c>
      <c r="F123" s="295">
        <v>88</v>
      </c>
      <c r="G123" s="295">
        <v>1800</v>
      </c>
      <c r="H123" s="295">
        <v>82</v>
      </c>
      <c r="I123" s="525"/>
      <c r="J123" s="295">
        <v>1446</v>
      </c>
      <c r="K123" s="528"/>
    </row>
    <row r="124" spans="2:11" s="135" customFormat="1" ht="15" hidden="1" customHeight="1">
      <c r="B124" s="282"/>
      <c r="C124" s="306" t="s">
        <v>219</v>
      </c>
      <c r="D124" s="522"/>
      <c r="E124" s="295">
        <v>76</v>
      </c>
      <c r="F124" s="295">
        <v>33</v>
      </c>
      <c r="G124" s="295">
        <v>630</v>
      </c>
      <c r="H124" s="295">
        <v>19</v>
      </c>
      <c r="I124" s="525"/>
      <c r="J124" s="295">
        <v>2128</v>
      </c>
      <c r="K124" s="528"/>
    </row>
    <row r="125" spans="2:11" s="135" customFormat="1" ht="15" hidden="1" customHeight="1">
      <c r="B125" s="282"/>
      <c r="C125" s="306" t="s">
        <v>220</v>
      </c>
      <c r="D125" s="522"/>
      <c r="E125" s="295">
        <v>60</v>
      </c>
      <c r="F125" s="295">
        <v>43</v>
      </c>
      <c r="G125" s="295">
        <v>1500</v>
      </c>
      <c r="H125" s="295">
        <v>42</v>
      </c>
      <c r="I125" s="525"/>
      <c r="J125" s="295">
        <v>945</v>
      </c>
      <c r="K125" s="528"/>
    </row>
    <row r="126" spans="2:11" s="135" customFormat="1" ht="15" hidden="1" customHeight="1">
      <c r="B126" s="282"/>
      <c r="C126" s="306" t="s">
        <v>221</v>
      </c>
      <c r="D126" s="522"/>
      <c r="E126" s="295">
        <v>9</v>
      </c>
      <c r="F126" s="295">
        <v>2</v>
      </c>
      <c r="G126" s="295">
        <v>80</v>
      </c>
      <c r="H126" s="295">
        <v>2</v>
      </c>
      <c r="I126" s="525"/>
      <c r="J126" s="295">
        <v>465</v>
      </c>
      <c r="K126" s="528"/>
    </row>
    <row r="127" spans="2:11" ht="15" hidden="1" customHeight="1">
      <c r="B127" s="282"/>
      <c r="C127" s="306" t="s">
        <v>222</v>
      </c>
      <c r="D127" s="522"/>
      <c r="E127" s="295">
        <v>125</v>
      </c>
      <c r="F127" s="295">
        <v>116</v>
      </c>
      <c r="G127" s="295">
        <v>3550</v>
      </c>
      <c r="H127" s="295">
        <v>77</v>
      </c>
      <c r="I127" s="525"/>
      <c r="J127" s="295">
        <v>1377</v>
      </c>
      <c r="K127" s="528"/>
    </row>
    <row r="128" spans="2:11" ht="15" hidden="1" customHeight="1">
      <c r="B128" s="296"/>
      <c r="C128" s="307" t="s">
        <v>223</v>
      </c>
      <c r="D128" s="523"/>
      <c r="E128" s="298">
        <v>70</v>
      </c>
      <c r="F128" s="298">
        <v>65</v>
      </c>
      <c r="G128" s="298">
        <v>1800</v>
      </c>
      <c r="H128" s="298">
        <v>37</v>
      </c>
      <c r="I128" s="526"/>
      <c r="J128" s="298">
        <v>47</v>
      </c>
      <c r="K128" s="529"/>
    </row>
    <row r="129" spans="2:11" s="135" customFormat="1" ht="15" customHeight="1">
      <c r="B129" s="533" t="s">
        <v>164</v>
      </c>
      <c r="C129" s="534"/>
      <c r="D129" s="535"/>
      <c r="E129" s="207">
        <f t="shared" ref="E129:J129" si="4">E130+E137+E141+E148</f>
        <v>3390</v>
      </c>
      <c r="F129" s="207">
        <f t="shared" si="4"/>
        <v>3215</v>
      </c>
      <c r="G129" s="207">
        <f t="shared" si="4"/>
        <v>99960</v>
      </c>
      <c r="H129" s="207">
        <f t="shared" si="4"/>
        <v>2596.46</v>
      </c>
      <c r="I129" s="207">
        <f t="shared" si="4"/>
        <v>641547</v>
      </c>
      <c r="J129" s="207">
        <f t="shared" si="4"/>
        <v>82146</v>
      </c>
      <c r="K129" s="308">
        <v>89</v>
      </c>
    </row>
    <row r="130" spans="2:11" s="135" customFormat="1" ht="15" hidden="1" customHeight="1">
      <c r="B130" s="235"/>
      <c r="C130" s="536" t="s">
        <v>196</v>
      </c>
      <c r="D130" s="537"/>
      <c r="E130" s="276">
        <f>SUM(E131:E136)</f>
        <v>893</v>
      </c>
      <c r="F130" s="276">
        <f>SUM(F131:F136)</f>
        <v>893</v>
      </c>
      <c r="G130" s="276">
        <f>SUM(G131:G136)</f>
        <v>24500</v>
      </c>
      <c r="H130" s="276">
        <f>SUM(H131:H136)</f>
        <v>874.44999999999993</v>
      </c>
      <c r="I130" s="276">
        <v>183599</v>
      </c>
      <c r="J130" s="276">
        <f>SUM(J131:J136)</f>
        <v>22823</v>
      </c>
      <c r="K130" s="278">
        <v>99.9</v>
      </c>
    </row>
    <row r="131" spans="2:11" s="135" customFormat="1" ht="15" hidden="1" customHeight="1">
      <c r="B131" s="282"/>
      <c r="C131" s="305" t="s">
        <v>197</v>
      </c>
      <c r="D131" s="522" t="s">
        <v>224</v>
      </c>
      <c r="E131" s="309">
        <v>613</v>
      </c>
      <c r="F131" s="309">
        <v>613</v>
      </c>
      <c r="G131" s="309">
        <v>16970</v>
      </c>
      <c r="H131" s="309">
        <v>602</v>
      </c>
      <c r="I131" s="525"/>
      <c r="J131" s="309">
        <v>15566</v>
      </c>
      <c r="K131" s="525"/>
    </row>
    <row r="132" spans="2:11" s="135" customFormat="1" ht="15" hidden="1" customHeight="1">
      <c r="B132" s="282"/>
      <c r="C132" s="306" t="s">
        <v>199</v>
      </c>
      <c r="D132" s="531"/>
      <c r="E132" s="310">
        <v>79</v>
      </c>
      <c r="F132" s="310">
        <v>79</v>
      </c>
      <c r="G132" s="310">
        <v>1770</v>
      </c>
      <c r="H132" s="310">
        <v>71.03</v>
      </c>
      <c r="I132" s="525"/>
      <c r="J132" s="310">
        <v>2283</v>
      </c>
      <c r="K132" s="525"/>
    </row>
    <row r="133" spans="2:11" s="135" customFormat="1" ht="15" hidden="1" customHeight="1">
      <c r="B133" s="282"/>
      <c r="C133" s="306" t="s">
        <v>200</v>
      </c>
      <c r="D133" s="531"/>
      <c r="E133" s="310">
        <v>72</v>
      </c>
      <c r="F133" s="310">
        <v>72</v>
      </c>
      <c r="G133" s="310">
        <v>1660</v>
      </c>
      <c r="H133" s="310">
        <v>72</v>
      </c>
      <c r="I133" s="525"/>
      <c r="J133" s="310">
        <v>1634</v>
      </c>
      <c r="K133" s="525"/>
    </row>
    <row r="134" spans="2:11" s="135" customFormat="1" ht="15" hidden="1" customHeight="1">
      <c r="B134" s="282"/>
      <c r="C134" s="306" t="s">
        <v>201</v>
      </c>
      <c r="D134" s="531"/>
      <c r="E134" s="310">
        <v>52</v>
      </c>
      <c r="F134" s="310">
        <v>52</v>
      </c>
      <c r="G134" s="310">
        <v>1820</v>
      </c>
      <c r="H134" s="310">
        <v>52.42</v>
      </c>
      <c r="I134" s="525"/>
      <c r="J134" s="310">
        <v>1244</v>
      </c>
      <c r="K134" s="525"/>
    </row>
    <row r="135" spans="2:11" s="135" customFormat="1" ht="15" hidden="1" customHeight="1">
      <c r="B135" s="282"/>
      <c r="C135" s="306" t="s">
        <v>202</v>
      </c>
      <c r="D135" s="531"/>
      <c r="E135" s="310">
        <v>68</v>
      </c>
      <c r="F135" s="310">
        <v>68</v>
      </c>
      <c r="G135" s="310">
        <v>2010</v>
      </c>
      <c r="H135" s="310">
        <v>68</v>
      </c>
      <c r="I135" s="525"/>
      <c r="J135" s="310">
        <v>2079</v>
      </c>
      <c r="K135" s="525"/>
    </row>
    <row r="136" spans="2:11" s="135" customFormat="1" ht="15" hidden="1" customHeight="1">
      <c r="B136" s="282"/>
      <c r="C136" s="311" t="s">
        <v>203</v>
      </c>
      <c r="D136" s="531"/>
      <c r="E136" s="312">
        <v>9</v>
      </c>
      <c r="F136" s="312">
        <v>9</v>
      </c>
      <c r="G136" s="312">
        <v>270</v>
      </c>
      <c r="H136" s="312">
        <v>9</v>
      </c>
      <c r="I136" s="525"/>
      <c r="J136" s="312">
        <v>17</v>
      </c>
      <c r="K136" s="525"/>
    </row>
    <row r="137" spans="2:11" s="162" customFormat="1" ht="15" hidden="1" customHeight="1">
      <c r="B137" s="235"/>
      <c r="C137" s="536" t="s">
        <v>204</v>
      </c>
      <c r="D137" s="537"/>
      <c r="E137" s="276">
        <f>SUM(E138:E140)</f>
        <v>1207</v>
      </c>
      <c r="F137" s="276">
        <f>SUM(F138:F140)</f>
        <v>1204</v>
      </c>
      <c r="G137" s="276">
        <f>SUM(G138:G140)</f>
        <v>34560</v>
      </c>
      <c r="H137" s="276">
        <f>SUM(H138:H140)</f>
        <v>771.4</v>
      </c>
      <c r="I137" s="276">
        <v>202589</v>
      </c>
      <c r="J137" s="276">
        <f>SUM(J138:J140)</f>
        <v>26640</v>
      </c>
      <c r="K137" s="278">
        <v>80.099999999999994</v>
      </c>
    </row>
    <row r="138" spans="2:11" s="135" customFormat="1" ht="15" hidden="1" customHeight="1">
      <c r="B138" s="149"/>
      <c r="C138" s="313" t="s">
        <v>205</v>
      </c>
      <c r="D138" s="522" t="s">
        <v>225</v>
      </c>
      <c r="E138" s="309">
        <v>848</v>
      </c>
      <c r="F138" s="309">
        <v>848</v>
      </c>
      <c r="G138" s="309">
        <v>23200</v>
      </c>
      <c r="H138" s="309">
        <v>511.6</v>
      </c>
      <c r="I138" s="525"/>
      <c r="J138" s="309">
        <v>17236</v>
      </c>
      <c r="K138" s="528"/>
    </row>
    <row r="139" spans="2:11" s="135" customFormat="1" ht="15" hidden="1" customHeight="1">
      <c r="B139" s="149"/>
      <c r="C139" s="313" t="s">
        <v>207</v>
      </c>
      <c r="D139" s="530"/>
      <c r="E139" s="310">
        <v>213</v>
      </c>
      <c r="F139" s="310">
        <v>213</v>
      </c>
      <c r="G139" s="310">
        <v>6860</v>
      </c>
      <c r="H139" s="310">
        <v>119.9</v>
      </c>
      <c r="I139" s="525"/>
      <c r="J139" s="310">
        <v>5689</v>
      </c>
      <c r="K139" s="528"/>
    </row>
    <row r="140" spans="2:11" s="135" customFormat="1" ht="21" hidden="1">
      <c r="B140" s="149"/>
      <c r="C140" s="311" t="s">
        <v>226</v>
      </c>
      <c r="D140" s="314" t="s">
        <v>227</v>
      </c>
      <c r="E140" s="312">
        <v>146</v>
      </c>
      <c r="F140" s="312">
        <v>143</v>
      </c>
      <c r="G140" s="312">
        <v>4500</v>
      </c>
      <c r="H140" s="312">
        <v>139.9</v>
      </c>
      <c r="I140" s="525"/>
      <c r="J140" s="312">
        <v>3715</v>
      </c>
      <c r="K140" s="528"/>
    </row>
    <row r="141" spans="2:11" s="135" customFormat="1" ht="15" hidden="1" customHeight="1">
      <c r="B141" s="235"/>
      <c r="C141" s="536" t="s">
        <v>209</v>
      </c>
      <c r="D141" s="537"/>
      <c r="E141" s="276">
        <f>SUM(E142:E147)</f>
        <v>670</v>
      </c>
      <c r="F141" s="276">
        <f>SUM(F142:F147)</f>
        <v>634</v>
      </c>
      <c r="G141" s="276">
        <f>SUM(G142:G147)</f>
        <v>26400</v>
      </c>
      <c r="H141" s="276">
        <f>SUM(H142:H147)</f>
        <v>575.83000000000004</v>
      </c>
      <c r="I141" s="276">
        <v>146506</v>
      </c>
      <c r="J141" s="276">
        <f>SUM(J142:J147)</f>
        <v>22196</v>
      </c>
      <c r="K141" s="278">
        <v>94.7</v>
      </c>
    </row>
    <row r="142" spans="2:11" s="135" customFormat="1" ht="15" hidden="1" customHeight="1">
      <c r="B142" s="149"/>
      <c r="C142" s="315" t="s">
        <v>210</v>
      </c>
      <c r="D142" s="522" t="s">
        <v>228</v>
      </c>
      <c r="E142" s="309">
        <v>227</v>
      </c>
      <c r="F142" s="309">
        <v>227</v>
      </c>
      <c r="G142" s="309">
        <v>9572</v>
      </c>
      <c r="H142" s="309">
        <v>220</v>
      </c>
      <c r="I142" s="525"/>
      <c r="J142" s="309">
        <v>7764</v>
      </c>
      <c r="K142" s="528"/>
    </row>
    <row r="143" spans="2:11" s="135" customFormat="1" ht="15" hidden="1" customHeight="1">
      <c r="B143" s="149"/>
      <c r="C143" s="316" t="s">
        <v>211</v>
      </c>
      <c r="D143" s="531"/>
      <c r="E143" s="310">
        <v>183</v>
      </c>
      <c r="F143" s="310">
        <v>147</v>
      </c>
      <c r="G143" s="310">
        <v>4395</v>
      </c>
      <c r="H143" s="310">
        <v>113.35</v>
      </c>
      <c r="I143" s="525"/>
      <c r="J143" s="310">
        <v>4206</v>
      </c>
      <c r="K143" s="528"/>
    </row>
    <row r="144" spans="2:11" s="135" customFormat="1" ht="15" hidden="1" customHeight="1">
      <c r="B144" s="149"/>
      <c r="C144" s="316" t="s">
        <v>212</v>
      </c>
      <c r="D144" s="531"/>
      <c r="E144" s="310">
        <v>26</v>
      </c>
      <c r="F144" s="310">
        <v>26</v>
      </c>
      <c r="G144" s="310">
        <v>1761</v>
      </c>
      <c r="H144" s="310">
        <v>22</v>
      </c>
      <c r="I144" s="525"/>
      <c r="J144" s="310">
        <v>1070</v>
      </c>
      <c r="K144" s="528"/>
    </row>
    <row r="145" spans="2:11" s="135" customFormat="1" ht="15" hidden="1" customHeight="1">
      <c r="B145" s="149"/>
      <c r="C145" s="316" t="s">
        <v>213</v>
      </c>
      <c r="D145" s="531"/>
      <c r="E145" s="312">
        <v>81</v>
      </c>
      <c r="F145" s="312">
        <v>81</v>
      </c>
      <c r="G145" s="312">
        <v>4673</v>
      </c>
      <c r="H145" s="312">
        <v>72.39</v>
      </c>
      <c r="I145" s="525"/>
      <c r="J145" s="312">
        <v>4128</v>
      </c>
      <c r="K145" s="528"/>
    </row>
    <row r="146" spans="2:11" s="162" customFormat="1" ht="15" hidden="1" customHeight="1">
      <c r="B146" s="288"/>
      <c r="C146" s="316" t="s">
        <v>214</v>
      </c>
      <c r="D146" s="531"/>
      <c r="E146" s="295">
        <v>53</v>
      </c>
      <c r="F146" s="295">
        <v>53</v>
      </c>
      <c r="G146" s="295">
        <v>2277</v>
      </c>
      <c r="H146" s="295">
        <v>52.09</v>
      </c>
      <c r="I146" s="525"/>
      <c r="J146" s="295">
        <v>2026</v>
      </c>
      <c r="K146" s="528"/>
    </row>
    <row r="147" spans="2:11" s="135" customFormat="1" ht="15" hidden="1" customHeight="1">
      <c r="B147" s="282"/>
      <c r="C147" s="315" t="s">
        <v>215</v>
      </c>
      <c r="D147" s="531"/>
      <c r="E147" s="317">
        <v>100</v>
      </c>
      <c r="F147" s="289">
        <v>100</v>
      </c>
      <c r="G147" s="289">
        <v>3722</v>
      </c>
      <c r="H147" s="289">
        <v>96</v>
      </c>
      <c r="I147" s="525"/>
      <c r="J147" s="289">
        <v>3002</v>
      </c>
      <c r="K147" s="528"/>
    </row>
    <row r="148" spans="2:11" s="135" customFormat="1" ht="15" hidden="1" customHeight="1">
      <c r="B148" s="235"/>
      <c r="C148" s="538" t="s">
        <v>216</v>
      </c>
      <c r="D148" s="539"/>
      <c r="E148" s="252">
        <f>SUM(E149:E155)</f>
        <v>620</v>
      </c>
      <c r="F148" s="252">
        <f>SUM(F149:F155)</f>
        <v>484</v>
      </c>
      <c r="G148" s="252">
        <f>SUM(G149:G155)</f>
        <v>14500</v>
      </c>
      <c r="H148" s="252">
        <f>SUM(H149:H155)</f>
        <v>374.78</v>
      </c>
      <c r="I148" s="252">
        <v>108853</v>
      </c>
      <c r="J148" s="252">
        <f>SUM(J149:J155)</f>
        <v>10487</v>
      </c>
      <c r="K148" s="290">
        <v>79.099999999999994</v>
      </c>
    </row>
    <row r="149" spans="2:11" s="135" customFormat="1" ht="15" hidden="1" customHeight="1">
      <c r="B149" s="282"/>
      <c r="C149" s="305" t="s">
        <v>217</v>
      </c>
      <c r="D149" s="522" t="s">
        <v>228</v>
      </c>
      <c r="E149" s="292">
        <v>180</v>
      </c>
      <c r="F149" s="293">
        <v>137</v>
      </c>
      <c r="G149" s="293">
        <v>5140</v>
      </c>
      <c r="H149" s="293">
        <v>100.75</v>
      </c>
      <c r="I149" s="524"/>
      <c r="J149" s="293">
        <v>3656</v>
      </c>
      <c r="K149" s="527"/>
    </row>
    <row r="150" spans="2:11" s="135" customFormat="1" ht="15" hidden="1" customHeight="1">
      <c r="B150" s="282"/>
      <c r="C150" s="306" t="s">
        <v>218</v>
      </c>
      <c r="D150" s="522"/>
      <c r="E150" s="295">
        <v>100</v>
      </c>
      <c r="F150" s="295">
        <v>88</v>
      </c>
      <c r="G150" s="295">
        <v>1800</v>
      </c>
      <c r="H150" s="295">
        <v>82</v>
      </c>
      <c r="I150" s="525"/>
      <c r="J150" s="295">
        <v>1471</v>
      </c>
      <c r="K150" s="528"/>
    </row>
    <row r="151" spans="2:11" s="135" customFormat="1" ht="15" hidden="1" customHeight="1">
      <c r="B151" s="282"/>
      <c r="C151" s="306" t="s">
        <v>219</v>
      </c>
      <c r="D151" s="522"/>
      <c r="E151" s="295">
        <v>76</v>
      </c>
      <c r="F151" s="295">
        <v>33</v>
      </c>
      <c r="G151" s="295">
        <v>630</v>
      </c>
      <c r="H151" s="295">
        <v>19</v>
      </c>
      <c r="I151" s="525"/>
      <c r="J151" s="295">
        <v>477</v>
      </c>
      <c r="K151" s="528"/>
    </row>
    <row r="152" spans="2:11" s="135" customFormat="1" ht="15" hidden="1" customHeight="1">
      <c r="B152" s="282"/>
      <c r="C152" s="306" t="s">
        <v>220</v>
      </c>
      <c r="D152" s="522"/>
      <c r="E152" s="295">
        <v>60</v>
      </c>
      <c r="F152" s="295">
        <v>43</v>
      </c>
      <c r="G152" s="295">
        <v>1500</v>
      </c>
      <c r="H152" s="295">
        <v>49.81</v>
      </c>
      <c r="I152" s="525"/>
      <c r="J152" s="295">
        <v>1350</v>
      </c>
      <c r="K152" s="528"/>
    </row>
    <row r="153" spans="2:11" s="135" customFormat="1" ht="15" hidden="1" customHeight="1">
      <c r="B153" s="282"/>
      <c r="C153" s="306" t="s">
        <v>221</v>
      </c>
      <c r="D153" s="522"/>
      <c r="E153" s="295">
        <v>9</v>
      </c>
      <c r="F153" s="295">
        <v>2</v>
      </c>
      <c r="G153" s="295">
        <v>80</v>
      </c>
      <c r="H153" s="295">
        <v>2</v>
      </c>
      <c r="I153" s="525"/>
      <c r="J153" s="295">
        <v>41</v>
      </c>
      <c r="K153" s="528"/>
    </row>
    <row r="154" spans="2:11" ht="15" hidden="1" customHeight="1">
      <c r="B154" s="282"/>
      <c r="C154" s="306" t="s">
        <v>222</v>
      </c>
      <c r="D154" s="522"/>
      <c r="E154" s="295">
        <v>125</v>
      </c>
      <c r="F154" s="295">
        <v>116</v>
      </c>
      <c r="G154" s="295">
        <v>3550</v>
      </c>
      <c r="H154" s="295">
        <v>77</v>
      </c>
      <c r="I154" s="525"/>
      <c r="J154" s="295">
        <v>2395</v>
      </c>
      <c r="K154" s="528"/>
    </row>
    <row r="155" spans="2:11" ht="15" hidden="1" customHeight="1">
      <c r="B155" s="296"/>
      <c r="C155" s="307" t="s">
        <v>223</v>
      </c>
      <c r="D155" s="523"/>
      <c r="E155" s="298">
        <v>70</v>
      </c>
      <c r="F155" s="298">
        <v>65</v>
      </c>
      <c r="G155" s="298">
        <v>1800</v>
      </c>
      <c r="H155" s="298">
        <v>44.22</v>
      </c>
      <c r="I155" s="526"/>
      <c r="J155" s="298">
        <v>1097</v>
      </c>
      <c r="K155" s="529"/>
    </row>
    <row r="156" spans="2:11" s="135" customFormat="1" ht="15" customHeight="1">
      <c r="B156" s="533" t="s">
        <v>172</v>
      </c>
      <c r="C156" s="534"/>
      <c r="D156" s="535"/>
      <c r="E156" s="207">
        <f t="shared" ref="E156:J156" si="5">E157+E164+E168+E175</f>
        <v>3403</v>
      </c>
      <c r="F156" s="207">
        <f t="shared" si="5"/>
        <v>3400</v>
      </c>
      <c r="G156" s="207">
        <f t="shared" si="5"/>
        <v>97780</v>
      </c>
      <c r="H156" s="207">
        <f t="shared" si="5"/>
        <v>2636</v>
      </c>
      <c r="I156" s="207">
        <f t="shared" si="5"/>
        <v>651141</v>
      </c>
      <c r="J156" s="207">
        <f t="shared" si="5"/>
        <v>83304</v>
      </c>
      <c r="K156" s="308">
        <v>89.3</v>
      </c>
    </row>
    <row r="157" spans="2:11" s="135" customFormat="1" ht="15" hidden="1" customHeight="1">
      <c r="B157" s="235"/>
      <c r="C157" s="536" t="s">
        <v>196</v>
      </c>
      <c r="D157" s="537"/>
      <c r="E157" s="276">
        <f>SUM(E158:E163)</f>
        <v>898</v>
      </c>
      <c r="F157" s="276">
        <f>SUM(F158:F163)</f>
        <v>898</v>
      </c>
      <c r="G157" s="276">
        <f>SUM(G158:G163)</f>
        <v>22600</v>
      </c>
      <c r="H157" s="276">
        <f>SUM(H158:H163)</f>
        <v>875</v>
      </c>
      <c r="I157" s="276">
        <v>183599</v>
      </c>
      <c r="J157" s="276">
        <f>SUM(J158:J163)</f>
        <v>22633</v>
      </c>
      <c r="K157" s="278">
        <v>99.9</v>
      </c>
    </row>
    <row r="158" spans="2:11" s="135" customFormat="1" ht="15" hidden="1" customHeight="1">
      <c r="B158" s="282"/>
      <c r="C158" s="305" t="s">
        <v>197</v>
      </c>
      <c r="D158" s="522" t="s">
        <v>224</v>
      </c>
      <c r="E158" s="309">
        <v>613</v>
      </c>
      <c r="F158" s="309">
        <v>613</v>
      </c>
      <c r="G158" s="309">
        <v>14710</v>
      </c>
      <c r="H158" s="309">
        <v>602</v>
      </c>
      <c r="I158" s="525"/>
      <c r="J158" s="309">
        <v>15429</v>
      </c>
      <c r="K158" s="525"/>
    </row>
    <row r="159" spans="2:11" s="135" customFormat="1" ht="15" hidden="1" customHeight="1">
      <c r="B159" s="282"/>
      <c r="C159" s="306" t="s">
        <v>199</v>
      </c>
      <c r="D159" s="531"/>
      <c r="E159" s="310">
        <v>79</v>
      </c>
      <c r="F159" s="310">
        <v>79</v>
      </c>
      <c r="G159" s="310">
        <v>3080</v>
      </c>
      <c r="H159" s="310">
        <v>71</v>
      </c>
      <c r="I159" s="525"/>
      <c r="J159" s="310">
        <v>2279</v>
      </c>
      <c r="K159" s="525"/>
    </row>
    <row r="160" spans="2:11" s="135" customFormat="1" ht="15" hidden="1" customHeight="1">
      <c r="B160" s="282"/>
      <c r="C160" s="306" t="s">
        <v>200</v>
      </c>
      <c r="D160" s="531"/>
      <c r="E160" s="310">
        <v>75</v>
      </c>
      <c r="F160" s="310">
        <v>75</v>
      </c>
      <c r="G160" s="310">
        <v>1530</v>
      </c>
      <c r="H160" s="310">
        <v>72</v>
      </c>
      <c r="I160" s="525"/>
      <c r="J160" s="310">
        <v>1627</v>
      </c>
      <c r="K160" s="525"/>
    </row>
    <row r="161" spans="2:11" s="135" customFormat="1" ht="15" hidden="1" customHeight="1">
      <c r="B161" s="282"/>
      <c r="C161" s="306" t="s">
        <v>201</v>
      </c>
      <c r="D161" s="531"/>
      <c r="E161" s="310">
        <v>53</v>
      </c>
      <c r="F161" s="310">
        <v>53</v>
      </c>
      <c r="G161" s="310">
        <v>1670</v>
      </c>
      <c r="H161" s="310">
        <v>53</v>
      </c>
      <c r="I161" s="525"/>
      <c r="J161" s="310">
        <v>1227</v>
      </c>
      <c r="K161" s="525"/>
    </row>
    <row r="162" spans="2:11" s="135" customFormat="1" ht="15" hidden="1" customHeight="1">
      <c r="B162" s="282"/>
      <c r="C162" s="306" t="s">
        <v>202</v>
      </c>
      <c r="D162" s="531"/>
      <c r="E162" s="310">
        <v>69</v>
      </c>
      <c r="F162" s="310">
        <v>69</v>
      </c>
      <c r="G162" s="310">
        <v>1500</v>
      </c>
      <c r="H162" s="310">
        <v>68</v>
      </c>
      <c r="I162" s="525"/>
      <c r="J162" s="310">
        <v>2054</v>
      </c>
      <c r="K162" s="525"/>
    </row>
    <row r="163" spans="2:11" s="135" customFormat="1" ht="15" hidden="1" customHeight="1">
      <c r="B163" s="282"/>
      <c r="C163" s="311" t="s">
        <v>203</v>
      </c>
      <c r="D163" s="531"/>
      <c r="E163" s="312">
        <v>9</v>
      </c>
      <c r="F163" s="312">
        <v>9</v>
      </c>
      <c r="G163" s="312">
        <v>110</v>
      </c>
      <c r="H163" s="312">
        <v>9</v>
      </c>
      <c r="I163" s="525"/>
      <c r="J163" s="312">
        <v>17</v>
      </c>
      <c r="K163" s="525"/>
    </row>
    <row r="164" spans="2:11" s="162" customFormat="1" ht="15" hidden="1" customHeight="1">
      <c r="B164" s="235"/>
      <c r="C164" s="536" t="s">
        <v>204</v>
      </c>
      <c r="D164" s="537"/>
      <c r="E164" s="276">
        <f>SUM(E165:E167)</f>
        <v>1211</v>
      </c>
      <c r="F164" s="276">
        <f>SUM(F165:F167)</f>
        <v>1208</v>
      </c>
      <c r="G164" s="276">
        <f>SUM(G165:G167)</f>
        <v>34710</v>
      </c>
      <c r="H164" s="276">
        <f>SUM(H165:H167)</f>
        <v>793</v>
      </c>
      <c r="I164" s="276">
        <v>207356</v>
      </c>
      <c r="J164" s="276">
        <f>SUM(J165:J167)</f>
        <v>27015</v>
      </c>
      <c r="K164" s="278">
        <v>84.1</v>
      </c>
    </row>
    <row r="165" spans="2:11" s="135" customFormat="1" ht="15" hidden="1" customHeight="1">
      <c r="B165" s="149"/>
      <c r="C165" s="313" t="s">
        <v>205</v>
      </c>
      <c r="D165" s="522" t="s">
        <v>228</v>
      </c>
      <c r="E165" s="309">
        <v>850</v>
      </c>
      <c r="F165" s="309">
        <v>850</v>
      </c>
      <c r="G165" s="309">
        <v>23000</v>
      </c>
      <c r="H165" s="309">
        <v>532</v>
      </c>
      <c r="I165" s="525"/>
      <c r="J165" s="309">
        <v>17476</v>
      </c>
      <c r="K165" s="528"/>
    </row>
    <row r="166" spans="2:11" s="135" customFormat="1" ht="15" hidden="1" customHeight="1">
      <c r="B166" s="149"/>
      <c r="C166" s="313" t="s">
        <v>207</v>
      </c>
      <c r="D166" s="530"/>
      <c r="E166" s="310">
        <v>215</v>
      </c>
      <c r="F166" s="310">
        <v>215</v>
      </c>
      <c r="G166" s="310">
        <v>7210</v>
      </c>
      <c r="H166" s="310">
        <v>121</v>
      </c>
      <c r="I166" s="525"/>
      <c r="J166" s="310">
        <v>5812</v>
      </c>
      <c r="K166" s="528"/>
    </row>
    <row r="167" spans="2:11" s="135" customFormat="1" ht="21" hidden="1" customHeight="1">
      <c r="B167" s="149"/>
      <c r="C167" s="311" t="s">
        <v>226</v>
      </c>
      <c r="D167" s="314" t="s">
        <v>227</v>
      </c>
      <c r="E167" s="312">
        <v>146</v>
      </c>
      <c r="F167" s="312">
        <v>143</v>
      </c>
      <c r="G167" s="312">
        <v>4500</v>
      </c>
      <c r="H167" s="312">
        <v>140</v>
      </c>
      <c r="I167" s="525"/>
      <c r="J167" s="312">
        <v>3727</v>
      </c>
      <c r="K167" s="528"/>
    </row>
    <row r="168" spans="2:11" s="135" customFormat="1" ht="15" hidden="1" customHeight="1">
      <c r="B168" s="235"/>
      <c r="C168" s="536" t="s">
        <v>209</v>
      </c>
      <c r="D168" s="537"/>
      <c r="E168" s="276">
        <f>SUM(E169:E174)</f>
        <v>701</v>
      </c>
      <c r="F168" s="276">
        <f>SUM(F169:F174)</f>
        <v>701</v>
      </c>
      <c r="G168" s="276">
        <f>SUM(G169:G174)</f>
        <v>26130</v>
      </c>
      <c r="H168" s="276">
        <f>SUM(H169:H174)</f>
        <v>581</v>
      </c>
      <c r="I168" s="276">
        <v>147974</v>
      </c>
      <c r="J168" s="276">
        <f>SUM(J169:J174)</f>
        <v>22598</v>
      </c>
      <c r="K168" s="278">
        <v>91.5</v>
      </c>
    </row>
    <row r="169" spans="2:11" s="135" customFormat="1" ht="15" hidden="1" customHeight="1">
      <c r="B169" s="149"/>
      <c r="C169" s="315" t="s">
        <v>210</v>
      </c>
      <c r="D169" s="522" t="s">
        <v>228</v>
      </c>
      <c r="E169" s="309">
        <v>228</v>
      </c>
      <c r="F169" s="309">
        <v>228</v>
      </c>
      <c r="G169" s="309">
        <v>6340</v>
      </c>
      <c r="H169" s="309">
        <v>220</v>
      </c>
      <c r="I169" s="525"/>
      <c r="J169" s="309">
        <v>7889</v>
      </c>
      <c r="K169" s="528"/>
    </row>
    <row r="170" spans="2:11" s="135" customFormat="1" ht="15" hidden="1" customHeight="1">
      <c r="B170" s="149"/>
      <c r="C170" s="316" t="s">
        <v>211</v>
      </c>
      <c r="D170" s="531"/>
      <c r="E170" s="310">
        <v>154</v>
      </c>
      <c r="F170" s="310">
        <v>154</v>
      </c>
      <c r="G170" s="310">
        <v>3390</v>
      </c>
      <c r="H170" s="310">
        <v>115</v>
      </c>
      <c r="I170" s="525"/>
      <c r="J170" s="310">
        <v>4308</v>
      </c>
      <c r="K170" s="528"/>
    </row>
    <row r="171" spans="2:11" s="135" customFormat="1" ht="15" hidden="1" customHeight="1">
      <c r="B171" s="149"/>
      <c r="C171" s="316" t="s">
        <v>212</v>
      </c>
      <c r="D171" s="531"/>
      <c r="E171" s="310">
        <v>26</v>
      </c>
      <c r="F171" s="310">
        <v>26</v>
      </c>
      <c r="G171" s="310">
        <v>3020</v>
      </c>
      <c r="H171" s="310">
        <v>23</v>
      </c>
      <c r="I171" s="525"/>
      <c r="J171" s="310">
        <v>1121</v>
      </c>
      <c r="K171" s="528"/>
    </row>
    <row r="172" spans="2:11" s="135" customFormat="1" ht="15" hidden="1" customHeight="1">
      <c r="B172" s="149"/>
      <c r="C172" s="316" t="s">
        <v>213</v>
      </c>
      <c r="D172" s="531"/>
      <c r="E172" s="312">
        <v>89</v>
      </c>
      <c r="F172" s="312">
        <v>89</v>
      </c>
      <c r="G172" s="312">
        <v>4540</v>
      </c>
      <c r="H172" s="312">
        <v>75</v>
      </c>
      <c r="I172" s="525"/>
      <c r="J172" s="312">
        <v>4287</v>
      </c>
      <c r="K172" s="528"/>
    </row>
    <row r="173" spans="2:11" s="162" customFormat="1" ht="15" hidden="1" customHeight="1">
      <c r="B173" s="288"/>
      <c r="C173" s="316" t="s">
        <v>214</v>
      </c>
      <c r="D173" s="531"/>
      <c r="E173" s="295">
        <v>67</v>
      </c>
      <c r="F173" s="295">
        <v>67</v>
      </c>
      <c r="G173" s="295">
        <v>2530</v>
      </c>
      <c r="H173" s="295">
        <v>52</v>
      </c>
      <c r="I173" s="525"/>
      <c r="J173" s="295">
        <v>2027</v>
      </c>
      <c r="K173" s="528"/>
    </row>
    <row r="174" spans="2:11" s="135" customFormat="1" ht="15" hidden="1" customHeight="1">
      <c r="B174" s="282"/>
      <c r="C174" s="315" t="s">
        <v>215</v>
      </c>
      <c r="D174" s="531"/>
      <c r="E174" s="289">
        <v>137</v>
      </c>
      <c r="F174" s="289">
        <v>137</v>
      </c>
      <c r="G174" s="289">
        <v>6310</v>
      </c>
      <c r="H174" s="289">
        <v>96</v>
      </c>
      <c r="I174" s="526"/>
      <c r="J174" s="317">
        <v>2966</v>
      </c>
      <c r="K174" s="529"/>
    </row>
    <row r="175" spans="2:11" s="135" customFormat="1" ht="15" hidden="1" customHeight="1">
      <c r="B175" s="235"/>
      <c r="C175" s="538" t="s">
        <v>216</v>
      </c>
      <c r="D175" s="539"/>
      <c r="E175" s="252">
        <f>SUM(E176:E182)</f>
        <v>593</v>
      </c>
      <c r="F175" s="247">
        <f>SUM(F176:F182)</f>
        <v>593</v>
      </c>
      <c r="G175" s="247">
        <f>SUM(G176:G182)</f>
        <v>14340</v>
      </c>
      <c r="H175" s="247">
        <f>SUM(H176:H182)</f>
        <v>387</v>
      </c>
      <c r="I175" s="252">
        <v>112212</v>
      </c>
      <c r="J175" s="252">
        <f>SUM(J176:J182)</f>
        <v>11058</v>
      </c>
      <c r="K175" s="290">
        <v>83.3</v>
      </c>
    </row>
    <row r="176" spans="2:11" s="135" customFormat="1" ht="15" hidden="1" customHeight="1">
      <c r="B176" s="282"/>
      <c r="C176" s="305" t="s">
        <v>217</v>
      </c>
      <c r="D176" s="522" t="s">
        <v>228</v>
      </c>
      <c r="E176" s="292">
        <v>180</v>
      </c>
      <c r="F176" s="318">
        <v>180</v>
      </c>
      <c r="G176" s="318">
        <v>5210</v>
      </c>
      <c r="H176" s="318">
        <v>104</v>
      </c>
      <c r="I176" s="524"/>
      <c r="J176" s="293">
        <v>3837</v>
      </c>
      <c r="K176" s="527"/>
    </row>
    <row r="177" spans="2:11" s="135" customFormat="1" ht="15" hidden="1" customHeight="1">
      <c r="B177" s="282"/>
      <c r="C177" s="306" t="s">
        <v>218</v>
      </c>
      <c r="D177" s="522"/>
      <c r="E177" s="295">
        <v>99</v>
      </c>
      <c r="F177" s="295">
        <v>99</v>
      </c>
      <c r="G177" s="295">
        <v>1200</v>
      </c>
      <c r="H177" s="295">
        <v>82</v>
      </c>
      <c r="I177" s="525"/>
      <c r="J177" s="295">
        <v>1501</v>
      </c>
      <c r="K177" s="528"/>
    </row>
    <row r="178" spans="2:11" s="135" customFormat="1" ht="15" hidden="1" customHeight="1">
      <c r="B178" s="282"/>
      <c r="C178" s="306" t="s">
        <v>219</v>
      </c>
      <c r="D178" s="522"/>
      <c r="E178" s="295">
        <v>47</v>
      </c>
      <c r="F178" s="295">
        <v>47</v>
      </c>
      <c r="G178" s="295">
        <v>770</v>
      </c>
      <c r="H178" s="295">
        <v>19</v>
      </c>
      <c r="I178" s="525"/>
      <c r="J178" s="295">
        <v>488</v>
      </c>
      <c r="K178" s="528"/>
    </row>
    <row r="179" spans="2:11" s="135" customFormat="1" ht="15" hidden="1" customHeight="1">
      <c r="B179" s="282"/>
      <c r="C179" s="306" t="s">
        <v>220</v>
      </c>
      <c r="D179" s="522"/>
      <c r="E179" s="295">
        <v>62</v>
      </c>
      <c r="F179" s="295">
        <v>62</v>
      </c>
      <c r="G179" s="295">
        <v>1460</v>
      </c>
      <c r="H179" s="295">
        <v>54</v>
      </c>
      <c r="I179" s="525"/>
      <c r="J179" s="295">
        <v>1319</v>
      </c>
      <c r="K179" s="528"/>
    </row>
    <row r="180" spans="2:11" s="135" customFormat="1" ht="15" hidden="1" customHeight="1">
      <c r="B180" s="282"/>
      <c r="C180" s="306" t="s">
        <v>221</v>
      </c>
      <c r="D180" s="522"/>
      <c r="E180" s="295">
        <v>9</v>
      </c>
      <c r="F180" s="295">
        <v>9</v>
      </c>
      <c r="G180" s="295">
        <v>50</v>
      </c>
      <c r="H180" s="295">
        <v>2</v>
      </c>
      <c r="I180" s="525"/>
      <c r="J180" s="295">
        <v>40</v>
      </c>
      <c r="K180" s="528"/>
    </row>
    <row r="181" spans="2:11" ht="15" hidden="1" customHeight="1">
      <c r="B181" s="282"/>
      <c r="C181" s="306" t="s">
        <v>222</v>
      </c>
      <c r="D181" s="522"/>
      <c r="E181" s="295">
        <v>126</v>
      </c>
      <c r="F181" s="295">
        <v>126</v>
      </c>
      <c r="G181" s="295">
        <v>3890</v>
      </c>
      <c r="H181" s="295">
        <v>77</v>
      </c>
      <c r="I181" s="525"/>
      <c r="J181" s="295">
        <v>2602</v>
      </c>
      <c r="K181" s="528"/>
    </row>
    <row r="182" spans="2:11" ht="15" hidden="1" customHeight="1">
      <c r="B182" s="296"/>
      <c r="C182" s="307" t="s">
        <v>223</v>
      </c>
      <c r="D182" s="523"/>
      <c r="E182" s="298">
        <v>70</v>
      </c>
      <c r="F182" s="298">
        <v>70</v>
      </c>
      <c r="G182" s="298">
        <v>1760</v>
      </c>
      <c r="H182" s="298">
        <v>49</v>
      </c>
      <c r="I182" s="526"/>
      <c r="J182" s="298">
        <v>1271</v>
      </c>
      <c r="K182" s="529"/>
    </row>
    <row r="183" spans="2:11" s="135" customFormat="1" ht="15" customHeight="1">
      <c r="B183" s="533" t="s">
        <v>173</v>
      </c>
      <c r="C183" s="534"/>
      <c r="D183" s="535"/>
      <c r="E183" s="207">
        <f t="shared" ref="E183:J183" si="6">E184+E191+E195+E202</f>
        <v>3403</v>
      </c>
      <c r="F183" s="207">
        <f t="shared" si="6"/>
        <v>3403</v>
      </c>
      <c r="G183" s="207">
        <f t="shared" si="6"/>
        <v>96981</v>
      </c>
      <c r="H183" s="207">
        <f t="shared" si="6"/>
        <v>2713</v>
      </c>
      <c r="I183" s="207">
        <f t="shared" si="6"/>
        <v>659566</v>
      </c>
      <c r="J183" s="207">
        <f t="shared" si="6"/>
        <v>85286</v>
      </c>
      <c r="K183" s="308">
        <v>91.5</v>
      </c>
    </row>
    <row r="184" spans="2:11" s="135" customFormat="1" ht="15" hidden="1" customHeight="1">
      <c r="B184" s="235"/>
      <c r="C184" s="520" t="s">
        <v>196</v>
      </c>
      <c r="D184" s="521"/>
      <c r="E184" s="319">
        <f>SUM(E185:E190)</f>
        <v>930</v>
      </c>
      <c r="F184" s="319">
        <f>SUM(F185:F190)</f>
        <v>930</v>
      </c>
      <c r="G184" s="319">
        <f>SUM(G185:G190)</f>
        <v>23240</v>
      </c>
      <c r="H184" s="319">
        <f>SUM(H185:H190)</f>
        <v>875</v>
      </c>
      <c r="I184" s="319">
        <v>183599</v>
      </c>
      <c r="J184" s="319">
        <f>SUM(J185:J190)</f>
        <v>22488</v>
      </c>
      <c r="K184" s="320">
        <v>99.9</v>
      </c>
    </row>
    <row r="185" spans="2:11" s="135" customFormat="1" ht="15" hidden="1" customHeight="1">
      <c r="B185" s="282"/>
      <c r="C185" s="305" t="s">
        <v>197</v>
      </c>
      <c r="D185" s="522" t="s">
        <v>224</v>
      </c>
      <c r="E185" s="309">
        <v>613</v>
      </c>
      <c r="F185" s="309">
        <v>613</v>
      </c>
      <c r="G185" s="309">
        <v>14710</v>
      </c>
      <c r="H185" s="309">
        <v>602</v>
      </c>
      <c r="I185" s="524"/>
      <c r="J185" s="309">
        <v>15345</v>
      </c>
      <c r="K185" s="524"/>
    </row>
    <row r="186" spans="2:11" s="135" customFormat="1" ht="15" hidden="1" customHeight="1">
      <c r="B186" s="282"/>
      <c r="C186" s="306" t="s">
        <v>199</v>
      </c>
      <c r="D186" s="531"/>
      <c r="E186" s="310">
        <v>79</v>
      </c>
      <c r="F186" s="310">
        <v>79</v>
      </c>
      <c r="G186" s="310">
        <v>3080</v>
      </c>
      <c r="H186" s="310">
        <v>71</v>
      </c>
      <c r="I186" s="525"/>
      <c r="J186" s="310">
        <v>2268</v>
      </c>
      <c r="K186" s="525"/>
    </row>
    <row r="187" spans="2:11" s="135" customFormat="1" ht="15" hidden="1" customHeight="1">
      <c r="B187" s="282"/>
      <c r="C187" s="306" t="s">
        <v>200</v>
      </c>
      <c r="D187" s="531"/>
      <c r="E187" s="310">
        <v>107</v>
      </c>
      <c r="F187" s="310">
        <v>107</v>
      </c>
      <c r="G187" s="310">
        <v>2170</v>
      </c>
      <c r="H187" s="310">
        <v>72</v>
      </c>
      <c r="I187" s="525"/>
      <c r="J187" s="310">
        <v>1606</v>
      </c>
      <c r="K187" s="525"/>
    </row>
    <row r="188" spans="2:11" s="135" customFormat="1" ht="15" hidden="1" customHeight="1">
      <c r="B188" s="282"/>
      <c r="C188" s="306" t="s">
        <v>201</v>
      </c>
      <c r="D188" s="531"/>
      <c r="E188" s="310">
        <v>53</v>
      </c>
      <c r="F188" s="310">
        <v>53</v>
      </c>
      <c r="G188" s="310">
        <v>1670</v>
      </c>
      <c r="H188" s="310">
        <v>53</v>
      </c>
      <c r="I188" s="525"/>
      <c r="J188" s="310">
        <v>1225</v>
      </c>
      <c r="K188" s="525"/>
    </row>
    <row r="189" spans="2:11" s="135" customFormat="1" ht="15" hidden="1" customHeight="1">
      <c r="B189" s="282"/>
      <c r="C189" s="306" t="s">
        <v>202</v>
      </c>
      <c r="D189" s="531"/>
      <c r="E189" s="310">
        <v>69</v>
      </c>
      <c r="F189" s="310">
        <v>69</v>
      </c>
      <c r="G189" s="310">
        <v>1500</v>
      </c>
      <c r="H189" s="310">
        <v>68</v>
      </c>
      <c r="I189" s="525"/>
      <c r="J189" s="310">
        <v>2026</v>
      </c>
      <c r="K189" s="525"/>
    </row>
    <row r="190" spans="2:11" s="135" customFormat="1" ht="15" hidden="1" customHeight="1">
      <c r="B190" s="282"/>
      <c r="C190" s="306" t="s">
        <v>203</v>
      </c>
      <c r="D190" s="532"/>
      <c r="E190" s="312">
        <v>9</v>
      </c>
      <c r="F190" s="312">
        <v>9</v>
      </c>
      <c r="G190" s="312">
        <v>110</v>
      </c>
      <c r="H190" s="312">
        <v>9</v>
      </c>
      <c r="I190" s="526"/>
      <c r="J190" s="312">
        <v>18</v>
      </c>
      <c r="K190" s="526"/>
    </row>
    <row r="191" spans="2:11" s="162" customFormat="1" ht="15" hidden="1" customHeight="1">
      <c r="B191" s="235"/>
      <c r="C191" s="520" t="s">
        <v>204</v>
      </c>
      <c r="D191" s="521"/>
      <c r="E191" s="319">
        <f>SUM(E192:E194)</f>
        <v>1209</v>
      </c>
      <c r="F191" s="319">
        <f>SUM(F192:F194)</f>
        <v>1209</v>
      </c>
      <c r="G191" s="319">
        <f>SUM(G192:G194)</f>
        <v>33911</v>
      </c>
      <c r="H191" s="319">
        <f>SUM(H192:H194)</f>
        <v>808</v>
      </c>
      <c r="I191" s="319">
        <v>211330</v>
      </c>
      <c r="J191" s="319">
        <f>SUM(J192:J194)</f>
        <v>27450</v>
      </c>
      <c r="K191" s="320">
        <v>84.2</v>
      </c>
    </row>
    <row r="192" spans="2:11" s="135" customFormat="1" ht="15" hidden="1" customHeight="1">
      <c r="B192" s="149"/>
      <c r="C192" s="313" t="s">
        <v>205</v>
      </c>
      <c r="D192" s="522" t="s">
        <v>228</v>
      </c>
      <c r="E192" s="292">
        <v>851</v>
      </c>
      <c r="F192" s="292">
        <v>851</v>
      </c>
      <c r="G192" s="292">
        <v>23000</v>
      </c>
      <c r="H192" s="292">
        <v>542</v>
      </c>
      <c r="I192" s="524"/>
      <c r="J192" s="292">
        <v>17845</v>
      </c>
      <c r="K192" s="527"/>
    </row>
    <row r="193" spans="2:11" s="135" customFormat="1" ht="15" hidden="1" customHeight="1">
      <c r="B193" s="149"/>
      <c r="C193" s="313" t="s">
        <v>207</v>
      </c>
      <c r="D193" s="530"/>
      <c r="E193" s="310">
        <v>215</v>
      </c>
      <c r="F193" s="310">
        <v>215</v>
      </c>
      <c r="G193" s="310">
        <v>7210</v>
      </c>
      <c r="H193" s="310">
        <v>126</v>
      </c>
      <c r="I193" s="525"/>
      <c r="J193" s="310">
        <v>5904</v>
      </c>
      <c r="K193" s="528"/>
    </row>
    <row r="194" spans="2:11" s="135" customFormat="1" ht="21" hidden="1">
      <c r="B194" s="149"/>
      <c r="C194" s="307" t="s">
        <v>226</v>
      </c>
      <c r="D194" s="321" t="s">
        <v>227</v>
      </c>
      <c r="E194" s="322">
        <v>143</v>
      </c>
      <c r="F194" s="322">
        <v>143</v>
      </c>
      <c r="G194" s="322">
        <v>3701</v>
      </c>
      <c r="H194" s="322">
        <v>140</v>
      </c>
      <c r="I194" s="526"/>
      <c r="J194" s="322">
        <v>3701</v>
      </c>
      <c r="K194" s="529"/>
    </row>
    <row r="195" spans="2:11" s="135" customFormat="1" ht="15" hidden="1" customHeight="1">
      <c r="B195" s="235"/>
      <c r="C195" s="520" t="s">
        <v>209</v>
      </c>
      <c r="D195" s="521"/>
      <c r="E195" s="280">
        <f>SUM(E196:E201)</f>
        <v>702</v>
      </c>
      <c r="F195" s="280">
        <f>SUM(F196:F201)</f>
        <v>702</v>
      </c>
      <c r="G195" s="280">
        <f>SUM(G196:G201)</f>
        <v>26130</v>
      </c>
      <c r="H195" s="280">
        <f>SUM(H196:H201)</f>
        <v>634</v>
      </c>
      <c r="I195" s="280">
        <v>149912</v>
      </c>
      <c r="J195" s="280">
        <f>SUM(J196:J201)</f>
        <v>24067</v>
      </c>
      <c r="K195" s="281">
        <v>96.9</v>
      </c>
    </row>
    <row r="196" spans="2:11" s="135" customFormat="1" ht="15" hidden="1" customHeight="1">
      <c r="B196" s="149"/>
      <c r="C196" s="315" t="s">
        <v>210</v>
      </c>
      <c r="D196" s="522" t="s">
        <v>228</v>
      </c>
      <c r="E196" s="292">
        <v>228</v>
      </c>
      <c r="F196" s="292">
        <v>228</v>
      </c>
      <c r="G196" s="292">
        <v>6340</v>
      </c>
      <c r="H196" s="292">
        <v>221</v>
      </c>
      <c r="I196" s="524"/>
      <c r="J196" s="292">
        <v>8359</v>
      </c>
      <c r="K196" s="527"/>
    </row>
    <row r="197" spans="2:11" s="135" customFormat="1" ht="15" hidden="1" customHeight="1">
      <c r="B197" s="149"/>
      <c r="C197" s="316" t="s">
        <v>211</v>
      </c>
      <c r="D197" s="531"/>
      <c r="E197" s="310">
        <v>154</v>
      </c>
      <c r="F197" s="310">
        <v>154</v>
      </c>
      <c r="G197" s="310">
        <v>3390</v>
      </c>
      <c r="H197" s="310">
        <v>115</v>
      </c>
      <c r="I197" s="525"/>
      <c r="J197" s="310">
        <v>3947</v>
      </c>
      <c r="K197" s="528"/>
    </row>
    <row r="198" spans="2:11" s="135" customFormat="1" ht="15" hidden="1" customHeight="1">
      <c r="B198" s="149"/>
      <c r="C198" s="316" t="s">
        <v>212</v>
      </c>
      <c r="D198" s="531"/>
      <c r="E198" s="310">
        <v>26</v>
      </c>
      <c r="F198" s="310">
        <v>26</v>
      </c>
      <c r="G198" s="310">
        <v>3020</v>
      </c>
      <c r="H198" s="310">
        <v>23</v>
      </c>
      <c r="I198" s="525"/>
      <c r="J198" s="310">
        <v>1196</v>
      </c>
      <c r="K198" s="528"/>
    </row>
    <row r="199" spans="2:11" s="135" customFormat="1" ht="15" hidden="1" customHeight="1">
      <c r="B199" s="149"/>
      <c r="C199" s="316" t="s">
        <v>213</v>
      </c>
      <c r="D199" s="531"/>
      <c r="E199" s="312">
        <v>89</v>
      </c>
      <c r="F199" s="312">
        <v>89</v>
      </c>
      <c r="G199" s="312">
        <v>4540</v>
      </c>
      <c r="H199" s="312">
        <v>75</v>
      </c>
      <c r="I199" s="525"/>
      <c r="J199" s="312">
        <v>4306</v>
      </c>
      <c r="K199" s="528"/>
    </row>
    <row r="200" spans="2:11" s="162" customFormat="1" ht="15" hidden="1" customHeight="1">
      <c r="B200" s="288"/>
      <c r="C200" s="316" t="s">
        <v>214</v>
      </c>
      <c r="D200" s="531"/>
      <c r="E200" s="295">
        <v>67</v>
      </c>
      <c r="F200" s="295">
        <v>67</v>
      </c>
      <c r="G200" s="295">
        <v>2530</v>
      </c>
      <c r="H200" s="295">
        <v>66</v>
      </c>
      <c r="I200" s="525"/>
      <c r="J200" s="295">
        <v>2445</v>
      </c>
      <c r="K200" s="528"/>
    </row>
    <row r="201" spans="2:11" s="135" customFormat="1" ht="15" hidden="1" customHeight="1">
      <c r="B201" s="282"/>
      <c r="C201" s="323" t="s">
        <v>215</v>
      </c>
      <c r="D201" s="532"/>
      <c r="E201" s="317">
        <v>138</v>
      </c>
      <c r="F201" s="317">
        <v>138</v>
      </c>
      <c r="G201" s="317">
        <v>6310</v>
      </c>
      <c r="H201" s="317">
        <v>134</v>
      </c>
      <c r="I201" s="526"/>
      <c r="J201" s="317">
        <v>3814</v>
      </c>
      <c r="K201" s="529"/>
    </row>
    <row r="202" spans="2:11" s="135" customFormat="1" ht="15" hidden="1" customHeight="1">
      <c r="B202" s="235"/>
      <c r="C202" s="520" t="s">
        <v>216</v>
      </c>
      <c r="D202" s="521"/>
      <c r="E202" s="252">
        <f>SUM(E203:E209)</f>
        <v>562</v>
      </c>
      <c r="F202" s="252">
        <f>SUM(F203:F209)</f>
        <v>562</v>
      </c>
      <c r="G202" s="252">
        <f>SUM(G203:G209)</f>
        <v>13700</v>
      </c>
      <c r="H202" s="252">
        <f>SUM(H203:H209)</f>
        <v>396</v>
      </c>
      <c r="I202" s="252">
        <v>114725</v>
      </c>
      <c r="J202" s="252">
        <f>SUM(J203:J209)</f>
        <v>11281</v>
      </c>
      <c r="K202" s="290">
        <v>85.3</v>
      </c>
    </row>
    <row r="203" spans="2:11" s="135" customFormat="1" ht="15" hidden="1" customHeight="1">
      <c r="B203" s="282"/>
      <c r="C203" s="305" t="s">
        <v>217</v>
      </c>
      <c r="D203" s="522" t="s">
        <v>228</v>
      </c>
      <c r="E203" s="292">
        <v>180</v>
      </c>
      <c r="F203" s="293">
        <v>180</v>
      </c>
      <c r="G203" s="293">
        <v>5210</v>
      </c>
      <c r="H203" s="293">
        <v>106</v>
      </c>
      <c r="I203" s="524"/>
      <c r="J203" s="293">
        <v>3838</v>
      </c>
      <c r="K203" s="527"/>
    </row>
    <row r="204" spans="2:11" s="135" customFormat="1" ht="15" hidden="1" customHeight="1">
      <c r="B204" s="282"/>
      <c r="C204" s="306" t="s">
        <v>218</v>
      </c>
      <c r="D204" s="522"/>
      <c r="E204" s="295">
        <v>99</v>
      </c>
      <c r="F204" s="295">
        <v>99</v>
      </c>
      <c r="G204" s="295">
        <v>1200</v>
      </c>
      <c r="H204" s="295">
        <v>82</v>
      </c>
      <c r="I204" s="525"/>
      <c r="J204" s="295">
        <v>1525</v>
      </c>
      <c r="K204" s="528"/>
    </row>
    <row r="205" spans="2:11" s="135" customFormat="1" ht="15" hidden="1" customHeight="1">
      <c r="B205" s="282"/>
      <c r="C205" s="306" t="s">
        <v>219</v>
      </c>
      <c r="D205" s="522"/>
      <c r="E205" s="295">
        <v>47</v>
      </c>
      <c r="F205" s="295">
        <v>47</v>
      </c>
      <c r="G205" s="295">
        <v>770</v>
      </c>
      <c r="H205" s="295">
        <v>19</v>
      </c>
      <c r="I205" s="525"/>
      <c r="J205" s="295">
        <v>2690</v>
      </c>
      <c r="K205" s="528"/>
    </row>
    <row r="206" spans="2:11" s="135" customFormat="1" ht="15" hidden="1" customHeight="1">
      <c r="B206" s="282"/>
      <c r="C206" s="306" t="s">
        <v>220</v>
      </c>
      <c r="D206" s="522"/>
      <c r="E206" s="295">
        <v>62</v>
      </c>
      <c r="F206" s="295">
        <v>62</v>
      </c>
      <c r="G206" s="295">
        <v>1460</v>
      </c>
      <c r="H206" s="295">
        <v>56</v>
      </c>
      <c r="I206" s="525"/>
      <c r="J206" s="295">
        <v>1400</v>
      </c>
      <c r="K206" s="528"/>
    </row>
    <row r="207" spans="2:11" s="135" customFormat="1" ht="15" hidden="1" customHeight="1">
      <c r="B207" s="282"/>
      <c r="C207" s="306" t="s">
        <v>221</v>
      </c>
      <c r="D207" s="522"/>
      <c r="E207" s="295">
        <v>9</v>
      </c>
      <c r="F207" s="295">
        <v>9</v>
      </c>
      <c r="G207" s="295">
        <v>50</v>
      </c>
      <c r="H207" s="295">
        <v>2</v>
      </c>
      <c r="I207" s="525"/>
      <c r="J207" s="295">
        <v>451</v>
      </c>
      <c r="K207" s="528"/>
    </row>
    <row r="208" spans="2:11" ht="15" hidden="1" customHeight="1">
      <c r="B208" s="282"/>
      <c r="C208" s="306" t="s">
        <v>222</v>
      </c>
      <c r="D208" s="522"/>
      <c r="E208" s="295">
        <v>127</v>
      </c>
      <c r="F208" s="295">
        <v>127</v>
      </c>
      <c r="G208" s="295">
        <v>3890</v>
      </c>
      <c r="H208" s="295">
        <v>77</v>
      </c>
      <c r="I208" s="525"/>
      <c r="J208" s="295">
        <v>1337</v>
      </c>
      <c r="K208" s="528"/>
    </row>
    <row r="209" spans="2:11" ht="15" hidden="1" customHeight="1">
      <c r="B209" s="296"/>
      <c r="C209" s="307" t="s">
        <v>223</v>
      </c>
      <c r="D209" s="523"/>
      <c r="E209" s="298">
        <v>38</v>
      </c>
      <c r="F209" s="298">
        <v>38</v>
      </c>
      <c r="G209" s="298">
        <v>1120</v>
      </c>
      <c r="H209" s="298">
        <v>54</v>
      </c>
      <c r="I209" s="526"/>
      <c r="J209" s="298">
        <v>40</v>
      </c>
      <c r="K209" s="529"/>
    </row>
    <row r="210" spans="2:11" s="135" customFormat="1" ht="15" customHeight="1">
      <c r="B210" s="533" t="s">
        <v>174</v>
      </c>
      <c r="C210" s="534"/>
      <c r="D210" s="535"/>
      <c r="E210" s="207">
        <f t="shared" ref="E210:J210" si="7">E211+E218+E222+E229</f>
        <v>3413</v>
      </c>
      <c r="F210" s="207">
        <f t="shared" si="7"/>
        <v>3410</v>
      </c>
      <c r="G210" s="207">
        <f t="shared" si="7"/>
        <v>96980</v>
      </c>
      <c r="H210" s="207">
        <f t="shared" si="7"/>
        <v>2761</v>
      </c>
      <c r="I210" s="207">
        <f t="shared" si="7"/>
        <v>670995</v>
      </c>
      <c r="J210" s="207">
        <f t="shared" si="7"/>
        <v>87155</v>
      </c>
      <c r="K210" s="308">
        <v>92.6</v>
      </c>
    </row>
    <row r="211" spans="2:11" s="135" customFormat="1" ht="15" hidden="1" customHeight="1">
      <c r="B211" s="235"/>
      <c r="C211" s="520" t="s">
        <v>196</v>
      </c>
      <c r="D211" s="521"/>
      <c r="E211" s="319">
        <f>SUM(E212:E217)</f>
        <v>930</v>
      </c>
      <c r="F211" s="319">
        <f>SUM(F212:F217)</f>
        <v>930</v>
      </c>
      <c r="G211" s="319">
        <f>SUM(G212:G217)</f>
        <v>23240</v>
      </c>
      <c r="H211" s="319">
        <f>SUM(H212:H217)</f>
        <v>875</v>
      </c>
      <c r="I211" s="319">
        <v>183793</v>
      </c>
      <c r="J211" s="319">
        <f>SUM(J212:J217)</f>
        <v>22459</v>
      </c>
      <c r="K211" s="320">
        <v>99.9</v>
      </c>
    </row>
    <row r="212" spans="2:11" s="135" customFormat="1" ht="15" hidden="1" customHeight="1">
      <c r="B212" s="282"/>
      <c r="C212" s="305" t="s">
        <v>197</v>
      </c>
      <c r="D212" s="522" t="s">
        <v>224</v>
      </c>
      <c r="E212" s="309">
        <v>613</v>
      </c>
      <c r="F212" s="309">
        <v>613</v>
      </c>
      <c r="G212" s="309">
        <v>14710</v>
      </c>
      <c r="H212" s="309">
        <v>602</v>
      </c>
      <c r="I212" s="524"/>
      <c r="J212" s="309">
        <v>15354</v>
      </c>
      <c r="K212" s="524"/>
    </row>
    <row r="213" spans="2:11" s="135" customFormat="1" ht="15" hidden="1" customHeight="1">
      <c r="B213" s="282"/>
      <c r="C213" s="306" t="s">
        <v>199</v>
      </c>
      <c r="D213" s="531"/>
      <c r="E213" s="310">
        <v>79</v>
      </c>
      <c r="F213" s="310">
        <v>79</v>
      </c>
      <c r="G213" s="310">
        <v>3080</v>
      </c>
      <c r="H213" s="310">
        <v>71</v>
      </c>
      <c r="I213" s="525"/>
      <c r="J213" s="310">
        <v>2277</v>
      </c>
      <c r="K213" s="525"/>
    </row>
    <row r="214" spans="2:11" s="135" customFormat="1" ht="15" hidden="1" customHeight="1">
      <c r="B214" s="282"/>
      <c r="C214" s="306" t="s">
        <v>200</v>
      </c>
      <c r="D214" s="531"/>
      <c r="E214" s="310">
        <v>107</v>
      </c>
      <c r="F214" s="310">
        <v>107</v>
      </c>
      <c r="G214" s="310">
        <v>2170</v>
      </c>
      <c r="H214" s="310">
        <v>72</v>
      </c>
      <c r="I214" s="525"/>
      <c r="J214" s="310">
        <v>1607</v>
      </c>
      <c r="K214" s="525"/>
    </row>
    <row r="215" spans="2:11" s="135" customFormat="1" ht="15" hidden="1" customHeight="1">
      <c r="B215" s="282"/>
      <c r="C215" s="306" t="s">
        <v>201</v>
      </c>
      <c r="D215" s="531"/>
      <c r="E215" s="310">
        <v>53</v>
      </c>
      <c r="F215" s="310">
        <v>53</v>
      </c>
      <c r="G215" s="310">
        <v>1670</v>
      </c>
      <c r="H215" s="310">
        <v>53</v>
      </c>
      <c r="I215" s="525"/>
      <c r="J215" s="310">
        <v>1199</v>
      </c>
      <c r="K215" s="525"/>
    </row>
    <row r="216" spans="2:11" s="135" customFormat="1" ht="15" hidden="1" customHeight="1">
      <c r="B216" s="282"/>
      <c r="C216" s="306" t="s">
        <v>202</v>
      </c>
      <c r="D216" s="531"/>
      <c r="E216" s="310">
        <v>69</v>
      </c>
      <c r="F216" s="310">
        <v>69</v>
      </c>
      <c r="G216" s="310">
        <v>1500</v>
      </c>
      <c r="H216" s="310">
        <v>68</v>
      </c>
      <c r="I216" s="525"/>
      <c r="J216" s="310">
        <v>2004</v>
      </c>
      <c r="K216" s="525"/>
    </row>
    <row r="217" spans="2:11" s="135" customFormat="1" ht="15" hidden="1" customHeight="1">
      <c r="B217" s="282"/>
      <c r="C217" s="306" t="s">
        <v>203</v>
      </c>
      <c r="D217" s="532"/>
      <c r="E217" s="312">
        <v>9</v>
      </c>
      <c r="F217" s="312">
        <v>9</v>
      </c>
      <c r="G217" s="312">
        <v>110</v>
      </c>
      <c r="H217" s="312">
        <v>9</v>
      </c>
      <c r="I217" s="526"/>
      <c r="J217" s="312">
        <v>18</v>
      </c>
      <c r="K217" s="526"/>
    </row>
    <row r="218" spans="2:11" s="162" customFormat="1" ht="15" hidden="1" customHeight="1">
      <c r="B218" s="235"/>
      <c r="C218" s="520" t="s">
        <v>204</v>
      </c>
      <c r="D218" s="521"/>
      <c r="E218" s="319">
        <f>SUM(E219:E221)</f>
        <v>1219</v>
      </c>
      <c r="F218" s="319">
        <f>SUM(F219:F221)</f>
        <v>1216</v>
      </c>
      <c r="G218" s="319">
        <f>SUM(G219:G221)</f>
        <v>33910</v>
      </c>
      <c r="H218" s="319">
        <f>SUM(H219:H221)</f>
        <v>841</v>
      </c>
      <c r="I218" s="319">
        <v>217588</v>
      </c>
      <c r="J218" s="319">
        <f>SUM(J219:J221)</f>
        <v>28410</v>
      </c>
      <c r="K218" s="320">
        <v>85.2</v>
      </c>
    </row>
    <row r="219" spans="2:11" s="135" customFormat="1" ht="15" hidden="1" customHeight="1">
      <c r="B219" s="149"/>
      <c r="C219" s="313" t="s">
        <v>205</v>
      </c>
      <c r="D219" s="522" t="s">
        <v>228</v>
      </c>
      <c r="E219" s="292">
        <v>851</v>
      </c>
      <c r="F219" s="292">
        <v>851</v>
      </c>
      <c r="G219" s="292">
        <v>23000</v>
      </c>
      <c r="H219" s="292">
        <v>567</v>
      </c>
      <c r="I219" s="524"/>
      <c r="J219" s="292">
        <v>18534</v>
      </c>
      <c r="K219" s="527"/>
    </row>
    <row r="220" spans="2:11" s="135" customFormat="1" ht="15" hidden="1" customHeight="1">
      <c r="B220" s="149"/>
      <c r="C220" s="313" t="s">
        <v>207</v>
      </c>
      <c r="D220" s="530"/>
      <c r="E220" s="310">
        <v>215</v>
      </c>
      <c r="F220" s="310">
        <v>215</v>
      </c>
      <c r="G220" s="310">
        <v>7210</v>
      </c>
      <c r="H220" s="310">
        <v>127</v>
      </c>
      <c r="I220" s="525"/>
      <c r="J220" s="310">
        <v>6124</v>
      </c>
      <c r="K220" s="528"/>
    </row>
    <row r="221" spans="2:11" s="135" customFormat="1" ht="21" hidden="1">
      <c r="B221" s="149"/>
      <c r="C221" s="307" t="s">
        <v>226</v>
      </c>
      <c r="D221" s="321" t="s">
        <v>227</v>
      </c>
      <c r="E221" s="322">
        <v>153</v>
      </c>
      <c r="F221" s="322">
        <v>150</v>
      </c>
      <c r="G221" s="322">
        <v>3700</v>
      </c>
      <c r="H221" s="322">
        <v>147</v>
      </c>
      <c r="I221" s="526"/>
      <c r="J221" s="322">
        <v>3752</v>
      </c>
      <c r="K221" s="529"/>
    </row>
    <row r="222" spans="2:11" s="135" customFormat="1" ht="15" hidden="1" customHeight="1">
      <c r="B222" s="235"/>
      <c r="C222" s="520" t="s">
        <v>209</v>
      </c>
      <c r="D222" s="521"/>
      <c r="E222" s="280">
        <f>SUM(E223:E228)</f>
        <v>702</v>
      </c>
      <c r="F222" s="280">
        <f>SUM(F223:F228)</f>
        <v>702</v>
      </c>
      <c r="G222" s="280">
        <f>SUM(G223:G228)</f>
        <v>26130</v>
      </c>
      <c r="H222" s="280">
        <f>SUM(H223:H228)</f>
        <v>637</v>
      </c>
      <c r="I222" s="280">
        <v>151225</v>
      </c>
      <c r="J222" s="280">
        <f>SUM(J223:J228)</f>
        <v>24553</v>
      </c>
      <c r="K222" s="281">
        <v>97.5</v>
      </c>
    </row>
    <row r="223" spans="2:11" s="135" customFormat="1" ht="15" hidden="1" customHeight="1">
      <c r="B223" s="149"/>
      <c r="C223" s="315" t="s">
        <v>210</v>
      </c>
      <c r="D223" s="522" t="s">
        <v>228</v>
      </c>
      <c r="E223" s="292">
        <v>228</v>
      </c>
      <c r="F223" s="292">
        <v>228</v>
      </c>
      <c r="G223" s="292">
        <v>6340</v>
      </c>
      <c r="H223" s="292">
        <v>221</v>
      </c>
      <c r="I223" s="524"/>
      <c r="J223" s="292">
        <v>8480</v>
      </c>
      <c r="K223" s="527"/>
    </row>
    <row r="224" spans="2:11" s="135" customFormat="1" ht="15" hidden="1" customHeight="1">
      <c r="B224" s="149"/>
      <c r="C224" s="316" t="s">
        <v>211</v>
      </c>
      <c r="D224" s="531"/>
      <c r="E224" s="310">
        <v>154</v>
      </c>
      <c r="F224" s="310">
        <v>154</v>
      </c>
      <c r="G224" s="310">
        <v>3390</v>
      </c>
      <c r="H224" s="310">
        <v>115</v>
      </c>
      <c r="I224" s="525"/>
      <c r="J224" s="310">
        <v>4014</v>
      </c>
      <c r="K224" s="528"/>
    </row>
    <row r="225" spans="2:11" s="135" customFormat="1" ht="15" hidden="1" customHeight="1">
      <c r="B225" s="149"/>
      <c r="C225" s="316" t="s">
        <v>212</v>
      </c>
      <c r="D225" s="531"/>
      <c r="E225" s="310">
        <v>26</v>
      </c>
      <c r="F225" s="310">
        <v>26</v>
      </c>
      <c r="G225" s="310">
        <v>3020</v>
      </c>
      <c r="H225" s="310">
        <v>24</v>
      </c>
      <c r="I225" s="525"/>
      <c r="J225" s="310">
        <v>1268</v>
      </c>
      <c r="K225" s="528"/>
    </row>
    <row r="226" spans="2:11" s="135" customFormat="1" ht="15" hidden="1" customHeight="1">
      <c r="B226" s="149"/>
      <c r="C226" s="316" t="s">
        <v>213</v>
      </c>
      <c r="D226" s="531"/>
      <c r="E226" s="312">
        <v>89</v>
      </c>
      <c r="F226" s="312">
        <v>89</v>
      </c>
      <c r="G226" s="312">
        <v>4540</v>
      </c>
      <c r="H226" s="312">
        <v>75</v>
      </c>
      <c r="I226" s="525"/>
      <c r="J226" s="312">
        <v>4427</v>
      </c>
      <c r="K226" s="528"/>
    </row>
    <row r="227" spans="2:11" s="162" customFormat="1" ht="15" hidden="1" customHeight="1">
      <c r="B227" s="288"/>
      <c r="C227" s="316" t="s">
        <v>214</v>
      </c>
      <c r="D227" s="531"/>
      <c r="E227" s="295">
        <v>67</v>
      </c>
      <c r="F227" s="295">
        <v>67</v>
      </c>
      <c r="G227" s="295">
        <v>2530</v>
      </c>
      <c r="H227" s="295">
        <v>66</v>
      </c>
      <c r="I227" s="525"/>
      <c r="J227" s="295">
        <v>2448</v>
      </c>
      <c r="K227" s="528"/>
    </row>
    <row r="228" spans="2:11" s="135" customFormat="1" ht="15" hidden="1" customHeight="1">
      <c r="B228" s="282"/>
      <c r="C228" s="323" t="s">
        <v>215</v>
      </c>
      <c r="D228" s="532"/>
      <c r="E228" s="317">
        <v>138</v>
      </c>
      <c r="F228" s="317">
        <v>138</v>
      </c>
      <c r="G228" s="317">
        <v>6310</v>
      </c>
      <c r="H228" s="317">
        <v>136</v>
      </c>
      <c r="I228" s="526"/>
      <c r="J228" s="317">
        <v>3916</v>
      </c>
      <c r="K228" s="529"/>
    </row>
    <row r="229" spans="2:11" s="135" customFormat="1" ht="15" hidden="1" customHeight="1">
      <c r="B229" s="235"/>
      <c r="C229" s="520" t="s">
        <v>216</v>
      </c>
      <c r="D229" s="521"/>
      <c r="E229" s="252">
        <f>SUM(E230:E236)</f>
        <v>562</v>
      </c>
      <c r="F229" s="252">
        <f>SUM(F230:F236)</f>
        <v>562</v>
      </c>
      <c r="G229" s="252">
        <f>SUM(G230:G236)</f>
        <v>13700</v>
      </c>
      <c r="H229" s="252">
        <f>SUM(H230:H236)</f>
        <v>408</v>
      </c>
      <c r="I229" s="252">
        <v>118389</v>
      </c>
      <c r="J229" s="252">
        <f>SUM(J230:J236)</f>
        <v>11733</v>
      </c>
      <c r="K229" s="290">
        <v>87.9</v>
      </c>
    </row>
    <row r="230" spans="2:11" s="135" customFormat="1" ht="15" hidden="1" customHeight="1">
      <c r="B230" s="282"/>
      <c r="C230" s="305" t="s">
        <v>217</v>
      </c>
      <c r="D230" s="522" t="s">
        <v>228</v>
      </c>
      <c r="E230" s="292">
        <v>180</v>
      </c>
      <c r="F230" s="293">
        <v>180</v>
      </c>
      <c r="G230" s="293">
        <v>5210</v>
      </c>
      <c r="H230" s="293">
        <v>108</v>
      </c>
      <c r="I230" s="524"/>
      <c r="J230" s="293">
        <v>3885</v>
      </c>
      <c r="K230" s="527"/>
    </row>
    <row r="231" spans="2:11" s="135" customFormat="1" ht="15" hidden="1" customHeight="1">
      <c r="B231" s="282"/>
      <c r="C231" s="306" t="s">
        <v>218</v>
      </c>
      <c r="D231" s="522"/>
      <c r="E231" s="295">
        <v>99</v>
      </c>
      <c r="F231" s="295">
        <v>99</v>
      </c>
      <c r="G231" s="295">
        <v>1200</v>
      </c>
      <c r="H231" s="295">
        <v>82</v>
      </c>
      <c r="I231" s="525"/>
      <c r="J231" s="295">
        <v>1597</v>
      </c>
      <c r="K231" s="528"/>
    </row>
    <row r="232" spans="2:11" s="135" customFormat="1" ht="15" hidden="1" customHeight="1">
      <c r="B232" s="282"/>
      <c r="C232" s="306" t="s">
        <v>219</v>
      </c>
      <c r="D232" s="522"/>
      <c r="E232" s="295">
        <v>47</v>
      </c>
      <c r="F232" s="295">
        <v>47</v>
      </c>
      <c r="G232" s="295">
        <v>770</v>
      </c>
      <c r="H232" s="295">
        <v>20</v>
      </c>
      <c r="I232" s="525"/>
      <c r="J232" s="295">
        <v>450</v>
      </c>
      <c r="K232" s="528"/>
    </row>
    <row r="233" spans="2:11" s="135" customFormat="1" ht="15" hidden="1" customHeight="1">
      <c r="B233" s="282"/>
      <c r="C233" s="306" t="s">
        <v>220</v>
      </c>
      <c r="D233" s="522"/>
      <c r="E233" s="295">
        <v>62</v>
      </c>
      <c r="F233" s="295">
        <v>62</v>
      </c>
      <c r="G233" s="295">
        <v>1460</v>
      </c>
      <c r="H233" s="295">
        <v>56</v>
      </c>
      <c r="I233" s="525"/>
      <c r="J233" s="295">
        <v>1341</v>
      </c>
      <c r="K233" s="528"/>
    </row>
    <row r="234" spans="2:11" s="135" customFormat="1" ht="15" hidden="1" customHeight="1">
      <c r="B234" s="282"/>
      <c r="C234" s="306" t="s">
        <v>221</v>
      </c>
      <c r="D234" s="522"/>
      <c r="E234" s="295">
        <v>9</v>
      </c>
      <c r="F234" s="295">
        <v>9</v>
      </c>
      <c r="G234" s="295">
        <v>50</v>
      </c>
      <c r="H234" s="295">
        <v>2</v>
      </c>
      <c r="I234" s="525"/>
      <c r="J234" s="295">
        <v>39</v>
      </c>
      <c r="K234" s="528"/>
    </row>
    <row r="235" spans="2:11" ht="15" hidden="1" customHeight="1">
      <c r="B235" s="282"/>
      <c r="C235" s="306" t="s">
        <v>222</v>
      </c>
      <c r="D235" s="522"/>
      <c r="E235" s="295">
        <v>127</v>
      </c>
      <c r="F235" s="295">
        <v>127</v>
      </c>
      <c r="G235" s="295">
        <v>3890</v>
      </c>
      <c r="H235" s="295">
        <v>79</v>
      </c>
      <c r="I235" s="525"/>
      <c r="J235" s="295">
        <v>2869</v>
      </c>
      <c r="K235" s="528"/>
    </row>
    <row r="236" spans="2:11" ht="15" hidden="1" customHeight="1">
      <c r="B236" s="296"/>
      <c r="C236" s="307" t="s">
        <v>223</v>
      </c>
      <c r="D236" s="523"/>
      <c r="E236" s="298">
        <v>38</v>
      </c>
      <c r="F236" s="298">
        <v>38</v>
      </c>
      <c r="G236" s="298">
        <v>1120</v>
      </c>
      <c r="H236" s="298">
        <v>61</v>
      </c>
      <c r="I236" s="526"/>
      <c r="J236" s="298">
        <v>1552</v>
      </c>
      <c r="K236" s="529"/>
    </row>
    <row r="237" spans="2:11" s="135" customFormat="1" ht="15" customHeight="1">
      <c r="B237" s="533" t="s">
        <v>175</v>
      </c>
      <c r="C237" s="534"/>
      <c r="D237" s="535"/>
      <c r="E237" s="207">
        <f t="shared" ref="E237:J237" si="8">E238+E245+E249+E256</f>
        <v>3413</v>
      </c>
      <c r="F237" s="207">
        <f t="shared" si="8"/>
        <v>3410</v>
      </c>
      <c r="G237" s="207">
        <f t="shared" si="8"/>
        <v>96980</v>
      </c>
      <c r="H237" s="207">
        <f t="shared" si="8"/>
        <v>2819</v>
      </c>
      <c r="I237" s="207">
        <f t="shared" si="8"/>
        <v>680427</v>
      </c>
      <c r="J237" s="207">
        <f t="shared" si="8"/>
        <v>93426</v>
      </c>
      <c r="K237" s="308">
        <v>92.6</v>
      </c>
    </row>
    <row r="238" spans="2:11" s="135" customFormat="1" ht="15" hidden="1" customHeight="1">
      <c r="B238" s="235"/>
      <c r="C238" s="520" t="s">
        <v>196</v>
      </c>
      <c r="D238" s="521"/>
      <c r="E238" s="319">
        <f>SUM(E239:E244)</f>
        <v>930</v>
      </c>
      <c r="F238" s="319">
        <f>SUM(F239:F244)</f>
        <v>930</v>
      </c>
      <c r="G238" s="319">
        <f>SUM(G239:G244)</f>
        <v>23240</v>
      </c>
      <c r="H238" s="319">
        <f>SUM(H239:H244)</f>
        <v>875</v>
      </c>
      <c r="I238" s="319">
        <f>+I211</f>
        <v>183793</v>
      </c>
      <c r="J238" s="319">
        <f>SUM(J239:J244)</f>
        <v>22265</v>
      </c>
      <c r="K238" s="320">
        <v>99.9</v>
      </c>
    </row>
    <row r="239" spans="2:11" s="135" customFormat="1" ht="15" hidden="1" customHeight="1">
      <c r="B239" s="282"/>
      <c r="C239" s="305" t="s">
        <v>197</v>
      </c>
      <c r="D239" s="522" t="s">
        <v>224</v>
      </c>
      <c r="E239" s="309">
        <v>613</v>
      </c>
      <c r="F239" s="309">
        <v>613</v>
      </c>
      <c r="G239" s="309">
        <v>14710</v>
      </c>
      <c r="H239" s="309">
        <v>602</v>
      </c>
      <c r="I239" s="524"/>
      <c r="J239" s="309">
        <v>15228</v>
      </c>
      <c r="K239" s="524"/>
    </row>
    <row r="240" spans="2:11" s="135" customFormat="1" ht="15" hidden="1" customHeight="1">
      <c r="B240" s="282"/>
      <c r="C240" s="306" t="s">
        <v>199</v>
      </c>
      <c r="D240" s="531"/>
      <c r="E240" s="310">
        <v>79</v>
      </c>
      <c r="F240" s="310">
        <v>79</v>
      </c>
      <c r="G240" s="310">
        <v>3080</v>
      </c>
      <c r="H240" s="310">
        <v>71</v>
      </c>
      <c r="I240" s="525"/>
      <c r="J240" s="310">
        <v>2270</v>
      </c>
      <c r="K240" s="525"/>
    </row>
    <row r="241" spans="2:11" s="135" customFormat="1" ht="15" hidden="1" customHeight="1">
      <c r="B241" s="282"/>
      <c r="C241" s="306" t="s">
        <v>200</v>
      </c>
      <c r="D241" s="531"/>
      <c r="E241" s="310">
        <v>107</v>
      </c>
      <c r="F241" s="310">
        <v>107</v>
      </c>
      <c r="G241" s="310">
        <v>2170</v>
      </c>
      <c r="H241" s="310">
        <v>72</v>
      </c>
      <c r="I241" s="525"/>
      <c r="J241" s="310">
        <v>1590</v>
      </c>
      <c r="K241" s="525"/>
    </row>
    <row r="242" spans="2:11" s="135" customFormat="1" ht="15" hidden="1" customHeight="1">
      <c r="B242" s="282"/>
      <c r="C242" s="306" t="s">
        <v>201</v>
      </c>
      <c r="D242" s="531"/>
      <c r="E242" s="310">
        <v>53</v>
      </c>
      <c r="F242" s="310">
        <v>53</v>
      </c>
      <c r="G242" s="310">
        <v>1670</v>
      </c>
      <c r="H242" s="310">
        <v>53</v>
      </c>
      <c r="I242" s="525"/>
      <c r="J242" s="310">
        <v>1173</v>
      </c>
      <c r="K242" s="525"/>
    </row>
    <row r="243" spans="2:11" s="135" customFormat="1" ht="15" hidden="1" customHeight="1">
      <c r="B243" s="282"/>
      <c r="C243" s="306" t="s">
        <v>202</v>
      </c>
      <c r="D243" s="531"/>
      <c r="E243" s="310">
        <v>69</v>
      </c>
      <c r="F243" s="310">
        <v>69</v>
      </c>
      <c r="G243" s="310">
        <v>1500</v>
      </c>
      <c r="H243" s="310">
        <v>68</v>
      </c>
      <c r="I243" s="525"/>
      <c r="J243" s="310">
        <v>1986</v>
      </c>
      <c r="K243" s="525"/>
    </row>
    <row r="244" spans="2:11" s="135" customFormat="1" ht="15" hidden="1" customHeight="1">
      <c r="B244" s="282"/>
      <c r="C244" s="306" t="s">
        <v>203</v>
      </c>
      <c r="D244" s="532"/>
      <c r="E244" s="312">
        <v>9</v>
      </c>
      <c r="F244" s="312">
        <v>9</v>
      </c>
      <c r="G244" s="312">
        <v>110</v>
      </c>
      <c r="H244" s="312">
        <v>9</v>
      </c>
      <c r="I244" s="526"/>
      <c r="J244" s="312">
        <v>18</v>
      </c>
      <c r="K244" s="526"/>
    </row>
    <row r="245" spans="2:11" s="162" customFormat="1" ht="15" hidden="1" customHeight="1">
      <c r="B245" s="235"/>
      <c r="C245" s="520" t="s">
        <v>204</v>
      </c>
      <c r="D245" s="521"/>
      <c r="E245" s="319">
        <f>SUM(E246:E248)</f>
        <v>1219</v>
      </c>
      <c r="F245" s="319">
        <f>SUM(F246:F248)</f>
        <v>1216</v>
      </c>
      <c r="G245" s="319">
        <f>SUM(G246:G248)</f>
        <v>33910</v>
      </c>
      <c r="H245" s="319">
        <f>SUM(H246:H248)</f>
        <v>886</v>
      </c>
      <c r="I245" s="319">
        <f>+I218+5769</f>
        <v>223357</v>
      </c>
      <c r="J245" s="319">
        <f>SUM(J246:J248)</f>
        <v>32646</v>
      </c>
      <c r="K245" s="320">
        <v>86.3</v>
      </c>
    </row>
    <row r="246" spans="2:11" s="135" customFormat="1" ht="15" hidden="1" customHeight="1">
      <c r="B246" s="149"/>
      <c r="C246" s="313" t="s">
        <v>205</v>
      </c>
      <c r="D246" s="522" t="s">
        <v>228</v>
      </c>
      <c r="E246" s="292">
        <v>851</v>
      </c>
      <c r="F246" s="292">
        <v>851</v>
      </c>
      <c r="G246" s="292">
        <v>23000</v>
      </c>
      <c r="H246" s="292">
        <v>609</v>
      </c>
      <c r="I246" s="524"/>
      <c r="J246" s="292">
        <v>21003</v>
      </c>
      <c r="K246" s="527"/>
    </row>
    <row r="247" spans="2:11" s="135" customFormat="1" ht="15" hidden="1" customHeight="1">
      <c r="B247" s="149"/>
      <c r="C247" s="313" t="s">
        <v>207</v>
      </c>
      <c r="D247" s="530"/>
      <c r="E247" s="310">
        <v>215</v>
      </c>
      <c r="F247" s="310">
        <v>215</v>
      </c>
      <c r="G247" s="310">
        <v>7210</v>
      </c>
      <c r="H247" s="310">
        <v>130</v>
      </c>
      <c r="I247" s="525"/>
      <c r="J247" s="310">
        <v>7952</v>
      </c>
      <c r="K247" s="528"/>
    </row>
    <row r="248" spans="2:11" s="135" customFormat="1" ht="21" hidden="1">
      <c r="B248" s="149"/>
      <c r="C248" s="307" t="s">
        <v>226</v>
      </c>
      <c r="D248" s="321" t="s">
        <v>227</v>
      </c>
      <c r="E248" s="322">
        <v>153</v>
      </c>
      <c r="F248" s="322">
        <v>150</v>
      </c>
      <c r="G248" s="322">
        <v>3700</v>
      </c>
      <c r="H248" s="322">
        <v>147</v>
      </c>
      <c r="I248" s="526"/>
      <c r="J248" s="322">
        <v>3691</v>
      </c>
      <c r="K248" s="529"/>
    </row>
    <row r="249" spans="2:11" s="135" customFormat="1" ht="15" hidden="1" customHeight="1">
      <c r="B249" s="235"/>
      <c r="C249" s="520" t="s">
        <v>209</v>
      </c>
      <c r="D249" s="521"/>
      <c r="E249" s="280">
        <f>SUM(E250:E255)</f>
        <v>702</v>
      </c>
      <c r="F249" s="280">
        <f>SUM(F250:F255)</f>
        <v>702</v>
      </c>
      <c r="G249" s="280">
        <f>SUM(G250:G255)</f>
        <v>26130</v>
      </c>
      <c r="H249" s="280">
        <f>SUM(H250:H255)</f>
        <v>641</v>
      </c>
      <c r="I249" s="280">
        <f>+I222+1047</f>
        <v>152272</v>
      </c>
      <c r="J249" s="280">
        <f>SUM(J250:J255)</f>
        <v>25156</v>
      </c>
      <c r="K249" s="281">
        <v>98.2</v>
      </c>
    </row>
    <row r="250" spans="2:11" s="135" customFormat="1" ht="15" hidden="1" customHeight="1">
      <c r="B250" s="149"/>
      <c r="C250" s="315" t="s">
        <v>210</v>
      </c>
      <c r="D250" s="522" t="s">
        <v>228</v>
      </c>
      <c r="E250" s="292">
        <v>228</v>
      </c>
      <c r="F250" s="292">
        <v>228</v>
      </c>
      <c r="G250" s="292">
        <v>6340</v>
      </c>
      <c r="H250" s="292">
        <v>223</v>
      </c>
      <c r="I250" s="524"/>
      <c r="J250" s="292">
        <v>8480</v>
      </c>
      <c r="K250" s="527"/>
    </row>
    <row r="251" spans="2:11" s="135" customFormat="1" ht="15" hidden="1" customHeight="1">
      <c r="B251" s="149"/>
      <c r="C251" s="316" t="s">
        <v>211</v>
      </c>
      <c r="D251" s="531"/>
      <c r="E251" s="310">
        <v>154</v>
      </c>
      <c r="F251" s="310">
        <v>154</v>
      </c>
      <c r="G251" s="310">
        <v>3390</v>
      </c>
      <c r="H251" s="310">
        <v>116</v>
      </c>
      <c r="I251" s="525"/>
      <c r="J251" s="310">
        <v>4019</v>
      </c>
      <c r="K251" s="528"/>
    </row>
    <row r="252" spans="2:11" s="135" customFormat="1" ht="15" hidden="1" customHeight="1">
      <c r="B252" s="149"/>
      <c r="C252" s="316" t="s">
        <v>212</v>
      </c>
      <c r="D252" s="531"/>
      <c r="E252" s="310">
        <v>26</v>
      </c>
      <c r="F252" s="310">
        <v>26</v>
      </c>
      <c r="G252" s="310">
        <v>3020</v>
      </c>
      <c r="H252" s="310">
        <v>24</v>
      </c>
      <c r="I252" s="525"/>
      <c r="J252" s="310">
        <v>1375</v>
      </c>
      <c r="K252" s="528"/>
    </row>
    <row r="253" spans="2:11" s="135" customFormat="1" ht="15" hidden="1" customHeight="1">
      <c r="B253" s="149"/>
      <c r="C253" s="316" t="s">
        <v>213</v>
      </c>
      <c r="D253" s="531"/>
      <c r="E253" s="312">
        <v>89</v>
      </c>
      <c r="F253" s="312">
        <v>89</v>
      </c>
      <c r="G253" s="312">
        <v>4540</v>
      </c>
      <c r="H253" s="310">
        <v>76</v>
      </c>
      <c r="I253" s="525"/>
      <c r="J253" s="312">
        <v>4882</v>
      </c>
      <c r="K253" s="528"/>
    </row>
    <row r="254" spans="2:11" s="162" customFormat="1" ht="15" hidden="1" customHeight="1">
      <c r="B254" s="288"/>
      <c r="C254" s="316" t="s">
        <v>214</v>
      </c>
      <c r="D254" s="531"/>
      <c r="E254" s="295">
        <v>67</v>
      </c>
      <c r="F254" s="295">
        <v>67</v>
      </c>
      <c r="G254" s="295">
        <v>2530</v>
      </c>
      <c r="H254" s="310">
        <v>66</v>
      </c>
      <c r="I254" s="525"/>
      <c r="J254" s="295">
        <v>2470</v>
      </c>
      <c r="K254" s="528"/>
    </row>
    <row r="255" spans="2:11" s="135" customFormat="1" ht="15" hidden="1" customHeight="1">
      <c r="B255" s="282"/>
      <c r="C255" s="323" t="s">
        <v>215</v>
      </c>
      <c r="D255" s="532"/>
      <c r="E255" s="317">
        <v>138</v>
      </c>
      <c r="F255" s="317">
        <v>138</v>
      </c>
      <c r="G255" s="317">
        <v>6310</v>
      </c>
      <c r="H255" s="322">
        <v>136</v>
      </c>
      <c r="I255" s="526"/>
      <c r="J255" s="317">
        <v>3930</v>
      </c>
      <c r="K255" s="529"/>
    </row>
    <row r="256" spans="2:11" s="135" customFormat="1" ht="15" hidden="1" customHeight="1">
      <c r="B256" s="235"/>
      <c r="C256" s="520" t="s">
        <v>216</v>
      </c>
      <c r="D256" s="521"/>
      <c r="E256" s="252">
        <f>SUM(E257:E263)</f>
        <v>562</v>
      </c>
      <c r="F256" s="252">
        <f>SUM(F257:F263)</f>
        <v>562</v>
      </c>
      <c r="G256" s="252">
        <f>SUM(G257:G263)</f>
        <v>13700</v>
      </c>
      <c r="H256" s="252">
        <f>SUM(H257:H263)</f>
        <v>417</v>
      </c>
      <c r="I256" s="252">
        <f>+I229+2616</f>
        <v>121005</v>
      </c>
      <c r="J256" s="252">
        <f>SUM(J257:J263)</f>
        <v>13359</v>
      </c>
      <c r="K256" s="290">
        <v>90.9</v>
      </c>
    </row>
    <row r="257" spans="2:11" s="135" customFormat="1" ht="15" hidden="1" customHeight="1">
      <c r="B257" s="282"/>
      <c r="C257" s="305" t="s">
        <v>217</v>
      </c>
      <c r="D257" s="522" t="s">
        <v>228</v>
      </c>
      <c r="E257" s="292">
        <v>180</v>
      </c>
      <c r="F257" s="293">
        <v>180</v>
      </c>
      <c r="G257" s="293">
        <v>5210</v>
      </c>
      <c r="H257" s="293">
        <v>111</v>
      </c>
      <c r="I257" s="524"/>
      <c r="J257" s="293">
        <v>4639</v>
      </c>
      <c r="K257" s="527"/>
    </row>
    <row r="258" spans="2:11" s="135" customFormat="1" ht="15" hidden="1" customHeight="1">
      <c r="B258" s="282"/>
      <c r="C258" s="306" t="s">
        <v>218</v>
      </c>
      <c r="D258" s="522"/>
      <c r="E258" s="295">
        <v>99</v>
      </c>
      <c r="F258" s="295">
        <v>99</v>
      </c>
      <c r="G258" s="295">
        <v>1200</v>
      </c>
      <c r="H258" s="295">
        <v>82</v>
      </c>
      <c r="I258" s="525"/>
      <c r="J258" s="295">
        <v>1788</v>
      </c>
      <c r="K258" s="528"/>
    </row>
    <row r="259" spans="2:11" s="135" customFormat="1" ht="15" hidden="1" customHeight="1">
      <c r="B259" s="282"/>
      <c r="C259" s="306" t="s">
        <v>219</v>
      </c>
      <c r="D259" s="522"/>
      <c r="E259" s="295">
        <v>47</v>
      </c>
      <c r="F259" s="295">
        <v>47</v>
      </c>
      <c r="G259" s="295">
        <v>770</v>
      </c>
      <c r="H259" s="295">
        <v>22</v>
      </c>
      <c r="I259" s="525"/>
      <c r="J259" s="295">
        <v>452</v>
      </c>
      <c r="K259" s="528"/>
    </row>
    <row r="260" spans="2:11" s="135" customFormat="1" ht="15" hidden="1" customHeight="1">
      <c r="B260" s="282"/>
      <c r="C260" s="306" t="s">
        <v>220</v>
      </c>
      <c r="D260" s="522"/>
      <c r="E260" s="295">
        <v>62</v>
      </c>
      <c r="F260" s="295">
        <v>62</v>
      </c>
      <c r="G260" s="295">
        <v>1460</v>
      </c>
      <c r="H260" s="295">
        <v>56</v>
      </c>
      <c r="I260" s="525"/>
      <c r="J260" s="295">
        <v>1344</v>
      </c>
      <c r="K260" s="528"/>
    </row>
    <row r="261" spans="2:11" s="135" customFormat="1" ht="15" hidden="1" customHeight="1">
      <c r="B261" s="282"/>
      <c r="C261" s="306" t="s">
        <v>221</v>
      </c>
      <c r="D261" s="522"/>
      <c r="E261" s="295">
        <v>9</v>
      </c>
      <c r="F261" s="295">
        <v>9</v>
      </c>
      <c r="G261" s="295">
        <v>50</v>
      </c>
      <c r="H261" s="295">
        <v>2</v>
      </c>
      <c r="I261" s="525"/>
      <c r="J261" s="295">
        <v>38</v>
      </c>
      <c r="K261" s="528"/>
    </row>
    <row r="262" spans="2:11" ht="15" hidden="1" customHeight="1">
      <c r="B262" s="282"/>
      <c r="C262" s="306" t="s">
        <v>222</v>
      </c>
      <c r="D262" s="522"/>
      <c r="E262" s="295">
        <v>127</v>
      </c>
      <c r="F262" s="295">
        <v>127</v>
      </c>
      <c r="G262" s="295">
        <v>3890</v>
      </c>
      <c r="H262" s="295">
        <v>80</v>
      </c>
      <c r="I262" s="525"/>
      <c r="J262" s="295">
        <v>3414</v>
      </c>
      <c r="K262" s="528"/>
    </row>
    <row r="263" spans="2:11" ht="15" hidden="1" customHeight="1">
      <c r="B263" s="296"/>
      <c r="C263" s="307" t="s">
        <v>223</v>
      </c>
      <c r="D263" s="523"/>
      <c r="E263" s="298">
        <v>38</v>
      </c>
      <c r="F263" s="298">
        <v>38</v>
      </c>
      <c r="G263" s="298">
        <v>1120</v>
      </c>
      <c r="H263" s="298">
        <v>64</v>
      </c>
      <c r="I263" s="526"/>
      <c r="J263" s="298">
        <v>1684</v>
      </c>
      <c r="K263" s="529"/>
    </row>
    <row r="264" spans="2:11" ht="15" customHeight="1">
      <c r="B264" s="533" t="s">
        <v>176</v>
      </c>
      <c r="C264" s="534"/>
      <c r="D264" s="535"/>
      <c r="E264" s="207">
        <f t="shared" ref="E264:J264" si="9">E265+E272+E276+E283</f>
        <v>3413</v>
      </c>
      <c r="F264" s="207">
        <f t="shared" si="9"/>
        <v>3410</v>
      </c>
      <c r="G264" s="207">
        <f t="shared" si="9"/>
        <v>96980</v>
      </c>
      <c r="H264" s="207">
        <f t="shared" si="9"/>
        <v>2865</v>
      </c>
      <c r="I264" s="207">
        <f t="shared" si="9"/>
        <v>706443</v>
      </c>
      <c r="J264" s="207">
        <f t="shared" si="9"/>
        <v>89039</v>
      </c>
      <c r="K264" s="308">
        <v>95.6</v>
      </c>
    </row>
    <row r="265" spans="2:11" ht="15" hidden="1" customHeight="1">
      <c r="B265" s="235"/>
      <c r="C265" s="520" t="s">
        <v>196</v>
      </c>
      <c r="D265" s="521"/>
      <c r="E265" s="319">
        <f>SUM(E266:E271)</f>
        <v>930</v>
      </c>
      <c r="F265" s="319">
        <f>SUM(F266:F271)</f>
        <v>930</v>
      </c>
      <c r="G265" s="319">
        <f>SUM(G266:G271)</f>
        <v>23240</v>
      </c>
      <c r="H265" s="319">
        <f>SUM(H266:H271)</f>
        <v>875</v>
      </c>
      <c r="I265" s="319">
        <v>183793</v>
      </c>
      <c r="J265" s="319">
        <f>SUM(J266:J271)</f>
        <v>21913</v>
      </c>
      <c r="K265" s="320">
        <v>99.9</v>
      </c>
    </row>
    <row r="266" spans="2:11" ht="15" hidden="1" customHeight="1">
      <c r="B266" s="282"/>
      <c r="C266" s="305" t="s">
        <v>197</v>
      </c>
      <c r="D266" s="522" t="s">
        <v>224</v>
      </c>
      <c r="E266" s="309">
        <v>613</v>
      </c>
      <c r="F266" s="309">
        <v>613</v>
      </c>
      <c r="G266" s="309">
        <v>14710</v>
      </c>
      <c r="H266" s="309">
        <v>602</v>
      </c>
      <c r="I266" s="524"/>
      <c r="J266" s="309">
        <v>14874</v>
      </c>
      <c r="K266" s="524"/>
    </row>
    <row r="267" spans="2:11" ht="15" hidden="1" customHeight="1">
      <c r="B267" s="282"/>
      <c r="C267" s="306" t="s">
        <v>199</v>
      </c>
      <c r="D267" s="531"/>
      <c r="E267" s="310">
        <v>79</v>
      </c>
      <c r="F267" s="310">
        <v>79</v>
      </c>
      <c r="G267" s="310">
        <v>3080</v>
      </c>
      <c r="H267" s="310">
        <v>71</v>
      </c>
      <c r="I267" s="525"/>
      <c r="J267" s="310">
        <v>2260</v>
      </c>
      <c r="K267" s="525"/>
    </row>
    <row r="268" spans="2:11" ht="15" hidden="1" customHeight="1">
      <c r="B268" s="282"/>
      <c r="C268" s="306" t="s">
        <v>200</v>
      </c>
      <c r="D268" s="531"/>
      <c r="E268" s="310">
        <v>107</v>
      </c>
      <c r="F268" s="310">
        <v>107</v>
      </c>
      <c r="G268" s="310">
        <v>2170</v>
      </c>
      <c r="H268" s="310">
        <v>72</v>
      </c>
      <c r="I268" s="525"/>
      <c r="J268" s="310">
        <v>1614</v>
      </c>
      <c r="K268" s="525"/>
    </row>
    <row r="269" spans="2:11" ht="15" hidden="1" customHeight="1">
      <c r="B269" s="282"/>
      <c r="C269" s="306" t="s">
        <v>201</v>
      </c>
      <c r="D269" s="531"/>
      <c r="E269" s="310">
        <v>53</v>
      </c>
      <c r="F269" s="310">
        <v>53</v>
      </c>
      <c r="G269" s="310">
        <v>1670</v>
      </c>
      <c r="H269" s="310">
        <v>53</v>
      </c>
      <c r="I269" s="525"/>
      <c r="J269" s="310">
        <v>1185</v>
      </c>
      <c r="K269" s="525"/>
    </row>
    <row r="270" spans="2:11" ht="15" hidden="1" customHeight="1">
      <c r="B270" s="282"/>
      <c r="C270" s="306" t="s">
        <v>202</v>
      </c>
      <c r="D270" s="531"/>
      <c r="E270" s="310">
        <v>69</v>
      </c>
      <c r="F270" s="310">
        <v>69</v>
      </c>
      <c r="G270" s="310">
        <v>1500</v>
      </c>
      <c r="H270" s="310">
        <v>68</v>
      </c>
      <c r="I270" s="525"/>
      <c r="J270" s="310">
        <v>1967</v>
      </c>
      <c r="K270" s="525"/>
    </row>
    <row r="271" spans="2:11" ht="15" hidden="1" customHeight="1">
      <c r="B271" s="282"/>
      <c r="C271" s="306" t="s">
        <v>203</v>
      </c>
      <c r="D271" s="532"/>
      <c r="E271" s="312">
        <v>9</v>
      </c>
      <c r="F271" s="312">
        <v>9</v>
      </c>
      <c r="G271" s="312">
        <v>110</v>
      </c>
      <c r="H271" s="312">
        <v>9</v>
      </c>
      <c r="I271" s="526"/>
      <c r="J271" s="312">
        <v>13</v>
      </c>
      <c r="K271" s="526"/>
    </row>
    <row r="272" spans="2:11" ht="15" hidden="1" customHeight="1">
      <c r="B272" s="235"/>
      <c r="C272" s="520" t="s">
        <v>204</v>
      </c>
      <c r="D272" s="521"/>
      <c r="E272" s="319">
        <f>SUM(E273:E275)</f>
        <v>1219</v>
      </c>
      <c r="F272" s="319">
        <f>SUM(F273:F275)</f>
        <v>1216</v>
      </c>
      <c r="G272" s="319">
        <f>SUM(G273:G275)</f>
        <v>33910</v>
      </c>
      <c r="H272" s="319">
        <f>SUM(H273:H275)</f>
        <v>919</v>
      </c>
      <c r="I272" s="319">
        <v>234753</v>
      </c>
      <c r="J272" s="319">
        <f>SUM(J273:J275)</f>
        <v>29782</v>
      </c>
      <c r="K272" s="320">
        <v>89.8</v>
      </c>
    </row>
    <row r="273" spans="2:11" ht="15" hidden="1" customHeight="1">
      <c r="B273" s="149"/>
      <c r="C273" s="313" t="s">
        <v>205</v>
      </c>
      <c r="D273" s="522" t="s">
        <v>228</v>
      </c>
      <c r="E273" s="292">
        <v>851</v>
      </c>
      <c r="F273" s="292">
        <v>851</v>
      </c>
      <c r="G273" s="292">
        <v>23000</v>
      </c>
      <c r="H273" s="292">
        <v>630</v>
      </c>
      <c r="I273" s="524"/>
      <c r="J273" s="292">
        <v>19137</v>
      </c>
      <c r="K273" s="527"/>
    </row>
    <row r="274" spans="2:11" ht="15" hidden="1" customHeight="1">
      <c r="B274" s="149"/>
      <c r="C274" s="313" t="s">
        <v>207</v>
      </c>
      <c r="D274" s="530"/>
      <c r="E274" s="310">
        <v>215</v>
      </c>
      <c r="F274" s="310">
        <v>215</v>
      </c>
      <c r="G274" s="310">
        <v>7210</v>
      </c>
      <c r="H274" s="310">
        <v>142</v>
      </c>
      <c r="I274" s="525"/>
      <c r="J274" s="310">
        <v>6969</v>
      </c>
      <c r="K274" s="528"/>
    </row>
    <row r="275" spans="2:11" ht="21" hidden="1" customHeight="1">
      <c r="B275" s="149"/>
      <c r="C275" s="307" t="s">
        <v>226</v>
      </c>
      <c r="D275" s="321" t="s">
        <v>227</v>
      </c>
      <c r="E275" s="322">
        <v>153</v>
      </c>
      <c r="F275" s="322">
        <v>150</v>
      </c>
      <c r="G275" s="322">
        <v>3700</v>
      </c>
      <c r="H275" s="322">
        <v>147</v>
      </c>
      <c r="I275" s="526"/>
      <c r="J275" s="322">
        <v>3676</v>
      </c>
      <c r="K275" s="529"/>
    </row>
    <row r="276" spans="2:11" ht="15" hidden="1" customHeight="1">
      <c r="B276" s="235"/>
      <c r="C276" s="520" t="s">
        <v>209</v>
      </c>
      <c r="D276" s="521"/>
      <c r="E276" s="280">
        <f>SUM(E277:E282)</f>
        <v>702</v>
      </c>
      <c r="F276" s="280">
        <f>SUM(F277:F282)</f>
        <v>702</v>
      </c>
      <c r="G276" s="280">
        <f>SUM(G277:G282)</f>
        <v>26130</v>
      </c>
      <c r="H276" s="280">
        <f>SUM(H277:H282)</f>
        <v>644</v>
      </c>
      <c r="I276" s="280">
        <v>163433</v>
      </c>
      <c r="J276" s="280">
        <f>SUM(J277:J282)</f>
        <v>24783</v>
      </c>
      <c r="K276" s="281">
        <v>98.7</v>
      </c>
    </row>
    <row r="277" spans="2:11" ht="15" hidden="1" customHeight="1">
      <c r="B277" s="149"/>
      <c r="C277" s="315" t="s">
        <v>210</v>
      </c>
      <c r="D277" s="522" t="s">
        <v>228</v>
      </c>
      <c r="E277" s="292">
        <v>228</v>
      </c>
      <c r="F277" s="292">
        <v>228</v>
      </c>
      <c r="G277" s="292">
        <v>6340</v>
      </c>
      <c r="H277" s="292">
        <v>223</v>
      </c>
      <c r="I277" s="524"/>
      <c r="J277" s="292">
        <v>8440</v>
      </c>
      <c r="K277" s="527"/>
    </row>
    <row r="278" spans="2:11" ht="15" hidden="1" customHeight="1">
      <c r="B278" s="149"/>
      <c r="C278" s="316" t="s">
        <v>211</v>
      </c>
      <c r="D278" s="531"/>
      <c r="E278" s="310">
        <v>154</v>
      </c>
      <c r="F278" s="310">
        <v>154</v>
      </c>
      <c r="G278" s="310">
        <v>3390</v>
      </c>
      <c r="H278" s="310">
        <v>117</v>
      </c>
      <c r="I278" s="525"/>
      <c r="J278" s="310">
        <v>3999</v>
      </c>
      <c r="K278" s="528"/>
    </row>
    <row r="279" spans="2:11" ht="15" hidden="1" customHeight="1">
      <c r="B279" s="149"/>
      <c r="C279" s="316" t="s">
        <v>212</v>
      </c>
      <c r="D279" s="531"/>
      <c r="E279" s="310">
        <v>26</v>
      </c>
      <c r="F279" s="310">
        <v>26</v>
      </c>
      <c r="G279" s="310">
        <v>3020</v>
      </c>
      <c r="H279" s="310">
        <v>25</v>
      </c>
      <c r="I279" s="525"/>
      <c r="J279" s="310">
        <v>1271</v>
      </c>
      <c r="K279" s="528"/>
    </row>
    <row r="280" spans="2:11" ht="15" hidden="1" customHeight="1">
      <c r="B280" s="149"/>
      <c r="C280" s="316" t="s">
        <v>213</v>
      </c>
      <c r="D280" s="531"/>
      <c r="E280" s="312">
        <v>89</v>
      </c>
      <c r="F280" s="312">
        <v>89</v>
      </c>
      <c r="G280" s="312">
        <v>4540</v>
      </c>
      <c r="H280" s="310">
        <v>77</v>
      </c>
      <c r="I280" s="525"/>
      <c r="J280" s="312">
        <v>4671</v>
      </c>
      <c r="K280" s="528"/>
    </row>
    <row r="281" spans="2:11" ht="15" hidden="1" customHeight="1">
      <c r="B281" s="288"/>
      <c r="C281" s="316" t="s">
        <v>214</v>
      </c>
      <c r="D281" s="531"/>
      <c r="E281" s="295">
        <v>67</v>
      </c>
      <c r="F281" s="295">
        <v>67</v>
      </c>
      <c r="G281" s="295">
        <v>2530</v>
      </c>
      <c r="H281" s="310">
        <v>66</v>
      </c>
      <c r="I281" s="525"/>
      <c r="J281" s="295">
        <v>2448</v>
      </c>
      <c r="K281" s="528"/>
    </row>
    <row r="282" spans="2:11" ht="15" hidden="1" customHeight="1">
      <c r="B282" s="282"/>
      <c r="C282" s="323" t="s">
        <v>215</v>
      </c>
      <c r="D282" s="532"/>
      <c r="E282" s="317">
        <v>138</v>
      </c>
      <c r="F282" s="317">
        <v>138</v>
      </c>
      <c r="G282" s="317">
        <v>6310</v>
      </c>
      <c r="H282" s="322">
        <v>136</v>
      </c>
      <c r="I282" s="526"/>
      <c r="J282" s="317">
        <v>3954</v>
      </c>
      <c r="K282" s="529"/>
    </row>
    <row r="283" spans="2:11" ht="15" hidden="1" customHeight="1">
      <c r="B283" s="235"/>
      <c r="C283" s="520" t="s">
        <v>216</v>
      </c>
      <c r="D283" s="521"/>
      <c r="E283" s="252">
        <f>SUM(E284:E290)</f>
        <v>562</v>
      </c>
      <c r="F283" s="252">
        <f>SUM(F284:F290)</f>
        <v>562</v>
      </c>
      <c r="G283" s="252">
        <f>SUM(G284:G290)</f>
        <v>13700</v>
      </c>
      <c r="H283" s="252">
        <f>SUM(H284:H290)</f>
        <v>427</v>
      </c>
      <c r="I283" s="252">
        <v>124464</v>
      </c>
      <c r="J283" s="252">
        <f>SUM(J284:J290)</f>
        <v>12561</v>
      </c>
      <c r="K283" s="290">
        <v>94.3</v>
      </c>
    </row>
    <row r="284" spans="2:11" ht="15" hidden="1" customHeight="1">
      <c r="B284" s="282"/>
      <c r="C284" s="305" t="s">
        <v>217</v>
      </c>
      <c r="D284" s="522" t="s">
        <v>228</v>
      </c>
      <c r="E284" s="292">
        <v>180</v>
      </c>
      <c r="F284" s="293">
        <v>180</v>
      </c>
      <c r="G284" s="293">
        <v>5210</v>
      </c>
      <c r="H284" s="293">
        <v>118</v>
      </c>
      <c r="I284" s="524"/>
      <c r="J284" s="293">
        <v>4405</v>
      </c>
      <c r="K284" s="527"/>
    </row>
    <row r="285" spans="2:11" ht="15" hidden="1" customHeight="1">
      <c r="B285" s="282"/>
      <c r="C285" s="306" t="s">
        <v>218</v>
      </c>
      <c r="D285" s="522"/>
      <c r="E285" s="295">
        <v>99</v>
      </c>
      <c r="F285" s="295">
        <v>99</v>
      </c>
      <c r="G285" s="295">
        <v>1200</v>
      </c>
      <c r="H285" s="295">
        <v>82</v>
      </c>
      <c r="I285" s="525"/>
      <c r="J285" s="295">
        <v>1724</v>
      </c>
      <c r="K285" s="528"/>
    </row>
    <row r="286" spans="2:11" ht="15" hidden="1" customHeight="1">
      <c r="B286" s="282"/>
      <c r="C286" s="306" t="s">
        <v>219</v>
      </c>
      <c r="D286" s="522"/>
      <c r="E286" s="295">
        <v>47</v>
      </c>
      <c r="F286" s="295">
        <v>47</v>
      </c>
      <c r="G286" s="295">
        <v>770</v>
      </c>
      <c r="H286" s="295">
        <v>23</v>
      </c>
      <c r="I286" s="525"/>
      <c r="J286" s="295">
        <v>443</v>
      </c>
      <c r="K286" s="528"/>
    </row>
    <row r="287" spans="2:11" ht="15" hidden="1" customHeight="1">
      <c r="B287" s="282"/>
      <c r="C287" s="306" t="s">
        <v>220</v>
      </c>
      <c r="D287" s="522"/>
      <c r="E287" s="295">
        <v>62</v>
      </c>
      <c r="F287" s="295">
        <v>62</v>
      </c>
      <c r="G287" s="295">
        <v>1460</v>
      </c>
      <c r="H287" s="295">
        <v>56</v>
      </c>
      <c r="I287" s="525"/>
      <c r="J287" s="295">
        <v>1309</v>
      </c>
      <c r="K287" s="528"/>
    </row>
    <row r="288" spans="2:11" ht="15" hidden="1" customHeight="1">
      <c r="B288" s="282"/>
      <c r="C288" s="306" t="s">
        <v>221</v>
      </c>
      <c r="D288" s="522"/>
      <c r="E288" s="295">
        <v>9</v>
      </c>
      <c r="F288" s="295">
        <v>9</v>
      </c>
      <c r="G288" s="295">
        <v>50</v>
      </c>
      <c r="H288" s="295">
        <v>2</v>
      </c>
      <c r="I288" s="525"/>
      <c r="J288" s="295">
        <v>38</v>
      </c>
      <c r="K288" s="528"/>
    </row>
    <row r="289" spans="2:11" ht="15" hidden="1" customHeight="1">
      <c r="B289" s="282"/>
      <c r="C289" s="306" t="s">
        <v>222</v>
      </c>
      <c r="D289" s="522"/>
      <c r="E289" s="295">
        <v>127</v>
      </c>
      <c r="F289" s="295">
        <v>127</v>
      </c>
      <c r="G289" s="295">
        <v>3890</v>
      </c>
      <c r="H289" s="295">
        <v>81</v>
      </c>
      <c r="I289" s="525"/>
      <c r="J289" s="295">
        <v>3023</v>
      </c>
      <c r="K289" s="528"/>
    </row>
    <row r="290" spans="2:11" ht="15" hidden="1" customHeight="1">
      <c r="B290" s="296"/>
      <c r="C290" s="307" t="s">
        <v>223</v>
      </c>
      <c r="D290" s="523"/>
      <c r="E290" s="298">
        <v>38</v>
      </c>
      <c r="F290" s="298">
        <v>38</v>
      </c>
      <c r="G290" s="298">
        <v>1120</v>
      </c>
      <c r="H290" s="298">
        <v>65</v>
      </c>
      <c r="I290" s="526"/>
      <c r="J290" s="298">
        <v>1619</v>
      </c>
      <c r="K290" s="529"/>
    </row>
    <row r="291" spans="2:11" ht="15" customHeight="1">
      <c r="B291" s="533" t="s">
        <v>177</v>
      </c>
      <c r="C291" s="534"/>
      <c r="D291" s="535"/>
      <c r="E291" s="207">
        <f t="shared" ref="E291:J291" si="10">E292+E299+E303+E310</f>
        <v>3413</v>
      </c>
      <c r="F291" s="207">
        <f t="shared" si="10"/>
        <v>3410</v>
      </c>
      <c r="G291" s="207">
        <f t="shared" si="10"/>
        <v>96980</v>
      </c>
      <c r="H291" s="207">
        <f>H292+H299+H303+H310</f>
        <v>2920</v>
      </c>
      <c r="I291" s="207">
        <f>I292+I299+I303+I310</f>
        <v>722291</v>
      </c>
      <c r="J291" s="207">
        <f t="shared" si="10"/>
        <v>88901</v>
      </c>
      <c r="K291" s="308">
        <v>95.8</v>
      </c>
    </row>
    <row r="292" spans="2:11" ht="15" customHeight="1">
      <c r="B292" s="235"/>
      <c r="C292" s="520" t="s">
        <v>196</v>
      </c>
      <c r="D292" s="521"/>
      <c r="E292" s="319">
        <f>SUM(E293:E298)</f>
        <v>930</v>
      </c>
      <c r="F292" s="319">
        <f>SUM(F293:F298)</f>
        <v>930</v>
      </c>
      <c r="G292" s="319">
        <f>SUM(G293:G298)</f>
        <v>23240</v>
      </c>
      <c r="H292" s="319">
        <f>SUM(H293:H298)</f>
        <v>878</v>
      </c>
      <c r="I292" s="319">
        <v>184400</v>
      </c>
      <c r="J292" s="319">
        <f>SUM(J293:J298)</f>
        <v>21844</v>
      </c>
      <c r="K292" s="320">
        <v>99.9</v>
      </c>
    </row>
    <row r="293" spans="2:11" ht="15" customHeight="1">
      <c r="B293" s="282"/>
      <c r="C293" s="305" t="s">
        <v>197</v>
      </c>
      <c r="D293" s="522" t="s">
        <v>224</v>
      </c>
      <c r="E293" s="309">
        <v>613</v>
      </c>
      <c r="F293" s="309">
        <v>613</v>
      </c>
      <c r="G293" s="309">
        <v>14710</v>
      </c>
      <c r="H293" s="309">
        <f>602+2+1</f>
        <v>605</v>
      </c>
      <c r="I293" s="524"/>
      <c r="J293" s="309">
        <v>14864</v>
      </c>
      <c r="K293" s="524"/>
    </row>
    <row r="294" spans="2:11" ht="15" customHeight="1">
      <c r="B294" s="282"/>
      <c r="C294" s="306" t="s">
        <v>199</v>
      </c>
      <c r="D294" s="531"/>
      <c r="E294" s="310">
        <v>79</v>
      </c>
      <c r="F294" s="310">
        <v>79</v>
      </c>
      <c r="G294" s="310">
        <v>3080</v>
      </c>
      <c r="H294" s="310">
        <v>71</v>
      </c>
      <c r="I294" s="525"/>
      <c r="J294" s="310">
        <v>2234</v>
      </c>
      <c r="K294" s="525"/>
    </row>
    <row r="295" spans="2:11" ht="15" customHeight="1">
      <c r="B295" s="282"/>
      <c r="C295" s="306" t="s">
        <v>200</v>
      </c>
      <c r="D295" s="531"/>
      <c r="E295" s="310">
        <v>107</v>
      </c>
      <c r="F295" s="310">
        <v>107</v>
      </c>
      <c r="G295" s="310">
        <v>2170</v>
      </c>
      <c r="H295" s="310">
        <v>72</v>
      </c>
      <c r="I295" s="525"/>
      <c r="J295" s="310">
        <v>1618</v>
      </c>
      <c r="K295" s="525"/>
    </row>
    <row r="296" spans="2:11" ht="15" customHeight="1">
      <c r="B296" s="282"/>
      <c r="C296" s="306" t="s">
        <v>201</v>
      </c>
      <c r="D296" s="531"/>
      <c r="E296" s="310">
        <v>53</v>
      </c>
      <c r="F296" s="310">
        <v>53</v>
      </c>
      <c r="G296" s="310">
        <v>1670</v>
      </c>
      <c r="H296" s="310">
        <v>53</v>
      </c>
      <c r="I296" s="525"/>
      <c r="J296" s="310">
        <v>1173</v>
      </c>
      <c r="K296" s="525"/>
    </row>
    <row r="297" spans="2:11" ht="15" customHeight="1">
      <c r="B297" s="282"/>
      <c r="C297" s="306" t="s">
        <v>202</v>
      </c>
      <c r="D297" s="531"/>
      <c r="E297" s="310">
        <v>69</v>
      </c>
      <c r="F297" s="310">
        <v>69</v>
      </c>
      <c r="G297" s="310">
        <v>1500</v>
      </c>
      <c r="H297" s="310">
        <v>68</v>
      </c>
      <c r="I297" s="525"/>
      <c r="J297" s="310">
        <v>1945</v>
      </c>
      <c r="K297" s="525"/>
    </row>
    <row r="298" spans="2:11" ht="15" customHeight="1">
      <c r="B298" s="282"/>
      <c r="C298" s="306" t="s">
        <v>203</v>
      </c>
      <c r="D298" s="532"/>
      <c r="E298" s="312">
        <v>9</v>
      </c>
      <c r="F298" s="312">
        <v>9</v>
      </c>
      <c r="G298" s="312">
        <v>110</v>
      </c>
      <c r="H298" s="312">
        <v>9</v>
      </c>
      <c r="I298" s="526"/>
      <c r="J298" s="312">
        <v>10</v>
      </c>
      <c r="K298" s="526"/>
    </row>
    <row r="299" spans="2:11" ht="15" customHeight="1">
      <c r="B299" s="235"/>
      <c r="C299" s="520" t="s">
        <v>204</v>
      </c>
      <c r="D299" s="521"/>
      <c r="E299" s="319">
        <f>SUM(E300:E302)</f>
        <v>1219</v>
      </c>
      <c r="F299" s="319">
        <f>SUM(F300:F302)</f>
        <v>1216</v>
      </c>
      <c r="G299" s="319">
        <f>SUM(G300:G302)</f>
        <v>33910</v>
      </c>
      <c r="H299" s="319">
        <f>SUM(H300:H302)</f>
        <v>950</v>
      </c>
      <c r="I299" s="319">
        <v>244801</v>
      </c>
      <c r="J299" s="319">
        <f>SUM(J300:J302)</f>
        <v>29571</v>
      </c>
      <c r="K299" s="320">
        <v>91.2</v>
      </c>
    </row>
    <row r="300" spans="2:11" ht="15" customHeight="1">
      <c r="B300" s="149"/>
      <c r="C300" s="313" t="s">
        <v>205</v>
      </c>
      <c r="D300" s="522" t="s">
        <v>228</v>
      </c>
      <c r="E300" s="292">
        <v>851</v>
      </c>
      <c r="F300" s="292">
        <v>851</v>
      </c>
      <c r="G300" s="292">
        <v>23000</v>
      </c>
      <c r="H300" s="292">
        <f>630+25</f>
        <v>655</v>
      </c>
      <c r="I300" s="524"/>
      <c r="J300" s="292">
        <v>19016</v>
      </c>
      <c r="K300" s="527"/>
    </row>
    <row r="301" spans="2:11" ht="15" customHeight="1">
      <c r="B301" s="149"/>
      <c r="C301" s="313" t="s">
        <v>207</v>
      </c>
      <c r="D301" s="530"/>
      <c r="E301" s="310">
        <v>215</v>
      </c>
      <c r="F301" s="310">
        <v>215</v>
      </c>
      <c r="G301" s="310">
        <v>7210</v>
      </c>
      <c r="H301" s="310">
        <f>142+6</f>
        <v>148</v>
      </c>
      <c r="I301" s="525"/>
      <c r="J301" s="310">
        <v>6933</v>
      </c>
      <c r="K301" s="528"/>
    </row>
    <row r="302" spans="2:11" ht="15" customHeight="1">
      <c r="B302" s="149"/>
      <c r="C302" s="307" t="s">
        <v>226</v>
      </c>
      <c r="D302" s="324" t="s">
        <v>208</v>
      </c>
      <c r="E302" s="322">
        <v>153</v>
      </c>
      <c r="F302" s="322">
        <v>150</v>
      </c>
      <c r="G302" s="322">
        <v>3700</v>
      </c>
      <c r="H302" s="322">
        <v>147</v>
      </c>
      <c r="I302" s="526"/>
      <c r="J302" s="322">
        <v>3622</v>
      </c>
      <c r="K302" s="529"/>
    </row>
    <row r="303" spans="2:11" ht="15" customHeight="1">
      <c r="B303" s="235"/>
      <c r="C303" s="520" t="s">
        <v>209</v>
      </c>
      <c r="D303" s="521"/>
      <c r="E303" s="280">
        <f>SUM(E304:E309)</f>
        <v>702</v>
      </c>
      <c r="F303" s="280">
        <f>SUM(F304:F309)</f>
        <v>702</v>
      </c>
      <c r="G303" s="280">
        <f>SUM(G304:G309)</f>
        <v>26130</v>
      </c>
      <c r="H303" s="280">
        <f>SUM(H304:H309)</f>
        <v>654</v>
      </c>
      <c r="I303" s="280">
        <v>165219</v>
      </c>
      <c r="J303" s="280">
        <f>SUM(J304:J309)</f>
        <v>24900</v>
      </c>
      <c r="K303" s="281">
        <v>98.8</v>
      </c>
    </row>
    <row r="304" spans="2:11" ht="15" customHeight="1">
      <c r="B304" s="149"/>
      <c r="C304" s="315" t="s">
        <v>210</v>
      </c>
      <c r="D304" s="522" t="s">
        <v>228</v>
      </c>
      <c r="E304" s="292">
        <v>228</v>
      </c>
      <c r="F304" s="292">
        <v>228</v>
      </c>
      <c r="G304" s="292">
        <v>6340</v>
      </c>
      <c r="H304" s="292">
        <f>223+2</f>
        <v>225</v>
      </c>
      <c r="I304" s="524"/>
      <c r="J304" s="292">
        <v>8510</v>
      </c>
      <c r="K304" s="527"/>
    </row>
    <row r="305" spans="2:11" ht="15" customHeight="1">
      <c r="B305" s="149"/>
      <c r="C305" s="316" t="s">
        <v>211</v>
      </c>
      <c r="D305" s="531"/>
      <c r="E305" s="310">
        <v>154</v>
      </c>
      <c r="F305" s="310">
        <v>154</v>
      </c>
      <c r="G305" s="310">
        <v>3390</v>
      </c>
      <c r="H305" s="310">
        <f>117+1</f>
        <v>118</v>
      </c>
      <c r="I305" s="525"/>
      <c r="J305" s="310">
        <v>4044</v>
      </c>
      <c r="K305" s="528"/>
    </row>
    <row r="306" spans="2:11" ht="15" customHeight="1">
      <c r="B306" s="149"/>
      <c r="C306" s="316" t="s">
        <v>212</v>
      </c>
      <c r="D306" s="531"/>
      <c r="E306" s="310">
        <v>26</v>
      </c>
      <c r="F306" s="310">
        <v>26</v>
      </c>
      <c r="G306" s="310">
        <v>3020</v>
      </c>
      <c r="H306" s="310">
        <f>25+1+6</f>
        <v>32</v>
      </c>
      <c r="I306" s="525"/>
      <c r="J306" s="310">
        <v>1288</v>
      </c>
      <c r="K306" s="528"/>
    </row>
    <row r="307" spans="2:11" ht="15" customHeight="1">
      <c r="B307" s="149"/>
      <c r="C307" s="316" t="s">
        <v>213</v>
      </c>
      <c r="D307" s="531"/>
      <c r="E307" s="312">
        <v>89</v>
      </c>
      <c r="F307" s="312">
        <v>89</v>
      </c>
      <c r="G307" s="312">
        <v>4540</v>
      </c>
      <c r="H307" s="310">
        <v>77</v>
      </c>
      <c r="I307" s="525"/>
      <c r="J307" s="312">
        <v>4667</v>
      </c>
      <c r="K307" s="528"/>
    </row>
    <row r="308" spans="2:11" ht="15" customHeight="1">
      <c r="B308" s="288"/>
      <c r="C308" s="316" t="s">
        <v>214</v>
      </c>
      <c r="D308" s="531"/>
      <c r="E308" s="295">
        <v>67</v>
      </c>
      <c r="F308" s="295">
        <v>67</v>
      </c>
      <c r="G308" s="295">
        <v>2530</v>
      </c>
      <c r="H308" s="310">
        <v>66</v>
      </c>
      <c r="I308" s="525"/>
      <c r="J308" s="295">
        <v>2459</v>
      </c>
      <c r="K308" s="528"/>
    </row>
    <row r="309" spans="2:11" ht="15" customHeight="1">
      <c r="B309" s="282"/>
      <c r="C309" s="323" t="s">
        <v>215</v>
      </c>
      <c r="D309" s="532"/>
      <c r="E309" s="317">
        <v>138</v>
      </c>
      <c r="F309" s="317">
        <v>138</v>
      </c>
      <c r="G309" s="317">
        <v>6310</v>
      </c>
      <c r="H309" s="322">
        <v>136</v>
      </c>
      <c r="I309" s="526"/>
      <c r="J309" s="317">
        <v>3932</v>
      </c>
      <c r="K309" s="529"/>
    </row>
    <row r="310" spans="2:11" ht="15" customHeight="1">
      <c r="B310" s="235"/>
      <c r="C310" s="520" t="s">
        <v>216</v>
      </c>
      <c r="D310" s="521"/>
      <c r="E310" s="252">
        <f>SUM(E311:E317)</f>
        <v>562</v>
      </c>
      <c r="F310" s="252">
        <f>SUM(F311:F317)</f>
        <v>562</v>
      </c>
      <c r="G310" s="252">
        <f>SUM(G311:G317)</f>
        <v>13700</v>
      </c>
      <c r="H310" s="252">
        <f>SUM(H311:H317)</f>
        <v>438</v>
      </c>
      <c r="I310" s="252">
        <v>127871</v>
      </c>
      <c r="J310" s="252">
        <f>SUM(J311:J317)</f>
        <v>12586</v>
      </c>
      <c r="K310" s="290">
        <v>94.8</v>
      </c>
    </row>
    <row r="311" spans="2:11" ht="15" customHeight="1">
      <c r="B311" s="282"/>
      <c r="C311" s="305" t="s">
        <v>217</v>
      </c>
      <c r="D311" s="522" t="s">
        <v>228</v>
      </c>
      <c r="E311" s="292">
        <v>180</v>
      </c>
      <c r="F311" s="293">
        <v>180</v>
      </c>
      <c r="G311" s="293">
        <v>5210</v>
      </c>
      <c r="H311" s="293">
        <f>118+6</f>
        <v>124</v>
      </c>
      <c r="I311" s="524"/>
      <c r="J311" s="293">
        <v>4445</v>
      </c>
      <c r="K311" s="527"/>
    </row>
    <row r="312" spans="2:11" ht="15" customHeight="1">
      <c r="B312" s="282"/>
      <c r="C312" s="306" t="s">
        <v>218</v>
      </c>
      <c r="D312" s="522"/>
      <c r="E312" s="295">
        <v>99</v>
      </c>
      <c r="F312" s="295">
        <v>99</v>
      </c>
      <c r="G312" s="295">
        <v>1200</v>
      </c>
      <c r="H312" s="295">
        <f>82+1</f>
        <v>83</v>
      </c>
      <c r="I312" s="525"/>
      <c r="J312" s="295">
        <v>1728</v>
      </c>
      <c r="K312" s="528"/>
    </row>
    <row r="313" spans="2:11" ht="15" customHeight="1">
      <c r="B313" s="282"/>
      <c r="C313" s="306" t="s">
        <v>219</v>
      </c>
      <c r="D313" s="522"/>
      <c r="E313" s="295">
        <v>47</v>
      </c>
      <c r="F313" s="295">
        <v>47</v>
      </c>
      <c r="G313" s="295">
        <v>770</v>
      </c>
      <c r="H313" s="295">
        <f>23+1</f>
        <v>24</v>
      </c>
      <c r="I313" s="525"/>
      <c r="J313" s="295">
        <v>435</v>
      </c>
      <c r="K313" s="528"/>
    </row>
    <row r="314" spans="2:11" ht="15" customHeight="1">
      <c r="B314" s="282"/>
      <c r="C314" s="306" t="s">
        <v>220</v>
      </c>
      <c r="D314" s="522"/>
      <c r="E314" s="295">
        <v>62</v>
      </c>
      <c r="F314" s="295">
        <v>62</v>
      </c>
      <c r="G314" s="295">
        <v>1460</v>
      </c>
      <c r="H314" s="295">
        <v>56</v>
      </c>
      <c r="I314" s="525"/>
      <c r="J314" s="295">
        <v>1300</v>
      </c>
      <c r="K314" s="528"/>
    </row>
    <row r="315" spans="2:11" ht="15" customHeight="1">
      <c r="B315" s="282"/>
      <c r="C315" s="306" t="s">
        <v>221</v>
      </c>
      <c r="D315" s="522"/>
      <c r="E315" s="295">
        <v>9</v>
      </c>
      <c r="F315" s="295">
        <v>9</v>
      </c>
      <c r="G315" s="295">
        <v>50</v>
      </c>
      <c r="H315" s="295">
        <v>2</v>
      </c>
      <c r="I315" s="525"/>
      <c r="J315" s="295">
        <v>41</v>
      </c>
      <c r="K315" s="528"/>
    </row>
    <row r="316" spans="2:11" ht="15" customHeight="1">
      <c r="B316" s="282"/>
      <c r="C316" s="306" t="s">
        <v>222</v>
      </c>
      <c r="D316" s="522"/>
      <c r="E316" s="295">
        <v>127</v>
      </c>
      <c r="F316" s="295">
        <v>127</v>
      </c>
      <c r="G316" s="295">
        <v>3890</v>
      </c>
      <c r="H316" s="295">
        <f>81+3</f>
        <v>84</v>
      </c>
      <c r="I316" s="525"/>
      <c r="J316" s="295">
        <v>3022</v>
      </c>
      <c r="K316" s="528"/>
    </row>
    <row r="317" spans="2:11" ht="15" customHeight="1">
      <c r="B317" s="296"/>
      <c r="C317" s="307" t="s">
        <v>223</v>
      </c>
      <c r="D317" s="523"/>
      <c r="E317" s="298">
        <v>38</v>
      </c>
      <c r="F317" s="298">
        <v>38</v>
      </c>
      <c r="G317" s="298">
        <v>1120</v>
      </c>
      <c r="H317" s="298">
        <v>65</v>
      </c>
      <c r="I317" s="526"/>
      <c r="J317" s="298">
        <v>1615</v>
      </c>
      <c r="K317" s="529"/>
    </row>
    <row r="318" spans="2:11" ht="15" customHeight="1">
      <c r="B318" s="135" t="s">
        <v>229</v>
      </c>
      <c r="C318" s="135"/>
      <c r="H318" s="325"/>
      <c r="K318" s="326" t="s">
        <v>230</v>
      </c>
    </row>
  </sheetData>
  <mergeCells count="206">
    <mergeCell ref="B3:C5"/>
    <mergeCell ref="D3:D5"/>
    <mergeCell ref="E3:G3"/>
    <mergeCell ref="H3:J3"/>
    <mergeCell ref="K3:K4"/>
    <mergeCell ref="B6:D6"/>
    <mergeCell ref="C13:D13"/>
    <mergeCell ref="C14:D14"/>
    <mergeCell ref="C15:D15"/>
    <mergeCell ref="B16:D16"/>
    <mergeCell ref="C17:D17"/>
    <mergeCell ref="C18:D18"/>
    <mergeCell ref="C7:D7"/>
    <mergeCell ref="C8:D8"/>
    <mergeCell ref="C9:D9"/>
    <mergeCell ref="C10:D10"/>
    <mergeCell ref="B11:D11"/>
    <mergeCell ref="C12:D12"/>
    <mergeCell ref="K23:K28"/>
    <mergeCell ref="C29:D29"/>
    <mergeCell ref="D30:D31"/>
    <mergeCell ref="I30:I32"/>
    <mergeCell ref="K30:K32"/>
    <mergeCell ref="C33:D33"/>
    <mergeCell ref="C19:D19"/>
    <mergeCell ref="C20:D20"/>
    <mergeCell ref="B21:D21"/>
    <mergeCell ref="C22:D22"/>
    <mergeCell ref="D23:D28"/>
    <mergeCell ref="I23:I28"/>
    <mergeCell ref="C49:D49"/>
    <mergeCell ref="D50:D55"/>
    <mergeCell ref="I50:I55"/>
    <mergeCell ref="K50:K55"/>
    <mergeCell ref="C56:D56"/>
    <mergeCell ref="D57:D58"/>
    <mergeCell ref="I57:I59"/>
    <mergeCell ref="K57:K59"/>
    <mergeCell ref="D34:D39"/>
    <mergeCell ref="I34:I39"/>
    <mergeCell ref="K34:K39"/>
    <mergeCell ref="C40:D40"/>
    <mergeCell ref="D41:D47"/>
    <mergeCell ref="I41:I47"/>
    <mergeCell ref="K41:K47"/>
    <mergeCell ref="B75:D75"/>
    <mergeCell ref="C76:D76"/>
    <mergeCell ref="D77:D82"/>
    <mergeCell ref="I77:I82"/>
    <mergeCell ref="K77:K82"/>
    <mergeCell ref="C83:D83"/>
    <mergeCell ref="C60:D60"/>
    <mergeCell ref="D61:D66"/>
    <mergeCell ref="I61:I66"/>
    <mergeCell ref="K61:K66"/>
    <mergeCell ref="C67:D67"/>
    <mergeCell ref="D68:D74"/>
    <mergeCell ref="I68:I74"/>
    <mergeCell ref="K68:K74"/>
    <mergeCell ref="C94:D94"/>
    <mergeCell ref="D95:D101"/>
    <mergeCell ref="I95:I101"/>
    <mergeCell ref="K95:K101"/>
    <mergeCell ref="B102:D102"/>
    <mergeCell ref="C103:D103"/>
    <mergeCell ref="D84:D85"/>
    <mergeCell ref="I84:I86"/>
    <mergeCell ref="K84:K86"/>
    <mergeCell ref="C87:D87"/>
    <mergeCell ref="D88:D93"/>
    <mergeCell ref="I88:I93"/>
    <mergeCell ref="K88:K93"/>
    <mergeCell ref="C114:D114"/>
    <mergeCell ref="D115:D120"/>
    <mergeCell ref="I115:I120"/>
    <mergeCell ref="K115:K120"/>
    <mergeCell ref="C121:D121"/>
    <mergeCell ref="D122:D128"/>
    <mergeCell ref="I122:I128"/>
    <mergeCell ref="K122:K128"/>
    <mergeCell ref="D104:D109"/>
    <mergeCell ref="I104:I109"/>
    <mergeCell ref="K104:K109"/>
    <mergeCell ref="C110:D110"/>
    <mergeCell ref="D111:D112"/>
    <mergeCell ref="I111:I113"/>
    <mergeCell ref="K111:K113"/>
    <mergeCell ref="D138:D139"/>
    <mergeCell ref="I138:I140"/>
    <mergeCell ref="K138:K140"/>
    <mergeCell ref="C141:D141"/>
    <mergeCell ref="D142:D147"/>
    <mergeCell ref="I142:I147"/>
    <mergeCell ref="K142:K147"/>
    <mergeCell ref="B129:D129"/>
    <mergeCell ref="C130:D130"/>
    <mergeCell ref="D131:D136"/>
    <mergeCell ref="I131:I136"/>
    <mergeCell ref="K131:K136"/>
    <mergeCell ref="C137:D137"/>
    <mergeCell ref="D158:D163"/>
    <mergeCell ref="I158:I163"/>
    <mergeCell ref="K158:K163"/>
    <mergeCell ref="C164:D164"/>
    <mergeCell ref="D165:D166"/>
    <mergeCell ref="I165:I167"/>
    <mergeCell ref="K165:K167"/>
    <mergeCell ref="C148:D148"/>
    <mergeCell ref="D149:D155"/>
    <mergeCell ref="I149:I155"/>
    <mergeCell ref="K149:K155"/>
    <mergeCell ref="B156:D156"/>
    <mergeCell ref="C157:D157"/>
    <mergeCell ref="B183:D183"/>
    <mergeCell ref="C184:D184"/>
    <mergeCell ref="D185:D190"/>
    <mergeCell ref="I185:I190"/>
    <mergeCell ref="K185:K190"/>
    <mergeCell ref="C191:D191"/>
    <mergeCell ref="C168:D168"/>
    <mergeCell ref="D169:D174"/>
    <mergeCell ref="I169:I174"/>
    <mergeCell ref="K169:K174"/>
    <mergeCell ref="C175:D175"/>
    <mergeCell ref="D176:D182"/>
    <mergeCell ref="I176:I182"/>
    <mergeCell ref="K176:K182"/>
    <mergeCell ref="C202:D202"/>
    <mergeCell ref="D203:D209"/>
    <mergeCell ref="I203:I209"/>
    <mergeCell ref="K203:K209"/>
    <mergeCell ref="B210:D210"/>
    <mergeCell ref="C211:D211"/>
    <mergeCell ref="D192:D193"/>
    <mergeCell ref="I192:I194"/>
    <mergeCell ref="K192:K194"/>
    <mergeCell ref="C195:D195"/>
    <mergeCell ref="D196:D201"/>
    <mergeCell ref="I196:I201"/>
    <mergeCell ref="K196:K201"/>
    <mergeCell ref="C222:D222"/>
    <mergeCell ref="D223:D228"/>
    <mergeCell ref="I223:I228"/>
    <mergeCell ref="K223:K228"/>
    <mergeCell ref="C229:D229"/>
    <mergeCell ref="D230:D236"/>
    <mergeCell ref="I230:I236"/>
    <mergeCell ref="K230:K236"/>
    <mergeCell ref="D212:D217"/>
    <mergeCell ref="I212:I217"/>
    <mergeCell ref="K212:K217"/>
    <mergeCell ref="C218:D218"/>
    <mergeCell ref="D219:D220"/>
    <mergeCell ref="I219:I221"/>
    <mergeCell ref="K219:K221"/>
    <mergeCell ref="D246:D247"/>
    <mergeCell ref="I246:I248"/>
    <mergeCell ref="K246:K248"/>
    <mergeCell ref="C249:D249"/>
    <mergeCell ref="D250:D255"/>
    <mergeCell ref="I250:I255"/>
    <mergeCell ref="K250:K255"/>
    <mergeCell ref="B237:D237"/>
    <mergeCell ref="C238:D238"/>
    <mergeCell ref="D239:D244"/>
    <mergeCell ref="I239:I244"/>
    <mergeCell ref="K239:K244"/>
    <mergeCell ref="C245:D245"/>
    <mergeCell ref="D266:D271"/>
    <mergeCell ref="I266:I271"/>
    <mergeCell ref="K266:K271"/>
    <mergeCell ref="C272:D272"/>
    <mergeCell ref="D273:D274"/>
    <mergeCell ref="I273:I275"/>
    <mergeCell ref="K273:K275"/>
    <mergeCell ref="C256:D256"/>
    <mergeCell ref="D257:D263"/>
    <mergeCell ref="I257:I263"/>
    <mergeCell ref="K257:K263"/>
    <mergeCell ref="B264:D264"/>
    <mergeCell ref="C265:D265"/>
    <mergeCell ref="B291:D291"/>
    <mergeCell ref="C292:D292"/>
    <mergeCell ref="D293:D298"/>
    <mergeCell ref="I293:I298"/>
    <mergeCell ref="K293:K298"/>
    <mergeCell ref="C299:D299"/>
    <mergeCell ref="C276:D276"/>
    <mergeCell ref="D277:D282"/>
    <mergeCell ref="I277:I282"/>
    <mergeCell ref="K277:K282"/>
    <mergeCell ref="C283:D283"/>
    <mergeCell ref="D284:D290"/>
    <mergeCell ref="I284:I290"/>
    <mergeCell ref="K284:K290"/>
    <mergeCell ref="C310:D310"/>
    <mergeCell ref="D311:D317"/>
    <mergeCell ref="I311:I317"/>
    <mergeCell ref="K311:K317"/>
    <mergeCell ref="D300:D301"/>
    <mergeCell ref="I300:I302"/>
    <mergeCell ref="K300:K302"/>
    <mergeCell ref="C303:D303"/>
    <mergeCell ref="D304:D309"/>
    <mergeCell ref="I304:I309"/>
    <mergeCell ref="K304:K309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showGridLines="0" workbookViewId="0">
      <selection activeCell="D109" sqref="D109"/>
    </sheetView>
  </sheetViews>
  <sheetFormatPr defaultRowHeight="11.25" outlineLevelRow="1"/>
  <cols>
    <col min="1" max="2" width="3.625" style="129" customWidth="1"/>
    <col min="3" max="3" width="12.625" style="129" customWidth="1"/>
    <col min="4" max="4" width="10.5" style="129" customWidth="1"/>
    <col min="5" max="6" width="11.375" style="129" bestFit="1" customWidth="1"/>
    <col min="7" max="7" width="8" style="129" bestFit="1" customWidth="1"/>
    <col min="8" max="8" width="9" style="129"/>
    <col min="9" max="9" width="12.25" style="129" bestFit="1" customWidth="1"/>
    <col min="10" max="10" width="8" style="129" bestFit="1" customWidth="1"/>
    <col min="11" max="256" width="9" style="129"/>
    <col min="257" max="258" width="3.625" style="129" customWidth="1"/>
    <col min="259" max="259" width="12.625" style="129" customWidth="1"/>
    <col min="260" max="260" width="10.5" style="129" customWidth="1"/>
    <col min="261" max="262" width="11.375" style="129" bestFit="1" customWidth="1"/>
    <col min="263" max="263" width="8" style="129" bestFit="1" customWidth="1"/>
    <col min="264" max="264" width="9" style="129"/>
    <col min="265" max="265" width="12.25" style="129" bestFit="1" customWidth="1"/>
    <col min="266" max="266" width="8" style="129" bestFit="1" customWidth="1"/>
    <col min="267" max="512" width="9" style="129"/>
    <col min="513" max="514" width="3.625" style="129" customWidth="1"/>
    <col min="515" max="515" width="12.625" style="129" customWidth="1"/>
    <col min="516" max="516" width="10.5" style="129" customWidth="1"/>
    <col min="517" max="518" width="11.375" style="129" bestFit="1" customWidth="1"/>
    <col min="519" max="519" width="8" style="129" bestFit="1" customWidth="1"/>
    <col min="520" max="520" width="9" style="129"/>
    <col min="521" max="521" width="12.25" style="129" bestFit="1" customWidth="1"/>
    <col min="522" max="522" width="8" style="129" bestFit="1" customWidth="1"/>
    <col min="523" max="768" width="9" style="129"/>
    <col min="769" max="770" width="3.625" style="129" customWidth="1"/>
    <col min="771" max="771" width="12.625" style="129" customWidth="1"/>
    <col min="772" max="772" width="10.5" style="129" customWidth="1"/>
    <col min="773" max="774" width="11.375" style="129" bestFit="1" customWidth="1"/>
    <col min="775" max="775" width="8" style="129" bestFit="1" customWidth="1"/>
    <col min="776" max="776" width="9" style="129"/>
    <col min="777" max="777" width="12.25" style="129" bestFit="1" customWidth="1"/>
    <col min="778" max="778" width="8" style="129" bestFit="1" customWidth="1"/>
    <col min="779" max="1024" width="9" style="129"/>
    <col min="1025" max="1026" width="3.625" style="129" customWidth="1"/>
    <col min="1027" max="1027" width="12.625" style="129" customWidth="1"/>
    <col min="1028" max="1028" width="10.5" style="129" customWidth="1"/>
    <col min="1029" max="1030" width="11.375" style="129" bestFit="1" customWidth="1"/>
    <col min="1031" max="1031" width="8" style="129" bestFit="1" customWidth="1"/>
    <col min="1032" max="1032" width="9" style="129"/>
    <col min="1033" max="1033" width="12.25" style="129" bestFit="1" customWidth="1"/>
    <col min="1034" max="1034" width="8" style="129" bestFit="1" customWidth="1"/>
    <col min="1035" max="1280" width="9" style="129"/>
    <col min="1281" max="1282" width="3.625" style="129" customWidth="1"/>
    <col min="1283" max="1283" width="12.625" style="129" customWidth="1"/>
    <col min="1284" max="1284" width="10.5" style="129" customWidth="1"/>
    <col min="1285" max="1286" width="11.375" style="129" bestFit="1" customWidth="1"/>
    <col min="1287" max="1287" width="8" style="129" bestFit="1" customWidth="1"/>
    <col min="1288" max="1288" width="9" style="129"/>
    <col min="1289" max="1289" width="12.25" style="129" bestFit="1" customWidth="1"/>
    <col min="1290" max="1290" width="8" style="129" bestFit="1" customWidth="1"/>
    <col min="1291" max="1536" width="9" style="129"/>
    <col min="1537" max="1538" width="3.625" style="129" customWidth="1"/>
    <col min="1539" max="1539" width="12.625" style="129" customWidth="1"/>
    <col min="1540" max="1540" width="10.5" style="129" customWidth="1"/>
    <col min="1541" max="1542" width="11.375" style="129" bestFit="1" customWidth="1"/>
    <col min="1543" max="1543" width="8" style="129" bestFit="1" customWidth="1"/>
    <col min="1544" max="1544" width="9" style="129"/>
    <col min="1545" max="1545" width="12.25" style="129" bestFit="1" customWidth="1"/>
    <col min="1546" max="1546" width="8" style="129" bestFit="1" customWidth="1"/>
    <col min="1547" max="1792" width="9" style="129"/>
    <col min="1793" max="1794" width="3.625" style="129" customWidth="1"/>
    <col min="1795" max="1795" width="12.625" style="129" customWidth="1"/>
    <col min="1796" max="1796" width="10.5" style="129" customWidth="1"/>
    <col min="1797" max="1798" width="11.375" style="129" bestFit="1" customWidth="1"/>
    <col min="1799" max="1799" width="8" style="129" bestFit="1" customWidth="1"/>
    <col min="1800" max="1800" width="9" style="129"/>
    <col min="1801" max="1801" width="12.25" style="129" bestFit="1" customWidth="1"/>
    <col min="1802" max="1802" width="8" style="129" bestFit="1" customWidth="1"/>
    <col min="1803" max="2048" width="9" style="129"/>
    <col min="2049" max="2050" width="3.625" style="129" customWidth="1"/>
    <col min="2051" max="2051" width="12.625" style="129" customWidth="1"/>
    <col min="2052" max="2052" width="10.5" style="129" customWidth="1"/>
    <col min="2053" max="2054" width="11.375" style="129" bestFit="1" customWidth="1"/>
    <col min="2055" max="2055" width="8" style="129" bestFit="1" customWidth="1"/>
    <col min="2056" max="2056" width="9" style="129"/>
    <col min="2057" max="2057" width="12.25" style="129" bestFit="1" customWidth="1"/>
    <col min="2058" max="2058" width="8" style="129" bestFit="1" customWidth="1"/>
    <col min="2059" max="2304" width="9" style="129"/>
    <col min="2305" max="2306" width="3.625" style="129" customWidth="1"/>
    <col min="2307" max="2307" width="12.625" style="129" customWidth="1"/>
    <col min="2308" max="2308" width="10.5" style="129" customWidth="1"/>
    <col min="2309" max="2310" width="11.375" style="129" bestFit="1" customWidth="1"/>
    <col min="2311" max="2311" width="8" style="129" bestFit="1" customWidth="1"/>
    <col min="2312" max="2312" width="9" style="129"/>
    <col min="2313" max="2313" width="12.25" style="129" bestFit="1" customWidth="1"/>
    <col min="2314" max="2314" width="8" style="129" bestFit="1" customWidth="1"/>
    <col min="2315" max="2560" width="9" style="129"/>
    <col min="2561" max="2562" width="3.625" style="129" customWidth="1"/>
    <col min="2563" max="2563" width="12.625" style="129" customWidth="1"/>
    <col min="2564" max="2564" width="10.5" style="129" customWidth="1"/>
    <col min="2565" max="2566" width="11.375" style="129" bestFit="1" customWidth="1"/>
    <col min="2567" max="2567" width="8" style="129" bestFit="1" customWidth="1"/>
    <col min="2568" max="2568" width="9" style="129"/>
    <col min="2569" max="2569" width="12.25" style="129" bestFit="1" customWidth="1"/>
    <col min="2570" max="2570" width="8" style="129" bestFit="1" customWidth="1"/>
    <col min="2571" max="2816" width="9" style="129"/>
    <col min="2817" max="2818" width="3.625" style="129" customWidth="1"/>
    <col min="2819" max="2819" width="12.625" style="129" customWidth="1"/>
    <col min="2820" max="2820" width="10.5" style="129" customWidth="1"/>
    <col min="2821" max="2822" width="11.375" style="129" bestFit="1" customWidth="1"/>
    <col min="2823" max="2823" width="8" style="129" bestFit="1" customWidth="1"/>
    <col min="2824" max="2824" width="9" style="129"/>
    <col min="2825" max="2825" width="12.25" style="129" bestFit="1" customWidth="1"/>
    <col min="2826" max="2826" width="8" style="129" bestFit="1" customWidth="1"/>
    <col min="2827" max="3072" width="9" style="129"/>
    <col min="3073" max="3074" width="3.625" style="129" customWidth="1"/>
    <col min="3075" max="3075" width="12.625" style="129" customWidth="1"/>
    <col min="3076" max="3076" width="10.5" style="129" customWidth="1"/>
    <col min="3077" max="3078" width="11.375" style="129" bestFit="1" customWidth="1"/>
    <col min="3079" max="3079" width="8" style="129" bestFit="1" customWidth="1"/>
    <col min="3080" max="3080" width="9" style="129"/>
    <col min="3081" max="3081" width="12.25" style="129" bestFit="1" customWidth="1"/>
    <col min="3082" max="3082" width="8" style="129" bestFit="1" customWidth="1"/>
    <col min="3083" max="3328" width="9" style="129"/>
    <col min="3329" max="3330" width="3.625" style="129" customWidth="1"/>
    <col min="3331" max="3331" width="12.625" style="129" customWidth="1"/>
    <col min="3332" max="3332" width="10.5" style="129" customWidth="1"/>
    <col min="3333" max="3334" width="11.375" style="129" bestFit="1" customWidth="1"/>
    <col min="3335" max="3335" width="8" style="129" bestFit="1" customWidth="1"/>
    <col min="3336" max="3336" width="9" style="129"/>
    <col min="3337" max="3337" width="12.25" style="129" bestFit="1" customWidth="1"/>
    <col min="3338" max="3338" width="8" style="129" bestFit="1" customWidth="1"/>
    <col min="3339" max="3584" width="9" style="129"/>
    <col min="3585" max="3586" width="3.625" style="129" customWidth="1"/>
    <col min="3587" max="3587" width="12.625" style="129" customWidth="1"/>
    <col min="3588" max="3588" width="10.5" style="129" customWidth="1"/>
    <col min="3589" max="3590" width="11.375" style="129" bestFit="1" customWidth="1"/>
    <col min="3591" max="3591" width="8" style="129" bestFit="1" customWidth="1"/>
    <col min="3592" max="3592" width="9" style="129"/>
    <col min="3593" max="3593" width="12.25" style="129" bestFit="1" customWidth="1"/>
    <col min="3594" max="3594" width="8" style="129" bestFit="1" customWidth="1"/>
    <col min="3595" max="3840" width="9" style="129"/>
    <col min="3841" max="3842" width="3.625" style="129" customWidth="1"/>
    <col min="3843" max="3843" width="12.625" style="129" customWidth="1"/>
    <col min="3844" max="3844" width="10.5" style="129" customWidth="1"/>
    <col min="3845" max="3846" width="11.375" style="129" bestFit="1" customWidth="1"/>
    <col min="3847" max="3847" width="8" style="129" bestFit="1" customWidth="1"/>
    <col min="3848" max="3848" width="9" style="129"/>
    <col min="3849" max="3849" width="12.25" style="129" bestFit="1" customWidth="1"/>
    <col min="3850" max="3850" width="8" style="129" bestFit="1" customWidth="1"/>
    <col min="3851" max="4096" width="9" style="129"/>
    <col min="4097" max="4098" width="3.625" style="129" customWidth="1"/>
    <col min="4099" max="4099" width="12.625" style="129" customWidth="1"/>
    <col min="4100" max="4100" width="10.5" style="129" customWidth="1"/>
    <col min="4101" max="4102" width="11.375" style="129" bestFit="1" customWidth="1"/>
    <col min="4103" max="4103" width="8" style="129" bestFit="1" customWidth="1"/>
    <col min="4104" max="4104" width="9" style="129"/>
    <col min="4105" max="4105" width="12.25" style="129" bestFit="1" customWidth="1"/>
    <col min="4106" max="4106" width="8" style="129" bestFit="1" customWidth="1"/>
    <col min="4107" max="4352" width="9" style="129"/>
    <col min="4353" max="4354" width="3.625" style="129" customWidth="1"/>
    <col min="4355" max="4355" width="12.625" style="129" customWidth="1"/>
    <col min="4356" max="4356" width="10.5" style="129" customWidth="1"/>
    <col min="4357" max="4358" width="11.375" style="129" bestFit="1" customWidth="1"/>
    <col min="4359" max="4359" width="8" style="129" bestFit="1" customWidth="1"/>
    <col min="4360" max="4360" width="9" style="129"/>
    <col min="4361" max="4361" width="12.25" style="129" bestFit="1" customWidth="1"/>
    <col min="4362" max="4362" width="8" style="129" bestFit="1" customWidth="1"/>
    <col min="4363" max="4608" width="9" style="129"/>
    <col min="4609" max="4610" width="3.625" style="129" customWidth="1"/>
    <col min="4611" max="4611" width="12.625" style="129" customWidth="1"/>
    <col min="4612" max="4612" width="10.5" style="129" customWidth="1"/>
    <col min="4613" max="4614" width="11.375" style="129" bestFit="1" customWidth="1"/>
    <col min="4615" max="4615" width="8" style="129" bestFit="1" customWidth="1"/>
    <col min="4616" max="4616" width="9" style="129"/>
    <col min="4617" max="4617" width="12.25" style="129" bestFit="1" customWidth="1"/>
    <col min="4618" max="4618" width="8" style="129" bestFit="1" customWidth="1"/>
    <col min="4619" max="4864" width="9" style="129"/>
    <col min="4865" max="4866" width="3.625" style="129" customWidth="1"/>
    <col min="4867" max="4867" width="12.625" style="129" customWidth="1"/>
    <col min="4868" max="4868" width="10.5" style="129" customWidth="1"/>
    <col min="4869" max="4870" width="11.375" style="129" bestFit="1" customWidth="1"/>
    <col min="4871" max="4871" width="8" style="129" bestFit="1" customWidth="1"/>
    <col min="4872" max="4872" width="9" style="129"/>
    <col min="4873" max="4873" width="12.25" style="129" bestFit="1" customWidth="1"/>
    <col min="4874" max="4874" width="8" style="129" bestFit="1" customWidth="1"/>
    <col min="4875" max="5120" width="9" style="129"/>
    <col min="5121" max="5122" width="3.625" style="129" customWidth="1"/>
    <col min="5123" max="5123" width="12.625" style="129" customWidth="1"/>
    <col min="5124" max="5124" width="10.5" style="129" customWidth="1"/>
    <col min="5125" max="5126" width="11.375" style="129" bestFit="1" customWidth="1"/>
    <col min="5127" max="5127" width="8" style="129" bestFit="1" customWidth="1"/>
    <col min="5128" max="5128" width="9" style="129"/>
    <col min="5129" max="5129" width="12.25" style="129" bestFit="1" customWidth="1"/>
    <col min="5130" max="5130" width="8" style="129" bestFit="1" customWidth="1"/>
    <col min="5131" max="5376" width="9" style="129"/>
    <col min="5377" max="5378" width="3.625" style="129" customWidth="1"/>
    <col min="5379" max="5379" width="12.625" style="129" customWidth="1"/>
    <col min="5380" max="5380" width="10.5" style="129" customWidth="1"/>
    <col min="5381" max="5382" width="11.375" style="129" bestFit="1" customWidth="1"/>
    <col min="5383" max="5383" width="8" style="129" bestFit="1" customWidth="1"/>
    <col min="5384" max="5384" width="9" style="129"/>
    <col min="5385" max="5385" width="12.25" style="129" bestFit="1" customWidth="1"/>
    <col min="5386" max="5386" width="8" style="129" bestFit="1" customWidth="1"/>
    <col min="5387" max="5632" width="9" style="129"/>
    <col min="5633" max="5634" width="3.625" style="129" customWidth="1"/>
    <col min="5635" max="5635" width="12.625" style="129" customWidth="1"/>
    <col min="5636" max="5636" width="10.5" style="129" customWidth="1"/>
    <col min="5637" max="5638" width="11.375" style="129" bestFit="1" customWidth="1"/>
    <col min="5639" max="5639" width="8" style="129" bestFit="1" customWidth="1"/>
    <col min="5640" max="5640" width="9" style="129"/>
    <col min="5641" max="5641" width="12.25" style="129" bestFit="1" customWidth="1"/>
    <col min="5642" max="5642" width="8" style="129" bestFit="1" customWidth="1"/>
    <col min="5643" max="5888" width="9" style="129"/>
    <col min="5889" max="5890" width="3.625" style="129" customWidth="1"/>
    <col min="5891" max="5891" width="12.625" style="129" customWidth="1"/>
    <col min="5892" max="5892" width="10.5" style="129" customWidth="1"/>
    <col min="5893" max="5894" width="11.375" style="129" bestFit="1" customWidth="1"/>
    <col min="5895" max="5895" width="8" style="129" bestFit="1" customWidth="1"/>
    <col min="5896" max="5896" width="9" style="129"/>
    <col min="5897" max="5897" width="12.25" style="129" bestFit="1" customWidth="1"/>
    <col min="5898" max="5898" width="8" style="129" bestFit="1" customWidth="1"/>
    <col min="5899" max="6144" width="9" style="129"/>
    <col min="6145" max="6146" width="3.625" style="129" customWidth="1"/>
    <col min="6147" max="6147" width="12.625" style="129" customWidth="1"/>
    <col min="6148" max="6148" width="10.5" style="129" customWidth="1"/>
    <col min="6149" max="6150" width="11.375" style="129" bestFit="1" customWidth="1"/>
    <col min="6151" max="6151" width="8" style="129" bestFit="1" customWidth="1"/>
    <col min="6152" max="6152" width="9" style="129"/>
    <col min="6153" max="6153" width="12.25" style="129" bestFit="1" customWidth="1"/>
    <col min="6154" max="6154" width="8" style="129" bestFit="1" customWidth="1"/>
    <col min="6155" max="6400" width="9" style="129"/>
    <col min="6401" max="6402" width="3.625" style="129" customWidth="1"/>
    <col min="6403" max="6403" width="12.625" style="129" customWidth="1"/>
    <col min="6404" max="6404" width="10.5" style="129" customWidth="1"/>
    <col min="6405" max="6406" width="11.375" style="129" bestFit="1" customWidth="1"/>
    <col min="6407" max="6407" width="8" style="129" bestFit="1" customWidth="1"/>
    <col min="6408" max="6408" width="9" style="129"/>
    <col min="6409" max="6409" width="12.25" style="129" bestFit="1" customWidth="1"/>
    <col min="6410" max="6410" width="8" style="129" bestFit="1" customWidth="1"/>
    <col min="6411" max="6656" width="9" style="129"/>
    <col min="6657" max="6658" width="3.625" style="129" customWidth="1"/>
    <col min="6659" max="6659" width="12.625" style="129" customWidth="1"/>
    <col min="6660" max="6660" width="10.5" style="129" customWidth="1"/>
    <col min="6661" max="6662" width="11.375" style="129" bestFit="1" customWidth="1"/>
    <col min="6663" max="6663" width="8" style="129" bestFit="1" customWidth="1"/>
    <col min="6664" max="6664" width="9" style="129"/>
    <col min="6665" max="6665" width="12.25" style="129" bestFit="1" customWidth="1"/>
    <col min="6666" max="6666" width="8" style="129" bestFit="1" customWidth="1"/>
    <col min="6667" max="6912" width="9" style="129"/>
    <col min="6913" max="6914" width="3.625" style="129" customWidth="1"/>
    <col min="6915" max="6915" width="12.625" style="129" customWidth="1"/>
    <col min="6916" max="6916" width="10.5" style="129" customWidth="1"/>
    <col min="6917" max="6918" width="11.375" style="129" bestFit="1" customWidth="1"/>
    <col min="6919" max="6919" width="8" style="129" bestFit="1" customWidth="1"/>
    <col min="6920" max="6920" width="9" style="129"/>
    <col min="6921" max="6921" width="12.25" style="129" bestFit="1" customWidth="1"/>
    <col min="6922" max="6922" width="8" style="129" bestFit="1" customWidth="1"/>
    <col min="6923" max="7168" width="9" style="129"/>
    <col min="7169" max="7170" width="3.625" style="129" customWidth="1"/>
    <col min="7171" max="7171" width="12.625" style="129" customWidth="1"/>
    <col min="7172" max="7172" width="10.5" style="129" customWidth="1"/>
    <col min="7173" max="7174" width="11.375" style="129" bestFit="1" customWidth="1"/>
    <col min="7175" max="7175" width="8" style="129" bestFit="1" customWidth="1"/>
    <col min="7176" max="7176" width="9" style="129"/>
    <col min="7177" max="7177" width="12.25" style="129" bestFit="1" customWidth="1"/>
    <col min="7178" max="7178" width="8" style="129" bestFit="1" customWidth="1"/>
    <col min="7179" max="7424" width="9" style="129"/>
    <col min="7425" max="7426" width="3.625" style="129" customWidth="1"/>
    <col min="7427" max="7427" width="12.625" style="129" customWidth="1"/>
    <col min="7428" max="7428" width="10.5" style="129" customWidth="1"/>
    <col min="7429" max="7430" width="11.375" style="129" bestFit="1" customWidth="1"/>
    <col min="7431" max="7431" width="8" style="129" bestFit="1" customWidth="1"/>
    <col min="7432" max="7432" width="9" style="129"/>
    <col min="7433" max="7433" width="12.25" style="129" bestFit="1" customWidth="1"/>
    <col min="7434" max="7434" width="8" style="129" bestFit="1" customWidth="1"/>
    <col min="7435" max="7680" width="9" style="129"/>
    <col min="7681" max="7682" width="3.625" style="129" customWidth="1"/>
    <col min="7683" max="7683" width="12.625" style="129" customWidth="1"/>
    <col min="7684" max="7684" width="10.5" style="129" customWidth="1"/>
    <col min="7685" max="7686" width="11.375" style="129" bestFit="1" customWidth="1"/>
    <col min="7687" max="7687" width="8" style="129" bestFit="1" customWidth="1"/>
    <col min="7688" max="7688" width="9" style="129"/>
    <col min="7689" max="7689" width="12.25" style="129" bestFit="1" customWidth="1"/>
    <col min="7690" max="7690" width="8" style="129" bestFit="1" customWidth="1"/>
    <col min="7691" max="7936" width="9" style="129"/>
    <col min="7937" max="7938" width="3.625" style="129" customWidth="1"/>
    <col min="7939" max="7939" width="12.625" style="129" customWidth="1"/>
    <col min="7940" max="7940" width="10.5" style="129" customWidth="1"/>
    <col min="7941" max="7942" width="11.375" style="129" bestFit="1" customWidth="1"/>
    <col min="7943" max="7943" width="8" style="129" bestFit="1" customWidth="1"/>
    <col min="7944" max="7944" width="9" style="129"/>
    <col min="7945" max="7945" width="12.25" style="129" bestFit="1" customWidth="1"/>
    <col min="7946" max="7946" width="8" style="129" bestFit="1" customWidth="1"/>
    <col min="7947" max="8192" width="9" style="129"/>
    <col min="8193" max="8194" width="3.625" style="129" customWidth="1"/>
    <col min="8195" max="8195" width="12.625" style="129" customWidth="1"/>
    <col min="8196" max="8196" width="10.5" style="129" customWidth="1"/>
    <col min="8197" max="8198" width="11.375" style="129" bestFit="1" customWidth="1"/>
    <col min="8199" max="8199" width="8" style="129" bestFit="1" customWidth="1"/>
    <col min="8200" max="8200" width="9" style="129"/>
    <col min="8201" max="8201" width="12.25" style="129" bestFit="1" customWidth="1"/>
    <col min="8202" max="8202" width="8" style="129" bestFit="1" customWidth="1"/>
    <col min="8203" max="8448" width="9" style="129"/>
    <col min="8449" max="8450" width="3.625" style="129" customWidth="1"/>
    <col min="8451" max="8451" width="12.625" style="129" customWidth="1"/>
    <col min="8452" max="8452" width="10.5" style="129" customWidth="1"/>
    <col min="8453" max="8454" width="11.375" style="129" bestFit="1" customWidth="1"/>
    <col min="8455" max="8455" width="8" style="129" bestFit="1" customWidth="1"/>
    <col min="8456" max="8456" width="9" style="129"/>
    <col min="8457" max="8457" width="12.25" style="129" bestFit="1" customWidth="1"/>
    <col min="8458" max="8458" width="8" style="129" bestFit="1" customWidth="1"/>
    <col min="8459" max="8704" width="9" style="129"/>
    <col min="8705" max="8706" width="3.625" style="129" customWidth="1"/>
    <col min="8707" max="8707" width="12.625" style="129" customWidth="1"/>
    <col min="8708" max="8708" width="10.5" style="129" customWidth="1"/>
    <col min="8709" max="8710" width="11.375" style="129" bestFit="1" customWidth="1"/>
    <col min="8711" max="8711" width="8" style="129" bestFit="1" customWidth="1"/>
    <col min="8712" max="8712" width="9" style="129"/>
    <col min="8713" max="8713" width="12.25" style="129" bestFit="1" customWidth="1"/>
    <col min="8714" max="8714" width="8" style="129" bestFit="1" customWidth="1"/>
    <col min="8715" max="8960" width="9" style="129"/>
    <col min="8961" max="8962" width="3.625" style="129" customWidth="1"/>
    <col min="8963" max="8963" width="12.625" style="129" customWidth="1"/>
    <col min="8964" max="8964" width="10.5" style="129" customWidth="1"/>
    <col min="8965" max="8966" width="11.375" style="129" bestFit="1" customWidth="1"/>
    <col min="8967" max="8967" width="8" style="129" bestFit="1" customWidth="1"/>
    <col min="8968" max="8968" width="9" style="129"/>
    <col min="8969" max="8969" width="12.25" style="129" bestFit="1" customWidth="1"/>
    <col min="8970" max="8970" width="8" style="129" bestFit="1" customWidth="1"/>
    <col min="8971" max="9216" width="9" style="129"/>
    <col min="9217" max="9218" width="3.625" style="129" customWidth="1"/>
    <col min="9219" max="9219" width="12.625" style="129" customWidth="1"/>
    <col min="9220" max="9220" width="10.5" style="129" customWidth="1"/>
    <col min="9221" max="9222" width="11.375" style="129" bestFit="1" customWidth="1"/>
    <col min="9223" max="9223" width="8" style="129" bestFit="1" customWidth="1"/>
    <col min="9224" max="9224" width="9" style="129"/>
    <col min="9225" max="9225" width="12.25" style="129" bestFit="1" customWidth="1"/>
    <col min="9226" max="9226" width="8" style="129" bestFit="1" customWidth="1"/>
    <col min="9227" max="9472" width="9" style="129"/>
    <col min="9473" max="9474" width="3.625" style="129" customWidth="1"/>
    <col min="9475" max="9475" width="12.625" style="129" customWidth="1"/>
    <col min="9476" max="9476" width="10.5" style="129" customWidth="1"/>
    <col min="9477" max="9478" width="11.375" style="129" bestFit="1" customWidth="1"/>
    <col min="9479" max="9479" width="8" style="129" bestFit="1" customWidth="1"/>
    <col min="9480" max="9480" width="9" style="129"/>
    <col min="9481" max="9481" width="12.25" style="129" bestFit="1" customWidth="1"/>
    <col min="9482" max="9482" width="8" style="129" bestFit="1" customWidth="1"/>
    <col min="9483" max="9728" width="9" style="129"/>
    <col min="9729" max="9730" width="3.625" style="129" customWidth="1"/>
    <col min="9731" max="9731" width="12.625" style="129" customWidth="1"/>
    <col min="9732" max="9732" width="10.5" style="129" customWidth="1"/>
    <col min="9733" max="9734" width="11.375" style="129" bestFit="1" customWidth="1"/>
    <col min="9735" max="9735" width="8" style="129" bestFit="1" customWidth="1"/>
    <col min="9736" max="9736" width="9" style="129"/>
    <col min="9737" max="9737" width="12.25" style="129" bestFit="1" customWidth="1"/>
    <col min="9738" max="9738" width="8" style="129" bestFit="1" customWidth="1"/>
    <col min="9739" max="9984" width="9" style="129"/>
    <col min="9985" max="9986" width="3.625" style="129" customWidth="1"/>
    <col min="9987" max="9987" width="12.625" style="129" customWidth="1"/>
    <col min="9988" max="9988" width="10.5" style="129" customWidth="1"/>
    <col min="9989" max="9990" width="11.375" style="129" bestFit="1" customWidth="1"/>
    <col min="9991" max="9991" width="8" style="129" bestFit="1" customWidth="1"/>
    <col min="9992" max="9992" width="9" style="129"/>
    <col min="9993" max="9993" width="12.25" style="129" bestFit="1" customWidth="1"/>
    <col min="9994" max="9994" width="8" style="129" bestFit="1" customWidth="1"/>
    <col min="9995" max="10240" width="9" style="129"/>
    <col min="10241" max="10242" width="3.625" style="129" customWidth="1"/>
    <col min="10243" max="10243" width="12.625" style="129" customWidth="1"/>
    <col min="10244" max="10244" width="10.5" style="129" customWidth="1"/>
    <col min="10245" max="10246" width="11.375" style="129" bestFit="1" customWidth="1"/>
    <col min="10247" max="10247" width="8" style="129" bestFit="1" customWidth="1"/>
    <col min="10248" max="10248" width="9" style="129"/>
    <col min="10249" max="10249" width="12.25" style="129" bestFit="1" customWidth="1"/>
    <col min="10250" max="10250" width="8" style="129" bestFit="1" customWidth="1"/>
    <col min="10251" max="10496" width="9" style="129"/>
    <col min="10497" max="10498" width="3.625" style="129" customWidth="1"/>
    <col min="10499" max="10499" width="12.625" style="129" customWidth="1"/>
    <col min="10500" max="10500" width="10.5" style="129" customWidth="1"/>
    <col min="10501" max="10502" width="11.375" style="129" bestFit="1" customWidth="1"/>
    <col min="10503" max="10503" width="8" style="129" bestFit="1" customWidth="1"/>
    <col min="10504" max="10504" width="9" style="129"/>
    <col min="10505" max="10505" width="12.25" style="129" bestFit="1" customWidth="1"/>
    <col min="10506" max="10506" width="8" style="129" bestFit="1" customWidth="1"/>
    <col min="10507" max="10752" width="9" style="129"/>
    <col min="10753" max="10754" width="3.625" style="129" customWidth="1"/>
    <col min="10755" max="10755" width="12.625" style="129" customWidth="1"/>
    <col min="10756" max="10756" width="10.5" style="129" customWidth="1"/>
    <col min="10757" max="10758" width="11.375" style="129" bestFit="1" customWidth="1"/>
    <col min="10759" max="10759" width="8" style="129" bestFit="1" customWidth="1"/>
    <col min="10760" max="10760" width="9" style="129"/>
    <col min="10761" max="10761" width="12.25" style="129" bestFit="1" customWidth="1"/>
    <col min="10762" max="10762" width="8" style="129" bestFit="1" customWidth="1"/>
    <col min="10763" max="11008" width="9" style="129"/>
    <col min="11009" max="11010" width="3.625" style="129" customWidth="1"/>
    <col min="11011" max="11011" width="12.625" style="129" customWidth="1"/>
    <col min="11012" max="11012" width="10.5" style="129" customWidth="1"/>
    <col min="11013" max="11014" width="11.375" style="129" bestFit="1" customWidth="1"/>
    <col min="11015" max="11015" width="8" style="129" bestFit="1" customWidth="1"/>
    <col min="11016" max="11016" width="9" style="129"/>
    <col min="11017" max="11017" width="12.25" style="129" bestFit="1" customWidth="1"/>
    <col min="11018" max="11018" width="8" style="129" bestFit="1" customWidth="1"/>
    <col min="11019" max="11264" width="9" style="129"/>
    <col min="11265" max="11266" width="3.625" style="129" customWidth="1"/>
    <col min="11267" max="11267" width="12.625" style="129" customWidth="1"/>
    <col min="11268" max="11268" width="10.5" style="129" customWidth="1"/>
    <col min="11269" max="11270" width="11.375" style="129" bestFit="1" customWidth="1"/>
    <col min="11271" max="11271" width="8" style="129" bestFit="1" customWidth="1"/>
    <col min="11272" max="11272" width="9" style="129"/>
    <col min="11273" max="11273" width="12.25" style="129" bestFit="1" customWidth="1"/>
    <col min="11274" max="11274" width="8" style="129" bestFit="1" customWidth="1"/>
    <col min="11275" max="11520" width="9" style="129"/>
    <col min="11521" max="11522" width="3.625" style="129" customWidth="1"/>
    <col min="11523" max="11523" width="12.625" style="129" customWidth="1"/>
    <col min="11524" max="11524" width="10.5" style="129" customWidth="1"/>
    <col min="11525" max="11526" width="11.375" style="129" bestFit="1" customWidth="1"/>
    <col min="11527" max="11527" width="8" style="129" bestFit="1" customWidth="1"/>
    <col min="11528" max="11528" width="9" style="129"/>
    <col min="11529" max="11529" width="12.25" style="129" bestFit="1" customWidth="1"/>
    <col min="11530" max="11530" width="8" style="129" bestFit="1" customWidth="1"/>
    <col min="11531" max="11776" width="9" style="129"/>
    <col min="11777" max="11778" width="3.625" style="129" customWidth="1"/>
    <col min="11779" max="11779" width="12.625" style="129" customWidth="1"/>
    <col min="11780" max="11780" width="10.5" style="129" customWidth="1"/>
    <col min="11781" max="11782" width="11.375" style="129" bestFit="1" customWidth="1"/>
    <col min="11783" max="11783" width="8" style="129" bestFit="1" customWidth="1"/>
    <col min="11784" max="11784" width="9" style="129"/>
    <col min="11785" max="11785" width="12.25" style="129" bestFit="1" customWidth="1"/>
    <col min="11786" max="11786" width="8" style="129" bestFit="1" customWidth="1"/>
    <col min="11787" max="12032" width="9" style="129"/>
    <col min="12033" max="12034" width="3.625" style="129" customWidth="1"/>
    <col min="12035" max="12035" width="12.625" style="129" customWidth="1"/>
    <col min="12036" max="12036" width="10.5" style="129" customWidth="1"/>
    <col min="12037" max="12038" width="11.375" style="129" bestFit="1" customWidth="1"/>
    <col min="12039" max="12039" width="8" style="129" bestFit="1" customWidth="1"/>
    <col min="12040" max="12040" width="9" style="129"/>
    <col min="12041" max="12041" width="12.25" style="129" bestFit="1" customWidth="1"/>
    <col min="12042" max="12042" width="8" style="129" bestFit="1" customWidth="1"/>
    <col min="12043" max="12288" width="9" style="129"/>
    <col min="12289" max="12290" width="3.625" style="129" customWidth="1"/>
    <col min="12291" max="12291" width="12.625" style="129" customWidth="1"/>
    <col min="12292" max="12292" width="10.5" style="129" customWidth="1"/>
    <col min="12293" max="12294" width="11.375" style="129" bestFit="1" customWidth="1"/>
    <col min="12295" max="12295" width="8" style="129" bestFit="1" customWidth="1"/>
    <col min="12296" max="12296" width="9" style="129"/>
    <col min="12297" max="12297" width="12.25" style="129" bestFit="1" customWidth="1"/>
    <col min="12298" max="12298" width="8" style="129" bestFit="1" customWidth="1"/>
    <col min="12299" max="12544" width="9" style="129"/>
    <col min="12545" max="12546" width="3.625" style="129" customWidth="1"/>
    <col min="12547" max="12547" width="12.625" style="129" customWidth="1"/>
    <col min="12548" max="12548" width="10.5" style="129" customWidth="1"/>
    <col min="12549" max="12550" width="11.375" style="129" bestFit="1" customWidth="1"/>
    <col min="12551" max="12551" width="8" style="129" bestFit="1" customWidth="1"/>
    <col min="12552" max="12552" width="9" style="129"/>
    <col min="12553" max="12553" width="12.25" style="129" bestFit="1" customWidth="1"/>
    <col min="12554" max="12554" width="8" style="129" bestFit="1" customWidth="1"/>
    <col min="12555" max="12800" width="9" style="129"/>
    <col min="12801" max="12802" width="3.625" style="129" customWidth="1"/>
    <col min="12803" max="12803" width="12.625" style="129" customWidth="1"/>
    <col min="12804" max="12804" width="10.5" style="129" customWidth="1"/>
    <col min="12805" max="12806" width="11.375" style="129" bestFit="1" customWidth="1"/>
    <col min="12807" max="12807" width="8" style="129" bestFit="1" customWidth="1"/>
    <col min="12808" max="12808" width="9" style="129"/>
    <col min="12809" max="12809" width="12.25" style="129" bestFit="1" customWidth="1"/>
    <col min="12810" max="12810" width="8" style="129" bestFit="1" customWidth="1"/>
    <col min="12811" max="13056" width="9" style="129"/>
    <col min="13057" max="13058" width="3.625" style="129" customWidth="1"/>
    <col min="13059" max="13059" width="12.625" style="129" customWidth="1"/>
    <col min="13060" max="13060" width="10.5" style="129" customWidth="1"/>
    <col min="13061" max="13062" width="11.375" style="129" bestFit="1" customWidth="1"/>
    <col min="13063" max="13063" width="8" style="129" bestFit="1" customWidth="1"/>
    <col min="13064" max="13064" width="9" style="129"/>
    <col min="13065" max="13065" width="12.25" style="129" bestFit="1" customWidth="1"/>
    <col min="13066" max="13066" width="8" style="129" bestFit="1" customWidth="1"/>
    <col min="13067" max="13312" width="9" style="129"/>
    <col min="13313" max="13314" width="3.625" style="129" customWidth="1"/>
    <col min="13315" max="13315" width="12.625" style="129" customWidth="1"/>
    <col min="13316" max="13316" width="10.5" style="129" customWidth="1"/>
    <col min="13317" max="13318" width="11.375" style="129" bestFit="1" customWidth="1"/>
    <col min="13319" max="13319" width="8" style="129" bestFit="1" customWidth="1"/>
    <col min="13320" max="13320" width="9" style="129"/>
    <col min="13321" max="13321" width="12.25" style="129" bestFit="1" customWidth="1"/>
    <col min="13322" max="13322" width="8" style="129" bestFit="1" customWidth="1"/>
    <col min="13323" max="13568" width="9" style="129"/>
    <col min="13569" max="13570" width="3.625" style="129" customWidth="1"/>
    <col min="13571" max="13571" width="12.625" style="129" customWidth="1"/>
    <col min="13572" max="13572" width="10.5" style="129" customWidth="1"/>
    <col min="13573" max="13574" width="11.375" style="129" bestFit="1" customWidth="1"/>
    <col min="13575" max="13575" width="8" style="129" bestFit="1" customWidth="1"/>
    <col min="13576" max="13576" width="9" style="129"/>
    <col min="13577" max="13577" width="12.25" style="129" bestFit="1" customWidth="1"/>
    <col min="13578" max="13578" width="8" style="129" bestFit="1" customWidth="1"/>
    <col min="13579" max="13824" width="9" style="129"/>
    <col min="13825" max="13826" width="3.625" style="129" customWidth="1"/>
    <col min="13827" max="13827" width="12.625" style="129" customWidth="1"/>
    <col min="13828" max="13828" width="10.5" style="129" customWidth="1"/>
    <col min="13829" max="13830" width="11.375" style="129" bestFit="1" customWidth="1"/>
    <col min="13831" max="13831" width="8" style="129" bestFit="1" customWidth="1"/>
    <col min="13832" max="13832" width="9" style="129"/>
    <col min="13833" max="13833" width="12.25" style="129" bestFit="1" customWidth="1"/>
    <col min="13834" max="13834" width="8" style="129" bestFit="1" customWidth="1"/>
    <col min="13835" max="14080" width="9" style="129"/>
    <col min="14081" max="14082" width="3.625" style="129" customWidth="1"/>
    <col min="14083" max="14083" width="12.625" style="129" customWidth="1"/>
    <col min="14084" max="14084" width="10.5" style="129" customWidth="1"/>
    <col min="14085" max="14086" width="11.375" style="129" bestFit="1" customWidth="1"/>
    <col min="14087" max="14087" width="8" style="129" bestFit="1" customWidth="1"/>
    <col min="14088" max="14088" width="9" style="129"/>
    <col min="14089" max="14089" width="12.25" style="129" bestFit="1" customWidth="1"/>
    <col min="14090" max="14090" width="8" style="129" bestFit="1" customWidth="1"/>
    <col min="14091" max="14336" width="9" style="129"/>
    <col min="14337" max="14338" width="3.625" style="129" customWidth="1"/>
    <col min="14339" max="14339" width="12.625" style="129" customWidth="1"/>
    <col min="14340" max="14340" width="10.5" style="129" customWidth="1"/>
    <col min="14341" max="14342" width="11.375" style="129" bestFit="1" customWidth="1"/>
    <col min="14343" max="14343" width="8" style="129" bestFit="1" customWidth="1"/>
    <col min="14344" max="14344" width="9" style="129"/>
    <col min="14345" max="14345" width="12.25" style="129" bestFit="1" customWidth="1"/>
    <col min="14346" max="14346" width="8" style="129" bestFit="1" customWidth="1"/>
    <col min="14347" max="14592" width="9" style="129"/>
    <col min="14593" max="14594" width="3.625" style="129" customWidth="1"/>
    <col min="14595" max="14595" width="12.625" style="129" customWidth="1"/>
    <col min="14596" max="14596" width="10.5" style="129" customWidth="1"/>
    <col min="14597" max="14598" width="11.375" style="129" bestFit="1" customWidth="1"/>
    <col min="14599" max="14599" width="8" style="129" bestFit="1" customWidth="1"/>
    <col min="14600" max="14600" width="9" style="129"/>
    <col min="14601" max="14601" width="12.25" style="129" bestFit="1" customWidth="1"/>
    <col min="14602" max="14602" width="8" style="129" bestFit="1" customWidth="1"/>
    <col min="14603" max="14848" width="9" style="129"/>
    <col min="14849" max="14850" width="3.625" style="129" customWidth="1"/>
    <col min="14851" max="14851" width="12.625" style="129" customWidth="1"/>
    <col min="14852" max="14852" width="10.5" style="129" customWidth="1"/>
    <col min="14853" max="14854" width="11.375" style="129" bestFit="1" customWidth="1"/>
    <col min="14855" max="14855" width="8" style="129" bestFit="1" customWidth="1"/>
    <col min="14856" max="14856" width="9" style="129"/>
    <col min="14857" max="14857" width="12.25" style="129" bestFit="1" customWidth="1"/>
    <col min="14858" max="14858" width="8" style="129" bestFit="1" customWidth="1"/>
    <col min="14859" max="15104" width="9" style="129"/>
    <col min="15105" max="15106" width="3.625" style="129" customWidth="1"/>
    <col min="15107" max="15107" width="12.625" style="129" customWidth="1"/>
    <col min="15108" max="15108" width="10.5" style="129" customWidth="1"/>
    <col min="15109" max="15110" width="11.375" style="129" bestFit="1" customWidth="1"/>
    <col min="15111" max="15111" width="8" style="129" bestFit="1" customWidth="1"/>
    <col min="15112" max="15112" width="9" style="129"/>
    <col min="15113" max="15113" width="12.25" style="129" bestFit="1" customWidth="1"/>
    <col min="15114" max="15114" width="8" style="129" bestFit="1" customWidth="1"/>
    <col min="15115" max="15360" width="9" style="129"/>
    <col min="15361" max="15362" width="3.625" style="129" customWidth="1"/>
    <col min="15363" max="15363" width="12.625" style="129" customWidth="1"/>
    <col min="15364" max="15364" width="10.5" style="129" customWidth="1"/>
    <col min="15365" max="15366" width="11.375" style="129" bestFit="1" customWidth="1"/>
    <col min="15367" max="15367" width="8" style="129" bestFit="1" customWidth="1"/>
    <col min="15368" max="15368" width="9" style="129"/>
    <col min="15369" max="15369" width="12.25" style="129" bestFit="1" customWidth="1"/>
    <col min="15370" max="15370" width="8" style="129" bestFit="1" customWidth="1"/>
    <col min="15371" max="15616" width="9" style="129"/>
    <col min="15617" max="15618" width="3.625" style="129" customWidth="1"/>
    <col min="15619" max="15619" width="12.625" style="129" customWidth="1"/>
    <col min="15620" max="15620" width="10.5" style="129" customWidth="1"/>
    <col min="15621" max="15622" width="11.375" style="129" bestFit="1" customWidth="1"/>
    <col min="15623" max="15623" width="8" style="129" bestFit="1" customWidth="1"/>
    <col min="15624" max="15624" width="9" style="129"/>
    <col min="15625" max="15625" width="12.25" style="129" bestFit="1" customWidth="1"/>
    <col min="15626" max="15626" width="8" style="129" bestFit="1" customWidth="1"/>
    <col min="15627" max="15872" width="9" style="129"/>
    <col min="15873" max="15874" width="3.625" style="129" customWidth="1"/>
    <col min="15875" max="15875" width="12.625" style="129" customWidth="1"/>
    <col min="15876" max="15876" width="10.5" style="129" customWidth="1"/>
    <col min="15877" max="15878" width="11.375" style="129" bestFit="1" customWidth="1"/>
    <col min="15879" max="15879" width="8" style="129" bestFit="1" customWidth="1"/>
    <col min="15880" max="15880" width="9" style="129"/>
    <col min="15881" max="15881" width="12.25" style="129" bestFit="1" customWidth="1"/>
    <col min="15882" max="15882" width="8" style="129" bestFit="1" customWidth="1"/>
    <col min="15883" max="16128" width="9" style="129"/>
    <col min="16129" max="16130" width="3.625" style="129" customWidth="1"/>
    <col min="16131" max="16131" width="12.625" style="129" customWidth="1"/>
    <col min="16132" max="16132" width="10.5" style="129" customWidth="1"/>
    <col min="16133" max="16134" width="11.375" style="129" bestFit="1" customWidth="1"/>
    <col min="16135" max="16135" width="8" style="129" bestFit="1" customWidth="1"/>
    <col min="16136" max="16136" width="9" style="129"/>
    <col min="16137" max="16137" width="12.25" style="129" bestFit="1" customWidth="1"/>
    <col min="16138" max="16138" width="8" style="129" bestFit="1" customWidth="1"/>
    <col min="16139" max="16384" width="9" style="129"/>
  </cols>
  <sheetData>
    <row r="1" spans="1:10" ht="30" customHeight="1">
      <c r="A1" s="128" t="s">
        <v>132</v>
      </c>
      <c r="B1" s="128"/>
    </row>
    <row r="2" spans="1:10" ht="18" customHeight="1">
      <c r="B2" s="197" t="s">
        <v>133</v>
      </c>
      <c r="D2" s="131"/>
      <c r="E2" s="132"/>
      <c r="F2" s="132"/>
      <c r="G2" s="132"/>
      <c r="H2" s="132"/>
      <c r="I2" s="132"/>
      <c r="J2" s="132"/>
    </row>
    <row r="3" spans="1:10" s="135" customFormat="1" ht="15" customHeight="1">
      <c r="B3" s="548" t="s">
        <v>134</v>
      </c>
      <c r="C3" s="549"/>
      <c r="D3" s="198"/>
      <c r="E3" s="555" t="s">
        <v>135</v>
      </c>
      <c r="F3" s="555"/>
      <c r="G3" s="555"/>
      <c r="H3" s="555" t="s">
        <v>136</v>
      </c>
      <c r="I3" s="555"/>
      <c r="J3" s="555"/>
    </row>
    <row r="4" spans="1:10" s="135" customFormat="1" ht="18" customHeight="1">
      <c r="B4" s="550"/>
      <c r="C4" s="536"/>
      <c r="D4" s="199" t="s">
        <v>137</v>
      </c>
      <c r="E4" s="139" t="s">
        <v>138</v>
      </c>
      <c r="F4" s="139" t="s">
        <v>139</v>
      </c>
      <c r="G4" s="139" t="s">
        <v>140</v>
      </c>
      <c r="H4" s="139" t="s">
        <v>141</v>
      </c>
      <c r="I4" s="139" t="s">
        <v>142</v>
      </c>
      <c r="J4" s="139" t="s">
        <v>140</v>
      </c>
    </row>
    <row r="5" spans="1:10" s="135" customFormat="1" ht="12" customHeight="1">
      <c r="B5" s="551"/>
      <c r="C5" s="538"/>
      <c r="D5" s="200"/>
      <c r="E5" s="201" t="s">
        <v>143</v>
      </c>
      <c r="F5" s="201" t="s">
        <v>143</v>
      </c>
      <c r="G5" s="201" t="s">
        <v>144</v>
      </c>
      <c r="H5" s="201" t="s">
        <v>143</v>
      </c>
      <c r="I5" s="201" t="s">
        <v>145</v>
      </c>
      <c r="J5" s="201" t="s">
        <v>144</v>
      </c>
    </row>
    <row r="6" spans="1:10" s="135" customFormat="1" ht="18" customHeight="1">
      <c r="B6" s="202" t="s">
        <v>146</v>
      </c>
      <c r="C6" s="203"/>
      <c r="D6" s="203"/>
      <c r="E6" s="204">
        <v>89.6</v>
      </c>
      <c r="F6" s="204">
        <v>89.6</v>
      </c>
      <c r="G6" s="205">
        <v>2810</v>
      </c>
      <c r="H6" s="206">
        <v>89.6</v>
      </c>
      <c r="I6" s="207">
        <v>16919</v>
      </c>
      <c r="J6" s="207">
        <v>1656</v>
      </c>
    </row>
    <row r="7" spans="1:10" s="135" customFormat="1" ht="18" customHeight="1">
      <c r="B7" s="208"/>
      <c r="C7" s="209" t="s">
        <v>147</v>
      </c>
      <c r="D7" s="210"/>
      <c r="E7" s="211">
        <v>38</v>
      </c>
      <c r="F7" s="211">
        <v>38</v>
      </c>
      <c r="G7" s="212">
        <v>1380</v>
      </c>
      <c r="H7" s="213">
        <v>38</v>
      </c>
      <c r="I7" s="212">
        <v>7008</v>
      </c>
      <c r="J7" s="212">
        <v>487</v>
      </c>
    </row>
    <row r="8" spans="1:10" s="135" customFormat="1" ht="18" customHeight="1">
      <c r="B8" s="208"/>
      <c r="C8" s="214" t="s">
        <v>148</v>
      </c>
      <c r="D8" s="215"/>
      <c r="E8" s="216">
        <v>14</v>
      </c>
      <c r="F8" s="216">
        <v>14</v>
      </c>
      <c r="G8" s="217">
        <v>460</v>
      </c>
      <c r="H8" s="218">
        <v>14</v>
      </c>
      <c r="I8" s="217">
        <v>3435</v>
      </c>
      <c r="J8" s="217">
        <v>341</v>
      </c>
    </row>
    <row r="9" spans="1:10" s="135" customFormat="1" ht="18" customHeight="1">
      <c r="B9" s="219"/>
      <c r="C9" s="220" t="s">
        <v>149</v>
      </c>
      <c r="D9" s="221"/>
      <c r="E9" s="222">
        <v>37.6</v>
      </c>
      <c r="F9" s="222">
        <v>37.6</v>
      </c>
      <c r="G9" s="223">
        <v>970</v>
      </c>
      <c r="H9" s="224">
        <v>37.6</v>
      </c>
      <c r="I9" s="223">
        <v>6476</v>
      </c>
      <c r="J9" s="223">
        <v>828</v>
      </c>
    </row>
    <row r="10" spans="1:10" s="135" customFormat="1" ht="18" customHeight="1">
      <c r="B10" s="202" t="s">
        <v>150</v>
      </c>
      <c r="C10" s="225"/>
      <c r="D10" s="226"/>
      <c r="E10" s="227">
        <f>SUM(E11:E13)</f>
        <v>89.6</v>
      </c>
      <c r="F10" s="227">
        <f>SUM(F11:F13)</f>
        <v>89.6</v>
      </c>
      <c r="G10" s="228">
        <f>SUM(G11:G13)</f>
        <v>2810</v>
      </c>
      <c r="H10" s="229">
        <f>SUM(H11:H13)</f>
        <v>89.6</v>
      </c>
      <c r="I10" s="230">
        <f>SUM(I11:I13)</f>
        <v>16919</v>
      </c>
      <c r="J10" s="230">
        <f>J11+J12+J13</f>
        <v>1676</v>
      </c>
    </row>
    <row r="11" spans="1:10" s="135" customFormat="1" ht="18" customHeight="1">
      <c r="B11" s="189"/>
      <c r="C11" s="209" t="s">
        <v>147</v>
      </c>
      <c r="D11" s="231"/>
      <c r="E11" s="232">
        <v>38</v>
      </c>
      <c r="F11" s="232">
        <v>38</v>
      </c>
      <c r="G11" s="233">
        <v>1380</v>
      </c>
      <c r="H11" s="234">
        <v>38</v>
      </c>
      <c r="I11" s="233">
        <v>7008</v>
      </c>
      <c r="J11" s="233">
        <v>468</v>
      </c>
    </row>
    <row r="12" spans="1:10" s="135" customFormat="1" ht="18" customHeight="1">
      <c r="B12" s="235"/>
      <c r="C12" s="214" t="s">
        <v>148</v>
      </c>
      <c r="D12" s="236"/>
      <c r="E12" s="237">
        <v>14</v>
      </c>
      <c r="F12" s="237">
        <v>14</v>
      </c>
      <c r="G12" s="238">
        <v>460</v>
      </c>
      <c r="H12" s="239">
        <v>14</v>
      </c>
      <c r="I12" s="238">
        <v>3435</v>
      </c>
      <c r="J12" s="238">
        <v>347</v>
      </c>
    </row>
    <row r="13" spans="1:10" s="135" customFormat="1" ht="18" customHeight="1">
      <c r="B13" s="189"/>
      <c r="C13" s="220" t="s">
        <v>149</v>
      </c>
      <c r="D13" s="240"/>
      <c r="E13" s="241">
        <v>37.6</v>
      </c>
      <c r="F13" s="241">
        <v>37.6</v>
      </c>
      <c r="G13" s="242">
        <v>970</v>
      </c>
      <c r="H13" s="243">
        <v>37.6</v>
      </c>
      <c r="I13" s="242">
        <v>6476</v>
      </c>
      <c r="J13" s="242">
        <v>861</v>
      </c>
    </row>
    <row r="14" spans="1:10" s="135" customFormat="1" ht="18" customHeight="1">
      <c r="B14" s="202" t="s">
        <v>151</v>
      </c>
      <c r="C14" s="225"/>
      <c r="D14" s="226"/>
      <c r="E14" s="227">
        <f>SUM(E15:E28)</f>
        <v>89.6</v>
      </c>
      <c r="F14" s="227">
        <f>SUM(F15:F28)</f>
        <v>89.6</v>
      </c>
      <c r="G14" s="228">
        <f>SUM(G15:G28)</f>
        <v>2810</v>
      </c>
      <c r="H14" s="229">
        <f>SUM(H15:H28)</f>
        <v>89.6</v>
      </c>
      <c r="I14" s="230">
        <f>SUM(I15:I28)</f>
        <v>16919</v>
      </c>
      <c r="J14" s="230">
        <f>J15+J20+J25</f>
        <v>1650</v>
      </c>
    </row>
    <row r="15" spans="1:10" s="135" customFormat="1" ht="18" customHeight="1">
      <c r="B15" s="189"/>
      <c r="C15" s="209" t="s">
        <v>147</v>
      </c>
      <c r="D15" s="231"/>
      <c r="E15" s="232">
        <v>38</v>
      </c>
      <c r="F15" s="232">
        <v>38</v>
      </c>
      <c r="G15" s="233">
        <v>1380</v>
      </c>
      <c r="H15" s="234">
        <v>38</v>
      </c>
      <c r="I15" s="233">
        <v>7008</v>
      </c>
      <c r="J15" s="233">
        <f>SUM(J16:J19)</f>
        <v>442</v>
      </c>
    </row>
    <row r="16" spans="1:10" s="135" customFormat="1" ht="18" hidden="1" customHeight="1" outlineLevel="1">
      <c r="B16" s="189"/>
      <c r="C16" s="244"/>
      <c r="D16" s="214" t="s">
        <v>152</v>
      </c>
      <c r="E16" s="237"/>
      <c r="F16" s="237"/>
      <c r="G16" s="238"/>
      <c r="H16" s="239"/>
      <c r="I16" s="238"/>
      <c r="J16" s="238">
        <v>51</v>
      </c>
    </row>
    <row r="17" spans="2:10" s="135" customFormat="1" ht="18" hidden="1" customHeight="1" outlineLevel="1">
      <c r="B17" s="189"/>
      <c r="C17" s="244"/>
      <c r="D17" s="214" t="s">
        <v>153</v>
      </c>
      <c r="E17" s="237"/>
      <c r="F17" s="237"/>
      <c r="G17" s="238"/>
      <c r="H17" s="239"/>
      <c r="I17" s="238"/>
      <c r="J17" s="238">
        <v>63</v>
      </c>
    </row>
    <row r="18" spans="2:10" s="135" customFormat="1" ht="18" hidden="1" customHeight="1" outlineLevel="1">
      <c r="B18" s="189"/>
      <c r="C18" s="244"/>
      <c r="D18" s="214" t="s">
        <v>154</v>
      </c>
      <c r="E18" s="237"/>
      <c r="F18" s="237"/>
      <c r="G18" s="238"/>
      <c r="H18" s="239"/>
      <c r="I18" s="238"/>
      <c r="J18" s="238">
        <v>157</v>
      </c>
    </row>
    <row r="19" spans="2:10" s="135" customFormat="1" ht="18" hidden="1" customHeight="1" outlineLevel="1">
      <c r="B19" s="189"/>
      <c r="C19" s="244"/>
      <c r="D19" s="214" t="s">
        <v>155</v>
      </c>
      <c r="E19" s="237"/>
      <c r="F19" s="237"/>
      <c r="G19" s="238"/>
      <c r="H19" s="239"/>
      <c r="I19" s="238"/>
      <c r="J19" s="238">
        <v>171</v>
      </c>
    </row>
    <row r="20" spans="2:10" s="135" customFormat="1" ht="18" customHeight="1" collapsed="1">
      <c r="B20" s="235"/>
      <c r="C20" s="214" t="s">
        <v>148</v>
      </c>
      <c r="D20" s="236"/>
      <c r="E20" s="237">
        <v>14</v>
      </c>
      <c r="F20" s="237">
        <v>14</v>
      </c>
      <c r="G20" s="238">
        <v>460</v>
      </c>
      <c r="H20" s="239">
        <v>14</v>
      </c>
      <c r="I20" s="238">
        <v>3435</v>
      </c>
      <c r="J20" s="238">
        <f>SUM(J21:J24)</f>
        <v>357</v>
      </c>
    </row>
    <row r="21" spans="2:10" s="135" customFormat="1" ht="18" hidden="1" customHeight="1" outlineLevel="1">
      <c r="B21" s="189"/>
      <c r="C21" s="244"/>
      <c r="D21" s="214" t="s">
        <v>156</v>
      </c>
      <c r="E21" s="237"/>
      <c r="F21" s="237"/>
      <c r="G21" s="238"/>
      <c r="H21" s="239"/>
      <c r="I21" s="238"/>
      <c r="J21" s="238">
        <v>133</v>
      </c>
    </row>
    <row r="22" spans="2:10" s="135" customFormat="1" ht="18" hidden="1" customHeight="1" outlineLevel="1">
      <c r="B22" s="189"/>
      <c r="C22" s="244"/>
      <c r="D22" s="214" t="s">
        <v>157</v>
      </c>
      <c r="E22" s="237"/>
      <c r="F22" s="237"/>
      <c r="G22" s="238"/>
      <c r="H22" s="239"/>
      <c r="I22" s="238"/>
      <c r="J22" s="238">
        <v>91</v>
      </c>
    </row>
    <row r="23" spans="2:10" s="135" customFormat="1" ht="18" hidden="1" customHeight="1" outlineLevel="1">
      <c r="B23" s="189"/>
      <c r="C23" s="244"/>
      <c r="D23" s="214" t="s">
        <v>158</v>
      </c>
      <c r="E23" s="237"/>
      <c r="F23" s="237"/>
      <c r="G23" s="238"/>
      <c r="H23" s="239"/>
      <c r="I23" s="238"/>
      <c r="J23" s="238">
        <v>71</v>
      </c>
    </row>
    <row r="24" spans="2:10" s="135" customFormat="1" ht="18" hidden="1" customHeight="1" outlineLevel="1">
      <c r="B24" s="189"/>
      <c r="C24" s="244"/>
      <c r="D24" s="214" t="s">
        <v>159</v>
      </c>
      <c r="E24" s="237"/>
      <c r="F24" s="237"/>
      <c r="G24" s="238"/>
      <c r="H24" s="239"/>
      <c r="I24" s="238"/>
      <c r="J24" s="238">
        <v>62</v>
      </c>
    </row>
    <row r="25" spans="2:10" s="135" customFormat="1" ht="18" customHeight="1" collapsed="1">
      <c r="B25" s="189"/>
      <c r="C25" s="220" t="s">
        <v>149</v>
      </c>
      <c r="D25" s="240"/>
      <c r="E25" s="241">
        <v>37.6</v>
      </c>
      <c r="F25" s="241">
        <v>37.6</v>
      </c>
      <c r="G25" s="242">
        <v>970</v>
      </c>
      <c r="H25" s="243">
        <v>37.6</v>
      </c>
      <c r="I25" s="242">
        <v>6476</v>
      </c>
      <c r="J25" s="242">
        <f>SUM(J26:J28)</f>
        <v>851</v>
      </c>
    </row>
    <row r="26" spans="2:10" s="135" customFormat="1" ht="18" hidden="1" customHeight="1" outlineLevel="1">
      <c r="B26" s="189"/>
      <c r="C26" s="149"/>
      <c r="D26" s="245" t="s">
        <v>160</v>
      </c>
      <c r="E26" s="246"/>
      <c r="F26" s="246"/>
      <c r="G26" s="247"/>
      <c r="H26" s="248"/>
      <c r="I26" s="247"/>
      <c r="J26" s="249">
        <v>376</v>
      </c>
    </row>
    <row r="27" spans="2:10" s="135" customFormat="1" ht="18" hidden="1" customHeight="1" outlineLevel="1">
      <c r="B27" s="189"/>
      <c r="C27" s="149"/>
      <c r="D27" s="214" t="s">
        <v>161</v>
      </c>
      <c r="E27" s="246"/>
      <c r="F27" s="246"/>
      <c r="G27" s="247"/>
      <c r="H27" s="248"/>
      <c r="I27" s="247"/>
      <c r="J27" s="238">
        <v>263</v>
      </c>
    </row>
    <row r="28" spans="2:10" s="135" customFormat="1" ht="18" hidden="1" customHeight="1" outlineLevel="1">
      <c r="B28" s="250"/>
      <c r="C28" s="179"/>
      <c r="D28" s="220" t="s">
        <v>162</v>
      </c>
      <c r="E28" s="251"/>
      <c r="F28" s="251"/>
      <c r="G28" s="252"/>
      <c r="H28" s="253"/>
      <c r="I28" s="252"/>
      <c r="J28" s="242">
        <v>212</v>
      </c>
    </row>
    <row r="29" spans="2:10" s="135" customFormat="1" ht="18" customHeight="1" collapsed="1">
      <c r="B29" s="202" t="s">
        <v>163</v>
      </c>
      <c r="C29" s="225"/>
      <c r="D29" s="226"/>
      <c r="E29" s="227">
        <f>SUM(E30:E43)</f>
        <v>89.6</v>
      </c>
      <c r="F29" s="227">
        <f>SUM(F30:F43)</f>
        <v>89.6</v>
      </c>
      <c r="G29" s="228">
        <f>SUM(G30:G43)</f>
        <v>2810</v>
      </c>
      <c r="H29" s="229">
        <f>SUM(H30:H43)</f>
        <v>89.6</v>
      </c>
      <c r="I29" s="230">
        <f>SUM(I30:I43)</f>
        <v>16919</v>
      </c>
      <c r="J29" s="230">
        <f>J30+J35+J40</f>
        <v>1796</v>
      </c>
    </row>
    <row r="30" spans="2:10" s="135" customFormat="1" ht="18" customHeight="1">
      <c r="B30" s="189"/>
      <c r="C30" s="209" t="s">
        <v>147</v>
      </c>
      <c r="D30" s="231"/>
      <c r="E30" s="232">
        <v>38</v>
      </c>
      <c r="F30" s="232">
        <v>38</v>
      </c>
      <c r="G30" s="233">
        <v>1380</v>
      </c>
      <c r="H30" s="234">
        <v>38</v>
      </c>
      <c r="I30" s="233">
        <v>7008</v>
      </c>
      <c r="J30" s="233">
        <f>SUM(J31:J34)</f>
        <v>430</v>
      </c>
    </row>
    <row r="31" spans="2:10" s="135" customFormat="1" ht="18" hidden="1" customHeight="1" outlineLevel="1">
      <c r="B31" s="189"/>
      <c r="C31" s="244"/>
      <c r="D31" s="214" t="s">
        <v>152</v>
      </c>
      <c r="E31" s="237"/>
      <c r="F31" s="237"/>
      <c r="G31" s="238"/>
      <c r="H31" s="239"/>
      <c r="I31" s="238"/>
      <c r="J31" s="238">
        <v>48</v>
      </c>
    </row>
    <row r="32" spans="2:10" s="135" customFormat="1" ht="18" hidden="1" customHeight="1" outlineLevel="1">
      <c r="B32" s="189"/>
      <c r="C32" s="244"/>
      <c r="D32" s="214" t="s">
        <v>153</v>
      </c>
      <c r="E32" s="237"/>
      <c r="F32" s="237"/>
      <c r="G32" s="238"/>
      <c r="H32" s="239"/>
      <c r="I32" s="238"/>
      <c r="J32" s="238">
        <v>63</v>
      </c>
    </row>
    <row r="33" spans="2:10" s="135" customFormat="1" ht="18" hidden="1" customHeight="1" outlineLevel="1">
      <c r="B33" s="189"/>
      <c r="C33" s="244"/>
      <c r="D33" s="214" t="s">
        <v>154</v>
      </c>
      <c r="E33" s="237"/>
      <c r="F33" s="237"/>
      <c r="G33" s="238"/>
      <c r="H33" s="239"/>
      <c r="I33" s="238"/>
      <c r="J33" s="238">
        <v>156</v>
      </c>
    </row>
    <row r="34" spans="2:10" s="135" customFormat="1" ht="18" hidden="1" customHeight="1" outlineLevel="1">
      <c r="B34" s="189"/>
      <c r="C34" s="244"/>
      <c r="D34" s="214" t="s">
        <v>155</v>
      </c>
      <c r="E34" s="237"/>
      <c r="F34" s="237"/>
      <c r="G34" s="238"/>
      <c r="H34" s="239"/>
      <c r="I34" s="238"/>
      <c r="J34" s="238">
        <v>163</v>
      </c>
    </row>
    <row r="35" spans="2:10" s="135" customFormat="1" ht="18" customHeight="1" collapsed="1">
      <c r="B35" s="235"/>
      <c r="C35" s="214" t="s">
        <v>148</v>
      </c>
      <c r="D35" s="236"/>
      <c r="E35" s="237">
        <v>14</v>
      </c>
      <c r="F35" s="237">
        <v>14</v>
      </c>
      <c r="G35" s="238">
        <v>460</v>
      </c>
      <c r="H35" s="239">
        <v>14</v>
      </c>
      <c r="I35" s="238">
        <v>3435</v>
      </c>
      <c r="J35" s="238">
        <f>SUM(J36:J39)</f>
        <v>366</v>
      </c>
    </row>
    <row r="36" spans="2:10" s="135" customFormat="1" ht="18" hidden="1" customHeight="1" outlineLevel="1">
      <c r="B36" s="189"/>
      <c r="C36" s="244"/>
      <c r="D36" s="214" t="s">
        <v>156</v>
      </c>
      <c r="E36" s="237"/>
      <c r="F36" s="237"/>
      <c r="G36" s="238"/>
      <c r="H36" s="239"/>
      <c r="I36" s="238"/>
      <c r="J36" s="238">
        <v>141</v>
      </c>
    </row>
    <row r="37" spans="2:10" s="135" customFormat="1" ht="18" hidden="1" customHeight="1" outlineLevel="1">
      <c r="B37" s="189"/>
      <c r="C37" s="244"/>
      <c r="D37" s="214" t="s">
        <v>157</v>
      </c>
      <c r="E37" s="237"/>
      <c r="F37" s="237"/>
      <c r="G37" s="238"/>
      <c r="H37" s="239"/>
      <c r="I37" s="238"/>
      <c r="J37" s="238">
        <v>89</v>
      </c>
    </row>
    <row r="38" spans="2:10" s="135" customFormat="1" ht="18" hidden="1" customHeight="1" outlineLevel="1">
      <c r="B38" s="189"/>
      <c r="C38" s="244"/>
      <c r="D38" s="214" t="s">
        <v>158</v>
      </c>
      <c r="E38" s="237"/>
      <c r="F38" s="237"/>
      <c r="G38" s="238"/>
      <c r="H38" s="239"/>
      <c r="I38" s="238"/>
      <c r="J38" s="238">
        <v>73</v>
      </c>
    </row>
    <row r="39" spans="2:10" s="135" customFormat="1" ht="18" hidden="1" customHeight="1" outlineLevel="1">
      <c r="B39" s="189"/>
      <c r="C39" s="244"/>
      <c r="D39" s="214" t="s">
        <v>159</v>
      </c>
      <c r="E39" s="237"/>
      <c r="F39" s="237"/>
      <c r="G39" s="238"/>
      <c r="H39" s="239"/>
      <c r="I39" s="238"/>
      <c r="J39" s="238">
        <v>63</v>
      </c>
    </row>
    <row r="40" spans="2:10" s="135" customFormat="1" ht="18" customHeight="1" collapsed="1">
      <c r="B40" s="189"/>
      <c r="C40" s="220" t="s">
        <v>149</v>
      </c>
      <c r="D40" s="240"/>
      <c r="E40" s="241">
        <v>37.6</v>
      </c>
      <c r="F40" s="241">
        <v>37.6</v>
      </c>
      <c r="G40" s="242">
        <v>970</v>
      </c>
      <c r="H40" s="243">
        <v>37.6</v>
      </c>
      <c r="I40" s="242">
        <v>6476</v>
      </c>
      <c r="J40" s="242">
        <f>SUM(J41:J43)</f>
        <v>1000</v>
      </c>
    </row>
    <row r="41" spans="2:10" s="135" customFormat="1" ht="18" hidden="1" customHeight="1" outlineLevel="1">
      <c r="B41" s="189"/>
      <c r="C41" s="149"/>
      <c r="D41" s="245" t="s">
        <v>160</v>
      </c>
      <c r="E41" s="246"/>
      <c r="F41" s="246"/>
      <c r="G41" s="247"/>
      <c r="H41" s="248"/>
      <c r="I41" s="247"/>
      <c r="J41" s="249">
        <v>385</v>
      </c>
    </row>
    <row r="42" spans="2:10" s="135" customFormat="1" ht="18" hidden="1" customHeight="1" outlineLevel="1">
      <c r="B42" s="189"/>
      <c r="C42" s="149"/>
      <c r="D42" s="214" t="s">
        <v>161</v>
      </c>
      <c r="E42" s="246"/>
      <c r="F42" s="246"/>
      <c r="G42" s="247"/>
      <c r="H42" s="248"/>
      <c r="I42" s="247"/>
      <c r="J42" s="238">
        <v>267</v>
      </c>
    </row>
    <row r="43" spans="2:10" s="135" customFormat="1" ht="18" hidden="1" customHeight="1" outlineLevel="1">
      <c r="B43" s="250"/>
      <c r="C43" s="179"/>
      <c r="D43" s="220" t="s">
        <v>162</v>
      </c>
      <c r="E43" s="251"/>
      <c r="F43" s="251"/>
      <c r="G43" s="252"/>
      <c r="H43" s="253"/>
      <c r="I43" s="252"/>
      <c r="J43" s="242">
        <v>348</v>
      </c>
    </row>
    <row r="44" spans="2:10" s="135" customFormat="1" ht="18" customHeight="1" collapsed="1">
      <c r="B44" s="202" t="s">
        <v>164</v>
      </c>
      <c r="C44" s="225"/>
      <c r="D44" s="226"/>
      <c r="E44" s="227">
        <f>SUM(E45:E58)</f>
        <v>89.6</v>
      </c>
      <c r="F44" s="227">
        <f>SUM(F45:F58)</f>
        <v>89.6</v>
      </c>
      <c r="G44" s="228">
        <f>SUM(G45:G58)</f>
        <v>2810</v>
      </c>
      <c r="H44" s="229">
        <f>SUM(H45:H58)</f>
        <v>89.6</v>
      </c>
      <c r="I44" s="230">
        <f>SUM(I45:I58)</f>
        <v>16919</v>
      </c>
      <c r="J44" s="230">
        <f>J45+J50+J55</f>
        <v>1839</v>
      </c>
    </row>
    <row r="45" spans="2:10" s="135" customFormat="1" ht="18" customHeight="1">
      <c r="B45" s="189"/>
      <c r="C45" s="209" t="s">
        <v>147</v>
      </c>
      <c r="D45" s="231"/>
      <c r="E45" s="232">
        <v>38</v>
      </c>
      <c r="F45" s="232">
        <v>38</v>
      </c>
      <c r="G45" s="233">
        <v>1380</v>
      </c>
      <c r="H45" s="234">
        <v>38</v>
      </c>
      <c r="I45" s="233">
        <v>7008</v>
      </c>
      <c r="J45" s="233">
        <f>SUM(J46:J49)</f>
        <v>425</v>
      </c>
    </row>
    <row r="46" spans="2:10" s="135" customFormat="1" ht="18" hidden="1" customHeight="1" outlineLevel="1">
      <c r="B46" s="189"/>
      <c r="C46" s="149"/>
      <c r="D46" s="245" t="s">
        <v>152</v>
      </c>
      <c r="E46" s="254"/>
      <c r="F46" s="254"/>
      <c r="G46" s="254"/>
      <c r="H46" s="254"/>
      <c r="I46" s="254"/>
      <c r="J46" s="249">
        <v>51</v>
      </c>
    </row>
    <row r="47" spans="2:10" s="135" customFormat="1" ht="18" hidden="1" customHeight="1" outlineLevel="1">
      <c r="B47" s="189"/>
      <c r="C47" s="149"/>
      <c r="D47" s="245" t="s">
        <v>153</v>
      </c>
      <c r="E47" s="254"/>
      <c r="F47" s="254"/>
      <c r="G47" s="254"/>
      <c r="H47" s="254"/>
      <c r="I47" s="254"/>
      <c r="J47" s="238">
        <v>61</v>
      </c>
    </row>
    <row r="48" spans="2:10" s="135" customFormat="1" ht="18" hidden="1" customHeight="1" outlineLevel="1">
      <c r="B48" s="189"/>
      <c r="C48" s="149"/>
      <c r="D48" s="245" t="s">
        <v>154</v>
      </c>
      <c r="E48" s="254"/>
      <c r="F48" s="254"/>
      <c r="G48" s="254"/>
      <c r="H48" s="254"/>
      <c r="I48" s="254"/>
      <c r="J48" s="238">
        <v>153</v>
      </c>
    </row>
    <row r="49" spans="2:10" s="135" customFormat="1" ht="18" hidden="1" customHeight="1" outlineLevel="1">
      <c r="B49" s="189"/>
      <c r="C49" s="149"/>
      <c r="D49" s="255" t="s">
        <v>155</v>
      </c>
      <c r="E49" s="254"/>
      <c r="F49" s="254"/>
      <c r="G49" s="254"/>
      <c r="H49" s="254"/>
      <c r="I49" s="254"/>
      <c r="J49" s="238">
        <v>160</v>
      </c>
    </row>
    <row r="50" spans="2:10" s="135" customFormat="1" ht="18" customHeight="1" collapsed="1">
      <c r="B50" s="235"/>
      <c r="C50" s="214" t="s">
        <v>148</v>
      </c>
      <c r="D50" s="236"/>
      <c r="E50" s="237">
        <v>14</v>
      </c>
      <c r="F50" s="237">
        <v>14</v>
      </c>
      <c r="G50" s="238">
        <v>460</v>
      </c>
      <c r="H50" s="239">
        <v>14</v>
      </c>
      <c r="I50" s="238">
        <v>3435</v>
      </c>
      <c r="J50" s="238">
        <f>SUM(J51:J54)</f>
        <v>396</v>
      </c>
    </row>
    <row r="51" spans="2:10" s="135" customFormat="1" ht="18" hidden="1" customHeight="1" outlineLevel="1">
      <c r="B51" s="189"/>
      <c r="C51" s="149"/>
      <c r="D51" s="245" t="s">
        <v>165</v>
      </c>
      <c r="E51" s="254"/>
      <c r="F51" s="254"/>
      <c r="G51" s="254"/>
      <c r="H51" s="254"/>
      <c r="I51" s="254"/>
      <c r="J51" s="249">
        <v>169</v>
      </c>
    </row>
    <row r="52" spans="2:10" s="135" customFormat="1" ht="18" hidden="1" customHeight="1" outlineLevel="1">
      <c r="B52" s="189"/>
      <c r="C52" s="149"/>
      <c r="D52" s="214" t="s">
        <v>166</v>
      </c>
      <c r="E52" s="254"/>
      <c r="F52" s="254"/>
      <c r="G52" s="254"/>
      <c r="H52" s="254"/>
      <c r="I52" s="254"/>
      <c r="J52" s="238">
        <v>90</v>
      </c>
    </row>
    <row r="53" spans="2:10" s="135" customFormat="1" ht="18" hidden="1" customHeight="1" outlineLevel="1">
      <c r="B53" s="189"/>
      <c r="C53" s="149"/>
      <c r="D53" s="214" t="s">
        <v>167</v>
      </c>
      <c r="E53" s="254"/>
      <c r="F53" s="254"/>
      <c r="G53" s="254"/>
      <c r="H53" s="254"/>
      <c r="I53" s="254"/>
      <c r="J53" s="238">
        <v>72</v>
      </c>
    </row>
    <row r="54" spans="2:10" s="135" customFormat="1" ht="18" hidden="1" customHeight="1" outlineLevel="1">
      <c r="B54" s="189"/>
      <c r="C54" s="256"/>
      <c r="D54" s="214" t="s">
        <v>168</v>
      </c>
      <c r="E54" s="257"/>
      <c r="F54" s="257"/>
      <c r="G54" s="257"/>
      <c r="H54" s="257"/>
      <c r="I54" s="257"/>
      <c r="J54" s="238">
        <v>65</v>
      </c>
    </row>
    <row r="55" spans="2:10" s="135" customFormat="1" ht="18" customHeight="1" collapsed="1">
      <c r="B55" s="189"/>
      <c r="C55" s="214" t="s">
        <v>149</v>
      </c>
      <c r="D55" s="236"/>
      <c r="E55" s="241">
        <v>37.6</v>
      </c>
      <c r="F55" s="241">
        <v>37.6</v>
      </c>
      <c r="G55" s="242">
        <v>970</v>
      </c>
      <c r="H55" s="243">
        <v>37.6</v>
      </c>
      <c r="I55" s="242">
        <v>6476</v>
      </c>
      <c r="J55" s="242">
        <f>SUM(J56:J58)</f>
        <v>1018</v>
      </c>
    </row>
    <row r="56" spans="2:10" s="135" customFormat="1" ht="18" hidden="1" customHeight="1" outlineLevel="1">
      <c r="B56" s="189"/>
      <c r="C56" s="149"/>
      <c r="D56" s="245" t="s">
        <v>169</v>
      </c>
      <c r="E56" s="246"/>
      <c r="F56" s="246"/>
      <c r="G56" s="247"/>
      <c r="H56" s="248"/>
      <c r="I56" s="247"/>
      <c r="J56" s="249">
        <v>400</v>
      </c>
    </row>
    <row r="57" spans="2:10" s="135" customFormat="1" ht="18" hidden="1" customHeight="1" outlineLevel="1">
      <c r="B57" s="189"/>
      <c r="C57" s="149"/>
      <c r="D57" s="214" t="s">
        <v>170</v>
      </c>
      <c r="E57" s="246"/>
      <c r="F57" s="246"/>
      <c r="G57" s="247"/>
      <c r="H57" s="248"/>
      <c r="I57" s="247"/>
      <c r="J57" s="238">
        <v>266</v>
      </c>
    </row>
    <row r="58" spans="2:10" s="135" customFormat="1" ht="18" hidden="1" customHeight="1" outlineLevel="1">
      <c r="B58" s="250"/>
      <c r="C58" s="179"/>
      <c r="D58" s="220" t="s">
        <v>171</v>
      </c>
      <c r="E58" s="251"/>
      <c r="F58" s="251"/>
      <c r="G58" s="252"/>
      <c r="H58" s="253"/>
      <c r="I58" s="252"/>
      <c r="J58" s="242">
        <v>352</v>
      </c>
    </row>
    <row r="59" spans="2:10" s="135" customFormat="1" ht="18" customHeight="1" collapsed="1">
      <c r="B59" s="202" t="s">
        <v>172</v>
      </c>
      <c r="C59" s="225"/>
      <c r="D59" s="226"/>
      <c r="E59" s="227">
        <f>SUM(E60:E73)</f>
        <v>89.6</v>
      </c>
      <c r="F59" s="227">
        <f>SUM(F60:F73)</f>
        <v>89.6</v>
      </c>
      <c r="G59" s="228">
        <f>SUM(G60:G73)</f>
        <v>2810</v>
      </c>
      <c r="H59" s="229">
        <f>SUM(H60:H73)</f>
        <v>89.6</v>
      </c>
      <c r="I59" s="230">
        <f>SUM(I60:I73)</f>
        <v>16919</v>
      </c>
      <c r="J59" s="230">
        <f>J60+J65+J70</f>
        <v>1644</v>
      </c>
    </row>
    <row r="60" spans="2:10" s="135" customFormat="1" ht="18" customHeight="1">
      <c r="B60" s="189"/>
      <c r="C60" s="209" t="s">
        <v>147</v>
      </c>
      <c r="D60" s="231"/>
      <c r="E60" s="232">
        <v>38</v>
      </c>
      <c r="F60" s="232">
        <v>38</v>
      </c>
      <c r="G60" s="233">
        <v>1380</v>
      </c>
      <c r="H60" s="234">
        <v>38</v>
      </c>
      <c r="I60" s="233">
        <v>7008</v>
      </c>
      <c r="J60" s="233">
        <f>SUM(J61:J64)</f>
        <v>410</v>
      </c>
    </row>
    <row r="61" spans="2:10" s="135" customFormat="1" ht="18" hidden="1" customHeight="1" outlineLevel="1">
      <c r="B61" s="189"/>
      <c r="C61" s="149"/>
      <c r="D61" s="245" t="s">
        <v>152</v>
      </c>
      <c r="E61" s="258"/>
      <c r="F61" s="258"/>
      <c r="G61" s="258"/>
      <c r="H61" s="258"/>
      <c r="I61" s="258"/>
      <c r="J61" s="249">
        <v>50</v>
      </c>
    </row>
    <row r="62" spans="2:10" s="135" customFormat="1" ht="18" hidden="1" customHeight="1" outlineLevel="1">
      <c r="B62" s="189"/>
      <c r="C62" s="149"/>
      <c r="D62" s="245" t="s">
        <v>153</v>
      </c>
      <c r="E62" s="258"/>
      <c r="F62" s="258"/>
      <c r="G62" s="258"/>
      <c r="H62" s="258"/>
      <c r="I62" s="258"/>
      <c r="J62" s="238">
        <v>60</v>
      </c>
    </row>
    <row r="63" spans="2:10" s="135" customFormat="1" ht="18" hidden="1" customHeight="1" outlineLevel="1">
      <c r="B63" s="189"/>
      <c r="C63" s="149"/>
      <c r="D63" s="245" t="s">
        <v>154</v>
      </c>
      <c r="E63" s="258"/>
      <c r="F63" s="258"/>
      <c r="G63" s="258"/>
      <c r="H63" s="258"/>
      <c r="I63" s="258"/>
      <c r="J63" s="238">
        <v>147</v>
      </c>
    </row>
    <row r="64" spans="2:10" s="135" customFormat="1" ht="18" hidden="1" customHeight="1" outlineLevel="1">
      <c r="B64" s="189"/>
      <c r="C64" s="149"/>
      <c r="D64" s="255" t="s">
        <v>155</v>
      </c>
      <c r="E64" s="259"/>
      <c r="F64" s="259"/>
      <c r="G64" s="259"/>
      <c r="H64" s="259"/>
      <c r="I64" s="259"/>
      <c r="J64" s="260">
        <v>153</v>
      </c>
    </row>
    <row r="65" spans="2:10" s="135" customFormat="1" ht="18" customHeight="1" collapsed="1">
      <c r="B65" s="235"/>
      <c r="C65" s="214" t="s">
        <v>148</v>
      </c>
      <c r="D65" s="236"/>
      <c r="E65" s="237">
        <v>14</v>
      </c>
      <c r="F65" s="237">
        <v>14</v>
      </c>
      <c r="G65" s="238">
        <v>460</v>
      </c>
      <c r="H65" s="239">
        <v>14</v>
      </c>
      <c r="I65" s="238">
        <v>3435</v>
      </c>
      <c r="J65" s="238">
        <f>SUM(J66:J69)</f>
        <v>391</v>
      </c>
    </row>
    <row r="66" spans="2:10" s="135" customFormat="1" ht="18" hidden="1" customHeight="1" outlineLevel="1">
      <c r="B66" s="189"/>
      <c r="C66" s="149"/>
      <c r="D66" s="245" t="s">
        <v>156</v>
      </c>
      <c r="E66" s="258"/>
      <c r="F66" s="258"/>
      <c r="G66" s="258"/>
      <c r="H66" s="258"/>
      <c r="I66" s="258"/>
      <c r="J66" s="249">
        <v>167</v>
      </c>
    </row>
    <row r="67" spans="2:10" s="135" customFormat="1" ht="18" hidden="1" customHeight="1" outlineLevel="1">
      <c r="B67" s="189"/>
      <c r="C67" s="149"/>
      <c r="D67" s="214" t="s">
        <v>157</v>
      </c>
      <c r="E67" s="258"/>
      <c r="F67" s="258"/>
      <c r="G67" s="258"/>
      <c r="H67" s="258"/>
      <c r="I67" s="258"/>
      <c r="J67" s="238">
        <v>88</v>
      </c>
    </row>
    <row r="68" spans="2:10" s="135" customFormat="1" ht="18" hidden="1" customHeight="1" outlineLevel="1">
      <c r="B68" s="189"/>
      <c r="C68" s="149"/>
      <c r="D68" s="214" t="s">
        <v>158</v>
      </c>
      <c r="E68" s="258"/>
      <c r="F68" s="258"/>
      <c r="G68" s="258"/>
      <c r="H68" s="258"/>
      <c r="I68" s="258"/>
      <c r="J68" s="238">
        <v>71</v>
      </c>
    </row>
    <row r="69" spans="2:10" s="135" customFormat="1" ht="18" hidden="1" customHeight="1" outlineLevel="1">
      <c r="B69" s="189"/>
      <c r="C69" s="149"/>
      <c r="D69" s="255" t="s">
        <v>159</v>
      </c>
      <c r="E69" s="259"/>
      <c r="F69" s="259"/>
      <c r="G69" s="259"/>
      <c r="H69" s="259"/>
      <c r="I69" s="259"/>
      <c r="J69" s="260">
        <v>65</v>
      </c>
    </row>
    <row r="70" spans="2:10" s="135" customFormat="1" ht="18" customHeight="1" collapsed="1">
      <c r="B70" s="189"/>
      <c r="C70" s="214" t="s">
        <v>149</v>
      </c>
      <c r="D70" s="236"/>
      <c r="E70" s="237">
        <v>37.6</v>
      </c>
      <c r="F70" s="237">
        <v>37.6</v>
      </c>
      <c r="G70" s="238">
        <v>970</v>
      </c>
      <c r="H70" s="239">
        <v>37.6</v>
      </c>
      <c r="I70" s="238">
        <v>6476</v>
      </c>
      <c r="J70" s="238">
        <f>SUM(J71:J73)</f>
        <v>843</v>
      </c>
    </row>
    <row r="71" spans="2:10" s="135" customFormat="1" ht="18" hidden="1" customHeight="1" outlineLevel="1">
      <c r="B71" s="189"/>
      <c r="C71" s="149"/>
      <c r="D71" s="245" t="s">
        <v>160</v>
      </c>
      <c r="E71" s="246"/>
      <c r="F71" s="246"/>
      <c r="G71" s="247"/>
      <c r="H71" s="248"/>
      <c r="I71" s="247"/>
      <c r="J71" s="249">
        <v>383</v>
      </c>
    </row>
    <row r="72" spans="2:10" s="135" customFormat="1" ht="18" hidden="1" customHeight="1" outlineLevel="1">
      <c r="B72" s="189"/>
      <c r="C72" s="149"/>
      <c r="D72" s="214" t="s">
        <v>161</v>
      </c>
      <c r="E72" s="246"/>
      <c r="F72" s="246"/>
      <c r="G72" s="247"/>
      <c r="H72" s="248"/>
      <c r="I72" s="247"/>
      <c r="J72" s="238">
        <v>246</v>
      </c>
    </row>
    <row r="73" spans="2:10" s="135" customFormat="1" ht="18" hidden="1" customHeight="1" outlineLevel="1">
      <c r="B73" s="250"/>
      <c r="C73" s="179"/>
      <c r="D73" s="220" t="s">
        <v>162</v>
      </c>
      <c r="E73" s="251"/>
      <c r="F73" s="251"/>
      <c r="G73" s="252"/>
      <c r="H73" s="253"/>
      <c r="I73" s="252"/>
      <c r="J73" s="242">
        <v>214</v>
      </c>
    </row>
    <row r="74" spans="2:10" s="135" customFormat="1" ht="18" customHeight="1" collapsed="1">
      <c r="B74" s="202" t="s">
        <v>173</v>
      </c>
      <c r="C74" s="225"/>
      <c r="D74" s="226"/>
      <c r="E74" s="261">
        <f>SUM(E75:E79)</f>
        <v>38</v>
      </c>
      <c r="F74" s="261">
        <f>SUM(F75:F79)</f>
        <v>38</v>
      </c>
      <c r="G74" s="262">
        <f>SUM(G75:G79)</f>
        <v>1380</v>
      </c>
      <c r="H74" s="263">
        <f>SUM(H75:H79)</f>
        <v>38</v>
      </c>
      <c r="I74" s="264">
        <f>SUM(I75:I79)</f>
        <v>7008</v>
      </c>
      <c r="J74" s="264">
        <f>J75</f>
        <v>402</v>
      </c>
    </row>
    <row r="75" spans="2:10" s="135" customFormat="1" ht="18" customHeight="1">
      <c r="B75" s="189"/>
      <c r="C75" s="209" t="s">
        <v>147</v>
      </c>
      <c r="D75" s="231"/>
      <c r="E75" s="232">
        <v>38</v>
      </c>
      <c r="F75" s="232">
        <v>38</v>
      </c>
      <c r="G75" s="233">
        <v>1380</v>
      </c>
      <c r="H75" s="234">
        <v>38</v>
      </c>
      <c r="I75" s="233">
        <v>7008</v>
      </c>
      <c r="J75" s="233">
        <f>SUM(J76:J79)</f>
        <v>402</v>
      </c>
    </row>
    <row r="76" spans="2:10" s="135" customFormat="1" ht="18" hidden="1" customHeight="1" outlineLevel="1">
      <c r="B76" s="189"/>
      <c r="C76" s="149"/>
      <c r="D76" s="245" t="s">
        <v>152</v>
      </c>
      <c r="E76" s="258"/>
      <c r="F76" s="258"/>
      <c r="G76" s="258"/>
      <c r="H76" s="258"/>
      <c r="I76" s="258"/>
      <c r="J76" s="249">
        <v>47</v>
      </c>
    </row>
    <row r="77" spans="2:10" s="135" customFormat="1" ht="18" hidden="1" customHeight="1" outlineLevel="1">
      <c r="B77" s="189"/>
      <c r="C77" s="149"/>
      <c r="D77" s="245" t="s">
        <v>153</v>
      </c>
      <c r="E77" s="258"/>
      <c r="F77" s="258"/>
      <c r="G77" s="258"/>
      <c r="H77" s="258"/>
      <c r="I77" s="258"/>
      <c r="J77" s="238">
        <v>58</v>
      </c>
    </row>
    <row r="78" spans="2:10" s="135" customFormat="1" ht="18" hidden="1" customHeight="1" outlineLevel="1">
      <c r="B78" s="189"/>
      <c r="C78" s="149"/>
      <c r="D78" s="245" t="s">
        <v>154</v>
      </c>
      <c r="E78" s="258"/>
      <c r="F78" s="258"/>
      <c r="G78" s="258"/>
      <c r="H78" s="258"/>
      <c r="I78" s="258"/>
      <c r="J78" s="238">
        <v>140</v>
      </c>
    </row>
    <row r="79" spans="2:10" s="135" customFormat="1" ht="18" hidden="1" customHeight="1" outlineLevel="1">
      <c r="B79" s="189"/>
      <c r="C79" s="149"/>
      <c r="D79" s="255" t="s">
        <v>155</v>
      </c>
      <c r="E79" s="265"/>
      <c r="F79" s="265"/>
      <c r="G79" s="265"/>
      <c r="H79" s="265"/>
      <c r="I79" s="265"/>
      <c r="J79" s="242">
        <v>157</v>
      </c>
    </row>
    <row r="80" spans="2:10" s="135" customFormat="1" ht="18" customHeight="1" collapsed="1">
      <c r="B80" s="202" t="s">
        <v>174</v>
      </c>
      <c r="C80" s="225"/>
      <c r="D80" s="226"/>
      <c r="E80" s="261">
        <f>SUM(E81:E85)</f>
        <v>38</v>
      </c>
      <c r="F80" s="261">
        <f>SUM(F81:F85)</f>
        <v>38</v>
      </c>
      <c r="G80" s="262">
        <f>SUM(G81:G85)</f>
        <v>1380</v>
      </c>
      <c r="H80" s="263">
        <f>SUM(H81:H85)</f>
        <v>38</v>
      </c>
      <c r="I80" s="264">
        <f>SUM(I81:I85)</f>
        <v>7008</v>
      </c>
      <c r="J80" s="264">
        <f>J81</f>
        <v>397</v>
      </c>
    </row>
    <row r="81" spans="2:10" s="135" customFormat="1" ht="18" customHeight="1">
      <c r="B81" s="189"/>
      <c r="C81" s="209" t="s">
        <v>147</v>
      </c>
      <c r="D81" s="231"/>
      <c r="E81" s="232">
        <v>38</v>
      </c>
      <c r="F81" s="232">
        <v>38</v>
      </c>
      <c r="G81" s="233">
        <v>1380</v>
      </c>
      <c r="H81" s="234">
        <v>38</v>
      </c>
      <c r="I81" s="233">
        <v>7008</v>
      </c>
      <c r="J81" s="233">
        <f>SUM(J82:J85)</f>
        <v>397</v>
      </c>
    </row>
    <row r="82" spans="2:10" s="135" customFormat="1" ht="18" hidden="1" customHeight="1" outlineLevel="1">
      <c r="B82" s="189"/>
      <c r="C82" s="149"/>
      <c r="D82" s="245" t="s">
        <v>152</v>
      </c>
      <c r="E82" s="258"/>
      <c r="F82" s="258"/>
      <c r="G82" s="258"/>
      <c r="H82" s="258"/>
      <c r="I82" s="258"/>
      <c r="J82" s="249">
        <v>46</v>
      </c>
    </row>
    <row r="83" spans="2:10" s="135" customFormat="1" ht="18" hidden="1" customHeight="1" outlineLevel="1">
      <c r="B83" s="189"/>
      <c r="C83" s="149"/>
      <c r="D83" s="245" t="s">
        <v>153</v>
      </c>
      <c r="E83" s="258"/>
      <c r="F83" s="258"/>
      <c r="G83" s="258"/>
      <c r="H83" s="258"/>
      <c r="I83" s="258"/>
      <c r="J83" s="238">
        <v>54</v>
      </c>
    </row>
    <row r="84" spans="2:10" s="135" customFormat="1" ht="18" hidden="1" customHeight="1" outlineLevel="1">
      <c r="B84" s="189"/>
      <c r="C84" s="149"/>
      <c r="D84" s="245" t="s">
        <v>154</v>
      </c>
      <c r="E84" s="258"/>
      <c r="F84" s="258"/>
      <c r="G84" s="258"/>
      <c r="H84" s="258"/>
      <c r="I84" s="258"/>
      <c r="J84" s="238">
        <v>141</v>
      </c>
    </row>
    <row r="85" spans="2:10" s="135" customFormat="1" ht="18" hidden="1" customHeight="1" outlineLevel="1">
      <c r="B85" s="250"/>
      <c r="C85" s="179"/>
      <c r="D85" s="220" t="s">
        <v>155</v>
      </c>
      <c r="E85" s="265"/>
      <c r="F85" s="265"/>
      <c r="G85" s="265"/>
      <c r="H85" s="265"/>
      <c r="I85" s="265"/>
      <c r="J85" s="242">
        <v>156</v>
      </c>
    </row>
    <row r="86" spans="2:10" s="135" customFormat="1" ht="18" customHeight="1" collapsed="1">
      <c r="B86" s="202" t="s">
        <v>175</v>
      </c>
      <c r="C86" s="225"/>
      <c r="D86" s="226"/>
      <c r="E86" s="261">
        <f>SUM(E87:E91)</f>
        <v>38</v>
      </c>
      <c r="F86" s="261">
        <f>SUM(F87:F91)</f>
        <v>38</v>
      </c>
      <c r="G86" s="262">
        <f>SUM(G87:G91)</f>
        <v>1380</v>
      </c>
      <c r="H86" s="263">
        <f>SUM(H87:H91)</f>
        <v>38</v>
      </c>
      <c r="I86" s="264">
        <f>SUM(I87:I91)</f>
        <v>7008.4</v>
      </c>
      <c r="J86" s="264">
        <f>J87</f>
        <v>378</v>
      </c>
    </row>
    <row r="87" spans="2:10" s="135" customFormat="1" ht="18" customHeight="1">
      <c r="B87" s="189"/>
      <c r="C87" s="209" t="s">
        <v>147</v>
      </c>
      <c r="D87" s="231"/>
      <c r="E87" s="232">
        <v>38</v>
      </c>
      <c r="F87" s="232">
        <v>38</v>
      </c>
      <c r="G87" s="233">
        <v>1380</v>
      </c>
      <c r="H87" s="234">
        <v>38</v>
      </c>
      <c r="I87" s="233">
        <v>7008.4</v>
      </c>
      <c r="J87" s="233">
        <f>SUM(J88:J91)</f>
        <v>378</v>
      </c>
    </row>
    <row r="88" spans="2:10" s="135" customFormat="1" ht="18" hidden="1" customHeight="1" outlineLevel="1">
      <c r="B88" s="189"/>
      <c r="C88" s="149"/>
      <c r="D88" s="245" t="s">
        <v>152</v>
      </c>
      <c r="E88" s="258"/>
      <c r="F88" s="258"/>
      <c r="G88" s="258"/>
      <c r="H88" s="258"/>
      <c r="I88" s="258"/>
      <c r="J88" s="249">
        <v>44</v>
      </c>
    </row>
    <row r="89" spans="2:10" s="135" customFormat="1" ht="18" hidden="1" customHeight="1" outlineLevel="1">
      <c r="B89" s="189"/>
      <c r="C89" s="149"/>
      <c r="D89" s="245" t="s">
        <v>153</v>
      </c>
      <c r="E89" s="258"/>
      <c r="F89" s="258"/>
      <c r="G89" s="258"/>
      <c r="H89" s="258"/>
      <c r="I89" s="258"/>
      <c r="J89" s="238">
        <v>51</v>
      </c>
    </row>
    <row r="90" spans="2:10" s="135" customFormat="1" ht="18" hidden="1" customHeight="1" outlineLevel="1">
      <c r="B90" s="189"/>
      <c r="C90" s="149"/>
      <c r="D90" s="245" t="s">
        <v>154</v>
      </c>
      <c r="E90" s="258"/>
      <c r="F90" s="258"/>
      <c r="G90" s="258"/>
      <c r="H90" s="258"/>
      <c r="I90" s="258"/>
      <c r="J90" s="238">
        <v>143</v>
      </c>
    </row>
    <row r="91" spans="2:10" s="135" customFormat="1" ht="18" hidden="1" customHeight="1" outlineLevel="1">
      <c r="B91" s="250"/>
      <c r="C91" s="179"/>
      <c r="D91" s="220" t="s">
        <v>155</v>
      </c>
      <c r="E91" s="265"/>
      <c r="F91" s="265"/>
      <c r="G91" s="265"/>
      <c r="H91" s="265"/>
      <c r="I91" s="265"/>
      <c r="J91" s="242">
        <v>140</v>
      </c>
    </row>
    <row r="92" spans="2:10" s="135" customFormat="1" ht="18" customHeight="1" collapsed="1">
      <c r="B92" s="202" t="s">
        <v>176</v>
      </c>
      <c r="C92" s="225"/>
      <c r="D92" s="226"/>
      <c r="E92" s="261">
        <f>SUM(E93:E97)</f>
        <v>38</v>
      </c>
      <c r="F92" s="261">
        <f>SUM(F93:F97)</f>
        <v>38</v>
      </c>
      <c r="G92" s="262">
        <f>SUM(G93:G97)</f>
        <v>1380</v>
      </c>
      <c r="H92" s="263">
        <f>SUM(H93:H97)</f>
        <v>38</v>
      </c>
      <c r="I92" s="264">
        <f>SUM(I93:I97)</f>
        <v>7008</v>
      </c>
      <c r="J92" s="264">
        <f>J93</f>
        <v>371</v>
      </c>
    </row>
    <row r="93" spans="2:10" s="135" customFormat="1" ht="18" customHeight="1">
      <c r="B93" s="189"/>
      <c r="C93" s="209" t="s">
        <v>147</v>
      </c>
      <c r="D93" s="231"/>
      <c r="E93" s="232">
        <v>38</v>
      </c>
      <c r="F93" s="232">
        <v>38</v>
      </c>
      <c r="G93" s="233">
        <v>1380</v>
      </c>
      <c r="H93" s="234">
        <v>38</v>
      </c>
      <c r="I93" s="233">
        <v>7008</v>
      </c>
      <c r="J93" s="233">
        <v>371</v>
      </c>
    </row>
    <row r="94" spans="2:10" s="135" customFormat="1" ht="18" hidden="1" customHeight="1" outlineLevel="1">
      <c r="B94" s="189"/>
      <c r="C94" s="149"/>
      <c r="D94" s="245" t="s">
        <v>152</v>
      </c>
      <c r="E94" s="258"/>
      <c r="F94" s="258"/>
      <c r="G94" s="258"/>
      <c r="H94" s="258"/>
      <c r="I94" s="258"/>
      <c r="J94" s="249"/>
    </row>
    <row r="95" spans="2:10" s="135" customFormat="1" ht="18" hidden="1" customHeight="1" outlineLevel="1">
      <c r="B95" s="189"/>
      <c r="C95" s="149"/>
      <c r="D95" s="245" t="s">
        <v>153</v>
      </c>
      <c r="E95" s="258"/>
      <c r="F95" s="258"/>
      <c r="G95" s="258"/>
      <c r="H95" s="258"/>
      <c r="I95" s="258"/>
      <c r="J95" s="238"/>
    </row>
    <row r="96" spans="2:10" s="135" customFormat="1" ht="18" hidden="1" customHeight="1" outlineLevel="1">
      <c r="B96" s="189"/>
      <c r="C96" s="149"/>
      <c r="D96" s="245" t="s">
        <v>154</v>
      </c>
      <c r="E96" s="258"/>
      <c r="F96" s="258"/>
      <c r="G96" s="258"/>
      <c r="H96" s="258"/>
      <c r="I96" s="258"/>
      <c r="J96" s="238"/>
    </row>
    <row r="97" spans="2:12" s="135" customFormat="1" ht="18" hidden="1" customHeight="1" outlineLevel="1">
      <c r="B97" s="250"/>
      <c r="C97" s="179"/>
      <c r="D97" s="220" t="s">
        <v>155</v>
      </c>
      <c r="E97" s="265"/>
      <c r="F97" s="265"/>
      <c r="G97" s="265"/>
      <c r="H97" s="265"/>
      <c r="I97" s="265"/>
      <c r="J97" s="242"/>
    </row>
    <row r="98" spans="2:12" s="135" customFormat="1" ht="18" customHeight="1" outlineLevel="1">
      <c r="B98" s="202" t="s">
        <v>177</v>
      </c>
      <c r="C98" s="225"/>
      <c r="D98" s="226"/>
      <c r="E98" s="261">
        <f>SUM(E99:E103)</f>
        <v>38</v>
      </c>
      <c r="F98" s="261">
        <f>SUM(F99:F103)</f>
        <v>38</v>
      </c>
      <c r="G98" s="262">
        <f>SUM(G99:G103)</f>
        <v>1380</v>
      </c>
      <c r="H98" s="263">
        <f>SUM(H99:H103)</f>
        <v>38</v>
      </c>
      <c r="I98" s="264">
        <f>SUM(I99:I103)</f>
        <v>7008</v>
      </c>
      <c r="J98" s="264">
        <f>J99</f>
        <v>359</v>
      </c>
    </row>
    <row r="99" spans="2:12" s="135" customFormat="1" ht="18" customHeight="1" outlineLevel="1">
      <c r="B99" s="189"/>
      <c r="C99" s="209" t="s">
        <v>147</v>
      </c>
      <c r="D99" s="231"/>
      <c r="E99" s="232">
        <v>38</v>
      </c>
      <c r="F99" s="232">
        <v>38</v>
      </c>
      <c r="G99" s="233">
        <v>1380</v>
      </c>
      <c r="H99" s="234">
        <v>38</v>
      </c>
      <c r="I99" s="233">
        <v>7008</v>
      </c>
      <c r="J99" s="233">
        <v>359</v>
      </c>
    </row>
    <row r="100" spans="2:12" s="135" customFormat="1" ht="18" hidden="1" customHeight="1" outlineLevel="1">
      <c r="B100" s="189"/>
      <c r="C100" s="149"/>
      <c r="D100" s="245" t="s">
        <v>152</v>
      </c>
      <c r="E100" s="258"/>
      <c r="F100" s="258"/>
      <c r="G100" s="258"/>
      <c r="H100" s="258"/>
      <c r="I100" s="258"/>
      <c r="J100" s="249"/>
      <c r="K100" s="266"/>
    </row>
    <row r="101" spans="2:12" s="135" customFormat="1" ht="18" hidden="1" customHeight="1" outlineLevel="1">
      <c r="B101" s="189"/>
      <c r="C101" s="149"/>
      <c r="D101" s="245" t="s">
        <v>153</v>
      </c>
      <c r="E101" s="258"/>
      <c r="F101" s="258"/>
      <c r="G101" s="258"/>
      <c r="H101" s="258"/>
      <c r="I101" s="267"/>
      <c r="J101" s="238"/>
      <c r="K101" s="266"/>
      <c r="L101" s="266" t="s">
        <v>178</v>
      </c>
    </row>
    <row r="102" spans="2:12" s="135" customFormat="1" ht="18" hidden="1" customHeight="1" outlineLevel="1">
      <c r="B102" s="189"/>
      <c r="C102" s="149"/>
      <c r="D102" s="245" t="s">
        <v>154</v>
      </c>
      <c r="E102" s="258"/>
      <c r="F102" s="258"/>
      <c r="G102" s="258"/>
      <c r="H102" s="258"/>
      <c r="I102" s="258"/>
      <c r="J102" s="238">
        <v>128</v>
      </c>
    </row>
    <row r="103" spans="2:12" s="135" customFormat="1" ht="18" hidden="1" customHeight="1" outlineLevel="1">
      <c r="B103" s="250"/>
      <c r="C103" s="179"/>
      <c r="D103" s="220" t="s">
        <v>155</v>
      </c>
      <c r="E103" s="265"/>
      <c r="F103" s="265"/>
      <c r="G103" s="265"/>
      <c r="H103" s="265"/>
      <c r="I103" s="265"/>
      <c r="J103" s="242">
        <v>142</v>
      </c>
    </row>
    <row r="104" spans="2:12" ht="18" customHeight="1" collapsed="1">
      <c r="B104" s="268"/>
      <c r="C104" s="268" t="s">
        <v>179</v>
      </c>
      <c r="D104" s="268"/>
      <c r="E104" s="268"/>
      <c r="F104" s="268"/>
      <c r="G104" s="268"/>
      <c r="H104" s="268"/>
      <c r="I104" s="268"/>
      <c r="J104" s="269" t="s">
        <v>180</v>
      </c>
    </row>
    <row r="105" spans="2:12" ht="18" customHeight="1"/>
    <row r="106" spans="2:12" s="135" customFormat="1" ht="18" customHeight="1"/>
    <row r="107" spans="2:12" s="135" customFormat="1" ht="12" customHeight="1"/>
    <row r="108" spans="2:12" s="135" customFormat="1" ht="18" customHeight="1"/>
    <row r="109" spans="2:12" s="135" customFormat="1" ht="15" customHeight="1"/>
    <row r="110" spans="2:12" s="135" customFormat="1" ht="15" customHeight="1"/>
    <row r="111" spans="2:12" s="135" customFormat="1" ht="15" customHeight="1"/>
    <row r="112" spans="2:12" s="135" customFormat="1" ht="15" customHeight="1"/>
    <row r="113" s="135" customFormat="1" ht="15" customHeight="1"/>
    <row r="114" s="135" customFormat="1" ht="15" customHeight="1"/>
    <row r="115" s="135" customFormat="1" ht="15" customHeight="1"/>
    <row r="116" s="135" customFormat="1" ht="18" customHeight="1"/>
    <row r="117" s="135" customFormat="1" ht="15" customHeight="1"/>
    <row r="118" s="135" customFormat="1" ht="15" customHeight="1"/>
    <row r="123" ht="18" customHeight="1"/>
    <row r="125" ht="18" customHeight="1"/>
    <row r="127" ht="18" customHeight="1"/>
    <row r="129" ht="18" customHeight="1"/>
    <row r="131" ht="18" customHeight="1"/>
    <row r="133" ht="18" customHeight="1"/>
    <row r="135" ht="18" customHeight="1"/>
    <row r="137" ht="18" customHeight="1"/>
  </sheetData>
  <mergeCells count="3">
    <mergeCell ref="B3:C5"/>
    <mergeCell ref="E3:G3"/>
    <mergeCell ref="H3:J3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zoomScaleNormal="100" workbookViewId="0">
      <selection activeCell="G37" sqref="G37"/>
    </sheetView>
  </sheetViews>
  <sheetFormatPr defaultRowHeight="11.25"/>
  <cols>
    <col min="1" max="1" width="3.625" style="129" customWidth="1"/>
    <col min="2" max="2" width="13.75" style="129" customWidth="1"/>
    <col min="3" max="3" width="10.5" style="129" bestFit="1" customWidth="1"/>
    <col min="4" max="4" width="8.25" style="129" bestFit="1" customWidth="1"/>
    <col min="5" max="5" width="7.5" style="129" bestFit="1" customWidth="1"/>
    <col min="6" max="6" width="11.375" style="130" bestFit="1" customWidth="1"/>
    <col min="7" max="7" width="6.75" style="130" customWidth="1"/>
    <col min="8" max="8" width="6" style="130" bestFit="1" customWidth="1"/>
    <col min="9" max="9" width="15.125" style="129" bestFit="1" customWidth="1"/>
    <col min="10" max="10" width="13.875" style="129" customWidth="1"/>
    <col min="11" max="256" width="9" style="129"/>
    <col min="257" max="257" width="3.625" style="129" customWidth="1"/>
    <col min="258" max="258" width="13.75" style="129" customWidth="1"/>
    <col min="259" max="259" width="10.5" style="129" bestFit="1" customWidth="1"/>
    <col min="260" max="260" width="8.25" style="129" bestFit="1" customWidth="1"/>
    <col min="261" max="261" width="7.5" style="129" bestFit="1" customWidth="1"/>
    <col min="262" max="262" width="11.375" style="129" bestFit="1" customWidth="1"/>
    <col min="263" max="263" width="6.75" style="129" customWidth="1"/>
    <col min="264" max="264" width="6" style="129" bestFit="1" customWidth="1"/>
    <col min="265" max="265" width="15.125" style="129" bestFit="1" customWidth="1"/>
    <col min="266" max="266" width="13.875" style="129" customWidth="1"/>
    <col min="267" max="512" width="9" style="129"/>
    <col min="513" max="513" width="3.625" style="129" customWidth="1"/>
    <col min="514" max="514" width="13.75" style="129" customWidth="1"/>
    <col min="515" max="515" width="10.5" style="129" bestFit="1" customWidth="1"/>
    <col min="516" max="516" width="8.25" style="129" bestFit="1" customWidth="1"/>
    <col min="517" max="517" width="7.5" style="129" bestFit="1" customWidth="1"/>
    <col min="518" max="518" width="11.375" style="129" bestFit="1" customWidth="1"/>
    <col min="519" max="519" width="6.75" style="129" customWidth="1"/>
    <col min="520" max="520" width="6" style="129" bestFit="1" customWidth="1"/>
    <col min="521" max="521" width="15.125" style="129" bestFit="1" customWidth="1"/>
    <col min="522" max="522" width="13.875" style="129" customWidth="1"/>
    <col min="523" max="768" width="9" style="129"/>
    <col min="769" max="769" width="3.625" style="129" customWidth="1"/>
    <col min="770" max="770" width="13.75" style="129" customWidth="1"/>
    <col min="771" max="771" width="10.5" style="129" bestFit="1" customWidth="1"/>
    <col min="772" max="772" width="8.25" style="129" bestFit="1" customWidth="1"/>
    <col min="773" max="773" width="7.5" style="129" bestFit="1" customWidth="1"/>
    <col min="774" max="774" width="11.375" style="129" bestFit="1" customWidth="1"/>
    <col min="775" max="775" width="6.75" style="129" customWidth="1"/>
    <col min="776" max="776" width="6" style="129" bestFit="1" customWidth="1"/>
    <col min="777" max="777" width="15.125" style="129" bestFit="1" customWidth="1"/>
    <col min="778" max="778" width="13.875" style="129" customWidth="1"/>
    <col min="779" max="1024" width="9" style="129"/>
    <col min="1025" max="1025" width="3.625" style="129" customWidth="1"/>
    <col min="1026" max="1026" width="13.75" style="129" customWidth="1"/>
    <col min="1027" max="1027" width="10.5" style="129" bestFit="1" customWidth="1"/>
    <col min="1028" max="1028" width="8.25" style="129" bestFit="1" customWidth="1"/>
    <col min="1029" max="1029" width="7.5" style="129" bestFit="1" customWidth="1"/>
    <col min="1030" max="1030" width="11.375" style="129" bestFit="1" customWidth="1"/>
    <col min="1031" max="1031" width="6.75" style="129" customWidth="1"/>
    <col min="1032" max="1032" width="6" style="129" bestFit="1" customWidth="1"/>
    <col min="1033" max="1033" width="15.125" style="129" bestFit="1" customWidth="1"/>
    <col min="1034" max="1034" width="13.875" style="129" customWidth="1"/>
    <col min="1035" max="1280" width="9" style="129"/>
    <col min="1281" max="1281" width="3.625" style="129" customWidth="1"/>
    <col min="1282" max="1282" width="13.75" style="129" customWidth="1"/>
    <col min="1283" max="1283" width="10.5" style="129" bestFit="1" customWidth="1"/>
    <col min="1284" max="1284" width="8.25" style="129" bestFit="1" customWidth="1"/>
    <col min="1285" max="1285" width="7.5" style="129" bestFit="1" customWidth="1"/>
    <col min="1286" max="1286" width="11.375" style="129" bestFit="1" customWidth="1"/>
    <col min="1287" max="1287" width="6.75" style="129" customWidth="1"/>
    <col min="1288" max="1288" width="6" style="129" bestFit="1" customWidth="1"/>
    <col min="1289" max="1289" width="15.125" style="129" bestFit="1" customWidth="1"/>
    <col min="1290" max="1290" width="13.875" style="129" customWidth="1"/>
    <col min="1291" max="1536" width="9" style="129"/>
    <col min="1537" max="1537" width="3.625" style="129" customWidth="1"/>
    <col min="1538" max="1538" width="13.75" style="129" customWidth="1"/>
    <col min="1539" max="1539" width="10.5" style="129" bestFit="1" customWidth="1"/>
    <col min="1540" max="1540" width="8.25" style="129" bestFit="1" customWidth="1"/>
    <col min="1541" max="1541" width="7.5" style="129" bestFit="1" customWidth="1"/>
    <col min="1542" max="1542" width="11.375" style="129" bestFit="1" customWidth="1"/>
    <col min="1543" max="1543" width="6.75" style="129" customWidth="1"/>
    <col min="1544" max="1544" width="6" style="129" bestFit="1" customWidth="1"/>
    <col min="1545" max="1545" width="15.125" style="129" bestFit="1" customWidth="1"/>
    <col min="1546" max="1546" width="13.875" style="129" customWidth="1"/>
    <col min="1547" max="1792" width="9" style="129"/>
    <col min="1793" max="1793" width="3.625" style="129" customWidth="1"/>
    <col min="1794" max="1794" width="13.75" style="129" customWidth="1"/>
    <col min="1795" max="1795" width="10.5" style="129" bestFit="1" customWidth="1"/>
    <col min="1796" max="1796" width="8.25" style="129" bestFit="1" customWidth="1"/>
    <col min="1797" max="1797" width="7.5" style="129" bestFit="1" customWidth="1"/>
    <col min="1798" max="1798" width="11.375" style="129" bestFit="1" customWidth="1"/>
    <col min="1799" max="1799" width="6.75" style="129" customWidth="1"/>
    <col min="1800" max="1800" width="6" style="129" bestFit="1" customWidth="1"/>
    <col min="1801" max="1801" width="15.125" style="129" bestFit="1" customWidth="1"/>
    <col min="1802" max="1802" width="13.875" style="129" customWidth="1"/>
    <col min="1803" max="2048" width="9" style="129"/>
    <col min="2049" max="2049" width="3.625" style="129" customWidth="1"/>
    <col min="2050" max="2050" width="13.75" style="129" customWidth="1"/>
    <col min="2051" max="2051" width="10.5" style="129" bestFit="1" customWidth="1"/>
    <col min="2052" max="2052" width="8.25" style="129" bestFit="1" customWidth="1"/>
    <col min="2053" max="2053" width="7.5" style="129" bestFit="1" customWidth="1"/>
    <col min="2054" max="2054" width="11.375" style="129" bestFit="1" customWidth="1"/>
    <col min="2055" max="2055" width="6.75" style="129" customWidth="1"/>
    <col min="2056" max="2056" width="6" style="129" bestFit="1" customWidth="1"/>
    <col min="2057" max="2057" width="15.125" style="129" bestFit="1" customWidth="1"/>
    <col min="2058" max="2058" width="13.875" style="129" customWidth="1"/>
    <col min="2059" max="2304" width="9" style="129"/>
    <col min="2305" max="2305" width="3.625" style="129" customWidth="1"/>
    <col min="2306" max="2306" width="13.75" style="129" customWidth="1"/>
    <col min="2307" max="2307" width="10.5" style="129" bestFit="1" customWidth="1"/>
    <col min="2308" max="2308" width="8.25" style="129" bestFit="1" customWidth="1"/>
    <col min="2309" max="2309" width="7.5" style="129" bestFit="1" customWidth="1"/>
    <col min="2310" max="2310" width="11.375" style="129" bestFit="1" customWidth="1"/>
    <col min="2311" max="2311" width="6.75" style="129" customWidth="1"/>
    <col min="2312" max="2312" width="6" style="129" bestFit="1" customWidth="1"/>
    <col min="2313" max="2313" width="15.125" style="129" bestFit="1" customWidth="1"/>
    <col min="2314" max="2314" width="13.875" style="129" customWidth="1"/>
    <col min="2315" max="2560" width="9" style="129"/>
    <col min="2561" max="2561" width="3.625" style="129" customWidth="1"/>
    <col min="2562" max="2562" width="13.75" style="129" customWidth="1"/>
    <col min="2563" max="2563" width="10.5" style="129" bestFit="1" customWidth="1"/>
    <col min="2564" max="2564" width="8.25" style="129" bestFit="1" customWidth="1"/>
    <col min="2565" max="2565" width="7.5" style="129" bestFit="1" customWidth="1"/>
    <col min="2566" max="2566" width="11.375" style="129" bestFit="1" customWidth="1"/>
    <col min="2567" max="2567" width="6.75" style="129" customWidth="1"/>
    <col min="2568" max="2568" width="6" style="129" bestFit="1" customWidth="1"/>
    <col min="2569" max="2569" width="15.125" style="129" bestFit="1" customWidth="1"/>
    <col min="2570" max="2570" width="13.875" style="129" customWidth="1"/>
    <col min="2571" max="2816" width="9" style="129"/>
    <col min="2817" max="2817" width="3.625" style="129" customWidth="1"/>
    <col min="2818" max="2818" width="13.75" style="129" customWidth="1"/>
    <col min="2819" max="2819" width="10.5" style="129" bestFit="1" customWidth="1"/>
    <col min="2820" max="2820" width="8.25" style="129" bestFit="1" customWidth="1"/>
    <col min="2821" max="2821" width="7.5" style="129" bestFit="1" customWidth="1"/>
    <col min="2822" max="2822" width="11.375" style="129" bestFit="1" customWidth="1"/>
    <col min="2823" max="2823" width="6.75" style="129" customWidth="1"/>
    <col min="2824" max="2824" width="6" style="129" bestFit="1" customWidth="1"/>
    <col min="2825" max="2825" width="15.125" style="129" bestFit="1" customWidth="1"/>
    <col min="2826" max="2826" width="13.875" style="129" customWidth="1"/>
    <col min="2827" max="3072" width="9" style="129"/>
    <col min="3073" max="3073" width="3.625" style="129" customWidth="1"/>
    <col min="3074" max="3074" width="13.75" style="129" customWidth="1"/>
    <col min="3075" max="3075" width="10.5" style="129" bestFit="1" customWidth="1"/>
    <col min="3076" max="3076" width="8.25" style="129" bestFit="1" customWidth="1"/>
    <col min="3077" max="3077" width="7.5" style="129" bestFit="1" customWidth="1"/>
    <col min="3078" max="3078" width="11.375" style="129" bestFit="1" customWidth="1"/>
    <col min="3079" max="3079" width="6.75" style="129" customWidth="1"/>
    <col min="3080" max="3080" width="6" style="129" bestFit="1" customWidth="1"/>
    <col min="3081" max="3081" width="15.125" style="129" bestFit="1" customWidth="1"/>
    <col min="3082" max="3082" width="13.875" style="129" customWidth="1"/>
    <col min="3083" max="3328" width="9" style="129"/>
    <col min="3329" max="3329" width="3.625" style="129" customWidth="1"/>
    <col min="3330" max="3330" width="13.75" style="129" customWidth="1"/>
    <col min="3331" max="3331" width="10.5" style="129" bestFit="1" customWidth="1"/>
    <col min="3332" max="3332" width="8.25" style="129" bestFit="1" customWidth="1"/>
    <col min="3333" max="3333" width="7.5" style="129" bestFit="1" customWidth="1"/>
    <col min="3334" max="3334" width="11.375" style="129" bestFit="1" customWidth="1"/>
    <col min="3335" max="3335" width="6.75" style="129" customWidth="1"/>
    <col min="3336" max="3336" width="6" style="129" bestFit="1" customWidth="1"/>
    <col min="3337" max="3337" width="15.125" style="129" bestFit="1" customWidth="1"/>
    <col min="3338" max="3338" width="13.875" style="129" customWidth="1"/>
    <col min="3339" max="3584" width="9" style="129"/>
    <col min="3585" max="3585" width="3.625" style="129" customWidth="1"/>
    <col min="3586" max="3586" width="13.75" style="129" customWidth="1"/>
    <col min="3587" max="3587" width="10.5" style="129" bestFit="1" customWidth="1"/>
    <col min="3588" max="3588" width="8.25" style="129" bestFit="1" customWidth="1"/>
    <col min="3589" max="3589" width="7.5" style="129" bestFit="1" customWidth="1"/>
    <col min="3590" max="3590" width="11.375" style="129" bestFit="1" customWidth="1"/>
    <col min="3591" max="3591" width="6.75" style="129" customWidth="1"/>
    <col min="3592" max="3592" width="6" style="129" bestFit="1" customWidth="1"/>
    <col min="3593" max="3593" width="15.125" style="129" bestFit="1" customWidth="1"/>
    <col min="3594" max="3594" width="13.875" style="129" customWidth="1"/>
    <col min="3595" max="3840" width="9" style="129"/>
    <col min="3841" max="3841" width="3.625" style="129" customWidth="1"/>
    <col min="3842" max="3842" width="13.75" style="129" customWidth="1"/>
    <col min="3843" max="3843" width="10.5" style="129" bestFit="1" customWidth="1"/>
    <col min="3844" max="3844" width="8.25" style="129" bestFit="1" customWidth="1"/>
    <col min="3845" max="3845" width="7.5" style="129" bestFit="1" customWidth="1"/>
    <col min="3846" max="3846" width="11.375" style="129" bestFit="1" customWidth="1"/>
    <col min="3847" max="3847" width="6.75" style="129" customWidth="1"/>
    <col min="3848" max="3848" width="6" style="129" bestFit="1" customWidth="1"/>
    <col min="3849" max="3849" width="15.125" style="129" bestFit="1" customWidth="1"/>
    <col min="3850" max="3850" width="13.875" style="129" customWidth="1"/>
    <col min="3851" max="4096" width="9" style="129"/>
    <col min="4097" max="4097" width="3.625" style="129" customWidth="1"/>
    <col min="4098" max="4098" width="13.75" style="129" customWidth="1"/>
    <col min="4099" max="4099" width="10.5" style="129" bestFit="1" customWidth="1"/>
    <col min="4100" max="4100" width="8.25" style="129" bestFit="1" customWidth="1"/>
    <col min="4101" max="4101" width="7.5" style="129" bestFit="1" customWidth="1"/>
    <col min="4102" max="4102" width="11.375" style="129" bestFit="1" customWidth="1"/>
    <col min="4103" max="4103" width="6.75" style="129" customWidth="1"/>
    <col min="4104" max="4104" width="6" style="129" bestFit="1" customWidth="1"/>
    <col min="4105" max="4105" width="15.125" style="129" bestFit="1" customWidth="1"/>
    <col min="4106" max="4106" width="13.875" style="129" customWidth="1"/>
    <col min="4107" max="4352" width="9" style="129"/>
    <col min="4353" max="4353" width="3.625" style="129" customWidth="1"/>
    <col min="4354" max="4354" width="13.75" style="129" customWidth="1"/>
    <col min="4355" max="4355" width="10.5" style="129" bestFit="1" customWidth="1"/>
    <col min="4356" max="4356" width="8.25" style="129" bestFit="1" customWidth="1"/>
    <col min="4357" max="4357" width="7.5" style="129" bestFit="1" customWidth="1"/>
    <col min="4358" max="4358" width="11.375" style="129" bestFit="1" customWidth="1"/>
    <col min="4359" max="4359" width="6.75" style="129" customWidth="1"/>
    <col min="4360" max="4360" width="6" style="129" bestFit="1" customWidth="1"/>
    <col min="4361" max="4361" width="15.125" style="129" bestFit="1" customWidth="1"/>
    <col min="4362" max="4362" width="13.875" style="129" customWidth="1"/>
    <col min="4363" max="4608" width="9" style="129"/>
    <col min="4609" max="4609" width="3.625" style="129" customWidth="1"/>
    <col min="4610" max="4610" width="13.75" style="129" customWidth="1"/>
    <col min="4611" max="4611" width="10.5" style="129" bestFit="1" customWidth="1"/>
    <col min="4612" max="4612" width="8.25" style="129" bestFit="1" customWidth="1"/>
    <col min="4613" max="4613" width="7.5" style="129" bestFit="1" customWidth="1"/>
    <col min="4614" max="4614" width="11.375" style="129" bestFit="1" customWidth="1"/>
    <col min="4615" max="4615" width="6.75" style="129" customWidth="1"/>
    <col min="4616" max="4616" width="6" style="129" bestFit="1" customWidth="1"/>
    <col min="4617" max="4617" width="15.125" style="129" bestFit="1" customWidth="1"/>
    <col min="4618" max="4618" width="13.875" style="129" customWidth="1"/>
    <col min="4619" max="4864" width="9" style="129"/>
    <col min="4865" max="4865" width="3.625" style="129" customWidth="1"/>
    <col min="4866" max="4866" width="13.75" style="129" customWidth="1"/>
    <col min="4867" max="4867" width="10.5" style="129" bestFit="1" customWidth="1"/>
    <col min="4868" max="4868" width="8.25" style="129" bestFit="1" customWidth="1"/>
    <col min="4869" max="4869" width="7.5" style="129" bestFit="1" customWidth="1"/>
    <col min="4870" max="4870" width="11.375" style="129" bestFit="1" customWidth="1"/>
    <col min="4871" max="4871" width="6.75" style="129" customWidth="1"/>
    <col min="4872" max="4872" width="6" style="129" bestFit="1" customWidth="1"/>
    <col min="4873" max="4873" width="15.125" style="129" bestFit="1" customWidth="1"/>
    <col min="4874" max="4874" width="13.875" style="129" customWidth="1"/>
    <col min="4875" max="5120" width="9" style="129"/>
    <col min="5121" max="5121" width="3.625" style="129" customWidth="1"/>
    <col min="5122" max="5122" width="13.75" style="129" customWidth="1"/>
    <col min="5123" max="5123" width="10.5" style="129" bestFit="1" customWidth="1"/>
    <col min="5124" max="5124" width="8.25" style="129" bestFit="1" customWidth="1"/>
    <col min="5125" max="5125" width="7.5" style="129" bestFit="1" customWidth="1"/>
    <col min="5126" max="5126" width="11.375" style="129" bestFit="1" customWidth="1"/>
    <col min="5127" max="5127" width="6.75" style="129" customWidth="1"/>
    <col min="5128" max="5128" width="6" style="129" bestFit="1" customWidth="1"/>
    <col min="5129" max="5129" width="15.125" style="129" bestFit="1" customWidth="1"/>
    <col min="5130" max="5130" width="13.875" style="129" customWidth="1"/>
    <col min="5131" max="5376" width="9" style="129"/>
    <col min="5377" max="5377" width="3.625" style="129" customWidth="1"/>
    <col min="5378" max="5378" width="13.75" style="129" customWidth="1"/>
    <col min="5379" max="5379" width="10.5" style="129" bestFit="1" customWidth="1"/>
    <col min="5380" max="5380" width="8.25" style="129" bestFit="1" customWidth="1"/>
    <col min="5381" max="5381" width="7.5" style="129" bestFit="1" customWidth="1"/>
    <col min="5382" max="5382" width="11.375" style="129" bestFit="1" customWidth="1"/>
    <col min="5383" max="5383" width="6.75" style="129" customWidth="1"/>
    <col min="5384" max="5384" width="6" style="129" bestFit="1" customWidth="1"/>
    <col min="5385" max="5385" width="15.125" style="129" bestFit="1" customWidth="1"/>
    <col min="5386" max="5386" width="13.875" style="129" customWidth="1"/>
    <col min="5387" max="5632" width="9" style="129"/>
    <col min="5633" max="5633" width="3.625" style="129" customWidth="1"/>
    <col min="5634" max="5634" width="13.75" style="129" customWidth="1"/>
    <col min="5635" max="5635" width="10.5" style="129" bestFit="1" customWidth="1"/>
    <col min="5636" max="5636" width="8.25" style="129" bestFit="1" customWidth="1"/>
    <col min="5637" max="5637" width="7.5" style="129" bestFit="1" customWidth="1"/>
    <col min="5638" max="5638" width="11.375" style="129" bestFit="1" customWidth="1"/>
    <col min="5639" max="5639" width="6.75" style="129" customWidth="1"/>
    <col min="5640" max="5640" width="6" style="129" bestFit="1" customWidth="1"/>
    <col min="5641" max="5641" width="15.125" style="129" bestFit="1" customWidth="1"/>
    <col min="5642" max="5642" width="13.875" style="129" customWidth="1"/>
    <col min="5643" max="5888" width="9" style="129"/>
    <col min="5889" max="5889" width="3.625" style="129" customWidth="1"/>
    <col min="5890" max="5890" width="13.75" style="129" customWidth="1"/>
    <col min="5891" max="5891" width="10.5" style="129" bestFit="1" customWidth="1"/>
    <col min="5892" max="5892" width="8.25" style="129" bestFit="1" customWidth="1"/>
    <col min="5893" max="5893" width="7.5" style="129" bestFit="1" customWidth="1"/>
    <col min="5894" max="5894" width="11.375" style="129" bestFit="1" customWidth="1"/>
    <col min="5895" max="5895" width="6.75" style="129" customWidth="1"/>
    <col min="5896" max="5896" width="6" style="129" bestFit="1" customWidth="1"/>
    <col min="5897" max="5897" width="15.125" style="129" bestFit="1" customWidth="1"/>
    <col min="5898" max="5898" width="13.875" style="129" customWidth="1"/>
    <col min="5899" max="6144" width="9" style="129"/>
    <col min="6145" max="6145" width="3.625" style="129" customWidth="1"/>
    <col min="6146" max="6146" width="13.75" style="129" customWidth="1"/>
    <col min="6147" max="6147" width="10.5" style="129" bestFit="1" customWidth="1"/>
    <col min="6148" max="6148" width="8.25" style="129" bestFit="1" customWidth="1"/>
    <col min="6149" max="6149" width="7.5" style="129" bestFit="1" customWidth="1"/>
    <col min="6150" max="6150" width="11.375" style="129" bestFit="1" customWidth="1"/>
    <col min="6151" max="6151" width="6.75" style="129" customWidth="1"/>
    <col min="6152" max="6152" width="6" style="129" bestFit="1" customWidth="1"/>
    <col min="6153" max="6153" width="15.125" style="129" bestFit="1" customWidth="1"/>
    <col min="6154" max="6154" width="13.875" style="129" customWidth="1"/>
    <col min="6155" max="6400" width="9" style="129"/>
    <col min="6401" max="6401" width="3.625" style="129" customWidth="1"/>
    <col min="6402" max="6402" width="13.75" style="129" customWidth="1"/>
    <col min="6403" max="6403" width="10.5" style="129" bestFit="1" customWidth="1"/>
    <col min="6404" max="6404" width="8.25" style="129" bestFit="1" customWidth="1"/>
    <col min="6405" max="6405" width="7.5" style="129" bestFit="1" customWidth="1"/>
    <col min="6406" max="6406" width="11.375" style="129" bestFit="1" customWidth="1"/>
    <col min="6407" max="6407" width="6.75" style="129" customWidth="1"/>
    <col min="6408" max="6408" width="6" style="129" bestFit="1" customWidth="1"/>
    <col min="6409" max="6409" width="15.125" style="129" bestFit="1" customWidth="1"/>
    <col min="6410" max="6410" width="13.875" style="129" customWidth="1"/>
    <col min="6411" max="6656" width="9" style="129"/>
    <col min="6657" max="6657" width="3.625" style="129" customWidth="1"/>
    <col min="6658" max="6658" width="13.75" style="129" customWidth="1"/>
    <col min="6659" max="6659" width="10.5" style="129" bestFit="1" customWidth="1"/>
    <col min="6660" max="6660" width="8.25" style="129" bestFit="1" customWidth="1"/>
    <col min="6661" max="6661" width="7.5" style="129" bestFit="1" customWidth="1"/>
    <col min="6662" max="6662" width="11.375" style="129" bestFit="1" customWidth="1"/>
    <col min="6663" max="6663" width="6.75" style="129" customWidth="1"/>
    <col min="6664" max="6664" width="6" style="129" bestFit="1" customWidth="1"/>
    <col min="6665" max="6665" width="15.125" style="129" bestFit="1" customWidth="1"/>
    <col min="6666" max="6666" width="13.875" style="129" customWidth="1"/>
    <col min="6667" max="6912" width="9" style="129"/>
    <col min="6913" max="6913" width="3.625" style="129" customWidth="1"/>
    <col min="6914" max="6914" width="13.75" style="129" customWidth="1"/>
    <col min="6915" max="6915" width="10.5" style="129" bestFit="1" customWidth="1"/>
    <col min="6916" max="6916" width="8.25" style="129" bestFit="1" customWidth="1"/>
    <col min="6917" max="6917" width="7.5" style="129" bestFit="1" customWidth="1"/>
    <col min="6918" max="6918" width="11.375" style="129" bestFit="1" customWidth="1"/>
    <col min="6919" max="6919" width="6.75" style="129" customWidth="1"/>
    <col min="6920" max="6920" width="6" style="129" bestFit="1" customWidth="1"/>
    <col min="6921" max="6921" width="15.125" style="129" bestFit="1" customWidth="1"/>
    <col min="6922" max="6922" width="13.875" style="129" customWidth="1"/>
    <col min="6923" max="7168" width="9" style="129"/>
    <col min="7169" max="7169" width="3.625" style="129" customWidth="1"/>
    <col min="7170" max="7170" width="13.75" style="129" customWidth="1"/>
    <col min="7171" max="7171" width="10.5" style="129" bestFit="1" customWidth="1"/>
    <col min="7172" max="7172" width="8.25" style="129" bestFit="1" customWidth="1"/>
    <col min="7173" max="7173" width="7.5" style="129" bestFit="1" customWidth="1"/>
    <col min="7174" max="7174" width="11.375" style="129" bestFit="1" customWidth="1"/>
    <col min="7175" max="7175" width="6.75" style="129" customWidth="1"/>
    <col min="7176" max="7176" width="6" style="129" bestFit="1" customWidth="1"/>
    <col min="7177" max="7177" width="15.125" style="129" bestFit="1" customWidth="1"/>
    <col min="7178" max="7178" width="13.875" style="129" customWidth="1"/>
    <col min="7179" max="7424" width="9" style="129"/>
    <col min="7425" max="7425" width="3.625" style="129" customWidth="1"/>
    <col min="7426" max="7426" width="13.75" style="129" customWidth="1"/>
    <col min="7427" max="7427" width="10.5" style="129" bestFit="1" customWidth="1"/>
    <col min="7428" max="7428" width="8.25" style="129" bestFit="1" customWidth="1"/>
    <col min="7429" max="7429" width="7.5" style="129" bestFit="1" customWidth="1"/>
    <col min="7430" max="7430" width="11.375" style="129" bestFit="1" customWidth="1"/>
    <col min="7431" max="7431" width="6.75" style="129" customWidth="1"/>
    <col min="7432" max="7432" width="6" style="129" bestFit="1" customWidth="1"/>
    <col min="7433" max="7433" width="15.125" style="129" bestFit="1" customWidth="1"/>
    <col min="7434" max="7434" width="13.875" style="129" customWidth="1"/>
    <col min="7435" max="7680" width="9" style="129"/>
    <col min="7681" max="7681" width="3.625" style="129" customWidth="1"/>
    <col min="7682" max="7682" width="13.75" style="129" customWidth="1"/>
    <col min="7683" max="7683" width="10.5" style="129" bestFit="1" customWidth="1"/>
    <col min="7684" max="7684" width="8.25" style="129" bestFit="1" customWidth="1"/>
    <col min="7685" max="7685" width="7.5" style="129" bestFit="1" customWidth="1"/>
    <col min="7686" max="7686" width="11.375" style="129" bestFit="1" customWidth="1"/>
    <col min="7687" max="7687" width="6.75" style="129" customWidth="1"/>
    <col min="7688" max="7688" width="6" style="129" bestFit="1" customWidth="1"/>
    <col min="7689" max="7689" width="15.125" style="129" bestFit="1" customWidth="1"/>
    <col min="7690" max="7690" width="13.875" style="129" customWidth="1"/>
    <col min="7691" max="7936" width="9" style="129"/>
    <col min="7937" max="7937" width="3.625" style="129" customWidth="1"/>
    <col min="7938" max="7938" width="13.75" style="129" customWidth="1"/>
    <col min="7939" max="7939" width="10.5" style="129" bestFit="1" customWidth="1"/>
    <col min="7940" max="7940" width="8.25" style="129" bestFit="1" customWidth="1"/>
    <col min="7941" max="7941" width="7.5" style="129" bestFit="1" customWidth="1"/>
    <col min="7942" max="7942" width="11.375" style="129" bestFit="1" customWidth="1"/>
    <col min="7943" max="7943" width="6.75" style="129" customWidth="1"/>
    <col min="7944" max="7944" width="6" style="129" bestFit="1" customWidth="1"/>
    <col min="7945" max="7945" width="15.125" style="129" bestFit="1" customWidth="1"/>
    <col min="7946" max="7946" width="13.875" style="129" customWidth="1"/>
    <col min="7947" max="8192" width="9" style="129"/>
    <col min="8193" max="8193" width="3.625" style="129" customWidth="1"/>
    <col min="8194" max="8194" width="13.75" style="129" customWidth="1"/>
    <col min="8195" max="8195" width="10.5" style="129" bestFit="1" customWidth="1"/>
    <col min="8196" max="8196" width="8.25" style="129" bestFit="1" customWidth="1"/>
    <col min="8197" max="8197" width="7.5" style="129" bestFit="1" customWidth="1"/>
    <col min="8198" max="8198" width="11.375" style="129" bestFit="1" customWidth="1"/>
    <col min="8199" max="8199" width="6.75" style="129" customWidth="1"/>
    <col min="8200" max="8200" width="6" style="129" bestFit="1" customWidth="1"/>
    <col min="8201" max="8201" width="15.125" style="129" bestFit="1" customWidth="1"/>
    <col min="8202" max="8202" width="13.875" style="129" customWidth="1"/>
    <col min="8203" max="8448" width="9" style="129"/>
    <col min="8449" max="8449" width="3.625" style="129" customWidth="1"/>
    <col min="8450" max="8450" width="13.75" style="129" customWidth="1"/>
    <col min="8451" max="8451" width="10.5" style="129" bestFit="1" customWidth="1"/>
    <col min="8452" max="8452" width="8.25" style="129" bestFit="1" customWidth="1"/>
    <col min="8453" max="8453" width="7.5" style="129" bestFit="1" customWidth="1"/>
    <col min="8454" max="8454" width="11.375" style="129" bestFit="1" customWidth="1"/>
    <col min="8455" max="8455" width="6.75" style="129" customWidth="1"/>
    <col min="8456" max="8456" width="6" style="129" bestFit="1" customWidth="1"/>
    <col min="8457" max="8457" width="15.125" style="129" bestFit="1" customWidth="1"/>
    <col min="8458" max="8458" width="13.875" style="129" customWidth="1"/>
    <col min="8459" max="8704" width="9" style="129"/>
    <col min="8705" max="8705" width="3.625" style="129" customWidth="1"/>
    <col min="8706" max="8706" width="13.75" style="129" customWidth="1"/>
    <col min="8707" max="8707" width="10.5" style="129" bestFit="1" customWidth="1"/>
    <col min="8708" max="8708" width="8.25" style="129" bestFit="1" customWidth="1"/>
    <col min="8709" max="8709" width="7.5" style="129" bestFit="1" customWidth="1"/>
    <col min="8710" max="8710" width="11.375" style="129" bestFit="1" customWidth="1"/>
    <col min="8711" max="8711" width="6.75" style="129" customWidth="1"/>
    <col min="8712" max="8712" width="6" style="129" bestFit="1" customWidth="1"/>
    <col min="8713" max="8713" width="15.125" style="129" bestFit="1" customWidth="1"/>
    <col min="8714" max="8714" width="13.875" style="129" customWidth="1"/>
    <col min="8715" max="8960" width="9" style="129"/>
    <col min="8961" max="8961" width="3.625" style="129" customWidth="1"/>
    <col min="8962" max="8962" width="13.75" style="129" customWidth="1"/>
    <col min="8963" max="8963" width="10.5" style="129" bestFit="1" customWidth="1"/>
    <col min="8964" max="8964" width="8.25" style="129" bestFit="1" customWidth="1"/>
    <col min="8965" max="8965" width="7.5" style="129" bestFit="1" customWidth="1"/>
    <col min="8966" max="8966" width="11.375" style="129" bestFit="1" customWidth="1"/>
    <col min="8967" max="8967" width="6.75" style="129" customWidth="1"/>
    <col min="8968" max="8968" width="6" style="129" bestFit="1" customWidth="1"/>
    <col min="8969" max="8969" width="15.125" style="129" bestFit="1" customWidth="1"/>
    <col min="8970" max="8970" width="13.875" style="129" customWidth="1"/>
    <col min="8971" max="9216" width="9" style="129"/>
    <col min="9217" max="9217" width="3.625" style="129" customWidth="1"/>
    <col min="9218" max="9218" width="13.75" style="129" customWidth="1"/>
    <col min="9219" max="9219" width="10.5" style="129" bestFit="1" customWidth="1"/>
    <col min="9220" max="9220" width="8.25" style="129" bestFit="1" customWidth="1"/>
    <col min="9221" max="9221" width="7.5" style="129" bestFit="1" customWidth="1"/>
    <col min="9222" max="9222" width="11.375" style="129" bestFit="1" customWidth="1"/>
    <col min="9223" max="9223" width="6.75" style="129" customWidth="1"/>
    <col min="9224" max="9224" width="6" style="129" bestFit="1" customWidth="1"/>
    <col min="9225" max="9225" width="15.125" style="129" bestFit="1" customWidth="1"/>
    <col min="9226" max="9226" width="13.875" style="129" customWidth="1"/>
    <col min="9227" max="9472" width="9" style="129"/>
    <col min="9473" max="9473" width="3.625" style="129" customWidth="1"/>
    <col min="9474" max="9474" width="13.75" style="129" customWidth="1"/>
    <col min="9475" max="9475" width="10.5" style="129" bestFit="1" customWidth="1"/>
    <col min="9476" max="9476" width="8.25" style="129" bestFit="1" customWidth="1"/>
    <col min="9477" max="9477" width="7.5" style="129" bestFit="1" customWidth="1"/>
    <col min="9478" max="9478" width="11.375" style="129" bestFit="1" customWidth="1"/>
    <col min="9479" max="9479" width="6.75" style="129" customWidth="1"/>
    <col min="9480" max="9480" width="6" style="129" bestFit="1" customWidth="1"/>
    <col min="9481" max="9481" width="15.125" style="129" bestFit="1" customWidth="1"/>
    <col min="9482" max="9482" width="13.875" style="129" customWidth="1"/>
    <col min="9483" max="9728" width="9" style="129"/>
    <col min="9729" max="9729" width="3.625" style="129" customWidth="1"/>
    <col min="9730" max="9730" width="13.75" style="129" customWidth="1"/>
    <col min="9731" max="9731" width="10.5" style="129" bestFit="1" customWidth="1"/>
    <col min="9732" max="9732" width="8.25" style="129" bestFit="1" customWidth="1"/>
    <col min="9733" max="9733" width="7.5" style="129" bestFit="1" customWidth="1"/>
    <col min="9734" max="9734" width="11.375" style="129" bestFit="1" customWidth="1"/>
    <col min="9735" max="9735" width="6.75" style="129" customWidth="1"/>
    <col min="9736" max="9736" width="6" style="129" bestFit="1" customWidth="1"/>
    <col min="9737" max="9737" width="15.125" style="129" bestFit="1" customWidth="1"/>
    <col min="9738" max="9738" width="13.875" style="129" customWidth="1"/>
    <col min="9739" max="9984" width="9" style="129"/>
    <col min="9985" max="9985" width="3.625" style="129" customWidth="1"/>
    <col min="9986" max="9986" width="13.75" style="129" customWidth="1"/>
    <col min="9987" max="9987" width="10.5" style="129" bestFit="1" customWidth="1"/>
    <col min="9988" max="9988" width="8.25" style="129" bestFit="1" customWidth="1"/>
    <col min="9989" max="9989" width="7.5" style="129" bestFit="1" customWidth="1"/>
    <col min="9990" max="9990" width="11.375" style="129" bestFit="1" customWidth="1"/>
    <col min="9991" max="9991" width="6.75" style="129" customWidth="1"/>
    <col min="9992" max="9992" width="6" style="129" bestFit="1" customWidth="1"/>
    <col min="9993" max="9993" width="15.125" style="129" bestFit="1" customWidth="1"/>
    <col min="9994" max="9994" width="13.875" style="129" customWidth="1"/>
    <col min="9995" max="10240" width="9" style="129"/>
    <col min="10241" max="10241" width="3.625" style="129" customWidth="1"/>
    <col min="10242" max="10242" width="13.75" style="129" customWidth="1"/>
    <col min="10243" max="10243" width="10.5" style="129" bestFit="1" customWidth="1"/>
    <col min="10244" max="10244" width="8.25" style="129" bestFit="1" customWidth="1"/>
    <col min="10245" max="10245" width="7.5" style="129" bestFit="1" customWidth="1"/>
    <col min="10246" max="10246" width="11.375" style="129" bestFit="1" customWidth="1"/>
    <col min="10247" max="10247" width="6.75" style="129" customWidth="1"/>
    <col min="10248" max="10248" width="6" style="129" bestFit="1" customWidth="1"/>
    <col min="10249" max="10249" width="15.125" style="129" bestFit="1" customWidth="1"/>
    <col min="10250" max="10250" width="13.875" style="129" customWidth="1"/>
    <col min="10251" max="10496" width="9" style="129"/>
    <col min="10497" max="10497" width="3.625" style="129" customWidth="1"/>
    <col min="10498" max="10498" width="13.75" style="129" customWidth="1"/>
    <col min="10499" max="10499" width="10.5" style="129" bestFit="1" customWidth="1"/>
    <col min="10500" max="10500" width="8.25" style="129" bestFit="1" customWidth="1"/>
    <col min="10501" max="10501" width="7.5" style="129" bestFit="1" customWidth="1"/>
    <col min="10502" max="10502" width="11.375" style="129" bestFit="1" customWidth="1"/>
    <col min="10503" max="10503" width="6.75" style="129" customWidth="1"/>
    <col min="10504" max="10504" width="6" style="129" bestFit="1" customWidth="1"/>
    <col min="10505" max="10505" width="15.125" style="129" bestFit="1" customWidth="1"/>
    <col min="10506" max="10506" width="13.875" style="129" customWidth="1"/>
    <col min="10507" max="10752" width="9" style="129"/>
    <col min="10753" max="10753" width="3.625" style="129" customWidth="1"/>
    <col min="10754" max="10754" width="13.75" style="129" customWidth="1"/>
    <col min="10755" max="10755" width="10.5" style="129" bestFit="1" customWidth="1"/>
    <col min="10756" max="10756" width="8.25" style="129" bestFit="1" customWidth="1"/>
    <col min="10757" max="10757" width="7.5" style="129" bestFit="1" customWidth="1"/>
    <col min="10758" max="10758" width="11.375" style="129" bestFit="1" customWidth="1"/>
    <col min="10759" max="10759" width="6.75" style="129" customWidth="1"/>
    <col min="10760" max="10760" width="6" style="129" bestFit="1" customWidth="1"/>
    <col min="10761" max="10761" width="15.125" style="129" bestFit="1" customWidth="1"/>
    <col min="10762" max="10762" width="13.875" style="129" customWidth="1"/>
    <col min="10763" max="11008" width="9" style="129"/>
    <col min="11009" max="11009" width="3.625" style="129" customWidth="1"/>
    <col min="11010" max="11010" width="13.75" style="129" customWidth="1"/>
    <col min="11011" max="11011" width="10.5" style="129" bestFit="1" customWidth="1"/>
    <col min="11012" max="11012" width="8.25" style="129" bestFit="1" customWidth="1"/>
    <col min="11013" max="11013" width="7.5" style="129" bestFit="1" customWidth="1"/>
    <col min="11014" max="11014" width="11.375" style="129" bestFit="1" customWidth="1"/>
    <col min="11015" max="11015" width="6.75" style="129" customWidth="1"/>
    <col min="11016" max="11016" width="6" style="129" bestFit="1" customWidth="1"/>
    <col min="11017" max="11017" width="15.125" style="129" bestFit="1" customWidth="1"/>
    <col min="11018" max="11018" width="13.875" style="129" customWidth="1"/>
    <col min="11019" max="11264" width="9" style="129"/>
    <col min="11265" max="11265" width="3.625" style="129" customWidth="1"/>
    <col min="11266" max="11266" width="13.75" style="129" customWidth="1"/>
    <col min="11267" max="11267" width="10.5" style="129" bestFit="1" customWidth="1"/>
    <col min="11268" max="11268" width="8.25" style="129" bestFit="1" customWidth="1"/>
    <col min="11269" max="11269" width="7.5" style="129" bestFit="1" customWidth="1"/>
    <col min="11270" max="11270" width="11.375" style="129" bestFit="1" customWidth="1"/>
    <col min="11271" max="11271" width="6.75" style="129" customWidth="1"/>
    <col min="11272" max="11272" width="6" style="129" bestFit="1" customWidth="1"/>
    <col min="11273" max="11273" width="15.125" style="129" bestFit="1" customWidth="1"/>
    <col min="11274" max="11274" width="13.875" style="129" customWidth="1"/>
    <col min="11275" max="11520" width="9" style="129"/>
    <col min="11521" max="11521" width="3.625" style="129" customWidth="1"/>
    <col min="11522" max="11522" width="13.75" style="129" customWidth="1"/>
    <col min="11523" max="11523" width="10.5" style="129" bestFit="1" customWidth="1"/>
    <col min="11524" max="11524" width="8.25" style="129" bestFit="1" customWidth="1"/>
    <col min="11525" max="11525" width="7.5" style="129" bestFit="1" customWidth="1"/>
    <col min="11526" max="11526" width="11.375" style="129" bestFit="1" customWidth="1"/>
    <col min="11527" max="11527" width="6.75" style="129" customWidth="1"/>
    <col min="11528" max="11528" width="6" style="129" bestFit="1" customWidth="1"/>
    <col min="11529" max="11529" width="15.125" style="129" bestFit="1" customWidth="1"/>
    <col min="11530" max="11530" width="13.875" style="129" customWidth="1"/>
    <col min="11531" max="11776" width="9" style="129"/>
    <col min="11777" max="11777" width="3.625" style="129" customWidth="1"/>
    <col min="11778" max="11778" width="13.75" style="129" customWidth="1"/>
    <col min="11779" max="11779" width="10.5" style="129" bestFit="1" customWidth="1"/>
    <col min="11780" max="11780" width="8.25" style="129" bestFit="1" customWidth="1"/>
    <col min="11781" max="11781" width="7.5" style="129" bestFit="1" customWidth="1"/>
    <col min="11782" max="11782" width="11.375" style="129" bestFit="1" customWidth="1"/>
    <col min="11783" max="11783" width="6.75" style="129" customWidth="1"/>
    <col min="11784" max="11784" width="6" style="129" bestFit="1" customWidth="1"/>
    <col min="11785" max="11785" width="15.125" style="129" bestFit="1" customWidth="1"/>
    <col min="11786" max="11786" width="13.875" style="129" customWidth="1"/>
    <col min="11787" max="12032" width="9" style="129"/>
    <col min="12033" max="12033" width="3.625" style="129" customWidth="1"/>
    <col min="12034" max="12034" width="13.75" style="129" customWidth="1"/>
    <col min="12035" max="12035" width="10.5" style="129" bestFit="1" customWidth="1"/>
    <col min="12036" max="12036" width="8.25" style="129" bestFit="1" customWidth="1"/>
    <col min="12037" max="12037" width="7.5" style="129" bestFit="1" customWidth="1"/>
    <col min="12038" max="12038" width="11.375" style="129" bestFit="1" customWidth="1"/>
    <col min="12039" max="12039" width="6.75" style="129" customWidth="1"/>
    <col min="12040" max="12040" width="6" style="129" bestFit="1" customWidth="1"/>
    <col min="12041" max="12041" width="15.125" style="129" bestFit="1" customWidth="1"/>
    <col min="12042" max="12042" width="13.875" style="129" customWidth="1"/>
    <col min="12043" max="12288" width="9" style="129"/>
    <col min="12289" max="12289" width="3.625" style="129" customWidth="1"/>
    <col min="12290" max="12290" width="13.75" style="129" customWidth="1"/>
    <col min="12291" max="12291" width="10.5" style="129" bestFit="1" customWidth="1"/>
    <col min="12292" max="12292" width="8.25" style="129" bestFit="1" customWidth="1"/>
    <col min="12293" max="12293" width="7.5" style="129" bestFit="1" customWidth="1"/>
    <col min="12294" max="12294" width="11.375" style="129" bestFit="1" customWidth="1"/>
    <col min="12295" max="12295" width="6.75" style="129" customWidth="1"/>
    <col min="12296" max="12296" width="6" style="129" bestFit="1" customWidth="1"/>
    <col min="12297" max="12297" width="15.125" style="129" bestFit="1" customWidth="1"/>
    <col min="12298" max="12298" width="13.875" style="129" customWidth="1"/>
    <col min="12299" max="12544" width="9" style="129"/>
    <col min="12545" max="12545" width="3.625" style="129" customWidth="1"/>
    <col min="12546" max="12546" width="13.75" style="129" customWidth="1"/>
    <col min="12547" max="12547" width="10.5" style="129" bestFit="1" customWidth="1"/>
    <col min="12548" max="12548" width="8.25" style="129" bestFit="1" customWidth="1"/>
    <col min="12549" max="12549" width="7.5" style="129" bestFit="1" customWidth="1"/>
    <col min="12550" max="12550" width="11.375" style="129" bestFit="1" customWidth="1"/>
    <col min="12551" max="12551" width="6.75" style="129" customWidth="1"/>
    <col min="12552" max="12552" width="6" style="129" bestFit="1" customWidth="1"/>
    <col min="12553" max="12553" width="15.125" style="129" bestFit="1" customWidth="1"/>
    <col min="12554" max="12554" width="13.875" style="129" customWidth="1"/>
    <col min="12555" max="12800" width="9" style="129"/>
    <col min="12801" max="12801" width="3.625" style="129" customWidth="1"/>
    <col min="12802" max="12802" width="13.75" style="129" customWidth="1"/>
    <col min="12803" max="12803" width="10.5" style="129" bestFit="1" customWidth="1"/>
    <col min="12804" max="12804" width="8.25" style="129" bestFit="1" customWidth="1"/>
    <col min="12805" max="12805" width="7.5" style="129" bestFit="1" customWidth="1"/>
    <col min="12806" max="12806" width="11.375" style="129" bestFit="1" customWidth="1"/>
    <col min="12807" max="12807" width="6.75" style="129" customWidth="1"/>
    <col min="12808" max="12808" width="6" style="129" bestFit="1" customWidth="1"/>
    <col min="12809" max="12809" width="15.125" style="129" bestFit="1" customWidth="1"/>
    <col min="12810" max="12810" width="13.875" style="129" customWidth="1"/>
    <col min="12811" max="13056" width="9" style="129"/>
    <col min="13057" max="13057" width="3.625" style="129" customWidth="1"/>
    <col min="13058" max="13058" width="13.75" style="129" customWidth="1"/>
    <col min="13059" max="13059" width="10.5" style="129" bestFit="1" customWidth="1"/>
    <col min="13060" max="13060" width="8.25" style="129" bestFit="1" customWidth="1"/>
    <col min="13061" max="13061" width="7.5" style="129" bestFit="1" customWidth="1"/>
    <col min="13062" max="13062" width="11.375" style="129" bestFit="1" customWidth="1"/>
    <col min="13063" max="13063" width="6.75" style="129" customWidth="1"/>
    <col min="13064" max="13064" width="6" style="129" bestFit="1" customWidth="1"/>
    <col min="13065" max="13065" width="15.125" style="129" bestFit="1" customWidth="1"/>
    <col min="13066" max="13066" width="13.875" style="129" customWidth="1"/>
    <col min="13067" max="13312" width="9" style="129"/>
    <col min="13313" max="13313" width="3.625" style="129" customWidth="1"/>
    <col min="13314" max="13314" width="13.75" style="129" customWidth="1"/>
    <col min="13315" max="13315" width="10.5" style="129" bestFit="1" customWidth="1"/>
    <col min="13316" max="13316" width="8.25" style="129" bestFit="1" customWidth="1"/>
    <col min="13317" max="13317" width="7.5" style="129" bestFit="1" customWidth="1"/>
    <col min="13318" max="13318" width="11.375" style="129" bestFit="1" customWidth="1"/>
    <col min="13319" max="13319" width="6.75" style="129" customWidth="1"/>
    <col min="13320" max="13320" width="6" style="129" bestFit="1" customWidth="1"/>
    <col min="13321" max="13321" width="15.125" style="129" bestFit="1" customWidth="1"/>
    <col min="13322" max="13322" width="13.875" style="129" customWidth="1"/>
    <col min="13323" max="13568" width="9" style="129"/>
    <col min="13569" max="13569" width="3.625" style="129" customWidth="1"/>
    <col min="13570" max="13570" width="13.75" style="129" customWidth="1"/>
    <col min="13571" max="13571" width="10.5" style="129" bestFit="1" customWidth="1"/>
    <col min="13572" max="13572" width="8.25" style="129" bestFit="1" customWidth="1"/>
    <col min="13573" max="13573" width="7.5" style="129" bestFit="1" customWidth="1"/>
    <col min="13574" max="13574" width="11.375" style="129" bestFit="1" customWidth="1"/>
    <col min="13575" max="13575" width="6.75" style="129" customWidth="1"/>
    <col min="13576" max="13576" width="6" style="129" bestFit="1" customWidth="1"/>
    <col min="13577" max="13577" width="15.125" style="129" bestFit="1" customWidth="1"/>
    <col min="13578" max="13578" width="13.875" style="129" customWidth="1"/>
    <col min="13579" max="13824" width="9" style="129"/>
    <col min="13825" max="13825" width="3.625" style="129" customWidth="1"/>
    <col min="13826" max="13826" width="13.75" style="129" customWidth="1"/>
    <col min="13827" max="13827" width="10.5" style="129" bestFit="1" customWidth="1"/>
    <col min="13828" max="13828" width="8.25" style="129" bestFit="1" customWidth="1"/>
    <col min="13829" max="13829" width="7.5" style="129" bestFit="1" customWidth="1"/>
    <col min="13830" max="13830" width="11.375" style="129" bestFit="1" customWidth="1"/>
    <col min="13831" max="13831" width="6.75" style="129" customWidth="1"/>
    <col min="13832" max="13832" width="6" style="129" bestFit="1" customWidth="1"/>
    <col min="13833" max="13833" width="15.125" style="129" bestFit="1" customWidth="1"/>
    <col min="13834" max="13834" width="13.875" style="129" customWidth="1"/>
    <col min="13835" max="14080" width="9" style="129"/>
    <col min="14081" max="14081" width="3.625" style="129" customWidth="1"/>
    <col min="14082" max="14082" width="13.75" style="129" customWidth="1"/>
    <col min="14083" max="14083" width="10.5" style="129" bestFit="1" customWidth="1"/>
    <col min="14084" max="14084" width="8.25" style="129" bestFit="1" customWidth="1"/>
    <col min="14085" max="14085" width="7.5" style="129" bestFit="1" customWidth="1"/>
    <col min="14086" max="14086" width="11.375" style="129" bestFit="1" customWidth="1"/>
    <col min="14087" max="14087" width="6.75" style="129" customWidth="1"/>
    <col min="14088" max="14088" width="6" style="129" bestFit="1" customWidth="1"/>
    <col min="14089" max="14089" width="15.125" style="129" bestFit="1" customWidth="1"/>
    <col min="14090" max="14090" width="13.875" style="129" customWidth="1"/>
    <col min="14091" max="14336" width="9" style="129"/>
    <col min="14337" max="14337" width="3.625" style="129" customWidth="1"/>
    <col min="14338" max="14338" width="13.75" style="129" customWidth="1"/>
    <col min="14339" max="14339" width="10.5" style="129" bestFit="1" customWidth="1"/>
    <col min="14340" max="14340" width="8.25" style="129" bestFit="1" customWidth="1"/>
    <col min="14341" max="14341" width="7.5" style="129" bestFit="1" customWidth="1"/>
    <col min="14342" max="14342" width="11.375" style="129" bestFit="1" customWidth="1"/>
    <col min="14343" max="14343" width="6.75" style="129" customWidth="1"/>
    <col min="14344" max="14344" width="6" style="129" bestFit="1" customWidth="1"/>
    <col min="14345" max="14345" width="15.125" style="129" bestFit="1" customWidth="1"/>
    <col min="14346" max="14346" width="13.875" style="129" customWidth="1"/>
    <col min="14347" max="14592" width="9" style="129"/>
    <col min="14593" max="14593" width="3.625" style="129" customWidth="1"/>
    <col min="14594" max="14594" width="13.75" style="129" customWidth="1"/>
    <col min="14595" max="14595" width="10.5" style="129" bestFit="1" customWidth="1"/>
    <col min="14596" max="14596" width="8.25" style="129" bestFit="1" customWidth="1"/>
    <col min="14597" max="14597" width="7.5" style="129" bestFit="1" customWidth="1"/>
    <col min="14598" max="14598" width="11.375" style="129" bestFit="1" customWidth="1"/>
    <col min="14599" max="14599" width="6.75" style="129" customWidth="1"/>
    <col min="14600" max="14600" width="6" style="129" bestFit="1" customWidth="1"/>
    <col min="14601" max="14601" width="15.125" style="129" bestFit="1" customWidth="1"/>
    <col min="14602" max="14602" width="13.875" style="129" customWidth="1"/>
    <col min="14603" max="14848" width="9" style="129"/>
    <col min="14849" max="14849" width="3.625" style="129" customWidth="1"/>
    <col min="14850" max="14850" width="13.75" style="129" customWidth="1"/>
    <col min="14851" max="14851" width="10.5" style="129" bestFit="1" customWidth="1"/>
    <col min="14852" max="14852" width="8.25" style="129" bestFit="1" customWidth="1"/>
    <col min="14853" max="14853" width="7.5" style="129" bestFit="1" customWidth="1"/>
    <col min="14854" max="14854" width="11.375" style="129" bestFit="1" customWidth="1"/>
    <col min="14855" max="14855" width="6.75" style="129" customWidth="1"/>
    <col min="14856" max="14856" width="6" style="129" bestFit="1" customWidth="1"/>
    <col min="14857" max="14857" width="15.125" style="129" bestFit="1" customWidth="1"/>
    <col min="14858" max="14858" width="13.875" style="129" customWidth="1"/>
    <col min="14859" max="15104" width="9" style="129"/>
    <col min="15105" max="15105" width="3.625" style="129" customWidth="1"/>
    <col min="15106" max="15106" width="13.75" style="129" customWidth="1"/>
    <col min="15107" max="15107" width="10.5" style="129" bestFit="1" customWidth="1"/>
    <col min="15108" max="15108" width="8.25" style="129" bestFit="1" customWidth="1"/>
    <col min="15109" max="15109" width="7.5" style="129" bestFit="1" customWidth="1"/>
    <col min="15110" max="15110" width="11.375" style="129" bestFit="1" customWidth="1"/>
    <col min="15111" max="15111" width="6.75" style="129" customWidth="1"/>
    <col min="15112" max="15112" width="6" style="129" bestFit="1" customWidth="1"/>
    <col min="15113" max="15113" width="15.125" style="129" bestFit="1" customWidth="1"/>
    <col min="15114" max="15114" width="13.875" style="129" customWidth="1"/>
    <col min="15115" max="15360" width="9" style="129"/>
    <col min="15361" max="15361" width="3.625" style="129" customWidth="1"/>
    <col min="15362" max="15362" width="13.75" style="129" customWidth="1"/>
    <col min="15363" max="15363" width="10.5" style="129" bestFit="1" customWidth="1"/>
    <col min="15364" max="15364" width="8.25" style="129" bestFit="1" customWidth="1"/>
    <col min="15365" max="15365" width="7.5" style="129" bestFit="1" customWidth="1"/>
    <col min="15366" max="15366" width="11.375" style="129" bestFit="1" customWidth="1"/>
    <col min="15367" max="15367" width="6.75" style="129" customWidth="1"/>
    <col min="15368" max="15368" width="6" style="129" bestFit="1" customWidth="1"/>
    <col min="15369" max="15369" width="15.125" style="129" bestFit="1" customWidth="1"/>
    <col min="15370" max="15370" width="13.875" style="129" customWidth="1"/>
    <col min="15371" max="15616" width="9" style="129"/>
    <col min="15617" max="15617" width="3.625" style="129" customWidth="1"/>
    <col min="15618" max="15618" width="13.75" style="129" customWidth="1"/>
    <col min="15619" max="15619" width="10.5" style="129" bestFit="1" customWidth="1"/>
    <col min="15620" max="15620" width="8.25" style="129" bestFit="1" customWidth="1"/>
    <col min="15621" max="15621" width="7.5" style="129" bestFit="1" customWidth="1"/>
    <col min="15622" max="15622" width="11.375" style="129" bestFit="1" customWidth="1"/>
    <col min="15623" max="15623" width="6.75" style="129" customWidth="1"/>
    <col min="15624" max="15624" width="6" style="129" bestFit="1" customWidth="1"/>
    <col min="15625" max="15625" width="15.125" style="129" bestFit="1" customWidth="1"/>
    <col min="15626" max="15626" width="13.875" style="129" customWidth="1"/>
    <col min="15627" max="15872" width="9" style="129"/>
    <col min="15873" max="15873" width="3.625" style="129" customWidth="1"/>
    <col min="15874" max="15874" width="13.75" style="129" customWidth="1"/>
    <col min="15875" max="15875" width="10.5" style="129" bestFit="1" customWidth="1"/>
    <col min="15876" max="15876" width="8.25" style="129" bestFit="1" customWidth="1"/>
    <col min="15877" max="15877" width="7.5" style="129" bestFit="1" customWidth="1"/>
    <col min="15878" max="15878" width="11.375" style="129" bestFit="1" customWidth="1"/>
    <col min="15879" max="15879" width="6.75" style="129" customWidth="1"/>
    <col min="15880" max="15880" width="6" style="129" bestFit="1" customWidth="1"/>
    <col min="15881" max="15881" width="15.125" style="129" bestFit="1" customWidth="1"/>
    <col min="15882" max="15882" width="13.875" style="129" customWidth="1"/>
    <col min="15883" max="16128" width="9" style="129"/>
    <col min="16129" max="16129" width="3.625" style="129" customWidth="1"/>
    <col min="16130" max="16130" width="13.75" style="129" customWidth="1"/>
    <col min="16131" max="16131" width="10.5" style="129" bestFit="1" customWidth="1"/>
    <col min="16132" max="16132" width="8.25" style="129" bestFit="1" customWidth="1"/>
    <col min="16133" max="16133" width="7.5" style="129" bestFit="1" customWidth="1"/>
    <col min="16134" max="16134" width="11.375" style="129" bestFit="1" customWidth="1"/>
    <col min="16135" max="16135" width="6.75" style="129" customWidth="1"/>
    <col min="16136" max="16136" width="6" style="129" bestFit="1" customWidth="1"/>
    <col min="16137" max="16137" width="15.125" style="129" bestFit="1" customWidth="1"/>
    <col min="16138" max="16138" width="13.875" style="129" customWidth="1"/>
    <col min="16139" max="16384" width="9" style="129"/>
  </cols>
  <sheetData>
    <row r="1" spans="1:10" ht="30" customHeight="1">
      <c r="A1" s="128" t="s">
        <v>42</v>
      </c>
    </row>
    <row r="2" spans="1:10" ht="18" customHeight="1">
      <c r="B2" s="131" t="s">
        <v>43</v>
      </c>
      <c r="C2" s="131"/>
      <c r="D2" s="131"/>
      <c r="E2" s="132"/>
      <c r="F2" s="133"/>
      <c r="G2" s="133"/>
      <c r="H2" s="134"/>
      <c r="I2" s="132"/>
    </row>
    <row r="3" spans="1:10" s="135" customFormat="1" ht="18" customHeight="1">
      <c r="B3" s="136" t="s">
        <v>44</v>
      </c>
      <c r="C3" s="520" t="s">
        <v>45</v>
      </c>
      <c r="D3" s="521"/>
      <c r="E3" s="136" t="s">
        <v>46</v>
      </c>
      <c r="F3" s="137" t="s">
        <v>47</v>
      </c>
      <c r="G3" s="137" t="s">
        <v>48</v>
      </c>
      <c r="H3" s="520" t="s">
        <v>49</v>
      </c>
      <c r="I3" s="521"/>
      <c r="J3" s="138" t="s">
        <v>50</v>
      </c>
    </row>
    <row r="4" spans="1:10" s="135" customFormat="1" ht="18" customHeight="1">
      <c r="B4" s="139" t="s">
        <v>51</v>
      </c>
      <c r="C4" s="140" t="s">
        <v>52</v>
      </c>
      <c r="D4" s="141" t="s">
        <v>53</v>
      </c>
      <c r="E4" s="142" t="s">
        <v>54</v>
      </c>
      <c r="F4" s="472" t="s">
        <v>55</v>
      </c>
      <c r="G4" s="143">
        <v>24</v>
      </c>
      <c r="H4" s="565" t="s">
        <v>23</v>
      </c>
      <c r="I4" s="568" t="s">
        <v>56</v>
      </c>
      <c r="J4" s="144" t="s">
        <v>57</v>
      </c>
    </row>
    <row r="5" spans="1:10" s="135" customFormat="1" ht="18" customHeight="1">
      <c r="B5" s="140"/>
      <c r="C5" s="140"/>
      <c r="D5" s="145" t="s">
        <v>58</v>
      </c>
      <c r="E5" s="146" t="s">
        <v>59</v>
      </c>
      <c r="F5" s="563"/>
      <c r="G5" s="147">
        <v>24</v>
      </c>
      <c r="H5" s="566"/>
      <c r="I5" s="569"/>
      <c r="J5" s="144" t="s">
        <v>60</v>
      </c>
    </row>
    <row r="6" spans="1:10" s="135" customFormat="1" ht="18" customHeight="1">
      <c r="B6" s="148"/>
      <c r="C6" s="140"/>
      <c r="D6" s="145" t="s">
        <v>61</v>
      </c>
      <c r="E6" s="146" t="s">
        <v>59</v>
      </c>
      <c r="F6" s="563"/>
      <c r="G6" s="147">
        <v>24</v>
      </c>
      <c r="H6" s="566"/>
      <c r="I6" s="569"/>
      <c r="J6" s="144" t="s">
        <v>62</v>
      </c>
    </row>
    <row r="7" spans="1:10" s="135" customFormat="1" ht="18" customHeight="1">
      <c r="B7" s="149"/>
      <c r="C7" s="150"/>
      <c r="D7" s="151" t="s">
        <v>63</v>
      </c>
      <c r="E7" s="152" t="s">
        <v>64</v>
      </c>
      <c r="F7" s="564"/>
      <c r="G7" s="147">
        <v>4</v>
      </c>
      <c r="H7" s="567"/>
      <c r="I7" s="570"/>
      <c r="J7" s="153"/>
    </row>
    <row r="8" spans="1:10" s="135" customFormat="1" ht="18" customHeight="1">
      <c r="B8" s="149"/>
      <c r="C8" s="139" t="s">
        <v>65</v>
      </c>
      <c r="D8" s="141" t="s">
        <v>53</v>
      </c>
      <c r="E8" s="142" t="s">
        <v>66</v>
      </c>
      <c r="F8" s="472" t="s">
        <v>55</v>
      </c>
      <c r="G8" s="143">
        <v>16</v>
      </c>
      <c r="H8" s="565" t="s">
        <v>23</v>
      </c>
      <c r="I8" s="568" t="s">
        <v>67</v>
      </c>
      <c r="J8" s="153"/>
    </row>
    <row r="9" spans="1:10" s="135" customFormat="1" ht="18" customHeight="1">
      <c r="B9" s="149"/>
      <c r="C9" s="150"/>
      <c r="D9" s="151" t="s">
        <v>58</v>
      </c>
      <c r="E9" s="152" t="s">
        <v>66</v>
      </c>
      <c r="F9" s="564"/>
      <c r="G9" s="154">
        <v>32</v>
      </c>
      <c r="H9" s="567"/>
      <c r="I9" s="570"/>
      <c r="J9" s="153"/>
    </row>
    <row r="10" spans="1:10" s="135" customFormat="1" ht="18" customHeight="1">
      <c r="B10" s="149"/>
      <c r="C10" s="139" t="s">
        <v>68</v>
      </c>
      <c r="D10" s="141" t="s">
        <v>53</v>
      </c>
      <c r="E10" s="142" t="s">
        <v>69</v>
      </c>
      <c r="F10" s="472" t="s">
        <v>70</v>
      </c>
      <c r="G10" s="143">
        <v>30</v>
      </c>
      <c r="H10" s="565" t="s">
        <v>23</v>
      </c>
      <c r="I10" s="568" t="s">
        <v>71</v>
      </c>
      <c r="J10" s="153"/>
    </row>
    <row r="11" spans="1:10" s="135" customFormat="1" ht="18" customHeight="1">
      <c r="B11" s="149"/>
      <c r="C11" s="140"/>
      <c r="D11" s="151" t="s">
        <v>58</v>
      </c>
      <c r="E11" s="152" t="s">
        <v>69</v>
      </c>
      <c r="F11" s="564"/>
      <c r="G11" s="147">
        <v>20</v>
      </c>
      <c r="H11" s="567"/>
      <c r="I11" s="570"/>
      <c r="J11" s="153"/>
    </row>
    <row r="12" spans="1:10" s="135" customFormat="1" ht="18" customHeight="1">
      <c r="B12" s="155"/>
      <c r="C12" s="139" t="s">
        <v>72</v>
      </c>
      <c r="D12" s="141" t="s">
        <v>53</v>
      </c>
      <c r="E12" s="142" t="s">
        <v>73</v>
      </c>
      <c r="F12" s="472" t="s">
        <v>74</v>
      </c>
      <c r="G12" s="143">
        <v>12</v>
      </c>
      <c r="H12" s="565" t="s">
        <v>23</v>
      </c>
      <c r="I12" s="568" t="s">
        <v>75</v>
      </c>
      <c r="J12" s="153"/>
    </row>
    <row r="13" spans="1:10" s="135" customFormat="1" ht="18" customHeight="1">
      <c r="B13" s="155"/>
      <c r="C13" s="140"/>
      <c r="D13" s="145" t="s">
        <v>58</v>
      </c>
      <c r="E13" s="146" t="s">
        <v>76</v>
      </c>
      <c r="F13" s="563"/>
      <c r="G13" s="147">
        <v>12</v>
      </c>
      <c r="H13" s="566"/>
      <c r="I13" s="569"/>
      <c r="J13" s="153"/>
    </row>
    <row r="14" spans="1:10" s="135" customFormat="1" ht="18" customHeight="1">
      <c r="B14" s="155"/>
      <c r="C14" s="140"/>
      <c r="D14" s="145" t="s">
        <v>61</v>
      </c>
      <c r="E14" s="146" t="s">
        <v>77</v>
      </c>
      <c r="F14" s="563"/>
      <c r="G14" s="147">
        <v>12</v>
      </c>
      <c r="H14" s="566"/>
      <c r="I14" s="569"/>
      <c r="J14" s="153"/>
    </row>
    <row r="15" spans="1:10" s="135" customFormat="1" ht="18" customHeight="1">
      <c r="B15" s="155"/>
      <c r="C15" s="140"/>
      <c r="D15" s="151" t="s">
        <v>63</v>
      </c>
      <c r="E15" s="152" t="s">
        <v>77</v>
      </c>
      <c r="F15" s="564"/>
      <c r="G15" s="154">
        <v>12</v>
      </c>
      <c r="H15" s="567"/>
      <c r="I15" s="570"/>
      <c r="J15" s="153"/>
    </row>
    <row r="16" spans="1:10" s="135" customFormat="1" ht="18" customHeight="1">
      <c r="B16" s="149"/>
      <c r="C16" s="139" t="s">
        <v>78</v>
      </c>
      <c r="D16" s="156" t="s">
        <v>79</v>
      </c>
      <c r="E16" s="157" t="s">
        <v>80</v>
      </c>
      <c r="F16" s="473" t="s">
        <v>55</v>
      </c>
      <c r="G16" s="158">
        <v>24</v>
      </c>
      <c r="H16" s="566" t="s">
        <v>81</v>
      </c>
      <c r="I16" s="569" t="s">
        <v>82</v>
      </c>
      <c r="J16" s="153"/>
    </row>
    <row r="17" spans="2:11" s="135" customFormat="1" ht="18" customHeight="1">
      <c r="B17" s="149"/>
      <c r="C17" s="140"/>
      <c r="D17" s="145" t="s">
        <v>83</v>
      </c>
      <c r="E17" s="146" t="s">
        <v>84</v>
      </c>
      <c r="F17" s="563"/>
      <c r="G17" s="147">
        <v>24</v>
      </c>
      <c r="H17" s="566"/>
      <c r="I17" s="569"/>
      <c r="J17" s="153"/>
    </row>
    <row r="18" spans="2:11" s="135" customFormat="1" ht="18" customHeight="1">
      <c r="B18" s="149"/>
      <c r="C18" s="140"/>
      <c r="D18" s="145" t="s">
        <v>85</v>
      </c>
      <c r="E18" s="146" t="s">
        <v>86</v>
      </c>
      <c r="F18" s="563"/>
      <c r="G18" s="147">
        <v>16</v>
      </c>
      <c r="H18" s="566"/>
      <c r="I18" s="569"/>
      <c r="J18" s="153"/>
    </row>
    <row r="19" spans="2:11" s="135" customFormat="1" ht="18" customHeight="1">
      <c r="B19" s="149"/>
      <c r="C19" s="150"/>
      <c r="D19" s="151" t="s">
        <v>87</v>
      </c>
      <c r="E19" s="152" t="s">
        <v>88</v>
      </c>
      <c r="F19" s="564"/>
      <c r="G19" s="154">
        <v>16</v>
      </c>
      <c r="H19" s="567"/>
      <c r="I19" s="570"/>
      <c r="J19" s="153"/>
    </row>
    <row r="20" spans="2:11" s="162" customFormat="1" ht="18" customHeight="1">
      <c r="B20" s="148"/>
      <c r="C20" s="139" t="s">
        <v>89</v>
      </c>
      <c r="D20" s="141" t="s">
        <v>90</v>
      </c>
      <c r="E20" s="159" t="s">
        <v>91</v>
      </c>
      <c r="F20" s="472" t="s">
        <v>74</v>
      </c>
      <c r="G20" s="160">
        <v>14</v>
      </c>
      <c r="H20" s="565" t="s">
        <v>24</v>
      </c>
      <c r="I20" s="568" t="s">
        <v>92</v>
      </c>
      <c r="J20" s="161"/>
    </row>
    <row r="21" spans="2:11" s="162" customFormat="1" ht="18" customHeight="1">
      <c r="B21" s="148"/>
      <c r="C21" s="140"/>
      <c r="D21" s="145" t="s">
        <v>93</v>
      </c>
      <c r="E21" s="163" t="s">
        <v>91</v>
      </c>
      <c r="F21" s="563"/>
      <c r="G21" s="164">
        <v>6</v>
      </c>
      <c r="H21" s="571"/>
      <c r="I21" s="572"/>
      <c r="J21" s="161"/>
    </row>
    <row r="22" spans="2:11" s="162" customFormat="1" ht="18" customHeight="1">
      <c r="B22" s="148"/>
      <c r="C22" s="140"/>
      <c r="D22" s="145" t="s">
        <v>94</v>
      </c>
      <c r="E22" s="163" t="s">
        <v>95</v>
      </c>
      <c r="F22" s="563"/>
      <c r="G22" s="164">
        <v>14</v>
      </c>
      <c r="H22" s="573" t="s">
        <v>96</v>
      </c>
      <c r="I22" s="574" t="s">
        <v>97</v>
      </c>
      <c r="J22" s="161"/>
    </row>
    <row r="23" spans="2:11" s="135" customFormat="1" ht="18" customHeight="1">
      <c r="B23" s="149"/>
      <c r="C23" s="149"/>
      <c r="D23" s="151" t="s">
        <v>98</v>
      </c>
      <c r="E23" s="165" t="s">
        <v>95</v>
      </c>
      <c r="F23" s="564"/>
      <c r="G23" s="166">
        <v>6</v>
      </c>
      <c r="H23" s="567"/>
      <c r="I23" s="570"/>
      <c r="J23" s="153"/>
    </row>
    <row r="24" spans="2:11" s="135" customFormat="1" ht="18" customHeight="1">
      <c r="B24" s="155"/>
      <c r="C24" s="167" t="s">
        <v>99</v>
      </c>
      <c r="D24" s="168"/>
      <c r="E24" s="143" t="s">
        <v>100</v>
      </c>
      <c r="F24" s="561" t="s">
        <v>101</v>
      </c>
      <c r="G24" s="143">
        <v>10</v>
      </c>
      <c r="H24" s="169" t="s">
        <v>26</v>
      </c>
      <c r="I24" s="170" t="s">
        <v>102</v>
      </c>
      <c r="J24" s="171"/>
      <c r="K24" s="172"/>
    </row>
    <row r="25" spans="2:11" s="135" customFormat="1" ht="18" customHeight="1">
      <c r="B25" s="155"/>
      <c r="C25" s="173"/>
      <c r="D25" s="174"/>
      <c r="E25" s="154" t="s">
        <v>103</v>
      </c>
      <c r="F25" s="562"/>
      <c r="G25" s="154">
        <v>6</v>
      </c>
      <c r="H25" s="175" t="s">
        <v>104</v>
      </c>
      <c r="I25" s="176" t="s">
        <v>105</v>
      </c>
      <c r="J25" s="171"/>
      <c r="K25" s="172"/>
    </row>
    <row r="26" spans="2:11" s="135" customFormat="1" ht="18" customHeight="1">
      <c r="B26" s="149"/>
      <c r="C26" s="140" t="s">
        <v>106</v>
      </c>
      <c r="D26" s="141" t="s">
        <v>53</v>
      </c>
      <c r="E26" s="142" t="s">
        <v>107</v>
      </c>
      <c r="F26" s="472" t="s">
        <v>74</v>
      </c>
      <c r="G26" s="143">
        <v>24</v>
      </c>
      <c r="H26" s="159" t="s">
        <v>27</v>
      </c>
      <c r="I26" s="177" t="s">
        <v>108</v>
      </c>
      <c r="J26" s="153"/>
    </row>
    <row r="27" spans="2:11" s="135" customFormat="1" ht="18" customHeight="1">
      <c r="B27" s="149"/>
      <c r="C27" s="140"/>
      <c r="D27" s="145" t="s">
        <v>58</v>
      </c>
      <c r="E27" s="146" t="s">
        <v>109</v>
      </c>
      <c r="F27" s="563"/>
      <c r="G27" s="147">
        <v>12</v>
      </c>
      <c r="H27" s="163" t="s">
        <v>110</v>
      </c>
      <c r="I27" s="178" t="s">
        <v>111</v>
      </c>
      <c r="J27" s="153"/>
    </row>
    <row r="28" spans="2:11" s="135" customFormat="1" ht="18" customHeight="1">
      <c r="B28" s="179"/>
      <c r="C28" s="150"/>
      <c r="D28" s="151" t="s">
        <v>61</v>
      </c>
      <c r="E28" s="152" t="s">
        <v>112</v>
      </c>
      <c r="F28" s="564"/>
      <c r="G28" s="154">
        <v>24</v>
      </c>
      <c r="H28" s="165" t="s">
        <v>110</v>
      </c>
      <c r="I28" s="180" t="s">
        <v>113</v>
      </c>
      <c r="J28" s="153"/>
    </row>
    <row r="29" spans="2:11" s="135" customFormat="1" ht="18" customHeight="1">
      <c r="B29" s="181" t="s">
        <v>114</v>
      </c>
      <c r="C29" s="139" t="s">
        <v>106</v>
      </c>
      <c r="D29" s="145" t="s">
        <v>58</v>
      </c>
      <c r="E29" s="146" t="s">
        <v>109</v>
      </c>
      <c r="F29" s="138" t="s">
        <v>74</v>
      </c>
      <c r="G29" s="182">
        <v>12</v>
      </c>
      <c r="H29" s="183" t="s">
        <v>27</v>
      </c>
      <c r="I29" s="184" t="s">
        <v>111</v>
      </c>
      <c r="J29" s="153"/>
    </row>
    <row r="30" spans="2:11" s="135" customFormat="1" ht="18" customHeight="1">
      <c r="B30" s="185" t="s">
        <v>115</v>
      </c>
      <c r="C30" s="186" t="s">
        <v>116</v>
      </c>
      <c r="D30" s="141" t="s">
        <v>79</v>
      </c>
      <c r="E30" s="142" t="s">
        <v>117</v>
      </c>
      <c r="F30" s="472" t="s">
        <v>55</v>
      </c>
      <c r="G30" s="143">
        <v>9</v>
      </c>
      <c r="H30" s="565" t="s">
        <v>24</v>
      </c>
      <c r="I30" s="568" t="s">
        <v>118</v>
      </c>
      <c r="J30" s="153"/>
    </row>
    <row r="31" spans="2:11" s="135" customFormat="1" ht="18" customHeight="1">
      <c r="B31" s="187"/>
      <c r="C31" s="188"/>
      <c r="D31" s="145" t="s">
        <v>83</v>
      </c>
      <c r="E31" s="146" t="s">
        <v>119</v>
      </c>
      <c r="F31" s="563"/>
      <c r="G31" s="147">
        <v>7</v>
      </c>
      <c r="H31" s="566"/>
      <c r="I31" s="569"/>
      <c r="J31" s="153"/>
    </row>
    <row r="32" spans="2:11" s="135" customFormat="1" ht="18" customHeight="1">
      <c r="B32" s="187"/>
      <c r="C32" s="188"/>
      <c r="D32" s="145" t="s">
        <v>85</v>
      </c>
      <c r="E32" s="146" t="s">
        <v>120</v>
      </c>
      <c r="F32" s="563"/>
      <c r="G32" s="147">
        <v>13</v>
      </c>
      <c r="H32" s="566"/>
      <c r="I32" s="569"/>
      <c r="J32" s="153"/>
    </row>
    <row r="33" spans="2:10" s="135" customFormat="1" ht="18" customHeight="1">
      <c r="B33" s="187"/>
      <c r="C33" s="188"/>
      <c r="D33" s="151" t="s">
        <v>87</v>
      </c>
      <c r="E33" s="152" t="s">
        <v>121</v>
      </c>
      <c r="F33" s="564"/>
      <c r="G33" s="154">
        <v>13</v>
      </c>
      <c r="H33" s="567"/>
      <c r="I33" s="570"/>
      <c r="J33" s="153"/>
    </row>
    <row r="34" spans="2:10" s="135" customFormat="1" ht="18" customHeight="1">
      <c r="B34" s="189"/>
      <c r="C34" s="186" t="s">
        <v>122</v>
      </c>
      <c r="D34" s="141" t="s">
        <v>53</v>
      </c>
      <c r="E34" s="142" t="s">
        <v>117</v>
      </c>
      <c r="F34" s="472" t="s">
        <v>55</v>
      </c>
      <c r="G34" s="143">
        <v>9</v>
      </c>
      <c r="H34" s="159" t="s">
        <v>26</v>
      </c>
      <c r="I34" s="177" t="s">
        <v>123</v>
      </c>
      <c r="J34" s="153"/>
    </row>
    <row r="35" spans="2:10" s="135" customFormat="1" ht="18" customHeight="1">
      <c r="B35" s="189"/>
      <c r="C35" s="188"/>
      <c r="D35" s="145" t="s">
        <v>58</v>
      </c>
      <c r="E35" s="146" t="s">
        <v>119</v>
      </c>
      <c r="F35" s="473"/>
      <c r="G35" s="147">
        <v>24</v>
      </c>
      <c r="H35" s="163" t="s">
        <v>104</v>
      </c>
      <c r="I35" s="178" t="s">
        <v>124</v>
      </c>
      <c r="J35" s="144" t="s">
        <v>125</v>
      </c>
    </row>
    <row r="36" spans="2:10" s="135" customFormat="1" ht="18" customHeight="1">
      <c r="B36" s="190"/>
      <c r="C36" s="191"/>
      <c r="D36" s="151" t="s">
        <v>61</v>
      </c>
      <c r="E36" s="152" t="s">
        <v>120</v>
      </c>
      <c r="F36" s="474"/>
      <c r="G36" s="154">
        <v>15</v>
      </c>
      <c r="H36" s="165" t="s">
        <v>104</v>
      </c>
      <c r="I36" s="180" t="s">
        <v>126</v>
      </c>
      <c r="J36" s="153"/>
    </row>
    <row r="37" spans="2:10" s="135" customFormat="1" ht="18" customHeight="1">
      <c r="B37" s="558" t="s">
        <v>127</v>
      </c>
      <c r="C37" s="558"/>
      <c r="D37" s="558"/>
      <c r="E37" s="558"/>
      <c r="F37" s="558"/>
      <c r="G37" s="138">
        <f>SUM(G4:G36)</f>
        <v>520</v>
      </c>
      <c r="H37" s="559"/>
      <c r="I37" s="560"/>
      <c r="J37" s="153"/>
    </row>
    <row r="38" spans="2:10" s="135" customFormat="1" ht="15" customHeight="1">
      <c r="B38" s="135" t="s">
        <v>128</v>
      </c>
      <c r="C38" s="192"/>
      <c r="D38" s="192"/>
      <c r="E38" s="193"/>
      <c r="F38" s="3"/>
      <c r="G38" s="3"/>
      <c r="H38" s="3"/>
      <c r="J38" s="193" t="s">
        <v>129</v>
      </c>
    </row>
    <row r="39" spans="2:10" s="135" customFormat="1" ht="12" customHeight="1">
      <c r="B39" s="135" t="s">
        <v>130</v>
      </c>
      <c r="C39" s="192"/>
      <c r="D39" s="192"/>
      <c r="E39" s="193"/>
      <c r="F39" s="3"/>
      <c r="G39" s="3"/>
      <c r="H39" s="3"/>
      <c r="I39" s="193"/>
    </row>
    <row r="40" spans="2:10" s="135" customFormat="1" ht="12" customHeight="1">
      <c r="B40" s="194" t="s">
        <v>131</v>
      </c>
      <c r="C40" s="194"/>
      <c r="D40" s="194"/>
      <c r="E40" s="194"/>
      <c r="F40" s="194"/>
      <c r="G40" s="194"/>
      <c r="H40" s="3"/>
      <c r="I40" s="193"/>
    </row>
    <row r="41" spans="2:10" s="135" customFormat="1" ht="15" customHeight="1">
      <c r="B41" s="195"/>
      <c r="C41" s="195"/>
      <c r="D41" s="195"/>
      <c r="E41" s="195"/>
      <c r="F41" s="196"/>
      <c r="G41" s="196"/>
      <c r="H41" s="196"/>
      <c r="I41" s="195"/>
    </row>
    <row r="42" spans="2:10" ht="18" customHeight="1"/>
    <row r="43" spans="2:10" ht="18" customHeight="1"/>
    <row r="44" spans="2:10" ht="18" customHeight="1"/>
    <row r="45" spans="2:10" ht="18" customHeight="1"/>
    <row r="46" spans="2:10" ht="18" customHeight="1"/>
    <row r="47" spans="2:10" s="135" customFormat="1" ht="18" customHeight="1">
      <c r="F47" s="130"/>
      <c r="G47" s="130"/>
      <c r="H47" s="130"/>
    </row>
    <row r="48" spans="2:10" s="135" customFormat="1" ht="12" customHeight="1">
      <c r="F48" s="130"/>
      <c r="G48" s="130"/>
      <c r="H48" s="130"/>
    </row>
    <row r="49" spans="6:8" s="135" customFormat="1" ht="18" customHeight="1">
      <c r="F49" s="130"/>
      <c r="G49" s="130"/>
      <c r="H49" s="130"/>
    </row>
    <row r="50" spans="6:8" s="135" customFormat="1" ht="15" customHeight="1">
      <c r="F50" s="130"/>
      <c r="G50" s="130"/>
      <c r="H50" s="130"/>
    </row>
    <row r="51" spans="6:8" s="135" customFormat="1" ht="15" customHeight="1">
      <c r="F51" s="130"/>
      <c r="G51" s="130"/>
      <c r="H51" s="130"/>
    </row>
    <row r="52" spans="6:8" s="135" customFormat="1" ht="15" customHeight="1">
      <c r="F52" s="130"/>
      <c r="G52" s="130"/>
      <c r="H52" s="130"/>
    </row>
    <row r="53" spans="6:8" s="135" customFormat="1" ht="15" customHeight="1">
      <c r="F53" s="130"/>
      <c r="G53" s="130"/>
      <c r="H53" s="130"/>
    </row>
    <row r="54" spans="6:8" s="135" customFormat="1" ht="15" customHeight="1">
      <c r="F54" s="130"/>
      <c r="G54" s="130"/>
      <c r="H54" s="130"/>
    </row>
    <row r="55" spans="6:8" s="135" customFormat="1" ht="15" customHeight="1">
      <c r="F55" s="130"/>
      <c r="G55" s="130"/>
      <c r="H55" s="130"/>
    </row>
    <row r="56" spans="6:8" s="135" customFormat="1" ht="15" customHeight="1">
      <c r="F56" s="130"/>
      <c r="G56" s="130"/>
      <c r="H56" s="130"/>
    </row>
    <row r="57" spans="6:8" s="135" customFormat="1" ht="18" customHeight="1">
      <c r="F57" s="130"/>
      <c r="G57" s="130"/>
      <c r="H57" s="130"/>
    </row>
    <row r="58" spans="6:8" s="135" customFormat="1" ht="15" customHeight="1">
      <c r="F58" s="130"/>
      <c r="G58" s="130"/>
      <c r="H58" s="130"/>
    </row>
    <row r="59" spans="6:8" s="135" customFormat="1" ht="15" customHeight="1">
      <c r="F59" s="130"/>
      <c r="G59" s="130"/>
      <c r="H59" s="130"/>
    </row>
    <row r="64" spans="6:8" ht="18" customHeight="1"/>
    <row r="66" ht="18" customHeight="1"/>
    <row r="68" ht="18" customHeight="1"/>
    <row r="70" ht="18" customHeight="1"/>
    <row r="72" ht="18" customHeight="1"/>
    <row r="74" ht="18" customHeight="1"/>
    <row r="76" ht="18" customHeight="1"/>
    <row r="78" ht="18" customHeight="1"/>
  </sheetData>
  <mergeCells count="30">
    <mergeCell ref="F8:F9"/>
    <mergeCell ref="H8:H9"/>
    <mergeCell ref="I8:I9"/>
    <mergeCell ref="C3:D3"/>
    <mergeCell ref="H3:I3"/>
    <mergeCell ref="F4:F7"/>
    <mergeCell ref="H4:H7"/>
    <mergeCell ref="I4:I7"/>
    <mergeCell ref="F10:F11"/>
    <mergeCell ref="H10:H11"/>
    <mergeCell ref="I10:I11"/>
    <mergeCell ref="F12:F15"/>
    <mergeCell ref="H12:H15"/>
    <mergeCell ref="I12:I15"/>
    <mergeCell ref="F16:F19"/>
    <mergeCell ref="H16:H19"/>
    <mergeCell ref="I16:I19"/>
    <mergeCell ref="F20:F23"/>
    <mergeCell ref="H20:H21"/>
    <mergeCell ref="I20:I21"/>
    <mergeCell ref="H22:H23"/>
    <mergeCell ref="I22:I23"/>
    <mergeCell ref="B37:F37"/>
    <mergeCell ref="H37:I37"/>
    <mergeCell ref="F24:F25"/>
    <mergeCell ref="F26:F28"/>
    <mergeCell ref="F30:F33"/>
    <mergeCell ref="H30:H33"/>
    <mergeCell ref="I30:I33"/>
    <mergeCell ref="F34:F36"/>
  </mergeCells>
  <phoneticPr fontId="1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workbookViewId="0">
      <selection activeCell="M43" sqref="M43"/>
    </sheetView>
  </sheetViews>
  <sheetFormatPr defaultRowHeight="11.25"/>
  <cols>
    <col min="1" max="1" width="3.625" style="2" customWidth="1"/>
    <col min="2" max="2" width="8.625" style="2" customWidth="1"/>
    <col min="3" max="3" width="1.625" style="2" customWidth="1"/>
    <col min="4" max="4" width="6.625" style="3" customWidth="1"/>
    <col min="5" max="5" width="8.625" style="4" customWidth="1"/>
    <col min="6" max="7" width="8.125" style="4" customWidth="1"/>
    <col min="8" max="8" width="7.625" style="4" customWidth="1"/>
    <col min="9" max="9" width="8.25" style="4" customWidth="1"/>
    <col min="10" max="13" width="7.625" style="4" customWidth="1"/>
    <col min="14" max="14" width="7.25" style="2" customWidth="1"/>
    <col min="15" max="256" width="9" style="2"/>
    <col min="257" max="257" width="3.625" style="2" customWidth="1"/>
    <col min="258" max="258" width="8.625" style="2" customWidth="1"/>
    <col min="259" max="259" width="1.625" style="2" customWidth="1"/>
    <col min="260" max="260" width="6.625" style="2" customWidth="1"/>
    <col min="261" max="261" width="8.625" style="2" customWidth="1"/>
    <col min="262" max="263" width="8.125" style="2" customWidth="1"/>
    <col min="264" max="264" width="7.625" style="2" customWidth="1"/>
    <col min="265" max="265" width="8.25" style="2" customWidth="1"/>
    <col min="266" max="269" width="7.625" style="2" customWidth="1"/>
    <col min="270" max="270" width="7.25" style="2" customWidth="1"/>
    <col min="271" max="512" width="9" style="2"/>
    <col min="513" max="513" width="3.625" style="2" customWidth="1"/>
    <col min="514" max="514" width="8.625" style="2" customWidth="1"/>
    <col min="515" max="515" width="1.625" style="2" customWidth="1"/>
    <col min="516" max="516" width="6.625" style="2" customWidth="1"/>
    <col min="517" max="517" width="8.625" style="2" customWidth="1"/>
    <col min="518" max="519" width="8.125" style="2" customWidth="1"/>
    <col min="520" max="520" width="7.625" style="2" customWidth="1"/>
    <col min="521" max="521" width="8.25" style="2" customWidth="1"/>
    <col min="522" max="525" width="7.625" style="2" customWidth="1"/>
    <col min="526" max="526" width="7.25" style="2" customWidth="1"/>
    <col min="527" max="768" width="9" style="2"/>
    <col min="769" max="769" width="3.625" style="2" customWidth="1"/>
    <col min="770" max="770" width="8.625" style="2" customWidth="1"/>
    <col min="771" max="771" width="1.625" style="2" customWidth="1"/>
    <col min="772" max="772" width="6.625" style="2" customWidth="1"/>
    <col min="773" max="773" width="8.625" style="2" customWidth="1"/>
    <col min="774" max="775" width="8.125" style="2" customWidth="1"/>
    <col min="776" max="776" width="7.625" style="2" customWidth="1"/>
    <col min="777" max="777" width="8.25" style="2" customWidth="1"/>
    <col min="778" max="781" width="7.625" style="2" customWidth="1"/>
    <col min="782" max="782" width="7.25" style="2" customWidth="1"/>
    <col min="783" max="1024" width="9" style="2"/>
    <col min="1025" max="1025" width="3.625" style="2" customWidth="1"/>
    <col min="1026" max="1026" width="8.625" style="2" customWidth="1"/>
    <col min="1027" max="1027" width="1.625" style="2" customWidth="1"/>
    <col min="1028" max="1028" width="6.625" style="2" customWidth="1"/>
    <col min="1029" max="1029" width="8.625" style="2" customWidth="1"/>
    <col min="1030" max="1031" width="8.125" style="2" customWidth="1"/>
    <col min="1032" max="1032" width="7.625" style="2" customWidth="1"/>
    <col min="1033" max="1033" width="8.25" style="2" customWidth="1"/>
    <col min="1034" max="1037" width="7.625" style="2" customWidth="1"/>
    <col min="1038" max="1038" width="7.25" style="2" customWidth="1"/>
    <col min="1039" max="1280" width="9" style="2"/>
    <col min="1281" max="1281" width="3.625" style="2" customWidth="1"/>
    <col min="1282" max="1282" width="8.625" style="2" customWidth="1"/>
    <col min="1283" max="1283" width="1.625" style="2" customWidth="1"/>
    <col min="1284" max="1284" width="6.625" style="2" customWidth="1"/>
    <col min="1285" max="1285" width="8.625" style="2" customWidth="1"/>
    <col min="1286" max="1287" width="8.125" style="2" customWidth="1"/>
    <col min="1288" max="1288" width="7.625" style="2" customWidth="1"/>
    <col min="1289" max="1289" width="8.25" style="2" customWidth="1"/>
    <col min="1290" max="1293" width="7.625" style="2" customWidth="1"/>
    <col min="1294" max="1294" width="7.25" style="2" customWidth="1"/>
    <col min="1295" max="1536" width="9" style="2"/>
    <col min="1537" max="1537" width="3.625" style="2" customWidth="1"/>
    <col min="1538" max="1538" width="8.625" style="2" customWidth="1"/>
    <col min="1539" max="1539" width="1.625" style="2" customWidth="1"/>
    <col min="1540" max="1540" width="6.625" style="2" customWidth="1"/>
    <col min="1541" max="1541" width="8.625" style="2" customWidth="1"/>
    <col min="1542" max="1543" width="8.125" style="2" customWidth="1"/>
    <col min="1544" max="1544" width="7.625" style="2" customWidth="1"/>
    <col min="1545" max="1545" width="8.25" style="2" customWidth="1"/>
    <col min="1546" max="1549" width="7.625" style="2" customWidth="1"/>
    <col min="1550" max="1550" width="7.25" style="2" customWidth="1"/>
    <col min="1551" max="1792" width="9" style="2"/>
    <col min="1793" max="1793" width="3.625" style="2" customWidth="1"/>
    <col min="1794" max="1794" width="8.625" style="2" customWidth="1"/>
    <col min="1795" max="1795" width="1.625" style="2" customWidth="1"/>
    <col min="1796" max="1796" width="6.625" style="2" customWidth="1"/>
    <col min="1797" max="1797" width="8.625" style="2" customWidth="1"/>
    <col min="1798" max="1799" width="8.125" style="2" customWidth="1"/>
    <col min="1800" max="1800" width="7.625" style="2" customWidth="1"/>
    <col min="1801" max="1801" width="8.25" style="2" customWidth="1"/>
    <col min="1802" max="1805" width="7.625" style="2" customWidth="1"/>
    <col min="1806" max="1806" width="7.25" style="2" customWidth="1"/>
    <col min="1807" max="2048" width="9" style="2"/>
    <col min="2049" max="2049" width="3.625" style="2" customWidth="1"/>
    <col min="2050" max="2050" width="8.625" style="2" customWidth="1"/>
    <col min="2051" max="2051" width="1.625" style="2" customWidth="1"/>
    <col min="2052" max="2052" width="6.625" style="2" customWidth="1"/>
    <col min="2053" max="2053" width="8.625" style="2" customWidth="1"/>
    <col min="2054" max="2055" width="8.125" style="2" customWidth="1"/>
    <col min="2056" max="2056" width="7.625" style="2" customWidth="1"/>
    <col min="2057" max="2057" width="8.25" style="2" customWidth="1"/>
    <col min="2058" max="2061" width="7.625" style="2" customWidth="1"/>
    <col min="2062" max="2062" width="7.25" style="2" customWidth="1"/>
    <col min="2063" max="2304" width="9" style="2"/>
    <col min="2305" max="2305" width="3.625" style="2" customWidth="1"/>
    <col min="2306" max="2306" width="8.625" style="2" customWidth="1"/>
    <col min="2307" max="2307" width="1.625" style="2" customWidth="1"/>
    <col min="2308" max="2308" width="6.625" style="2" customWidth="1"/>
    <col min="2309" max="2309" width="8.625" style="2" customWidth="1"/>
    <col min="2310" max="2311" width="8.125" style="2" customWidth="1"/>
    <col min="2312" max="2312" width="7.625" style="2" customWidth="1"/>
    <col min="2313" max="2313" width="8.25" style="2" customWidth="1"/>
    <col min="2314" max="2317" width="7.625" style="2" customWidth="1"/>
    <col min="2318" max="2318" width="7.25" style="2" customWidth="1"/>
    <col min="2319" max="2560" width="9" style="2"/>
    <col min="2561" max="2561" width="3.625" style="2" customWidth="1"/>
    <col min="2562" max="2562" width="8.625" style="2" customWidth="1"/>
    <col min="2563" max="2563" width="1.625" style="2" customWidth="1"/>
    <col min="2564" max="2564" width="6.625" style="2" customWidth="1"/>
    <col min="2565" max="2565" width="8.625" style="2" customWidth="1"/>
    <col min="2566" max="2567" width="8.125" style="2" customWidth="1"/>
    <col min="2568" max="2568" width="7.625" style="2" customWidth="1"/>
    <col min="2569" max="2569" width="8.25" style="2" customWidth="1"/>
    <col min="2570" max="2573" width="7.625" style="2" customWidth="1"/>
    <col min="2574" max="2574" width="7.25" style="2" customWidth="1"/>
    <col min="2575" max="2816" width="9" style="2"/>
    <col min="2817" max="2817" width="3.625" style="2" customWidth="1"/>
    <col min="2818" max="2818" width="8.625" style="2" customWidth="1"/>
    <col min="2819" max="2819" width="1.625" style="2" customWidth="1"/>
    <col min="2820" max="2820" width="6.625" style="2" customWidth="1"/>
    <col min="2821" max="2821" width="8.625" style="2" customWidth="1"/>
    <col min="2822" max="2823" width="8.125" style="2" customWidth="1"/>
    <col min="2824" max="2824" width="7.625" style="2" customWidth="1"/>
    <col min="2825" max="2825" width="8.25" style="2" customWidth="1"/>
    <col min="2826" max="2829" width="7.625" style="2" customWidth="1"/>
    <col min="2830" max="2830" width="7.25" style="2" customWidth="1"/>
    <col min="2831" max="3072" width="9" style="2"/>
    <col min="3073" max="3073" width="3.625" style="2" customWidth="1"/>
    <col min="3074" max="3074" width="8.625" style="2" customWidth="1"/>
    <col min="3075" max="3075" width="1.625" style="2" customWidth="1"/>
    <col min="3076" max="3076" width="6.625" style="2" customWidth="1"/>
    <col min="3077" max="3077" width="8.625" style="2" customWidth="1"/>
    <col min="3078" max="3079" width="8.125" style="2" customWidth="1"/>
    <col min="3080" max="3080" width="7.625" style="2" customWidth="1"/>
    <col min="3081" max="3081" width="8.25" style="2" customWidth="1"/>
    <col min="3082" max="3085" width="7.625" style="2" customWidth="1"/>
    <col min="3086" max="3086" width="7.25" style="2" customWidth="1"/>
    <col min="3087" max="3328" width="9" style="2"/>
    <col min="3329" max="3329" width="3.625" style="2" customWidth="1"/>
    <col min="3330" max="3330" width="8.625" style="2" customWidth="1"/>
    <col min="3331" max="3331" width="1.625" style="2" customWidth="1"/>
    <col min="3332" max="3332" width="6.625" style="2" customWidth="1"/>
    <col min="3333" max="3333" width="8.625" style="2" customWidth="1"/>
    <col min="3334" max="3335" width="8.125" style="2" customWidth="1"/>
    <col min="3336" max="3336" width="7.625" style="2" customWidth="1"/>
    <col min="3337" max="3337" width="8.25" style="2" customWidth="1"/>
    <col min="3338" max="3341" width="7.625" style="2" customWidth="1"/>
    <col min="3342" max="3342" width="7.25" style="2" customWidth="1"/>
    <col min="3343" max="3584" width="9" style="2"/>
    <col min="3585" max="3585" width="3.625" style="2" customWidth="1"/>
    <col min="3586" max="3586" width="8.625" style="2" customWidth="1"/>
    <col min="3587" max="3587" width="1.625" style="2" customWidth="1"/>
    <col min="3588" max="3588" width="6.625" style="2" customWidth="1"/>
    <col min="3589" max="3589" width="8.625" style="2" customWidth="1"/>
    <col min="3590" max="3591" width="8.125" style="2" customWidth="1"/>
    <col min="3592" max="3592" width="7.625" style="2" customWidth="1"/>
    <col min="3593" max="3593" width="8.25" style="2" customWidth="1"/>
    <col min="3594" max="3597" width="7.625" style="2" customWidth="1"/>
    <col min="3598" max="3598" width="7.25" style="2" customWidth="1"/>
    <col min="3599" max="3840" width="9" style="2"/>
    <col min="3841" max="3841" width="3.625" style="2" customWidth="1"/>
    <col min="3842" max="3842" width="8.625" style="2" customWidth="1"/>
    <col min="3843" max="3843" width="1.625" style="2" customWidth="1"/>
    <col min="3844" max="3844" width="6.625" style="2" customWidth="1"/>
    <col min="3845" max="3845" width="8.625" style="2" customWidth="1"/>
    <col min="3846" max="3847" width="8.125" style="2" customWidth="1"/>
    <col min="3848" max="3848" width="7.625" style="2" customWidth="1"/>
    <col min="3849" max="3849" width="8.25" style="2" customWidth="1"/>
    <col min="3850" max="3853" width="7.625" style="2" customWidth="1"/>
    <col min="3854" max="3854" width="7.25" style="2" customWidth="1"/>
    <col min="3855" max="4096" width="9" style="2"/>
    <col min="4097" max="4097" width="3.625" style="2" customWidth="1"/>
    <col min="4098" max="4098" width="8.625" style="2" customWidth="1"/>
    <col min="4099" max="4099" width="1.625" style="2" customWidth="1"/>
    <col min="4100" max="4100" width="6.625" style="2" customWidth="1"/>
    <col min="4101" max="4101" width="8.625" style="2" customWidth="1"/>
    <col min="4102" max="4103" width="8.125" style="2" customWidth="1"/>
    <col min="4104" max="4104" width="7.625" style="2" customWidth="1"/>
    <col min="4105" max="4105" width="8.25" style="2" customWidth="1"/>
    <col min="4106" max="4109" width="7.625" style="2" customWidth="1"/>
    <col min="4110" max="4110" width="7.25" style="2" customWidth="1"/>
    <col min="4111" max="4352" width="9" style="2"/>
    <col min="4353" max="4353" width="3.625" style="2" customWidth="1"/>
    <col min="4354" max="4354" width="8.625" style="2" customWidth="1"/>
    <col min="4355" max="4355" width="1.625" style="2" customWidth="1"/>
    <col min="4356" max="4356" width="6.625" style="2" customWidth="1"/>
    <col min="4357" max="4357" width="8.625" style="2" customWidth="1"/>
    <col min="4358" max="4359" width="8.125" style="2" customWidth="1"/>
    <col min="4360" max="4360" width="7.625" style="2" customWidth="1"/>
    <col min="4361" max="4361" width="8.25" style="2" customWidth="1"/>
    <col min="4362" max="4365" width="7.625" style="2" customWidth="1"/>
    <col min="4366" max="4366" width="7.25" style="2" customWidth="1"/>
    <col min="4367" max="4608" width="9" style="2"/>
    <col min="4609" max="4609" width="3.625" style="2" customWidth="1"/>
    <col min="4610" max="4610" width="8.625" style="2" customWidth="1"/>
    <col min="4611" max="4611" width="1.625" style="2" customWidth="1"/>
    <col min="4612" max="4612" width="6.625" style="2" customWidth="1"/>
    <col min="4613" max="4613" width="8.625" style="2" customWidth="1"/>
    <col min="4614" max="4615" width="8.125" style="2" customWidth="1"/>
    <col min="4616" max="4616" width="7.625" style="2" customWidth="1"/>
    <col min="4617" max="4617" width="8.25" style="2" customWidth="1"/>
    <col min="4618" max="4621" width="7.625" style="2" customWidth="1"/>
    <col min="4622" max="4622" width="7.25" style="2" customWidth="1"/>
    <col min="4623" max="4864" width="9" style="2"/>
    <col min="4865" max="4865" width="3.625" style="2" customWidth="1"/>
    <col min="4866" max="4866" width="8.625" style="2" customWidth="1"/>
    <col min="4867" max="4867" width="1.625" style="2" customWidth="1"/>
    <col min="4868" max="4868" width="6.625" style="2" customWidth="1"/>
    <col min="4869" max="4869" width="8.625" style="2" customWidth="1"/>
    <col min="4870" max="4871" width="8.125" style="2" customWidth="1"/>
    <col min="4872" max="4872" width="7.625" style="2" customWidth="1"/>
    <col min="4873" max="4873" width="8.25" style="2" customWidth="1"/>
    <col min="4874" max="4877" width="7.625" style="2" customWidth="1"/>
    <col min="4878" max="4878" width="7.25" style="2" customWidth="1"/>
    <col min="4879" max="5120" width="9" style="2"/>
    <col min="5121" max="5121" width="3.625" style="2" customWidth="1"/>
    <col min="5122" max="5122" width="8.625" style="2" customWidth="1"/>
    <col min="5123" max="5123" width="1.625" style="2" customWidth="1"/>
    <col min="5124" max="5124" width="6.625" style="2" customWidth="1"/>
    <col min="5125" max="5125" width="8.625" style="2" customWidth="1"/>
    <col min="5126" max="5127" width="8.125" style="2" customWidth="1"/>
    <col min="5128" max="5128" width="7.625" style="2" customWidth="1"/>
    <col min="5129" max="5129" width="8.25" style="2" customWidth="1"/>
    <col min="5130" max="5133" width="7.625" style="2" customWidth="1"/>
    <col min="5134" max="5134" width="7.25" style="2" customWidth="1"/>
    <col min="5135" max="5376" width="9" style="2"/>
    <col min="5377" max="5377" width="3.625" style="2" customWidth="1"/>
    <col min="5378" max="5378" width="8.625" style="2" customWidth="1"/>
    <col min="5379" max="5379" width="1.625" style="2" customWidth="1"/>
    <col min="5380" max="5380" width="6.625" style="2" customWidth="1"/>
    <col min="5381" max="5381" width="8.625" style="2" customWidth="1"/>
    <col min="5382" max="5383" width="8.125" style="2" customWidth="1"/>
    <col min="5384" max="5384" width="7.625" style="2" customWidth="1"/>
    <col min="5385" max="5385" width="8.25" style="2" customWidth="1"/>
    <col min="5386" max="5389" width="7.625" style="2" customWidth="1"/>
    <col min="5390" max="5390" width="7.25" style="2" customWidth="1"/>
    <col min="5391" max="5632" width="9" style="2"/>
    <col min="5633" max="5633" width="3.625" style="2" customWidth="1"/>
    <col min="5634" max="5634" width="8.625" style="2" customWidth="1"/>
    <col min="5635" max="5635" width="1.625" style="2" customWidth="1"/>
    <col min="5636" max="5636" width="6.625" style="2" customWidth="1"/>
    <col min="5637" max="5637" width="8.625" style="2" customWidth="1"/>
    <col min="5638" max="5639" width="8.125" style="2" customWidth="1"/>
    <col min="5640" max="5640" width="7.625" style="2" customWidth="1"/>
    <col min="5641" max="5641" width="8.25" style="2" customWidth="1"/>
    <col min="5642" max="5645" width="7.625" style="2" customWidth="1"/>
    <col min="5646" max="5646" width="7.25" style="2" customWidth="1"/>
    <col min="5647" max="5888" width="9" style="2"/>
    <col min="5889" max="5889" width="3.625" style="2" customWidth="1"/>
    <col min="5890" max="5890" width="8.625" style="2" customWidth="1"/>
    <col min="5891" max="5891" width="1.625" style="2" customWidth="1"/>
    <col min="5892" max="5892" width="6.625" style="2" customWidth="1"/>
    <col min="5893" max="5893" width="8.625" style="2" customWidth="1"/>
    <col min="5894" max="5895" width="8.125" style="2" customWidth="1"/>
    <col min="5896" max="5896" width="7.625" style="2" customWidth="1"/>
    <col min="5897" max="5897" width="8.25" style="2" customWidth="1"/>
    <col min="5898" max="5901" width="7.625" style="2" customWidth="1"/>
    <col min="5902" max="5902" width="7.25" style="2" customWidth="1"/>
    <col min="5903" max="6144" width="9" style="2"/>
    <col min="6145" max="6145" width="3.625" style="2" customWidth="1"/>
    <col min="6146" max="6146" width="8.625" style="2" customWidth="1"/>
    <col min="6147" max="6147" width="1.625" style="2" customWidth="1"/>
    <col min="6148" max="6148" width="6.625" style="2" customWidth="1"/>
    <col min="6149" max="6149" width="8.625" style="2" customWidth="1"/>
    <col min="6150" max="6151" width="8.125" style="2" customWidth="1"/>
    <col min="6152" max="6152" width="7.625" style="2" customWidth="1"/>
    <col min="6153" max="6153" width="8.25" style="2" customWidth="1"/>
    <col min="6154" max="6157" width="7.625" style="2" customWidth="1"/>
    <col min="6158" max="6158" width="7.25" style="2" customWidth="1"/>
    <col min="6159" max="6400" width="9" style="2"/>
    <col min="6401" max="6401" width="3.625" style="2" customWidth="1"/>
    <col min="6402" max="6402" width="8.625" style="2" customWidth="1"/>
    <col min="6403" max="6403" width="1.625" style="2" customWidth="1"/>
    <col min="6404" max="6404" width="6.625" style="2" customWidth="1"/>
    <col min="6405" max="6405" width="8.625" style="2" customWidth="1"/>
    <col min="6406" max="6407" width="8.125" style="2" customWidth="1"/>
    <col min="6408" max="6408" width="7.625" style="2" customWidth="1"/>
    <col min="6409" max="6409" width="8.25" style="2" customWidth="1"/>
    <col min="6410" max="6413" width="7.625" style="2" customWidth="1"/>
    <col min="6414" max="6414" width="7.25" style="2" customWidth="1"/>
    <col min="6415" max="6656" width="9" style="2"/>
    <col min="6657" max="6657" width="3.625" style="2" customWidth="1"/>
    <col min="6658" max="6658" width="8.625" style="2" customWidth="1"/>
    <col min="6659" max="6659" width="1.625" style="2" customWidth="1"/>
    <col min="6660" max="6660" width="6.625" style="2" customWidth="1"/>
    <col min="6661" max="6661" width="8.625" style="2" customWidth="1"/>
    <col min="6662" max="6663" width="8.125" style="2" customWidth="1"/>
    <col min="6664" max="6664" width="7.625" style="2" customWidth="1"/>
    <col min="6665" max="6665" width="8.25" style="2" customWidth="1"/>
    <col min="6666" max="6669" width="7.625" style="2" customWidth="1"/>
    <col min="6670" max="6670" width="7.25" style="2" customWidth="1"/>
    <col min="6671" max="6912" width="9" style="2"/>
    <col min="6913" max="6913" width="3.625" style="2" customWidth="1"/>
    <col min="6914" max="6914" width="8.625" style="2" customWidth="1"/>
    <col min="6915" max="6915" width="1.625" style="2" customWidth="1"/>
    <col min="6916" max="6916" width="6.625" style="2" customWidth="1"/>
    <col min="6917" max="6917" width="8.625" style="2" customWidth="1"/>
    <col min="6918" max="6919" width="8.125" style="2" customWidth="1"/>
    <col min="6920" max="6920" width="7.625" style="2" customWidth="1"/>
    <col min="6921" max="6921" width="8.25" style="2" customWidth="1"/>
    <col min="6922" max="6925" width="7.625" style="2" customWidth="1"/>
    <col min="6926" max="6926" width="7.25" style="2" customWidth="1"/>
    <col min="6927" max="7168" width="9" style="2"/>
    <col min="7169" max="7169" width="3.625" style="2" customWidth="1"/>
    <col min="7170" max="7170" width="8.625" style="2" customWidth="1"/>
    <col min="7171" max="7171" width="1.625" style="2" customWidth="1"/>
    <col min="7172" max="7172" width="6.625" style="2" customWidth="1"/>
    <col min="7173" max="7173" width="8.625" style="2" customWidth="1"/>
    <col min="7174" max="7175" width="8.125" style="2" customWidth="1"/>
    <col min="7176" max="7176" width="7.625" style="2" customWidth="1"/>
    <col min="7177" max="7177" width="8.25" style="2" customWidth="1"/>
    <col min="7178" max="7181" width="7.625" style="2" customWidth="1"/>
    <col min="7182" max="7182" width="7.25" style="2" customWidth="1"/>
    <col min="7183" max="7424" width="9" style="2"/>
    <col min="7425" max="7425" width="3.625" style="2" customWidth="1"/>
    <col min="7426" max="7426" width="8.625" style="2" customWidth="1"/>
    <col min="7427" max="7427" width="1.625" style="2" customWidth="1"/>
    <col min="7428" max="7428" width="6.625" style="2" customWidth="1"/>
    <col min="7429" max="7429" width="8.625" style="2" customWidth="1"/>
    <col min="7430" max="7431" width="8.125" style="2" customWidth="1"/>
    <col min="7432" max="7432" width="7.625" style="2" customWidth="1"/>
    <col min="7433" max="7433" width="8.25" style="2" customWidth="1"/>
    <col min="7434" max="7437" width="7.625" style="2" customWidth="1"/>
    <col min="7438" max="7438" width="7.25" style="2" customWidth="1"/>
    <col min="7439" max="7680" width="9" style="2"/>
    <col min="7681" max="7681" width="3.625" style="2" customWidth="1"/>
    <col min="7682" max="7682" width="8.625" style="2" customWidth="1"/>
    <col min="7683" max="7683" width="1.625" style="2" customWidth="1"/>
    <col min="7684" max="7684" width="6.625" style="2" customWidth="1"/>
    <col min="7685" max="7685" width="8.625" style="2" customWidth="1"/>
    <col min="7686" max="7687" width="8.125" style="2" customWidth="1"/>
    <col min="7688" max="7688" width="7.625" style="2" customWidth="1"/>
    <col min="7689" max="7689" width="8.25" style="2" customWidth="1"/>
    <col min="7690" max="7693" width="7.625" style="2" customWidth="1"/>
    <col min="7694" max="7694" width="7.25" style="2" customWidth="1"/>
    <col min="7695" max="7936" width="9" style="2"/>
    <col min="7937" max="7937" width="3.625" style="2" customWidth="1"/>
    <col min="7938" max="7938" width="8.625" style="2" customWidth="1"/>
    <col min="7939" max="7939" width="1.625" style="2" customWidth="1"/>
    <col min="7940" max="7940" width="6.625" style="2" customWidth="1"/>
    <col min="7941" max="7941" width="8.625" style="2" customWidth="1"/>
    <col min="7942" max="7943" width="8.125" style="2" customWidth="1"/>
    <col min="7944" max="7944" width="7.625" style="2" customWidth="1"/>
    <col min="7945" max="7945" width="8.25" style="2" customWidth="1"/>
    <col min="7946" max="7949" width="7.625" style="2" customWidth="1"/>
    <col min="7950" max="7950" width="7.25" style="2" customWidth="1"/>
    <col min="7951" max="8192" width="9" style="2"/>
    <col min="8193" max="8193" width="3.625" style="2" customWidth="1"/>
    <col min="8194" max="8194" width="8.625" style="2" customWidth="1"/>
    <col min="8195" max="8195" width="1.625" style="2" customWidth="1"/>
    <col min="8196" max="8196" width="6.625" style="2" customWidth="1"/>
    <col min="8197" max="8197" width="8.625" style="2" customWidth="1"/>
    <col min="8198" max="8199" width="8.125" style="2" customWidth="1"/>
    <col min="8200" max="8200" width="7.625" style="2" customWidth="1"/>
    <col min="8201" max="8201" width="8.25" style="2" customWidth="1"/>
    <col min="8202" max="8205" width="7.625" style="2" customWidth="1"/>
    <col min="8206" max="8206" width="7.25" style="2" customWidth="1"/>
    <col min="8207" max="8448" width="9" style="2"/>
    <col min="8449" max="8449" width="3.625" style="2" customWidth="1"/>
    <col min="8450" max="8450" width="8.625" style="2" customWidth="1"/>
    <col min="8451" max="8451" width="1.625" style="2" customWidth="1"/>
    <col min="8452" max="8452" width="6.625" style="2" customWidth="1"/>
    <col min="8453" max="8453" width="8.625" style="2" customWidth="1"/>
    <col min="8454" max="8455" width="8.125" style="2" customWidth="1"/>
    <col min="8456" max="8456" width="7.625" style="2" customWidth="1"/>
    <col min="8457" max="8457" width="8.25" style="2" customWidth="1"/>
    <col min="8458" max="8461" width="7.625" style="2" customWidth="1"/>
    <col min="8462" max="8462" width="7.25" style="2" customWidth="1"/>
    <col min="8463" max="8704" width="9" style="2"/>
    <col min="8705" max="8705" width="3.625" style="2" customWidth="1"/>
    <col min="8706" max="8706" width="8.625" style="2" customWidth="1"/>
    <col min="8707" max="8707" width="1.625" style="2" customWidth="1"/>
    <col min="8708" max="8708" width="6.625" style="2" customWidth="1"/>
    <col min="8709" max="8709" width="8.625" style="2" customWidth="1"/>
    <col min="8710" max="8711" width="8.125" style="2" customWidth="1"/>
    <col min="8712" max="8712" width="7.625" style="2" customWidth="1"/>
    <col min="8713" max="8713" width="8.25" style="2" customWidth="1"/>
    <col min="8714" max="8717" width="7.625" style="2" customWidth="1"/>
    <col min="8718" max="8718" width="7.25" style="2" customWidth="1"/>
    <col min="8719" max="8960" width="9" style="2"/>
    <col min="8961" max="8961" width="3.625" style="2" customWidth="1"/>
    <col min="8962" max="8962" width="8.625" style="2" customWidth="1"/>
    <col min="8963" max="8963" width="1.625" style="2" customWidth="1"/>
    <col min="8964" max="8964" width="6.625" style="2" customWidth="1"/>
    <col min="8965" max="8965" width="8.625" style="2" customWidth="1"/>
    <col min="8966" max="8967" width="8.125" style="2" customWidth="1"/>
    <col min="8968" max="8968" width="7.625" style="2" customWidth="1"/>
    <col min="8969" max="8969" width="8.25" style="2" customWidth="1"/>
    <col min="8970" max="8973" width="7.625" style="2" customWidth="1"/>
    <col min="8974" max="8974" width="7.25" style="2" customWidth="1"/>
    <col min="8975" max="9216" width="9" style="2"/>
    <col min="9217" max="9217" width="3.625" style="2" customWidth="1"/>
    <col min="9218" max="9218" width="8.625" style="2" customWidth="1"/>
    <col min="9219" max="9219" width="1.625" style="2" customWidth="1"/>
    <col min="9220" max="9220" width="6.625" style="2" customWidth="1"/>
    <col min="9221" max="9221" width="8.625" style="2" customWidth="1"/>
    <col min="9222" max="9223" width="8.125" style="2" customWidth="1"/>
    <col min="9224" max="9224" width="7.625" style="2" customWidth="1"/>
    <col min="9225" max="9225" width="8.25" style="2" customWidth="1"/>
    <col min="9226" max="9229" width="7.625" style="2" customWidth="1"/>
    <col min="9230" max="9230" width="7.25" style="2" customWidth="1"/>
    <col min="9231" max="9472" width="9" style="2"/>
    <col min="9473" max="9473" width="3.625" style="2" customWidth="1"/>
    <col min="9474" max="9474" width="8.625" style="2" customWidth="1"/>
    <col min="9475" max="9475" width="1.625" style="2" customWidth="1"/>
    <col min="9476" max="9476" width="6.625" style="2" customWidth="1"/>
    <col min="9477" max="9477" width="8.625" style="2" customWidth="1"/>
    <col min="9478" max="9479" width="8.125" style="2" customWidth="1"/>
    <col min="9480" max="9480" width="7.625" style="2" customWidth="1"/>
    <col min="9481" max="9481" width="8.25" style="2" customWidth="1"/>
    <col min="9482" max="9485" width="7.625" style="2" customWidth="1"/>
    <col min="9486" max="9486" width="7.25" style="2" customWidth="1"/>
    <col min="9487" max="9728" width="9" style="2"/>
    <col min="9729" max="9729" width="3.625" style="2" customWidth="1"/>
    <col min="9730" max="9730" width="8.625" style="2" customWidth="1"/>
    <col min="9731" max="9731" width="1.625" style="2" customWidth="1"/>
    <col min="9732" max="9732" width="6.625" style="2" customWidth="1"/>
    <col min="9733" max="9733" width="8.625" style="2" customWidth="1"/>
    <col min="9734" max="9735" width="8.125" style="2" customWidth="1"/>
    <col min="9736" max="9736" width="7.625" style="2" customWidth="1"/>
    <col min="9737" max="9737" width="8.25" style="2" customWidth="1"/>
    <col min="9738" max="9741" width="7.625" style="2" customWidth="1"/>
    <col min="9742" max="9742" width="7.25" style="2" customWidth="1"/>
    <col min="9743" max="9984" width="9" style="2"/>
    <col min="9985" max="9985" width="3.625" style="2" customWidth="1"/>
    <col min="9986" max="9986" width="8.625" style="2" customWidth="1"/>
    <col min="9987" max="9987" width="1.625" style="2" customWidth="1"/>
    <col min="9988" max="9988" width="6.625" style="2" customWidth="1"/>
    <col min="9989" max="9989" width="8.625" style="2" customWidth="1"/>
    <col min="9990" max="9991" width="8.125" style="2" customWidth="1"/>
    <col min="9992" max="9992" width="7.625" style="2" customWidth="1"/>
    <col min="9993" max="9993" width="8.25" style="2" customWidth="1"/>
    <col min="9994" max="9997" width="7.625" style="2" customWidth="1"/>
    <col min="9998" max="9998" width="7.25" style="2" customWidth="1"/>
    <col min="9999" max="10240" width="9" style="2"/>
    <col min="10241" max="10241" width="3.625" style="2" customWidth="1"/>
    <col min="10242" max="10242" width="8.625" style="2" customWidth="1"/>
    <col min="10243" max="10243" width="1.625" style="2" customWidth="1"/>
    <col min="10244" max="10244" width="6.625" style="2" customWidth="1"/>
    <col min="10245" max="10245" width="8.625" style="2" customWidth="1"/>
    <col min="10246" max="10247" width="8.125" style="2" customWidth="1"/>
    <col min="10248" max="10248" width="7.625" style="2" customWidth="1"/>
    <col min="10249" max="10249" width="8.25" style="2" customWidth="1"/>
    <col min="10250" max="10253" width="7.625" style="2" customWidth="1"/>
    <col min="10254" max="10254" width="7.25" style="2" customWidth="1"/>
    <col min="10255" max="10496" width="9" style="2"/>
    <col min="10497" max="10497" width="3.625" style="2" customWidth="1"/>
    <col min="10498" max="10498" width="8.625" style="2" customWidth="1"/>
    <col min="10499" max="10499" width="1.625" style="2" customWidth="1"/>
    <col min="10500" max="10500" width="6.625" style="2" customWidth="1"/>
    <col min="10501" max="10501" width="8.625" style="2" customWidth="1"/>
    <col min="10502" max="10503" width="8.125" style="2" customWidth="1"/>
    <col min="10504" max="10504" width="7.625" style="2" customWidth="1"/>
    <col min="10505" max="10505" width="8.25" style="2" customWidth="1"/>
    <col min="10506" max="10509" width="7.625" style="2" customWidth="1"/>
    <col min="10510" max="10510" width="7.25" style="2" customWidth="1"/>
    <col min="10511" max="10752" width="9" style="2"/>
    <col min="10753" max="10753" width="3.625" style="2" customWidth="1"/>
    <col min="10754" max="10754" width="8.625" style="2" customWidth="1"/>
    <col min="10755" max="10755" width="1.625" style="2" customWidth="1"/>
    <col min="10756" max="10756" width="6.625" style="2" customWidth="1"/>
    <col min="10757" max="10757" width="8.625" style="2" customWidth="1"/>
    <col min="10758" max="10759" width="8.125" style="2" customWidth="1"/>
    <col min="10760" max="10760" width="7.625" style="2" customWidth="1"/>
    <col min="10761" max="10761" width="8.25" style="2" customWidth="1"/>
    <col min="10762" max="10765" width="7.625" style="2" customWidth="1"/>
    <col min="10766" max="10766" width="7.25" style="2" customWidth="1"/>
    <col min="10767" max="11008" width="9" style="2"/>
    <col min="11009" max="11009" width="3.625" style="2" customWidth="1"/>
    <col min="11010" max="11010" width="8.625" style="2" customWidth="1"/>
    <col min="11011" max="11011" width="1.625" style="2" customWidth="1"/>
    <col min="11012" max="11012" width="6.625" style="2" customWidth="1"/>
    <col min="11013" max="11013" width="8.625" style="2" customWidth="1"/>
    <col min="11014" max="11015" width="8.125" style="2" customWidth="1"/>
    <col min="11016" max="11016" width="7.625" style="2" customWidth="1"/>
    <col min="11017" max="11017" width="8.25" style="2" customWidth="1"/>
    <col min="11018" max="11021" width="7.625" style="2" customWidth="1"/>
    <col min="11022" max="11022" width="7.25" style="2" customWidth="1"/>
    <col min="11023" max="11264" width="9" style="2"/>
    <col min="11265" max="11265" width="3.625" style="2" customWidth="1"/>
    <col min="11266" max="11266" width="8.625" style="2" customWidth="1"/>
    <col min="11267" max="11267" width="1.625" style="2" customWidth="1"/>
    <col min="11268" max="11268" width="6.625" style="2" customWidth="1"/>
    <col min="11269" max="11269" width="8.625" style="2" customWidth="1"/>
    <col min="11270" max="11271" width="8.125" style="2" customWidth="1"/>
    <col min="11272" max="11272" width="7.625" style="2" customWidth="1"/>
    <col min="11273" max="11273" width="8.25" style="2" customWidth="1"/>
    <col min="11274" max="11277" width="7.625" style="2" customWidth="1"/>
    <col min="11278" max="11278" width="7.25" style="2" customWidth="1"/>
    <col min="11279" max="11520" width="9" style="2"/>
    <col min="11521" max="11521" width="3.625" style="2" customWidth="1"/>
    <col min="11522" max="11522" width="8.625" style="2" customWidth="1"/>
    <col min="11523" max="11523" width="1.625" style="2" customWidth="1"/>
    <col min="11524" max="11524" width="6.625" style="2" customWidth="1"/>
    <col min="11525" max="11525" width="8.625" style="2" customWidth="1"/>
    <col min="11526" max="11527" width="8.125" style="2" customWidth="1"/>
    <col min="11528" max="11528" width="7.625" style="2" customWidth="1"/>
    <col min="11529" max="11529" width="8.25" style="2" customWidth="1"/>
    <col min="11530" max="11533" width="7.625" style="2" customWidth="1"/>
    <col min="11534" max="11534" width="7.25" style="2" customWidth="1"/>
    <col min="11535" max="11776" width="9" style="2"/>
    <col min="11777" max="11777" width="3.625" style="2" customWidth="1"/>
    <col min="11778" max="11778" width="8.625" style="2" customWidth="1"/>
    <col min="11779" max="11779" width="1.625" style="2" customWidth="1"/>
    <col min="11780" max="11780" width="6.625" style="2" customWidth="1"/>
    <col min="11781" max="11781" width="8.625" style="2" customWidth="1"/>
    <col min="11782" max="11783" width="8.125" style="2" customWidth="1"/>
    <col min="11784" max="11784" width="7.625" style="2" customWidth="1"/>
    <col min="11785" max="11785" width="8.25" style="2" customWidth="1"/>
    <col min="11786" max="11789" width="7.625" style="2" customWidth="1"/>
    <col min="11790" max="11790" width="7.25" style="2" customWidth="1"/>
    <col min="11791" max="12032" width="9" style="2"/>
    <col min="12033" max="12033" width="3.625" style="2" customWidth="1"/>
    <col min="12034" max="12034" width="8.625" style="2" customWidth="1"/>
    <col min="12035" max="12035" width="1.625" style="2" customWidth="1"/>
    <col min="12036" max="12036" width="6.625" style="2" customWidth="1"/>
    <col min="12037" max="12037" width="8.625" style="2" customWidth="1"/>
    <col min="12038" max="12039" width="8.125" style="2" customWidth="1"/>
    <col min="12040" max="12040" width="7.625" style="2" customWidth="1"/>
    <col min="12041" max="12041" width="8.25" style="2" customWidth="1"/>
    <col min="12042" max="12045" width="7.625" style="2" customWidth="1"/>
    <col min="12046" max="12046" width="7.25" style="2" customWidth="1"/>
    <col min="12047" max="12288" width="9" style="2"/>
    <col min="12289" max="12289" width="3.625" style="2" customWidth="1"/>
    <col min="12290" max="12290" width="8.625" style="2" customWidth="1"/>
    <col min="12291" max="12291" width="1.625" style="2" customWidth="1"/>
    <col min="12292" max="12292" width="6.625" style="2" customWidth="1"/>
    <col min="12293" max="12293" width="8.625" style="2" customWidth="1"/>
    <col min="12294" max="12295" width="8.125" style="2" customWidth="1"/>
    <col min="12296" max="12296" width="7.625" style="2" customWidth="1"/>
    <col min="12297" max="12297" width="8.25" style="2" customWidth="1"/>
    <col min="12298" max="12301" width="7.625" style="2" customWidth="1"/>
    <col min="12302" max="12302" width="7.25" style="2" customWidth="1"/>
    <col min="12303" max="12544" width="9" style="2"/>
    <col min="12545" max="12545" width="3.625" style="2" customWidth="1"/>
    <col min="12546" max="12546" width="8.625" style="2" customWidth="1"/>
    <col min="12547" max="12547" width="1.625" style="2" customWidth="1"/>
    <col min="12548" max="12548" width="6.625" style="2" customWidth="1"/>
    <col min="12549" max="12549" width="8.625" style="2" customWidth="1"/>
    <col min="12550" max="12551" width="8.125" style="2" customWidth="1"/>
    <col min="12552" max="12552" width="7.625" style="2" customWidth="1"/>
    <col min="12553" max="12553" width="8.25" style="2" customWidth="1"/>
    <col min="12554" max="12557" width="7.625" style="2" customWidth="1"/>
    <col min="12558" max="12558" width="7.25" style="2" customWidth="1"/>
    <col min="12559" max="12800" width="9" style="2"/>
    <col min="12801" max="12801" width="3.625" style="2" customWidth="1"/>
    <col min="12802" max="12802" width="8.625" style="2" customWidth="1"/>
    <col min="12803" max="12803" width="1.625" style="2" customWidth="1"/>
    <col min="12804" max="12804" width="6.625" style="2" customWidth="1"/>
    <col min="12805" max="12805" width="8.625" style="2" customWidth="1"/>
    <col min="12806" max="12807" width="8.125" style="2" customWidth="1"/>
    <col min="12808" max="12808" width="7.625" style="2" customWidth="1"/>
    <col min="12809" max="12809" width="8.25" style="2" customWidth="1"/>
    <col min="12810" max="12813" width="7.625" style="2" customWidth="1"/>
    <col min="12814" max="12814" width="7.25" style="2" customWidth="1"/>
    <col min="12815" max="13056" width="9" style="2"/>
    <col min="13057" max="13057" width="3.625" style="2" customWidth="1"/>
    <col min="13058" max="13058" width="8.625" style="2" customWidth="1"/>
    <col min="13059" max="13059" width="1.625" style="2" customWidth="1"/>
    <col min="13060" max="13060" width="6.625" style="2" customWidth="1"/>
    <col min="13061" max="13061" width="8.625" style="2" customWidth="1"/>
    <col min="13062" max="13063" width="8.125" style="2" customWidth="1"/>
    <col min="13064" max="13064" width="7.625" style="2" customWidth="1"/>
    <col min="13065" max="13065" width="8.25" style="2" customWidth="1"/>
    <col min="13066" max="13069" width="7.625" style="2" customWidth="1"/>
    <col min="13070" max="13070" width="7.25" style="2" customWidth="1"/>
    <col min="13071" max="13312" width="9" style="2"/>
    <col min="13313" max="13313" width="3.625" style="2" customWidth="1"/>
    <col min="13314" max="13314" width="8.625" style="2" customWidth="1"/>
    <col min="13315" max="13315" width="1.625" style="2" customWidth="1"/>
    <col min="13316" max="13316" width="6.625" style="2" customWidth="1"/>
    <col min="13317" max="13317" width="8.625" style="2" customWidth="1"/>
    <col min="13318" max="13319" width="8.125" style="2" customWidth="1"/>
    <col min="13320" max="13320" width="7.625" style="2" customWidth="1"/>
    <col min="13321" max="13321" width="8.25" style="2" customWidth="1"/>
    <col min="13322" max="13325" width="7.625" style="2" customWidth="1"/>
    <col min="13326" max="13326" width="7.25" style="2" customWidth="1"/>
    <col min="13327" max="13568" width="9" style="2"/>
    <col min="13569" max="13569" width="3.625" style="2" customWidth="1"/>
    <col min="13570" max="13570" width="8.625" style="2" customWidth="1"/>
    <col min="13571" max="13571" width="1.625" style="2" customWidth="1"/>
    <col min="13572" max="13572" width="6.625" style="2" customWidth="1"/>
    <col min="13573" max="13573" width="8.625" style="2" customWidth="1"/>
    <col min="13574" max="13575" width="8.125" style="2" customWidth="1"/>
    <col min="13576" max="13576" width="7.625" style="2" customWidth="1"/>
    <col min="13577" max="13577" width="8.25" style="2" customWidth="1"/>
    <col min="13578" max="13581" width="7.625" style="2" customWidth="1"/>
    <col min="13582" max="13582" width="7.25" style="2" customWidth="1"/>
    <col min="13583" max="13824" width="9" style="2"/>
    <col min="13825" max="13825" width="3.625" style="2" customWidth="1"/>
    <col min="13826" max="13826" width="8.625" style="2" customWidth="1"/>
    <col min="13827" max="13827" width="1.625" style="2" customWidth="1"/>
    <col min="13828" max="13828" width="6.625" style="2" customWidth="1"/>
    <col min="13829" max="13829" width="8.625" style="2" customWidth="1"/>
    <col min="13830" max="13831" width="8.125" style="2" customWidth="1"/>
    <col min="13832" max="13832" width="7.625" style="2" customWidth="1"/>
    <col min="13833" max="13833" width="8.25" style="2" customWidth="1"/>
    <col min="13834" max="13837" width="7.625" style="2" customWidth="1"/>
    <col min="13838" max="13838" width="7.25" style="2" customWidth="1"/>
    <col min="13839" max="14080" width="9" style="2"/>
    <col min="14081" max="14081" width="3.625" style="2" customWidth="1"/>
    <col min="14082" max="14082" width="8.625" style="2" customWidth="1"/>
    <col min="14083" max="14083" width="1.625" style="2" customWidth="1"/>
    <col min="14084" max="14084" width="6.625" style="2" customWidth="1"/>
    <col min="14085" max="14085" width="8.625" style="2" customWidth="1"/>
    <col min="14086" max="14087" width="8.125" style="2" customWidth="1"/>
    <col min="14088" max="14088" width="7.625" style="2" customWidth="1"/>
    <col min="14089" max="14089" width="8.25" style="2" customWidth="1"/>
    <col min="14090" max="14093" width="7.625" style="2" customWidth="1"/>
    <col min="14094" max="14094" width="7.25" style="2" customWidth="1"/>
    <col min="14095" max="14336" width="9" style="2"/>
    <col min="14337" max="14337" width="3.625" style="2" customWidth="1"/>
    <col min="14338" max="14338" width="8.625" style="2" customWidth="1"/>
    <col min="14339" max="14339" width="1.625" style="2" customWidth="1"/>
    <col min="14340" max="14340" width="6.625" style="2" customWidth="1"/>
    <col min="14341" max="14341" width="8.625" style="2" customWidth="1"/>
    <col min="14342" max="14343" width="8.125" style="2" customWidth="1"/>
    <col min="14344" max="14344" width="7.625" style="2" customWidth="1"/>
    <col min="14345" max="14345" width="8.25" style="2" customWidth="1"/>
    <col min="14346" max="14349" width="7.625" style="2" customWidth="1"/>
    <col min="14350" max="14350" width="7.25" style="2" customWidth="1"/>
    <col min="14351" max="14592" width="9" style="2"/>
    <col min="14593" max="14593" width="3.625" style="2" customWidth="1"/>
    <col min="14594" max="14594" width="8.625" style="2" customWidth="1"/>
    <col min="14595" max="14595" width="1.625" style="2" customWidth="1"/>
    <col min="14596" max="14596" width="6.625" style="2" customWidth="1"/>
    <col min="14597" max="14597" width="8.625" style="2" customWidth="1"/>
    <col min="14598" max="14599" width="8.125" style="2" customWidth="1"/>
    <col min="14600" max="14600" width="7.625" style="2" customWidth="1"/>
    <col min="14601" max="14601" width="8.25" style="2" customWidth="1"/>
    <col min="14602" max="14605" width="7.625" style="2" customWidth="1"/>
    <col min="14606" max="14606" width="7.25" style="2" customWidth="1"/>
    <col min="14607" max="14848" width="9" style="2"/>
    <col min="14849" max="14849" width="3.625" style="2" customWidth="1"/>
    <col min="14850" max="14850" width="8.625" style="2" customWidth="1"/>
    <col min="14851" max="14851" width="1.625" style="2" customWidth="1"/>
    <col min="14852" max="14852" width="6.625" style="2" customWidth="1"/>
    <col min="14853" max="14853" width="8.625" style="2" customWidth="1"/>
    <col min="14854" max="14855" width="8.125" style="2" customWidth="1"/>
    <col min="14856" max="14856" width="7.625" style="2" customWidth="1"/>
    <col min="14857" max="14857" width="8.25" style="2" customWidth="1"/>
    <col min="14858" max="14861" width="7.625" style="2" customWidth="1"/>
    <col min="14862" max="14862" width="7.25" style="2" customWidth="1"/>
    <col min="14863" max="15104" width="9" style="2"/>
    <col min="15105" max="15105" width="3.625" style="2" customWidth="1"/>
    <col min="15106" max="15106" width="8.625" style="2" customWidth="1"/>
    <col min="15107" max="15107" width="1.625" style="2" customWidth="1"/>
    <col min="15108" max="15108" width="6.625" style="2" customWidth="1"/>
    <col min="15109" max="15109" width="8.625" style="2" customWidth="1"/>
    <col min="15110" max="15111" width="8.125" style="2" customWidth="1"/>
    <col min="15112" max="15112" width="7.625" style="2" customWidth="1"/>
    <col min="15113" max="15113" width="8.25" style="2" customWidth="1"/>
    <col min="15114" max="15117" width="7.625" style="2" customWidth="1"/>
    <col min="15118" max="15118" width="7.25" style="2" customWidth="1"/>
    <col min="15119" max="15360" width="9" style="2"/>
    <col min="15361" max="15361" width="3.625" style="2" customWidth="1"/>
    <col min="15362" max="15362" width="8.625" style="2" customWidth="1"/>
    <col min="15363" max="15363" width="1.625" style="2" customWidth="1"/>
    <col min="15364" max="15364" width="6.625" style="2" customWidth="1"/>
    <col min="15365" max="15365" width="8.625" style="2" customWidth="1"/>
    <col min="15366" max="15367" width="8.125" style="2" customWidth="1"/>
    <col min="15368" max="15368" width="7.625" style="2" customWidth="1"/>
    <col min="15369" max="15369" width="8.25" style="2" customWidth="1"/>
    <col min="15370" max="15373" width="7.625" style="2" customWidth="1"/>
    <col min="15374" max="15374" width="7.25" style="2" customWidth="1"/>
    <col min="15375" max="15616" width="9" style="2"/>
    <col min="15617" max="15617" width="3.625" style="2" customWidth="1"/>
    <col min="15618" max="15618" width="8.625" style="2" customWidth="1"/>
    <col min="15619" max="15619" width="1.625" style="2" customWidth="1"/>
    <col min="15620" max="15620" width="6.625" style="2" customWidth="1"/>
    <col min="15621" max="15621" width="8.625" style="2" customWidth="1"/>
    <col min="15622" max="15623" width="8.125" style="2" customWidth="1"/>
    <col min="15624" max="15624" width="7.625" style="2" customWidth="1"/>
    <col min="15625" max="15625" width="8.25" style="2" customWidth="1"/>
    <col min="15626" max="15629" width="7.625" style="2" customWidth="1"/>
    <col min="15630" max="15630" width="7.25" style="2" customWidth="1"/>
    <col min="15631" max="15872" width="9" style="2"/>
    <col min="15873" max="15873" width="3.625" style="2" customWidth="1"/>
    <col min="15874" max="15874" width="8.625" style="2" customWidth="1"/>
    <col min="15875" max="15875" width="1.625" style="2" customWidth="1"/>
    <col min="15876" max="15876" width="6.625" style="2" customWidth="1"/>
    <col min="15877" max="15877" width="8.625" style="2" customWidth="1"/>
    <col min="15878" max="15879" width="8.125" style="2" customWidth="1"/>
    <col min="15880" max="15880" width="7.625" style="2" customWidth="1"/>
    <col min="15881" max="15881" width="8.25" style="2" customWidth="1"/>
    <col min="15882" max="15885" width="7.625" style="2" customWidth="1"/>
    <col min="15886" max="15886" width="7.25" style="2" customWidth="1"/>
    <col min="15887" max="16128" width="9" style="2"/>
    <col min="16129" max="16129" width="3.625" style="2" customWidth="1"/>
    <col min="16130" max="16130" width="8.625" style="2" customWidth="1"/>
    <col min="16131" max="16131" width="1.625" style="2" customWidth="1"/>
    <col min="16132" max="16132" width="6.625" style="2" customWidth="1"/>
    <col min="16133" max="16133" width="8.625" style="2" customWidth="1"/>
    <col min="16134" max="16135" width="8.125" style="2" customWidth="1"/>
    <col min="16136" max="16136" width="7.625" style="2" customWidth="1"/>
    <col min="16137" max="16137" width="8.25" style="2" customWidth="1"/>
    <col min="16138" max="16141" width="7.625" style="2" customWidth="1"/>
    <col min="16142" max="16142" width="7.25" style="2" customWidth="1"/>
    <col min="16143" max="16384" width="9" style="2"/>
  </cols>
  <sheetData>
    <row r="1" spans="1:14" ht="30" customHeight="1">
      <c r="A1" s="1" t="s">
        <v>0</v>
      </c>
    </row>
    <row r="2" spans="1:14" ht="18" customHeight="1">
      <c r="B2" s="5" t="s">
        <v>1</v>
      </c>
      <c r="C2" s="6"/>
      <c r="D2" s="7"/>
      <c r="E2" s="8"/>
      <c r="F2" s="9"/>
      <c r="G2" s="2"/>
      <c r="H2" s="10"/>
      <c r="I2" s="10"/>
      <c r="J2" s="10"/>
      <c r="K2" s="10"/>
      <c r="L2" s="2"/>
      <c r="M2" s="9"/>
      <c r="N2" s="11"/>
    </row>
    <row r="3" spans="1:14" ht="15" customHeight="1">
      <c r="B3" s="603" t="s">
        <v>2</v>
      </c>
      <c r="C3" s="604"/>
      <c r="D3" s="605"/>
      <c r="E3" s="609" t="s">
        <v>3</v>
      </c>
      <c r="F3" s="610"/>
      <c r="G3" s="610"/>
      <c r="H3" s="610"/>
      <c r="I3" s="610"/>
      <c r="J3" s="610"/>
      <c r="K3" s="610"/>
      <c r="L3" s="610"/>
      <c r="M3" s="611"/>
      <c r="N3" s="11"/>
    </row>
    <row r="4" spans="1:14" s="3" customFormat="1" ht="15" customHeight="1">
      <c r="B4" s="606"/>
      <c r="C4" s="607"/>
      <c r="D4" s="608"/>
      <c r="E4" s="612" t="s">
        <v>4</v>
      </c>
      <c r="F4" s="614" t="s">
        <v>5</v>
      </c>
      <c r="G4" s="610"/>
      <c r="H4" s="610"/>
      <c r="I4" s="610"/>
      <c r="J4" s="610"/>
      <c r="K4" s="610"/>
      <c r="L4" s="611"/>
      <c r="M4" s="12"/>
      <c r="N4" s="13"/>
    </row>
    <row r="5" spans="1:14" s="3" customFormat="1" ht="15" customHeight="1">
      <c r="B5" s="14"/>
      <c r="D5" s="15"/>
      <c r="E5" s="612"/>
      <c r="F5" s="615"/>
      <c r="G5" s="548" t="s">
        <v>6</v>
      </c>
      <c r="H5" s="610"/>
      <c r="I5" s="610"/>
      <c r="J5" s="610"/>
      <c r="K5" s="611"/>
      <c r="L5" s="617" t="s">
        <v>7</v>
      </c>
      <c r="M5" s="16" t="s">
        <v>8</v>
      </c>
      <c r="N5" s="13"/>
    </row>
    <row r="6" spans="1:14" ht="15" customHeight="1">
      <c r="B6" s="620" t="s">
        <v>9</v>
      </c>
      <c r="C6" s="621"/>
      <c r="D6" s="622"/>
      <c r="E6" s="612"/>
      <c r="F6" s="615"/>
      <c r="G6" s="17"/>
      <c r="H6" s="18"/>
      <c r="I6" s="19" t="s">
        <v>10</v>
      </c>
      <c r="J6" s="18" t="s">
        <v>11</v>
      </c>
      <c r="K6" s="20"/>
      <c r="L6" s="618"/>
      <c r="M6" s="16" t="s">
        <v>12</v>
      </c>
      <c r="N6" s="11"/>
    </row>
    <row r="7" spans="1:14" ht="15" customHeight="1">
      <c r="B7" s="620"/>
      <c r="C7" s="621"/>
      <c r="D7" s="622"/>
      <c r="E7" s="612"/>
      <c r="F7" s="615"/>
      <c r="G7" s="21"/>
      <c r="H7" s="22" t="s">
        <v>13</v>
      </c>
      <c r="I7" s="23" t="s">
        <v>14</v>
      </c>
      <c r="J7" s="24"/>
      <c r="K7" s="25" t="s">
        <v>15</v>
      </c>
      <c r="L7" s="618"/>
      <c r="M7" s="26" t="s">
        <v>16</v>
      </c>
      <c r="N7" s="11"/>
    </row>
    <row r="8" spans="1:14" ht="15" customHeight="1">
      <c r="B8" s="27"/>
      <c r="C8" s="28"/>
      <c r="D8" s="29"/>
      <c r="E8" s="612"/>
      <c r="F8" s="615"/>
      <c r="G8" s="623"/>
      <c r="H8" s="625"/>
      <c r="I8" s="592" t="s">
        <v>17</v>
      </c>
      <c r="J8" s="594" t="s">
        <v>18</v>
      </c>
      <c r="K8" s="596"/>
      <c r="L8" s="618"/>
      <c r="M8" s="598"/>
      <c r="N8" s="30"/>
    </row>
    <row r="9" spans="1:14" ht="15" customHeight="1">
      <c r="B9" s="31" t="s">
        <v>19</v>
      </c>
      <c r="C9" s="32"/>
      <c r="D9" s="15"/>
      <c r="E9" s="613"/>
      <c r="F9" s="616"/>
      <c r="G9" s="624"/>
      <c r="H9" s="626"/>
      <c r="I9" s="593"/>
      <c r="J9" s="595"/>
      <c r="K9" s="597"/>
      <c r="L9" s="619"/>
      <c r="M9" s="599"/>
      <c r="N9" s="30"/>
    </row>
    <row r="10" spans="1:14" s="33" customFormat="1" ht="18" customHeight="1">
      <c r="B10" s="34" t="s">
        <v>20</v>
      </c>
      <c r="C10" s="600" t="s">
        <v>21</v>
      </c>
      <c r="D10" s="601"/>
      <c r="E10" s="35">
        <f>SUM(E11:E14)</f>
        <v>27969</v>
      </c>
      <c r="F10" s="35">
        <f t="shared" ref="F10:M10" si="0">SUM(F11:F14)</f>
        <v>27446</v>
      </c>
      <c r="G10" s="36">
        <f t="shared" si="0"/>
        <v>27267</v>
      </c>
      <c r="H10" s="37">
        <f t="shared" si="0"/>
        <v>23077</v>
      </c>
      <c r="I10" s="37">
        <f t="shared" si="0"/>
        <v>895</v>
      </c>
      <c r="J10" s="37">
        <f t="shared" si="0"/>
        <v>2525</v>
      </c>
      <c r="K10" s="38">
        <f t="shared" si="0"/>
        <v>770</v>
      </c>
      <c r="L10" s="35">
        <f t="shared" si="0"/>
        <v>179</v>
      </c>
      <c r="M10" s="35">
        <f t="shared" si="0"/>
        <v>523</v>
      </c>
      <c r="N10" s="39"/>
    </row>
    <row r="11" spans="1:14" s="40" customFormat="1" ht="18" customHeight="1">
      <c r="B11" s="602" t="s">
        <v>22</v>
      </c>
      <c r="C11" s="41"/>
      <c r="D11" s="42" t="s">
        <v>23</v>
      </c>
      <c r="E11" s="43">
        <v>7245</v>
      </c>
      <c r="F11" s="43">
        <v>7100</v>
      </c>
      <c r="G11" s="44">
        <v>7068</v>
      </c>
      <c r="H11" s="45">
        <v>5909</v>
      </c>
      <c r="I11" s="45">
        <v>306</v>
      </c>
      <c r="J11" s="45">
        <v>498</v>
      </c>
      <c r="K11" s="46">
        <v>355</v>
      </c>
      <c r="L11" s="43">
        <v>32</v>
      </c>
      <c r="M11" s="43">
        <v>145</v>
      </c>
      <c r="N11" s="47"/>
    </row>
    <row r="12" spans="1:14" s="40" customFormat="1" ht="18" customHeight="1">
      <c r="B12" s="602"/>
      <c r="C12" s="41"/>
      <c r="D12" s="48" t="s">
        <v>24</v>
      </c>
      <c r="E12" s="49">
        <v>9818</v>
      </c>
      <c r="F12" s="49">
        <v>9695</v>
      </c>
      <c r="G12" s="50">
        <v>9644</v>
      </c>
      <c r="H12" s="51">
        <v>7987</v>
      </c>
      <c r="I12" s="51">
        <v>317</v>
      </c>
      <c r="J12" s="51">
        <v>1077</v>
      </c>
      <c r="K12" s="52">
        <v>263</v>
      </c>
      <c r="L12" s="49">
        <v>51</v>
      </c>
      <c r="M12" s="49">
        <v>123</v>
      </c>
      <c r="N12" s="47"/>
    </row>
    <row r="13" spans="1:14" s="40" customFormat="1" ht="18" customHeight="1">
      <c r="B13" s="53" t="s">
        <v>25</v>
      </c>
      <c r="C13" s="53"/>
      <c r="D13" s="48" t="s">
        <v>26</v>
      </c>
      <c r="E13" s="49">
        <v>7447</v>
      </c>
      <c r="F13" s="49">
        <v>7254</v>
      </c>
      <c r="G13" s="50">
        <v>7165</v>
      </c>
      <c r="H13" s="51">
        <v>5966</v>
      </c>
      <c r="I13" s="51">
        <v>206</v>
      </c>
      <c r="J13" s="51">
        <v>859</v>
      </c>
      <c r="K13" s="52">
        <v>134</v>
      </c>
      <c r="L13" s="49">
        <v>89</v>
      </c>
      <c r="M13" s="49">
        <v>193</v>
      </c>
      <c r="N13" s="47"/>
    </row>
    <row r="14" spans="1:14" s="40" customFormat="1" ht="18" customHeight="1">
      <c r="B14" s="54"/>
      <c r="C14" s="54"/>
      <c r="D14" s="55" t="s">
        <v>27</v>
      </c>
      <c r="E14" s="56">
        <v>3459</v>
      </c>
      <c r="F14" s="56">
        <v>3397</v>
      </c>
      <c r="G14" s="57">
        <v>3390</v>
      </c>
      <c r="H14" s="58">
        <v>3215</v>
      </c>
      <c r="I14" s="58">
        <v>66</v>
      </c>
      <c r="J14" s="58">
        <v>91</v>
      </c>
      <c r="K14" s="59">
        <v>18</v>
      </c>
      <c r="L14" s="56">
        <v>7</v>
      </c>
      <c r="M14" s="56">
        <v>62</v>
      </c>
      <c r="N14" s="47"/>
    </row>
    <row r="15" spans="1:14" s="33" customFormat="1" ht="18" customHeight="1">
      <c r="B15" s="60" t="s">
        <v>28</v>
      </c>
      <c r="C15" s="584" t="s">
        <v>4</v>
      </c>
      <c r="D15" s="585"/>
      <c r="E15" s="61">
        <f>SUM(E16:E19)</f>
        <v>91222</v>
      </c>
      <c r="F15" s="61">
        <f t="shared" ref="F15:M15" si="1">SUM(F16:F19)</f>
        <v>90644</v>
      </c>
      <c r="G15" s="62">
        <f t="shared" si="1"/>
        <v>90296</v>
      </c>
      <c r="H15" s="63">
        <f t="shared" si="1"/>
        <v>81631</v>
      </c>
      <c r="I15" s="63">
        <f t="shared" si="1"/>
        <v>2084</v>
      </c>
      <c r="J15" s="63">
        <f t="shared" si="1"/>
        <v>5121</v>
      </c>
      <c r="K15" s="64">
        <f t="shared" si="1"/>
        <v>1460</v>
      </c>
      <c r="L15" s="61">
        <f t="shared" si="1"/>
        <v>348</v>
      </c>
      <c r="M15" s="61">
        <f t="shared" si="1"/>
        <v>578</v>
      </c>
      <c r="N15" s="65"/>
    </row>
    <row r="16" spans="1:14" s="40" customFormat="1" ht="18" customHeight="1">
      <c r="B16" s="41" t="s">
        <v>29</v>
      </c>
      <c r="C16" s="41"/>
      <c r="D16" s="42" t="s">
        <v>23</v>
      </c>
      <c r="E16" s="43">
        <v>22665</v>
      </c>
      <c r="F16" s="43">
        <v>22491</v>
      </c>
      <c r="G16" s="44">
        <v>22425</v>
      </c>
      <c r="H16" s="45">
        <v>19890</v>
      </c>
      <c r="I16" s="45">
        <v>783</v>
      </c>
      <c r="J16" s="45">
        <v>1054</v>
      </c>
      <c r="K16" s="46">
        <v>698</v>
      </c>
      <c r="L16" s="43">
        <v>66</v>
      </c>
      <c r="M16" s="43">
        <v>174</v>
      </c>
      <c r="N16" s="47"/>
    </row>
    <row r="17" spans="2:14" s="40" customFormat="1" ht="18" customHeight="1">
      <c r="B17" s="41" t="s">
        <v>30</v>
      </c>
      <c r="C17" s="41"/>
      <c r="D17" s="48" t="s">
        <v>24</v>
      </c>
      <c r="E17" s="49">
        <v>31956</v>
      </c>
      <c r="F17" s="49">
        <v>31817</v>
      </c>
      <c r="G17" s="50">
        <v>31702</v>
      </c>
      <c r="H17" s="51">
        <v>28471</v>
      </c>
      <c r="I17" s="51">
        <v>702</v>
      </c>
      <c r="J17" s="51">
        <v>1995</v>
      </c>
      <c r="K17" s="52">
        <v>534</v>
      </c>
      <c r="L17" s="49">
        <v>115</v>
      </c>
      <c r="M17" s="49">
        <v>139</v>
      </c>
      <c r="N17" s="47"/>
    </row>
    <row r="18" spans="2:14" s="40" customFormat="1" ht="18" customHeight="1">
      <c r="B18" s="66" t="s">
        <v>31</v>
      </c>
      <c r="C18" s="66"/>
      <c r="D18" s="48" t="s">
        <v>26</v>
      </c>
      <c r="E18" s="49">
        <v>23867</v>
      </c>
      <c r="F18" s="49">
        <v>23666</v>
      </c>
      <c r="G18" s="50">
        <v>23518</v>
      </c>
      <c r="H18" s="51">
        <v>21016</v>
      </c>
      <c r="I18" s="51">
        <v>435</v>
      </c>
      <c r="J18" s="51">
        <v>1863</v>
      </c>
      <c r="K18" s="52">
        <v>204</v>
      </c>
      <c r="L18" s="49">
        <v>148</v>
      </c>
      <c r="M18" s="49">
        <v>201</v>
      </c>
      <c r="N18" s="47"/>
    </row>
    <row r="19" spans="2:14" s="40" customFormat="1" ht="18" customHeight="1">
      <c r="B19" s="67"/>
      <c r="C19" s="67"/>
      <c r="D19" s="55" t="s">
        <v>27</v>
      </c>
      <c r="E19" s="56">
        <v>12734</v>
      </c>
      <c r="F19" s="56">
        <v>12670</v>
      </c>
      <c r="G19" s="57">
        <v>12651</v>
      </c>
      <c r="H19" s="58">
        <v>12254</v>
      </c>
      <c r="I19" s="58">
        <v>164</v>
      </c>
      <c r="J19" s="58">
        <v>209</v>
      </c>
      <c r="K19" s="59">
        <v>24</v>
      </c>
      <c r="L19" s="56">
        <v>19</v>
      </c>
      <c r="M19" s="56">
        <v>64</v>
      </c>
      <c r="N19" s="47"/>
    </row>
    <row r="20" spans="2:14" s="33" customFormat="1" ht="18" customHeight="1">
      <c r="B20" s="68"/>
      <c r="C20" s="584" t="s">
        <v>4</v>
      </c>
      <c r="D20" s="585"/>
      <c r="E20" s="69">
        <f>ROUND(E15/E10,2)</f>
        <v>3.26</v>
      </c>
      <c r="F20" s="69">
        <f t="shared" ref="F20:M20" si="2">ROUND(F15/F10,2)</f>
        <v>3.3</v>
      </c>
      <c r="G20" s="70">
        <f t="shared" si="2"/>
        <v>3.31</v>
      </c>
      <c r="H20" s="71">
        <f t="shared" si="2"/>
        <v>3.54</v>
      </c>
      <c r="I20" s="71">
        <f t="shared" si="2"/>
        <v>2.33</v>
      </c>
      <c r="J20" s="71">
        <f t="shared" si="2"/>
        <v>2.0299999999999998</v>
      </c>
      <c r="K20" s="72">
        <f t="shared" si="2"/>
        <v>1.9</v>
      </c>
      <c r="L20" s="69">
        <f t="shared" si="2"/>
        <v>1.94</v>
      </c>
      <c r="M20" s="69">
        <f t="shared" si="2"/>
        <v>1.1100000000000001</v>
      </c>
      <c r="N20" s="65"/>
    </row>
    <row r="21" spans="2:14" s="40" customFormat="1" ht="18" customHeight="1">
      <c r="B21" s="73" t="s">
        <v>32</v>
      </c>
      <c r="C21" s="73"/>
      <c r="D21" s="42" t="s">
        <v>23</v>
      </c>
      <c r="E21" s="74">
        <v>3.13</v>
      </c>
      <c r="F21" s="74">
        <v>3.17</v>
      </c>
      <c r="G21" s="75">
        <v>3.17</v>
      </c>
      <c r="H21" s="76">
        <v>3.37</v>
      </c>
      <c r="I21" s="76">
        <v>2.56</v>
      </c>
      <c r="J21" s="76">
        <v>2.12</v>
      </c>
      <c r="K21" s="77">
        <v>1.97</v>
      </c>
      <c r="L21" s="74">
        <v>2.06</v>
      </c>
      <c r="M21" s="74">
        <v>1.2</v>
      </c>
      <c r="N21" s="78"/>
    </row>
    <row r="22" spans="2:14" s="40" customFormat="1" ht="18" customHeight="1">
      <c r="B22" s="41" t="s">
        <v>30</v>
      </c>
      <c r="C22" s="41"/>
      <c r="D22" s="48" t="s">
        <v>24</v>
      </c>
      <c r="E22" s="79">
        <v>3.25</v>
      </c>
      <c r="F22" s="79">
        <v>3.28</v>
      </c>
      <c r="G22" s="80">
        <v>3.29</v>
      </c>
      <c r="H22" s="81">
        <v>3.56</v>
      </c>
      <c r="I22" s="81">
        <v>2.21</v>
      </c>
      <c r="J22" s="81">
        <v>1.85</v>
      </c>
      <c r="K22" s="82">
        <v>2.0299999999999998</v>
      </c>
      <c r="L22" s="79">
        <v>2.25</v>
      </c>
      <c r="M22" s="79">
        <v>1.1299999999999999</v>
      </c>
      <c r="N22" s="78"/>
    </row>
    <row r="23" spans="2:14" s="40" customFormat="1" ht="18" customHeight="1">
      <c r="B23" s="66" t="s">
        <v>31</v>
      </c>
      <c r="C23" s="66"/>
      <c r="D23" s="48" t="s">
        <v>26</v>
      </c>
      <c r="E23" s="79">
        <v>3.2</v>
      </c>
      <c r="F23" s="79">
        <v>3.26</v>
      </c>
      <c r="G23" s="80">
        <v>3.28</v>
      </c>
      <c r="H23" s="81">
        <v>3.52</v>
      </c>
      <c r="I23" s="81">
        <v>2.11</v>
      </c>
      <c r="J23" s="81">
        <v>2.17</v>
      </c>
      <c r="K23" s="82">
        <v>1.52</v>
      </c>
      <c r="L23" s="79">
        <v>1.66</v>
      </c>
      <c r="M23" s="79">
        <v>1.04</v>
      </c>
      <c r="N23" s="78"/>
    </row>
    <row r="24" spans="2:14" s="40" customFormat="1" ht="18" customHeight="1">
      <c r="B24" s="83"/>
      <c r="C24" s="83"/>
      <c r="D24" s="55" t="s">
        <v>27</v>
      </c>
      <c r="E24" s="84">
        <v>3.68</v>
      </c>
      <c r="F24" s="84">
        <v>3.73</v>
      </c>
      <c r="G24" s="85">
        <v>3.73</v>
      </c>
      <c r="H24" s="86">
        <v>3.81</v>
      </c>
      <c r="I24" s="86">
        <v>2.48</v>
      </c>
      <c r="J24" s="86">
        <v>2.2999999999999998</v>
      </c>
      <c r="K24" s="87">
        <v>1.33</v>
      </c>
      <c r="L24" s="84">
        <v>2.71</v>
      </c>
      <c r="M24" s="84">
        <v>1.03</v>
      </c>
      <c r="N24" s="78"/>
    </row>
    <row r="25" spans="2:14" s="33" customFormat="1" ht="18" customHeight="1">
      <c r="B25" s="68"/>
      <c r="C25" s="584" t="s">
        <v>21</v>
      </c>
      <c r="D25" s="585"/>
      <c r="E25" s="586"/>
      <c r="F25" s="88">
        <f>ROUND((F26*F11+F27*F12+F28*F13+F29*F14)/F10,1)</f>
        <v>154.80000000000001</v>
      </c>
      <c r="G25" s="89">
        <f t="shared" ref="G25:L25" si="3">ROUND((G26*G11+G27*G12+G28*G13+G29*G14)/G10,1)</f>
        <v>155.5</v>
      </c>
      <c r="H25" s="90">
        <f t="shared" si="3"/>
        <v>173.7</v>
      </c>
      <c r="I25" s="90">
        <f t="shared" si="3"/>
        <v>52</v>
      </c>
      <c r="J25" s="90">
        <f t="shared" si="3"/>
        <v>56.6</v>
      </c>
      <c r="K25" s="91">
        <f t="shared" si="3"/>
        <v>56.1</v>
      </c>
      <c r="L25" s="88">
        <f t="shared" si="3"/>
        <v>42.2</v>
      </c>
      <c r="M25" s="586"/>
      <c r="N25" s="92"/>
    </row>
    <row r="26" spans="2:14" s="40" customFormat="1" ht="18" customHeight="1">
      <c r="B26" s="73" t="s">
        <v>32</v>
      </c>
      <c r="C26" s="73"/>
      <c r="D26" s="42" t="s">
        <v>23</v>
      </c>
      <c r="E26" s="587"/>
      <c r="F26" s="93">
        <v>154.6</v>
      </c>
      <c r="G26" s="94">
        <v>155</v>
      </c>
      <c r="H26" s="95">
        <v>173.4</v>
      </c>
      <c r="I26" s="95">
        <v>56.8</v>
      </c>
      <c r="J26" s="95">
        <v>65.400000000000006</v>
      </c>
      <c r="K26" s="96">
        <v>60.4</v>
      </c>
      <c r="L26" s="93">
        <v>55.5</v>
      </c>
      <c r="M26" s="587"/>
      <c r="N26" s="97"/>
    </row>
    <row r="27" spans="2:14" s="40" customFormat="1" ht="18" customHeight="1">
      <c r="B27" s="98" t="s">
        <v>33</v>
      </c>
      <c r="C27" s="98"/>
      <c r="D27" s="48" t="s">
        <v>24</v>
      </c>
      <c r="E27" s="587"/>
      <c r="F27" s="99">
        <v>151</v>
      </c>
      <c r="G27" s="100">
        <v>151.5</v>
      </c>
      <c r="H27" s="101">
        <v>171.9</v>
      </c>
      <c r="I27" s="101">
        <v>51.5</v>
      </c>
      <c r="J27" s="101">
        <v>51.8</v>
      </c>
      <c r="K27" s="102">
        <v>59</v>
      </c>
      <c r="L27" s="99">
        <v>56.5</v>
      </c>
      <c r="M27" s="587"/>
      <c r="N27" s="97"/>
    </row>
    <row r="28" spans="2:14" s="40" customFormat="1" ht="18" customHeight="1">
      <c r="B28" s="103" t="s">
        <v>34</v>
      </c>
      <c r="C28" s="103"/>
      <c r="D28" s="48" t="s">
        <v>26</v>
      </c>
      <c r="E28" s="587"/>
      <c r="F28" s="99">
        <v>144.5</v>
      </c>
      <c r="G28" s="100">
        <v>145.9</v>
      </c>
      <c r="H28" s="101">
        <v>165</v>
      </c>
      <c r="I28" s="101">
        <v>39.799999999999997</v>
      </c>
      <c r="J28" s="101">
        <v>55.2</v>
      </c>
      <c r="K28" s="102">
        <v>42.6</v>
      </c>
      <c r="L28" s="99">
        <v>27.9</v>
      </c>
      <c r="M28" s="587"/>
      <c r="N28" s="97"/>
    </row>
    <row r="29" spans="2:14" s="40" customFormat="1" ht="18" customHeight="1">
      <c r="B29" s="83"/>
      <c r="C29" s="83"/>
      <c r="D29" s="55" t="s">
        <v>27</v>
      </c>
      <c r="E29" s="588"/>
      <c r="F29" s="104">
        <v>188</v>
      </c>
      <c r="G29" s="105">
        <v>188.2</v>
      </c>
      <c r="H29" s="106">
        <v>194.6</v>
      </c>
      <c r="I29" s="106">
        <v>70.7</v>
      </c>
      <c r="J29" s="106">
        <v>78.2</v>
      </c>
      <c r="K29" s="107">
        <v>28.4</v>
      </c>
      <c r="L29" s="104">
        <v>59.6</v>
      </c>
      <c r="M29" s="588"/>
      <c r="N29" s="97"/>
    </row>
    <row r="30" spans="2:14" s="33" customFormat="1" ht="18" customHeight="1">
      <c r="B30" s="68"/>
      <c r="C30" s="584" t="s">
        <v>21</v>
      </c>
      <c r="D30" s="585"/>
      <c r="E30" s="589"/>
      <c r="F30" s="88">
        <f>ROUND(F25/F20,1)</f>
        <v>46.9</v>
      </c>
      <c r="G30" s="89">
        <f t="shared" ref="G30:L30" si="4">ROUND(G25/G20,1)</f>
        <v>47</v>
      </c>
      <c r="H30" s="90">
        <f t="shared" si="4"/>
        <v>49.1</v>
      </c>
      <c r="I30" s="90">
        <f t="shared" si="4"/>
        <v>22.3</v>
      </c>
      <c r="J30" s="90">
        <f t="shared" si="4"/>
        <v>27.9</v>
      </c>
      <c r="K30" s="91">
        <f t="shared" si="4"/>
        <v>29.5</v>
      </c>
      <c r="L30" s="88">
        <f t="shared" si="4"/>
        <v>21.8</v>
      </c>
      <c r="M30" s="589"/>
      <c r="N30" s="108"/>
    </row>
    <row r="31" spans="2:14" s="40" customFormat="1" ht="18" customHeight="1">
      <c r="B31" s="73" t="s">
        <v>35</v>
      </c>
      <c r="C31" s="73"/>
      <c r="D31" s="42" t="s">
        <v>23</v>
      </c>
      <c r="E31" s="590"/>
      <c r="F31" s="93">
        <v>48.8</v>
      </c>
      <c r="G31" s="94">
        <v>48.9</v>
      </c>
      <c r="H31" s="95">
        <v>51.5</v>
      </c>
      <c r="I31" s="95">
        <v>22.2</v>
      </c>
      <c r="J31" s="95">
        <v>30.9</v>
      </c>
      <c r="K31" s="96">
        <v>30.7</v>
      </c>
      <c r="L31" s="93">
        <v>26.9</v>
      </c>
      <c r="M31" s="590"/>
      <c r="N31" s="109"/>
    </row>
    <row r="32" spans="2:14" s="40" customFormat="1" ht="18" customHeight="1">
      <c r="B32" s="41" t="s">
        <v>33</v>
      </c>
      <c r="C32" s="41"/>
      <c r="D32" s="48" t="s">
        <v>24</v>
      </c>
      <c r="E32" s="590"/>
      <c r="F32" s="99">
        <v>46</v>
      </c>
      <c r="G32" s="100">
        <v>46.1</v>
      </c>
      <c r="H32" s="101">
        <v>48.2</v>
      </c>
      <c r="I32" s="101">
        <v>23.3</v>
      </c>
      <c r="J32" s="101">
        <v>28</v>
      </c>
      <c r="K32" s="102">
        <v>29</v>
      </c>
      <c r="L32" s="99">
        <v>25.1</v>
      </c>
      <c r="M32" s="590"/>
      <c r="N32" s="110"/>
    </row>
    <row r="33" spans="2:14" s="40" customFormat="1" ht="18" customHeight="1">
      <c r="B33" s="103" t="s">
        <v>34</v>
      </c>
      <c r="C33" s="103"/>
      <c r="D33" s="48" t="s">
        <v>26</v>
      </c>
      <c r="E33" s="590"/>
      <c r="F33" s="99">
        <v>44.3</v>
      </c>
      <c r="G33" s="100">
        <v>44.5</v>
      </c>
      <c r="H33" s="101">
        <v>46.8</v>
      </c>
      <c r="I33" s="101">
        <v>18.899999999999999</v>
      </c>
      <c r="J33" s="101">
        <v>25.4</v>
      </c>
      <c r="K33" s="102">
        <v>28</v>
      </c>
      <c r="L33" s="99">
        <v>16.8</v>
      </c>
      <c r="M33" s="590"/>
      <c r="N33" s="110"/>
    </row>
    <row r="34" spans="2:14" s="40" customFormat="1" ht="18" customHeight="1">
      <c r="B34" s="83"/>
      <c r="C34" s="83"/>
      <c r="D34" s="55" t="s">
        <v>27</v>
      </c>
      <c r="E34" s="591"/>
      <c r="F34" s="104">
        <v>50.4</v>
      </c>
      <c r="G34" s="105">
        <v>50.4</v>
      </c>
      <c r="H34" s="106">
        <v>51.1</v>
      </c>
      <c r="I34" s="106">
        <v>28.4</v>
      </c>
      <c r="J34" s="106">
        <v>34.1</v>
      </c>
      <c r="K34" s="107">
        <v>21.3</v>
      </c>
      <c r="L34" s="104">
        <v>21.9</v>
      </c>
      <c r="M34" s="591"/>
      <c r="N34" s="110"/>
    </row>
    <row r="35" spans="2:14" ht="15" customHeight="1">
      <c r="B35" s="31" t="s">
        <v>36</v>
      </c>
      <c r="C35" s="32"/>
      <c r="D35" s="15"/>
      <c r="E35" s="111"/>
      <c r="F35" s="112"/>
      <c r="G35" s="113"/>
      <c r="H35" s="114"/>
      <c r="I35" s="114"/>
      <c r="J35" s="114"/>
      <c r="K35" s="115"/>
      <c r="L35" s="112"/>
      <c r="M35" s="111"/>
      <c r="N35" s="30"/>
    </row>
    <row r="36" spans="2:14" s="33" customFormat="1" ht="36" customHeight="1">
      <c r="B36" s="575" t="s">
        <v>37</v>
      </c>
      <c r="C36" s="576"/>
      <c r="D36" s="577"/>
      <c r="E36" s="116">
        <f>SUM(F36,M36)</f>
        <v>28698</v>
      </c>
      <c r="F36" s="116">
        <f>SUM(G36,L36)</f>
        <v>28178</v>
      </c>
      <c r="G36" s="117">
        <f>SUM(H36:K36)</f>
        <v>28061</v>
      </c>
      <c r="H36" s="118">
        <v>23891</v>
      </c>
      <c r="I36" s="118">
        <v>717</v>
      </c>
      <c r="J36" s="118">
        <v>2892</v>
      </c>
      <c r="K36" s="119">
        <v>561</v>
      </c>
      <c r="L36" s="116">
        <v>117</v>
      </c>
      <c r="M36" s="116">
        <v>520</v>
      </c>
      <c r="N36" s="39"/>
    </row>
    <row r="37" spans="2:14" s="33" customFormat="1" ht="36" customHeight="1">
      <c r="B37" s="578" t="s">
        <v>38</v>
      </c>
      <c r="C37" s="579"/>
      <c r="D37" s="580"/>
      <c r="E37" s="116">
        <f>SUM(F37,M37)</f>
        <v>90546</v>
      </c>
      <c r="F37" s="116">
        <f>SUM(G37,L37)</f>
        <v>89918</v>
      </c>
      <c r="G37" s="117">
        <f>SUM(H37:K37)</f>
        <v>89660</v>
      </c>
      <c r="H37" s="63">
        <v>81265</v>
      </c>
      <c r="I37" s="63">
        <v>1558</v>
      </c>
      <c r="J37" s="63">
        <v>5776</v>
      </c>
      <c r="K37" s="64">
        <v>1061</v>
      </c>
      <c r="L37" s="61">
        <v>258</v>
      </c>
      <c r="M37" s="61">
        <v>628</v>
      </c>
      <c r="N37" s="65"/>
    </row>
    <row r="38" spans="2:14" s="33" customFormat="1" ht="36" customHeight="1">
      <c r="B38" s="581" t="s">
        <v>39</v>
      </c>
      <c r="C38" s="582"/>
      <c r="D38" s="583"/>
      <c r="E38" s="69">
        <v>3.1551</v>
      </c>
      <c r="F38" s="69">
        <v>3.1909999999999998</v>
      </c>
      <c r="G38" s="70">
        <v>3.1951000000000001</v>
      </c>
      <c r="H38" s="71">
        <v>3.4014000000000002</v>
      </c>
      <c r="I38" s="71">
        <v>2.1728999999999998</v>
      </c>
      <c r="J38" s="71">
        <v>1.9972000000000001</v>
      </c>
      <c r="K38" s="72">
        <v>1.8912599999999999</v>
      </c>
      <c r="L38" s="69">
        <v>2.2050999999999998</v>
      </c>
      <c r="M38" s="69">
        <v>1.2076</v>
      </c>
      <c r="N38" s="65"/>
    </row>
    <row r="39" spans="2:14" s="33" customFormat="1" ht="15" customHeight="1">
      <c r="B39" s="31" t="s">
        <v>40</v>
      </c>
      <c r="C39" s="32"/>
      <c r="D39" s="15"/>
      <c r="E39" s="111"/>
      <c r="F39" s="112"/>
      <c r="G39" s="113"/>
      <c r="H39" s="114"/>
      <c r="I39" s="114"/>
      <c r="J39" s="114"/>
      <c r="K39" s="115"/>
      <c r="L39" s="112"/>
      <c r="M39" s="111"/>
      <c r="N39" s="65"/>
    </row>
    <row r="40" spans="2:14" s="33" customFormat="1" ht="36" customHeight="1">
      <c r="B40" s="575" t="s">
        <v>37</v>
      </c>
      <c r="C40" s="576"/>
      <c r="D40" s="577"/>
      <c r="E40" s="116">
        <f>SUM(F40,M40)</f>
        <v>29391</v>
      </c>
      <c r="F40" s="116">
        <f>SUM(G40,L40)</f>
        <v>28796</v>
      </c>
      <c r="G40" s="117">
        <f>SUM(H40:K40)</f>
        <v>28659</v>
      </c>
      <c r="H40" s="118">
        <v>24397</v>
      </c>
      <c r="I40" s="118">
        <v>562</v>
      </c>
      <c r="J40" s="118">
        <v>3138</v>
      </c>
      <c r="K40" s="119">
        <v>562</v>
      </c>
      <c r="L40" s="116">
        <v>137</v>
      </c>
      <c r="M40" s="116">
        <v>595</v>
      </c>
      <c r="N40" s="65"/>
    </row>
    <row r="41" spans="2:14" s="33" customFormat="1" ht="36" customHeight="1">
      <c r="B41" s="578" t="s">
        <v>38</v>
      </c>
      <c r="C41" s="579"/>
      <c r="D41" s="580"/>
      <c r="E41" s="116">
        <f>SUM(F41,M41)</f>
        <v>88831</v>
      </c>
      <c r="F41" s="116">
        <f>SUM(G41,L41)</f>
        <v>88041</v>
      </c>
      <c r="G41" s="117">
        <f>SUM(H41:K41)</f>
        <v>87743</v>
      </c>
      <c r="H41" s="63">
        <v>79762</v>
      </c>
      <c r="I41" s="63">
        <v>1148</v>
      </c>
      <c r="J41" s="63">
        <v>5863</v>
      </c>
      <c r="K41" s="64">
        <v>970</v>
      </c>
      <c r="L41" s="61">
        <v>298</v>
      </c>
      <c r="M41" s="61">
        <v>790</v>
      </c>
      <c r="N41" s="65"/>
    </row>
    <row r="42" spans="2:14" s="33" customFormat="1" ht="36" customHeight="1">
      <c r="B42" s="581" t="s">
        <v>39</v>
      </c>
      <c r="C42" s="582"/>
      <c r="D42" s="583"/>
      <c r="E42" s="69">
        <v>3.0223879999999999</v>
      </c>
      <c r="F42" s="69">
        <v>3.057404</v>
      </c>
      <c r="G42" s="70">
        <v>3.0616210000000001</v>
      </c>
      <c r="H42" s="71">
        <v>3.269336</v>
      </c>
      <c r="I42" s="71">
        <v>2.0427050000000002</v>
      </c>
      <c r="J42" s="71">
        <v>1.8683799999999999</v>
      </c>
      <c r="K42" s="72">
        <v>1.7259789999999999</v>
      </c>
      <c r="L42" s="69">
        <v>2.1751819999999999</v>
      </c>
      <c r="M42" s="69">
        <v>1.327731</v>
      </c>
      <c r="N42" s="65"/>
    </row>
    <row r="43" spans="2:14" ht="15" customHeight="1">
      <c r="D43" s="120"/>
      <c r="E43" s="121"/>
      <c r="F43" s="121"/>
      <c r="G43" s="121"/>
      <c r="H43" s="121"/>
      <c r="I43" s="121"/>
      <c r="J43" s="121"/>
      <c r="K43" s="121"/>
      <c r="L43" s="121"/>
      <c r="M43" s="122" t="s">
        <v>41</v>
      </c>
      <c r="N43" s="123"/>
    </row>
    <row r="44" spans="2:14">
      <c r="B44" s="124"/>
      <c r="C44" s="124"/>
      <c r="D44" s="120"/>
      <c r="E44" s="121"/>
      <c r="F44" s="121"/>
      <c r="G44" s="121"/>
      <c r="H44" s="121"/>
      <c r="I44" s="121"/>
      <c r="J44" s="121"/>
      <c r="K44" s="121"/>
      <c r="L44" s="121"/>
      <c r="M44" s="121"/>
      <c r="N44" s="123"/>
    </row>
    <row r="45" spans="2:14">
      <c r="B45" s="124"/>
      <c r="C45" s="124"/>
      <c r="D45" s="120"/>
      <c r="E45" s="121"/>
      <c r="F45" s="121"/>
      <c r="G45" s="121"/>
      <c r="H45" s="121"/>
      <c r="I45" s="121"/>
      <c r="J45" s="121"/>
      <c r="K45" s="121"/>
      <c r="L45" s="121"/>
      <c r="M45" s="121"/>
      <c r="N45" s="125"/>
    </row>
    <row r="46" spans="2:14">
      <c r="B46" s="124"/>
      <c r="C46" s="124"/>
      <c r="D46" s="120"/>
      <c r="E46" s="121"/>
      <c r="F46" s="121"/>
      <c r="G46" s="121"/>
      <c r="H46" s="121"/>
      <c r="I46" s="121"/>
      <c r="J46" s="121"/>
      <c r="K46" s="121"/>
      <c r="L46" s="121"/>
      <c r="M46" s="121"/>
      <c r="N46" s="125"/>
    </row>
    <row r="47" spans="2:14">
      <c r="B47" s="124"/>
      <c r="C47" s="124"/>
      <c r="D47" s="120"/>
      <c r="E47" s="121"/>
      <c r="F47" s="121"/>
      <c r="G47" s="121"/>
      <c r="H47" s="121"/>
      <c r="I47" s="121"/>
      <c r="J47" s="121"/>
      <c r="K47" s="121"/>
      <c r="L47" s="121"/>
      <c r="M47" s="121"/>
      <c r="N47" s="125"/>
    </row>
    <row r="48" spans="2:14">
      <c r="B48" s="124"/>
      <c r="C48" s="124"/>
      <c r="D48" s="120"/>
      <c r="E48" s="121"/>
      <c r="F48" s="121"/>
      <c r="G48" s="121"/>
      <c r="H48" s="121"/>
      <c r="I48" s="121"/>
      <c r="J48" s="121"/>
      <c r="K48" s="121"/>
      <c r="L48" s="121"/>
      <c r="M48" s="121"/>
      <c r="N48" s="125"/>
    </row>
    <row r="49" spans="2:14">
      <c r="B49" s="124"/>
      <c r="C49" s="124"/>
      <c r="D49" s="120"/>
      <c r="E49" s="121"/>
      <c r="F49" s="121"/>
      <c r="G49" s="121"/>
      <c r="H49" s="121"/>
      <c r="I49" s="121"/>
      <c r="J49" s="121"/>
      <c r="K49" s="121"/>
      <c r="L49" s="121"/>
      <c r="M49" s="121"/>
      <c r="N49" s="125"/>
    </row>
    <row r="50" spans="2:14">
      <c r="B50" s="124"/>
      <c r="C50" s="124"/>
      <c r="D50" s="120"/>
      <c r="E50" s="121"/>
      <c r="F50" s="121"/>
      <c r="G50" s="121"/>
      <c r="H50" s="121"/>
      <c r="I50" s="121"/>
      <c r="J50" s="121"/>
      <c r="K50" s="121"/>
      <c r="L50" s="121"/>
      <c r="M50" s="121"/>
      <c r="N50" s="126"/>
    </row>
    <row r="51" spans="2:14">
      <c r="B51" s="124"/>
      <c r="C51" s="124"/>
      <c r="D51" s="120"/>
      <c r="E51" s="121"/>
      <c r="F51" s="121"/>
      <c r="G51" s="121"/>
      <c r="H51" s="121"/>
      <c r="I51" s="121"/>
      <c r="J51" s="121"/>
      <c r="K51" s="121"/>
      <c r="L51" s="121"/>
      <c r="M51" s="121"/>
      <c r="N51" s="126"/>
    </row>
    <row r="52" spans="2:14">
      <c r="B52" s="124"/>
      <c r="C52" s="124"/>
      <c r="D52" s="120"/>
      <c r="E52" s="121"/>
      <c r="F52" s="121"/>
      <c r="G52" s="121"/>
      <c r="H52" s="121"/>
      <c r="I52" s="121"/>
      <c r="J52" s="121"/>
      <c r="K52" s="121"/>
      <c r="L52" s="121"/>
      <c r="M52" s="121"/>
      <c r="N52" s="126"/>
    </row>
    <row r="53" spans="2:14">
      <c r="B53" s="124"/>
      <c r="C53" s="124"/>
      <c r="D53" s="120"/>
      <c r="E53" s="121"/>
      <c r="F53" s="121"/>
      <c r="G53" s="121"/>
      <c r="H53" s="121"/>
      <c r="I53" s="121"/>
      <c r="J53" s="121"/>
      <c r="K53" s="121"/>
      <c r="L53" s="121"/>
      <c r="M53" s="121"/>
      <c r="N53" s="126"/>
    </row>
    <row r="54" spans="2:14">
      <c r="B54" s="124"/>
      <c r="C54" s="124"/>
      <c r="D54" s="120"/>
      <c r="E54" s="121"/>
      <c r="F54" s="121"/>
      <c r="G54" s="121"/>
      <c r="H54" s="121"/>
      <c r="I54" s="121"/>
      <c r="J54" s="121"/>
      <c r="K54" s="121"/>
      <c r="L54" s="121"/>
      <c r="M54" s="121"/>
      <c r="N54" s="126"/>
    </row>
    <row r="55" spans="2:14">
      <c r="B55" s="124"/>
      <c r="C55" s="124"/>
      <c r="D55" s="120"/>
      <c r="E55" s="121"/>
      <c r="F55" s="121"/>
      <c r="G55" s="121"/>
      <c r="H55" s="121"/>
      <c r="I55" s="121"/>
      <c r="J55" s="121"/>
      <c r="K55" s="121"/>
      <c r="L55" s="121"/>
      <c r="M55" s="121"/>
      <c r="N55" s="127"/>
    </row>
  </sheetData>
  <mergeCells count="30">
    <mergeCell ref="B11:B12"/>
    <mergeCell ref="B3:D4"/>
    <mergeCell ref="E3:M3"/>
    <mergeCell ref="E4:E9"/>
    <mergeCell ref="F4:L4"/>
    <mergeCell ref="F5:F9"/>
    <mergeCell ref="G5:K5"/>
    <mergeCell ref="L5:L9"/>
    <mergeCell ref="B6:D7"/>
    <mergeCell ref="G8:G9"/>
    <mergeCell ref="H8:H9"/>
    <mergeCell ref="M25:M29"/>
    <mergeCell ref="C30:D30"/>
    <mergeCell ref="E30:E34"/>
    <mergeCell ref="M30:M34"/>
    <mergeCell ref="I8:I9"/>
    <mergeCell ref="J8:J9"/>
    <mergeCell ref="K8:K9"/>
    <mergeCell ref="M8:M9"/>
    <mergeCell ref="C10:D10"/>
    <mergeCell ref="B42:D42"/>
    <mergeCell ref="C15:D15"/>
    <mergeCell ref="C20:D20"/>
    <mergeCell ref="C25:D25"/>
    <mergeCell ref="E25:E29"/>
    <mergeCell ref="B36:D36"/>
    <mergeCell ref="B37:D37"/>
    <mergeCell ref="B38:D38"/>
    <mergeCell ref="B40:D40"/>
    <mergeCell ref="B41:D41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&amp;R19.都市計画</oddHeader>
    <oddFooter>&amp;C-138-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S-1</vt:lpstr>
      <vt:lpstr>S-2-1</vt:lpstr>
      <vt:lpstr>S-2-2</vt:lpstr>
      <vt:lpstr>S-2-3</vt:lpstr>
      <vt:lpstr>S-3</vt:lpstr>
      <vt:lpstr>S-4</vt:lpstr>
      <vt:lpstr>S-5</vt:lpstr>
      <vt:lpstr>S-6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2017-05-24T05:28:02Z</dcterms:created>
  <dcterms:modified xsi:type="dcterms:W3CDTF">2017-05-24T07:58:24Z</dcterms:modified>
</cp:coreProperties>
</file>