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120" windowWidth="19230" windowHeight="6015" activeTab="9"/>
  </bookViews>
  <sheets>
    <sheet name="D-1" sheetId="1" r:id="rId1"/>
    <sheet name="D-2" sheetId="2" r:id="rId2"/>
    <sheet name="D-3" sheetId="3" r:id="rId3"/>
    <sheet name="D-4" sheetId="4" r:id="rId4"/>
    <sheet name="D-5" sheetId="5" r:id="rId5"/>
    <sheet name="D-6" sheetId="6" r:id="rId6"/>
    <sheet name="D-7" sheetId="7" r:id="rId7"/>
    <sheet name="D-8" sheetId="8" r:id="rId8"/>
    <sheet name="D-9" sheetId="9" r:id="rId9"/>
    <sheet name="D-10" sheetId="10" r:id="rId10"/>
    <sheet name="Sheet2" sheetId="11" r:id="rId11"/>
    <sheet name="Sheet3" sheetId="12" r:id="rId12"/>
    <sheet name="Sheet1" sheetId="13" state="hidden" r:id="rId13"/>
  </sheets>
  <definedNames/>
  <calcPr calcMode="manual" fullCalcOnLoad="1"/>
</workbook>
</file>

<file path=xl/sharedStrings.xml><?xml version="1.0" encoding="utf-8"?>
<sst xmlns="http://schemas.openxmlformats.org/spreadsheetml/2006/main" count="777" uniqueCount="234">
  <si>
    <t>専業農家数</t>
  </si>
  <si>
    <t>総農家数</t>
  </si>
  <si>
    <t>第1種</t>
  </si>
  <si>
    <t>第2種</t>
  </si>
  <si>
    <t>総数</t>
  </si>
  <si>
    <t>平成12年</t>
  </si>
  <si>
    <t>平成17年</t>
  </si>
  <si>
    <t>平成 7年</t>
  </si>
  <si>
    <t>平成 2年</t>
  </si>
  <si>
    <t>単位：戸</t>
  </si>
  <si>
    <t>出典：農林業センサス報告書</t>
  </si>
  <si>
    <t>兼業農家数</t>
  </si>
  <si>
    <t>三国町</t>
  </si>
  <si>
    <t>丸岡町</t>
  </si>
  <si>
    <t>春江町</t>
  </si>
  <si>
    <t>坂井町</t>
  </si>
  <si>
    <t>昭和60年</t>
  </si>
  <si>
    <t>自給的農家数</t>
  </si>
  <si>
    <t>D-1．専兼業別農家数</t>
  </si>
  <si>
    <t>年次</t>
  </si>
  <si>
    <t>各年2月1日現在</t>
  </si>
  <si>
    <t>平成22年</t>
  </si>
  <si>
    <t>兼業農家数</t>
  </si>
  <si>
    <t>平成27年</t>
  </si>
  <si>
    <t>※平成27年の数値は速報値</t>
  </si>
  <si>
    <t>D-2．農家世帯員人口（販売農家）</t>
  </si>
  <si>
    <t>各年2月1日現在</t>
  </si>
  <si>
    <t>年次</t>
  </si>
  <si>
    <t>区分</t>
  </si>
  <si>
    <t>人　　口　　　（人）</t>
  </si>
  <si>
    <t>総数</t>
  </si>
  <si>
    <t>14歳以下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</si>
  <si>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</si>
  <si>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</si>
  <si>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</si>
  <si>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</si>
  <si>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</si>
  <si>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</si>
  <si>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</si>
  <si>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</si>
  <si>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</si>
  <si>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</si>
  <si>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</si>
  <si>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</si>
  <si>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75歳以上</t>
  </si>
  <si>
    <t>平成12年</t>
  </si>
  <si>
    <t>割合</t>
  </si>
  <si>
    <t>男</t>
  </si>
  <si>
    <t>女</t>
  </si>
  <si>
    <t>三国町</t>
  </si>
  <si>
    <t>丸岡町</t>
  </si>
  <si>
    <t>春江町</t>
  </si>
  <si>
    <t>坂井町</t>
  </si>
  <si>
    <t>平成17年</t>
  </si>
  <si>
    <t>平成22年</t>
  </si>
  <si>
    <t>出典：農林業センサス報告書</t>
  </si>
  <si>
    <t>D-3．農業就業人口（販売農家）</t>
  </si>
  <si>
    <t>各年2月1日現在</t>
  </si>
  <si>
    <t>人　　口　　（人）</t>
  </si>
  <si>
    <t>D-4．経営耕地面積規模別経営体数</t>
  </si>
  <si>
    <t>単位：経営体</t>
  </si>
  <si>
    <t>年次</t>
  </si>
  <si>
    <t>耕　　地　　面　　積</t>
  </si>
  <si>
    <t>0.3ha未満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</si>
  <si>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</si>
  <si>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</si>
  <si>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</si>
  <si>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</si>
  <si>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</si>
  <si>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</si>
  <si>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</si>
  <si>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</si>
  <si>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</si>
  <si>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</si>
  <si>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50ha以上</t>
  </si>
  <si>
    <t>(割合)</t>
  </si>
  <si>
    <t>平成27年</t>
  </si>
  <si>
    <t>※平成27年の数値は速報値</t>
  </si>
  <si>
    <t>出典：農林業センサス報告書</t>
  </si>
  <si>
    <t>D-5．所有耕地規模別経営体数</t>
  </si>
  <si>
    <t>各年2月1日現在</t>
  </si>
  <si>
    <t>単位：経営体</t>
  </si>
  <si>
    <t>平成12年</t>
  </si>
  <si>
    <t>平成17年</t>
  </si>
  <si>
    <t>平成22年</t>
  </si>
  <si>
    <t>割合(%)</t>
  </si>
  <si>
    <t>所有耕地なし</t>
  </si>
  <si>
    <t>0.1ha未満</t>
  </si>
  <si>
    <t>0.1～0.3</t>
  </si>
  <si>
    <t>2.0～2.5</t>
  </si>
  <si>
    <t>2.5～3.0</t>
  </si>
  <si>
    <t>3.0～4.0</t>
  </si>
  <si>
    <t>4.0～5.0</t>
  </si>
  <si>
    <t>5.0～7.5</t>
  </si>
  <si>
    <t>7.5～10.0</t>
  </si>
  <si>
    <t>10.0～15.0</t>
  </si>
  <si>
    <t>15.0～20.0</t>
  </si>
  <si>
    <t>20ha以上</t>
  </si>
  <si>
    <t>D-6．農機具所有経営体数、所有台数</t>
  </si>
  <si>
    <r>
      <t>各</t>
    </r>
    <r>
      <rPr>
        <sz val="10"/>
        <rFont val="ＭＳ 明朝"/>
        <family val="1"/>
      </rPr>
      <t>年2月1日現在</t>
    </r>
  </si>
  <si>
    <t>単位：台</t>
  </si>
  <si>
    <t>乗　　用　　型　　ト　　ラ　　ク　　タ　　ー</t>
  </si>
  <si>
    <t>動力防除機</t>
  </si>
  <si>
    <t>乗用型
スピード
スプレイヤー</t>
  </si>
  <si>
    <t>動力田植機</t>
  </si>
  <si>
    <t>自脱型
コンバイン</t>
  </si>
  <si>
    <t>普通型
コンバイン</t>
  </si>
  <si>
    <t>総　計</t>
  </si>
  <si>
    <t>１５馬力未満</t>
  </si>
  <si>
    <t>１５～３０馬力</t>
  </si>
  <si>
    <t>30馬力以上</t>
  </si>
  <si>
    <t>農家数</t>
  </si>
  <si>
    <t>台　数</t>
  </si>
  <si>
    <t>丸岡町</t>
  </si>
  <si>
    <t>春江町</t>
  </si>
  <si>
    <t>坂井町</t>
  </si>
  <si>
    <t>経営体数</t>
  </si>
  <si>
    <t>台　数</t>
  </si>
  <si>
    <t>トラクター</t>
  </si>
  <si>
    <t>動力田植機</t>
  </si>
  <si>
    <t>コンバイン</t>
  </si>
  <si>
    <t>※平成22年調査から調査項目変更</t>
  </si>
  <si>
    <t>D-7．販売目的の作物の類別作付農家数、面積</t>
  </si>
  <si>
    <r>
      <t>各年2月</t>
    </r>
    <r>
      <rPr>
        <sz val="10"/>
        <rFont val="ＭＳ 明朝"/>
        <family val="1"/>
      </rPr>
      <t>1</t>
    </r>
    <r>
      <rPr>
        <sz val="11"/>
        <rFont val="ＭＳ Ｐゴシック"/>
        <family val="3"/>
      </rPr>
      <t>日現在</t>
    </r>
  </si>
  <si>
    <t>単位：a</t>
  </si>
  <si>
    <t>実数</t>
  </si>
  <si>
    <t>稲</t>
  </si>
  <si>
    <t>麦類</t>
  </si>
  <si>
    <t>雑穀</t>
  </si>
  <si>
    <t>いも類</t>
  </si>
  <si>
    <t>豆類</t>
  </si>
  <si>
    <t>工芸農作物</t>
  </si>
  <si>
    <t>野菜類</t>
  </si>
  <si>
    <t>花き類・
花木</t>
  </si>
  <si>
    <t>種苗・
苗木類</t>
  </si>
  <si>
    <t>その他の
作物</t>
  </si>
  <si>
    <t>農家数</t>
  </si>
  <si>
    <t>面積</t>
  </si>
  <si>
    <t>三国町</t>
  </si>
  <si>
    <t>丸岡町</t>
  </si>
  <si>
    <t>-</t>
  </si>
  <si>
    <t>D-8．家畜・家きん飼養農家数、頭羽数</t>
  </si>
  <si>
    <r>
      <t>各年3月</t>
    </r>
    <r>
      <rPr>
        <sz val="10"/>
        <rFont val="ＭＳ 明朝"/>
        <family val="1"/>
      </rPr>
      <t>31</t>
    </r>
    <r>
      <rPr>
        <sz val="11"/>
        <rFont val="ＭＳ Ｐゴシック"/>
        <family val="3"/>
      </rPr>
      <t>日現在</t>
    </r>
  </si>
  <si>
    <t>年次</t>
  </si>
  <si>
    <t>乳用牛</t>
  </si>
  <si>
    <t>肉用牛</t>
  </si>
  <si>
    <t>豚</t>
  </si>
  <si>
    <t>採卵鶏</t>
  </si>
  <si>
    <t>ブロイラー</t>
  </si>
  <si>
    <t>飼養戸数</t>
  </si>
  <si>
    <t>飼養頭数</t>
  </si>
  <si>
    <t>平成10年</t>
  </si>
  <si>
    <t>三国町</t>
  </si>
  <si>
    <t>丸岡町</t>
  </si>
  <si>
    <t>春江町</t>
  </si>
  <si>
    <t>坂井町</t>
  </si>
  <si>
    <t>平成11年</t>
  </si>
  <si>
    <t>平成13年</t>
  </si>
  <si>
    <t>平成14年</t>
  </si>
  <si>
    <t>平成15年</t>
  </si>
  <si>
    <t>平成16年</t>
  </si>
  <si>
    <t>平成18年</t>
  </si>
  <si>
    <t>平成19年</t>
  </si>
  <si>
    <t>平成20年</t>
  </si>
  <si>
    <t>平成21年</t>
  </si>
  <si>
    <t>平成23年</t>
  </si>
  <si>
    <t>平成24年</t>
  </si>
  <si>
    <t>平成25年</t>
  </si>
  <si>
    <t>平成26年</t>
  </si>
  <si>
    <t>平成27年</t>
  </si>
  <si>
    <t>資料：農業振興課</t>
  </si>
  <si>
    <t>資料：農業委員会事務局</t>
  </si>
  <si>
    <t>平成26年</t>
  </si>
  <si>
    <t>平成25年</t>
  </si>
  <si>
    <t>-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</si>
  <si>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</si>
  <si>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</si>
  <si>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</si>
  <si>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</si>
  <si>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</si>
  <si>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</si>
  <si>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</si>
  <si>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平成17年</t>
  </si>
  <si>
    <t>平成16年</t>
  </si>
  <si>
    <t>平成15年</t>
  </si>
  <si>
    <t>平成14年</t>
  </si>
  <si>
    <t>平成13年</t>
  </si>
  <si>
    <t>平成12年</t>
  </si>
  <si>
    <t>平成11年</t>
  </si>
  <si>
    <t>平成10年</t>
  </si>
  <si>
    <t>畑</t>
  </si>
  <si>
    <t>田</t>
  </si>
  <si>
    <t>件数</t>
  </si>
  <si>
    <t>5条</t>
  </si>
  <si>
    <t>4条</t>
  </si>
  <si>
    <t>農地転用
面積の
合計</t>
  </si>
  <si>
    <t>法第4条・5条以外の転用面積</t>
  </si>
  <si>
    <t>法第4条・5条の届出</t>
  </si>
  <si>
    <t>法第4条・5条の許可</t>
  </si>
  <si>
    <t>年次</t>
  </si>
  <si>
    <t>単位：ha</t>
  </si>
  <si>
    <t>D-9．農地転用実績</t>
  </si>
  <si>
    <t>D-10．農道の状況</t>
  </si>
  <si>
    <t>各年8月1日現在</t>
  </si>
  <si>
    <t>計</t>
  </si>
  <si>
    <t>幅          員</t>
  </si>
  <si>
    <t>ト ン ネ ル 部</t>
  </si>
  <si>
    <t>橋     梁     部</t>
  </si>
  <si>
    <t>年次</t>
  </si>
  <si>
    <t>総延長</t>
  </si>
  <si>
    <t>舗装延長</t>
  </si>
  <si>
    <t>舗装率</t>
  </si>
  <si>
    <t>1.8～4.0m</t>
  </si>
  <si>
    <t>割合</t>
  </si>
  <si>
    <t>4.0ｍ以上</t>
  </si>
  <si>
    <t>総延長</t>
  </si>
  <si>
    <t>箇所数</t>
  </si>
  <si>
    <t>平　均</t>
  </si>
  <si>
    <t>（ｍ）</t>
  </si>
  <si>
    <t>（％）</t>
  </si>
  <si>
    <t>県管理</t>
  </si>
  <si>
    <t>町管理</t>
  </si>
  <si>
    <t>土地改良</t>
  </si>
  <si>
    <t>平成18年</t>
  </si>
  <si>
    <t>市管理</t>
  </si>
  <si>
    <t>平成19年</t>
  </si>
  <si>
    <t>平成20年</t>
  </si>
  <si>
    <t>平成21年</t>
  </si>
  <si>
    <t>平成23年</t>
  </si>
  <si>
    <t>平成24年</t>
  </si>
  <si>
    <t>市管理</t>
  </si>
  <si>
    <t>平成25年</t>
  </si>
  <si>
    <t>平成26年</t>
  </si>
  <si>
    <t>資料：農業振興課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</si>
</sst>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,###,##0;&quot;-&quot;#,###,##0"/>
    <numFmt numFmtId="182" formatCode="#,###,##0;&quot; -&quot;###,##0"/>
    <numFmt numFmtId="183" formatCode="###,###,##0;&quot;-&quot;##,###,##0"/>
    <numFmt numFmtId="184" formatCode="\ ###,###,###,##0;&quot;-&quot;###,###,###,##0"/>
    <numFmt numFmtId="185" formatCode="###,###,###,##0;&quot;-&quot;##,###,###,##0"/>
    <numFmt numFmtId="186" formatCode="0_ "/>
    <numFmt numFmtId="187" formatCode="0_);[Red]\(0\)"/>
    <numFmt numFmtId="188" formatCode="\ ###,##0;&quot;-&quot;###,##0"/>
    <numFmt numFmtId="189" formatCode="#,##0_ "/>
    <numFmt numFmtId="190" formatCode="#,##0;&quot;△ &quot;#,##0"/>
    <numFmt numFmtId="191" formatCode="&quot;(&quot;0.0&quot;)&quot;;&quot;△ &quot;0.0"/>
    <numFmt numFmtId="192" formatCode="&quot;(&quot;0.0&quot;)&quot;;&quot;△ &quot;0.0&quot;)&quot;"/>
    <numFmt numFmtId="193" formatCode="0.0_ "/>
    <numFmt numFmtId="194" formatCode="&quot;(&quot;#,##0.0\);\(\$#,##0\)\&amp;&quot;)&quot;"/>
    <numFmt numFmtId="195" formatCode="#,##0.0;&quot;△ &quot;#,##0.0"/>
    <numFmt numFmtId="196" formatCode="#,##0.00;&quot;△ &quot;#,##0.00"/>
    <numFmt numFmtId="197" formatCode="_ * #,##0.0_ ;_ * \-#,##0.0_ ;_ * &quot;-&quot;?_ ;_ @_ "/>
    <numFmt numFmtId="198" formatCode="0.0;&quot;△ &quot;0.0"/>
    <numFmt numFmtId="199" formatCode="#\ ##0"/>
    <numFmt numFmtId="200" formatCode="#\ ##0;\-#\ ##0;##\-"/>
  </numFmts>
  <fonts count="60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5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0.45"/>
      <color indexed="8"/>
      <name val="ＭＳ Ｐ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5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hair"/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hair"/>
      <top style="thin"/>
      <bottom style="hair"/>
      <diagonal style="thin"/>
    </border>
    <border diagonalDown="1">
      <left style="hair"/>
      <right style="hair"/>
      <top style="thin"/>
      <bottom style="hair"/>
      <diagonal style="thin"/>
    </border>
    <border diagonalDown="1">
      <left style="hair"/>
      <right style="thin"/>
      <top style="thin"/>
      <bottom style="hair"/>
      <diagonal style="thin"/>
    </border>
    <border diagonalDown="1">
      <left style="thin"/>
      <right style="thin"/>
      <top style="thin"/>
      <bottom style="hair"/>
      <diagonal style="thin"/>
    </border>
    <border diagonalDown="1">
      <left style="thin"/>
      <right style="hair"/>
      <top style="hair"/>
      <bottom style="thin"/>
      <diagonal style="thin"/>
    </border>
    <border diagonalDown="1">
      <left style="hair"/>
      <right style="hair"/>
      <top style="hair"/>
      <bottom style="thin"/>
      <diagonal style="thin"/>
    </border>
    <border diagonalDown="1">
      <left style="hair"/>
      <right style="thin"/>
      <top style="hair"/>
      <bottom style="thin"/>
      <diagonal style="thin"/>
    </border>
    <border diagonalDown="1">
      <left style="thin"/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626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/>
      <protection locked="0"/>
    </xf>
    <xf numFmtId="183" fontId="7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/>
    </xf>
    <xf numFmtId="183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189" fontId="11" fillId="0" borderId="0" xfId="0" applyNumberFormat="1" applyFont="1" applyFill="1" applyAlignment="1">
      <alignment/>
    </xf>
    <xf numFmtId="190" fontId="11" fillId="0" borderId="10" xfId="0" applyNumberFormat="1" applyFont="1" applyFill="1" applyBorder="1" applyAlignment="1" quotePrefix="1">
      <alignment vertical="center"/>
    </xf>
    <xf numFmtId="189" fontId="10" fillId="0" borderId="0" xfId="0" applyNumberFormat="1" applyFont="1" applyFill="1" applyAlignment="1">
      <alignment/>
    </xf>
    <xf numFmtId="190" fontId="10" fillId="0" borderId="11" xfId="0" applyNumberFormat="1" applyFont="1" applyFill="1" applyBorder="1" applyAlignment="1" quotePrefix="1">
      <alignment vertical="center"/>
    </xf>
    <xf numFmtId="190" fontId="10" fillId="0" borderId="12" xfId="0" applyNumberFormat="1" applyFont="1" applyFill="1" applyBorder="1" applyAlignment="1" quotePrefix="1">
      <alignment vertical="center"/>
    </xf>
    <xf numFmtId="183" fontId="8" fillId="0" borderId="0" xfId="0" applyNumberFormat="1" applyFont="1" applyFill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quotePrefix="1">
      <alignment horizontal="center" vertical="center"/>
    </xf>
    <xf numFmtId="189" fontId="1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9" fontId="10" fillId="0" borderId="11" xfId="0" applyNumberFormat="1" applyFont="1" applyFill="1" applyBorder="1" applyAlignment="1">
      <alignment horizontal="right" vertical="center"/>
    </xf>
    <xf numFmtId="189" fontId="10" fillId="0" borderId="12" xfId="0" applyNumberFormat="1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10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 quotePrefix="1">
      <alignment horizontal="left" vertical="center"/>
    </xf>
    <xf numFmtId="0" fontId="10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90" fontId="11" fillId="0" borderId="14" xfId="0" applyNumberFormat="1" applyFont="1" applyFill="1" applyBorder="1" applyAlignment="1" quotePrefix="1">
      <alignment vertical="center"/>
    </xf>
    <xf numFmtId="190" fontId="10" fillId="0" borderId="15" xfId="0" applyNumberFormat="1" applyFont="1" applyFill="1" applyBorder="1" applyAlignment="1" quotePrefix="1">
      <alignment vertical="center"/>
    </xf>
    <xf numFmtId="190" fontId="10" fillId="0" borderId="16" xfId="0" applyNumberFormat="1" applyFont="1" applyFill="1" applyBorder="1" applyAlignment="1" quotePrefix="1">
      <alignment vertical="center"/>
    </xf>
    <xf numFmtId="0" fontId="8" fillId="0" borderId="17" xfId="0" applyFont="1" applyFill="1" applyBorder="1" applyAlignment="1">
      <alignment horizontal="distributed" vertical="center"/>
    </xf>
    <xf numFmtId="190" fontId="11" fillId="0" borderId="18" xfId="0" applyNumberFormat="1" applyFont="1" applyFill="1" applyBorder="1" applyAlignment="1" quotePrefix="1">
      <alignment vertical="center"/>
    </xf>
    <xf numFmtId="190" fontId="10" fillId="0" borderId="19" xfId="0" applyNumberFormat="1" applyFont="1" applyFill="1" applyBorder="1" applyAlignment="1" quotePrefix="1">
      <alignment vertical="center"/>
    </xf>
    <xf numFmtId="190" fontId="10" fillId="0" borderId="20" xfId="0" applyNumberFormat="1" applyFont="1" applyFill="1" applyBorder="1" applyAlignment="1" quotePrefix="1">
      <alignment vertical="center"/>
    </xf>
    <xf numFmtId="189" fontId="11" fillId="0" borderId="21" xfId="0" applyNumberFormat="1" applyFont="1" applyFill="1" applyBorder="1" applyAlignment="1">
      <alignment horizontal="center" vertical="center"/>
    </xf>
    <xf numFmtId="190" fontId="11" fillId="0" borderId="21" xfId="0" applyNumberFormat="1" applyFont="1" applyFill="1" applyBorder="1" applyAlignment="1" quotePrefix="1">
      <alignment vertical="center"/>
    </xf>
    <xf numFmtId="190" fontId="11" fillId="0" borderId="13" xfId="0" applyNumberFormat="1" applyFont="1" applyFill="1" applyBorder="1" applyAlignment="1" quotePrefix="1">
      <alignment vertical="center"/>
    </xf>
    <xf numFmtId="190" fontId="11" fillId="0" borderId="17" xfId="0" applyNumberFormat="1" applyFont="1" applyFill="1" applyBorder="1" applyAlignment="1" quotePrefix="1">
      <alignment vertical="center"/>
    </xf>
    <xf numFmtId="0" fontId="6" fillId="0" borderId="0" xfId="63" applyFont="1" applyFill="1" applyAlignment="1" applyProtection="1">
      <alignment vertical="center"/>
      <protection locked="0"/>
    </xf>
    <xf numFmtId="0" fontId="1" fillId="0" borderId="0" xfId="63" applyFont="1" applyFill="1" applyAlignment="1">
      <alignment vertical="center" shrinkToFit="1"/>
      <protection/>
    </xf>
    <xf numFmtId="0" fontId="1" fillId="0" borderId="0" xfId="63" applyFont="1" applyFill="1" applyAlignment="1">
      <alignment horizontal="center" vertical="center" shrinkToFit="1"/>
      <protection/>
    </xf>
    <xf numFmtId="190" fontId="1" fillId="0" borderId="0" xfId="63" applyNumberFormat="1" applyFont="1" applyFill="1" applyAlignment="1">
      <alignment vertical="center" shrinkToFit="1"/>
      <protection/>
    </xf>
    <xf numFmtId="0" fontId="1" fillId="0" borderId="0" xfId="63" applyFont="1" applyFill="1" applyAlignment="1">
      <alignment vertical="center"/>
      <protection/>
    </xf>
    <xf numFmtId="0" fontId="10" fillId="0" borderId="21" xfId="63" applyFont="1" applyFill="1" applyBorder="1" applyAlignment="1">
      <alignment horizontal="distributed" vertical="center" shrinkToFit="1"/>
      <protection/>
    </xf>
    <xf numFmtId="190" fontId="10" fillId="0" borderId="12" xfId="63" applyNumberFormat="1" applyFont="1" applyFill="1" applyBorder="1" applyAlignment="1">
      <alignment horizontal="center" vertical="center" shrinkToFit="1"/>
      <protection/>
    </xf>
    <xf numFmtId="190" fontId="10" fillId="0" borderId="22" xfId="63" applyNumberFormat="1" applyFont="1" applyFill="1" applyBorder="1" applyAlignment="1">
      <alignment horizontal="center" vertical="center" shrinkToFit="1"/>
      <protection/>
    </xf>
    <xf numFmtId="190" fontId="10" fillId="0" borderId="23" xfId="63" applyNumberFormat="1" applyFont="1" applyFill="1" applyBorder="1" applyAlignment="1">
      <alignment horizontal="center" vertical="center" shrinkToFit="1"/>
      <protection/>
    </xf>
    <xf numFmtId="190" fontId="10" fillId="0" borderId="17" xfId="63" applyNumberFormat="1" applyFont="1" applyFill="1" applyBorder="1" applyAlignment="1">
      <alignment horizontal="center" vertical="center" shrinkToFit="1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10" fillId="0" borderId="25" xfId="63" applyFont="1" applyFill="1" applyBorder="1" applyAlignment="1">
      <alignment horizontal="center" vertical="center" shrinkToFit="1"/>
      <protection/>
    </xf>
    <xf numFmtId="190" fontId="10" fillId="0" borderId="25" xfId="63" applyNumberFormat="1" applyFont="1" applyFill="1" applyBorder="1" applyAlignment="1">
      <alignment vertical="center" shrinkToFit="1"/>
      <protection/>
    </xf>
    <xf numFmtId="190" fontId="10" fillId="0" borderId="26" xfId="63" applyNumberFormat="1" applyFont="1" applyFill="1" applyBorder="1" applyAlignment="1">
      <alignment vertical="center" shrinkToFit="1"/>
      <protection/>
    </xf>
    <xf numFmtId="190" fontId="10" fillId="0" borderId="27" xfId="63" applyNumberFormat="1" applyFont="1" applyFill="1" applyBorder="1" applyAlignment="1">
      <alignment vertical="center" shrinkToFit="1"/>
      <protection/>
    </xf>
    <xf numFmtId="190" fontId="10" fillId="0" borderId="28" xfId="63" applyNumberFormat="1" applyFont="1" applyFill="1" applyBorder="1" applyAlignment="1">
      <alignment vertical="center" shrinkToFit="1"/>
      <protection/>
    </xf>
    <xf numFmtId="0" fontId="10" fillId="0" borderId="15" xfId="63" applyFont="1" applyFill="1" applyBorder="1" applyAlignment="1">
      <alignment vertical="center" shrinkToFit="1"/>
      <protection/>
    </xf>
    <xf numFmtId="0" fontId="10" fillId="0" borderId="29" xfId="63" applyFont="1" applyFill="1" applyBorder="1" applyAlignment="1">
      <alignment vertical="center" shrinkToFit="1"/>
      <protection/>
    </xf>
    <xf numFmtId="0" fontId="10" fillId="0" borderId="30" xfId="63" applyFont="1" applyFill="1" applyBorder="1" applyAlignment="1">
      <alignment horizontal="center" vertical="center" shrinkToFit="1"/>
      <protection/>
    </xf>
    <xf numFmtId="191" fontId="15" fillId="0" borderId="30" xfId="63" applyNumberFormat="1" applyFont="1" applyFill="1" applyBorder="1" applyAlignment="1">
      <alignment vertical="center" shrinkToFit="1"/>
      <protection/>
    </xf>
    <xf numFmtId="191" fontId="15" fillId="0" borderId="31" xfId="63" applyNumberFormat="1" applyFont="1" applyFill="1" applyBorder="1" applyAlignment="1">
      <alignment vertical="center" shrinkToFit="1"/>
      <protection/>
    </xf>
    <xf numFmtId="191" fontId="15" fillId="0" borderId="32" xfId="63" applyNumberFormat="1" applyFont="1" applyFill="1" applyBorder="1" applyAlignment="1">
      <alignment vertical="center" shrinkToFit="1"/>
      <protection/>
    </xf>
    <xf numFmtId="191" fontId="15" fillId="0" borderId="33" xfId="63" applyNumberFormat="1" applyFont="1" applyFill="1" applyBorder="1" applyAlignment="1">
      <alignment vertical="center" shrinkToFit="1"/>
      <protection/>
    </xf>
    <xf numFmtId="0" fontId="10" fillId="0" borderId="0" xfId="63" applyFont="1" applyFill="1" applyBorder="1" applyAlignment="1">
      <alignment vertical="center" shrinkToFit="1"/>
      <protection/>
    </xf>
    <xf numFmtId="0" fontId="10" fillId="0" borderId="34" xfId="63" applyFont="1" applyFill="1" applyBorder="1" applyAlignment="1">
      <alignment horizontal="center" vertical="center" shrinkToFit="1"/>
      <protection/>
    </xf>
    <xf numFmtId="190" fontId="10" fillId="0" borderId="34" xfId="63" applyNumberFormat="1" applyFont="1" applyFill="1" applyBorder="1" applyAlignment="1">
      <alignment vertical="center" shrinkToFit="1"/>
      <protection/>
    </xf>
    <xf numFmtId="190" fontId="10" fillId="0" borderId="35" xfId="63" applyNumberFormat="1" applyFont="1" applyFill="1" applyBorder="1" applyAlignment="1">
      <alignment vertical="center" shrinkToFit="1"/>
      <protection/>
    </xf>
    <xf numFmtId="190" fontId="10" fillId="0" borderId="36" xfId="63" applyNumberFormat="1" applyFont="1" applyFill="1" applyBorder="1" applyAlignment="1">
      <alignment vertical="center" shrinkToFit="1"/>
      <protection/>
    </xf>
    <xf numFmtId="190" fontId="10" fillId="0" borderId="37" xfId="63" applyNumberFormat="1" applyFont="1" applyFill="1" applyBorder="1" applyAlignment="1">
      <alignment vertical="center" shrinkToFit="1"/>
      <protection/>
    </xf>
    <xf numFmtId="0" fontId="10" fillId="0" borderId="14" xfId="63" applyFont="1" applyFill="1" applyBorder="1" applyAlignment="1">
      <alignment vertical="center" shrinkToFit="1"/>
      <protection/>
    </xf>
    <xf numFmtId="190" fontId="15" fillId="0" borderId="25" xfId="63" applyNumberFormat="1" applyFont="1" applyFill="1" applyBorder="1" applyAlignment="1">
      <alignment vertical="center" shrinkToFit="1"/>
      <protection/>
    </xf>
    <xf numFmtId="190" fontId="15" fillId="0" borderId="26" xfId="63" applyNumberFormat="1" applyFont="1" applyFill="1" applyBorder="1" applyAlignment="1">
      <alignment vertical="center" shrinkToFit="1"/>
      <protection/>
    </xf>
    <xf numFmtId="190" fontId="15" fillId="0" borderId="27" xfId="63" applyNumberFormat="1" applyFont="1" applyFill="1" applyBorder="1" applyAlignment="1">
      <alignment vertical="center" shrinkToFit="1"/>
      <protection/>
    </xf>
    <xf numFmtId="190" fontId="15" fillId="0" borderId="28" xfId="63" applyNumberFormat="1" applyFont="1" applyFill="1" applyBorder="1" applyAlignment="1">
      <alignment vertical="center" shrinkToFit="1"/>
      <protection/>
    </xf>
    <xf numFmtId="190" fontId="15" fillId="0" borderId="34" xfId="63" applyNumberFormat="1" applyFont="1" applyFill="1" applyBorder="1" applyAlignment="1">
      <alignment vertical="center" shrinkToFit="1"/>
      <protection/>
    </xf>
    <xf numFmtId="190" fontId="15" fillId="0" borderId="35" xfId="63" applyNumberFormat="1" applyFont="1" applyFill="1" applyBorder="1" applyAlignment="1">
      <alignment vertical="center" shrinkToFit="1"/>
      <protection/>
    </xf>
    <xf numFmtId="190" fontId="15" fillId="0" borderId="36" xfId="63" applyNumberFormat="1" applyFont="1" applyFill="1" applyBorder="1" applyAlignment="1">
      <alignment vertical="center" shrinkToFit="1"/>
      <protection/>
    </xf>
    <xf numFmtId="190" fontId="15" fillId="0" borderId="37" xfId="63" applyNumberFormat="1" applyFont="1" applyFill="1" applyBorder="1" applyAlignment="1">
      <alignment vertical="center" shrinkToFit="1"/>
      <protection/>
    </xf>
    <xf numFmtId="0" fontId="10" fillId="0" borderId="16" xfId="63" applyFont="1" applyFill="1" applyBorder="1" applyAlignment="1">
      <alignment vertical="center" shrinkToFit="1"/>
      <protection/>
    </xf>
    <xf numFmtId="190" fontId="15" fillId="0" borderId="30" xfId="63" applyNumberFormat="1" applyFont="1" applyFill="1" applyBorder="1" applyAlignment="1">
      <alignment vertical="center" shrinkToFit="1"/>
      <protection/>
    </xf>
    <xf numFmtId="190" fontId="15" fillId="0" borderId="31" xfId="63" applyNumberFormat="1" applyFont="1" applyFill="1" applyBorder="1" applyAlignment="1">
      <alignment vertical="center" shrinkToFit="1"/>
      <protection/>
    </xf>
    <xf numFmtId="190" fontId="15" fillId="0" borderId="32" xfId="63" applyNumberFormat="1" applyFont="1" applyFill="1" applyBorder="1" applyAlignment="1">
      <alignment vertical="center" shrinkToFit="1"/>
      <protection/>
    </xf>
    <xf numFmtId="190" fontId="15" fillId="0" borderId="33" xfId="63" applyNumberFormat="1" applyFont="1" applyFill="1" applyBorder="1" applyAlignment="1">
      <alignment vertical="center" shrinkToFit="1"/>
      <protection/>
    </xf>
    <xf numFmtId="0" fontId="10" fillId="0" borderId="38" xfId="63" applyFont="1" applyFill="1" applyBorder="1" applyAlignment="1">
      <alignment vertical="center" shrinkToFit="1"/>
      <protection/>
    </xf>
    <xf numFmtId="190" fontId="10" fillId="0" borderId="30" xfId="63" applyNumberFormat="1" applyFont="1" applyFill="1" applyBorder="1" applyAlignment="1">
      <alignment vertical="center" shrinkToFit="1"/>
      <protection/>
    </xf>
    <xf numFmtId="190" fontId="10" fillId="0" borderId="31" xfId="63" applyNumberFormat="1" applyFont="1" applyFill="1" applyBorder="1" applyAlignment="1">
      <alignment vertical="center" shrinkToFit="1"/>
      <protection/>
    </xf>
    <xf numFmtId="190" fontId="10" fillId="0" borderId="32" xfId="63" applyNumberFormat="1" applyFont="1" applyFill="1" applyBorder="1" applyAlignment="1">
      <alignment vertical="center" shrinkToFit="1"/>
      <protection/>
    </xf>
    <xf numFmtId="190" fontId="10" fillId="0" borderId="33" xfId="63" applyNumberFormat="1" applyFont="1" applyFill="1" applyBorder="1" applyAlignment="1">
      <alignment vertical="center" shrinkToFit="1"/>
      <protection/>
    </xf>
    <xf numFmtId="190" fontId="10" fillId="0" borderId="0" xfId="63" applyNumberFormat="1" applyFont="1" applyFill="1" applyAlignment="1">
      <alignment horizontal="right" vertical="center"/>
      <protection/>
    </xf>
    <xf numFmtId="0" fontId="10" fillId="0" borderId="0" xfId="63" applyFont="1" applyFill="1" applyAlignment="1">
      <alignment vertical="center" shrinkToFit="1"/>
      <protection/>
    </xf>
    <xf numFmtId="190" fontId="11" fillId="0" borderId="25" xfId="63" applyNumberFormat="1" applyFont="1" applyFill="1" applyBorder="1" applyAlignment="1">
      <alignment vertical="center" shrinkToFit="1"/>
      <protection/>
    </xf>
    <xf numFmtId="190" fontId="11" fillId="0" borderId="27" xfId="63" applyNumberFormat="1" applyFont="1" applyFill="1" applyBorder="1" applyAlignment="1">
      <alignment vertical="center" shrinkToFit="1"/>
      <protection/>
    </xf>
    <xf numFmtId="190" fontId="11" fillId="0" borderId="28" xfId="63" applyNumberFormat="1" applyFont="1" applyFill="1" applyBorder="1" applyAlignment="1">
      <alignment vertical="center" shrinkToFit="1"/>
      <protection/>
    </xf>
    <xf numFmtId="190" fontId="11" fillId="0" borderId="34" xfId="63" applyNumberFormat="1" applyFont="1" applyFill="1" applyBorder="1" applyAlignment="1">
      <alignment vertical="center" shrinkToFit="1"/>
      <protection/>
    </xf>
    <xf numFmtId="190" fontId="11" fillId="0" borderId="36" xfId="63" applyNumberFormat="1" applyFont="1" applyFill="1" applyBorder="1" applyAlignment="1">
      <alignment vertical="center" shrinkToFit="1"/>
      <protection/>
    </xf>
    <xf numFmtId="190" fontId="11" fillId="0" borderId="37" xfId="63" applyNumberFormat="1" applyFont="1" applyFill="1" applyBorder="1" applyAlignment="1">
      <alignment vertical="center" shrinkToFit="1"/>
      <protection/>
    </xf>
    <xf numFmtId="192" fontId="15" fillId="0" borderId="30" xfId="63" applyNumberFormat="1" applyFont="1" applyFill="1" applyBorder="1" applyAlignment="1">
      <alignment vertical="center" shrinkToFit="1"/>
      <protection/>
    </xf>
    <xf numFmtId="192" fontId="15" fillId="0" borderId="32" xfId="63" applyNumberFormat="1" applyFont="1" applyFill="1" applyBorder="1" applyAlignment="1">
      <alignment vertical="center" shrinkToFit="1"/>
      <protection/>
    </xf>
    <xf numFmtId="192" fontId="15" fillId="0" borderId="33" xfId="63" applyNumberFormat="1" applyFont="1" applyFill="1" applyBorder="1" applyAlignment="1">
      <alignment vertical="center" shrinkToFit="1"/>
      <protection/>
    </xf>
    <xf numFmtId="0" fontId="10" fillId="0" borderId="0" xfId="63" applyFont="1" applyFill="1" applyAlignment="1">
      <alignment horizontal="right" vertical="center"/>
      <protection/>
    </xf>
    <xf numFmtId="0" fontId="10" fillId="0" borderId="0" xfId="63" applyFont="1">
      <alignment vertical="center"/>
      <protection/>
    </xf>
    <xf numFmtId="0" fontId="1" fillId="0" borderId="0" xfId="63" applyFont="1">
      <alignment vertical="center"/>
      <protection/>
    </xf>
    <xf numFmtId="0" fontId="10" fillId="0" borderId="0" xfId="63" applyFont="1" applyAlignment="1">
      <alignment horizontal="right"/>
      <protection/>
    </xf>
    <xf numFmtId="0" fontId="11" fillId="0" borderId="12" xfId="63" applyFont="1" applyFill="1" applyBorder="1" applyAlignment="1">
      <alignment horizontal="center" vertical="center" shrinkToFit="1"/>
      <protection/>
    </xf>
    <xf numFmtId="0" fontId="10" fillId="0" borderId="22" xfId="63" applyFont="1" applyFill="1" applyBorder="1" applyAlignment="1">
      <alignment horizontal="center" vertical="center" shrinkToFit="1"/>
      <protection/>
    </xf>
    <xf numFmtId="0" fontId="10" fillId="0" borderId="23" xfId="63" applyFont="1" applyFill="1" applyBorder="1" applyAlignment="1">
      <alignment horizontal="center" vertical="center" shrinkToFit="1"/>
      <protection/>
    </xf>
    <xf numFmtId="0" fontId="10" fillId="0" borderId="17" xfId="63" applyFont="1" applyFill="1" applyBorder="1" applyAlignment="1">
      <alignment horizontal="center" vertical="center" shrinkToFit="1"/>
      <protection/>
    </xf>
    <xf numFmtId="38" fontId="11" fillId="0" borderId="10" xfId="51" applyFont="1" applyFill="1" applyBorder="1" applyAlignment="1">
      <alignment vertical="center" shrinkToFit="1"/>
    </xf>
    <xf numFmtId="38" fontId="11" fillId="0" borderId="39" xfId="51" applyFont="1" applyFill="1" applyBorder="1" applyAlignment="1">
      <alignment vertical="center" shrinkToFit="1"/>
    </xf>
    <xf numFmtId="38" fontId="11" fillId="0" borderId="40" xfId="51" applyFont="1" applyFill="1" applyBorder="1" applyAlignment="1">
      <alignment vertical="center" shrinkToFit="1"/>
    </xf>
    <xf numFmtId="38" fontId="11" fillId="0" borderId="18" xfId="51" applyFont="1" applyFill="1" applyBorder="1" applyAlignment="1">
      <alignment vertical="center" shrinkToFit="1"/>
    </xf>
    <xf numFmtId="0" fontId="11" fillId="0" borderId="15" xfId="63" applyFont="1" applyFill="1" applyBorder="1" applyAlignment="1">
      <alignment vertical="center" shrinkToFit="1"/>
      <protection/>
    </xf>
    <xf numFmtId="193" fontId="15" fillId="0" borderId="41" xfId="63" applyNumberFormat="1" applyFont="1" applyFill="1" applyBorder="1" applyAlignment="1">
      <alignment horizontal="distributed" vertical="center" shrinkToFit="1"/>
      <protection/>
    </xf>
    <xf numFmtId="194" fontId="15" fillId="0" borderId="42" xfId="51" applyNumberFormat="1" applyFont="1" applyFill="1" applyBorder="1" applyAlignment="1">
      <alignment horizontal="right" vertical="center" shrinkToFit="1"/>
    </xf>
    <xf numFmtId="194" fontId="15" fillId="0" borderId="43" xfId="63" applyNumberFormat="1" applyFont="1" applyFill="1" applyBorder="1" applyAlignment="1">
      <alignment vertical="center" shrinkToFit="1"/>
      <protection/>
    </xf>
    <xf numFmtId="194" fontId="15" fillId="0" borderId="44" xfId="63" applyNumberFormat="1" applyFont="1" applyFill="1" applyBorder="1" applyAlignment="1">
      <alignment vertical="center" shrinkToFit="1"/>
      <protection/>
    </xf>
    <xf numFmtId="194" fontId="15" fillId="0" borderId="45" xfId="63" applyNumberFormat="1" applyFont="1" applyFill="1" applyBorder="1" applyAlignment="1">
      <alignment vertical="center" shrinkToFit="1"/>
      <protection/>
    </xf>
    <xf numFmtId="0" fontId="10" fillId="0" borderId="15" xfId="63" applyFont="1" applyBorder="1">
      <alignment vertical="center"/>
      <protection/>
    </xf>
    <xf numFmtId="0" fontId="10" fillId="0" borderId="45" xfId="63" applyFont="1" applyFill="1" applyBorder="1" applyAlignment="1">
      <alignment horizontal="right" vertical="center" shrinkToFit="1"/>
      <protection/>
    </xf>
    <xf numFmtId="38" fontId="10" fillId="0" borderId="42" xfId="51" applyFont="1" applyFill="1" applyBorder="1" applyAlignment="1">
      <alignment vertical="center" shrinkToFit="1"/>
    </xf>
    <xf numFmtId="38" fontId="10" fillId="0" borderId="43" xfId="51" applyFont="1" applyFill="1" applyBorder="1" applyAlignment="1">
      <alignment vertical="center" shrinkToFit="1"/>
    </xf>
    <xf numFmtId="38" fontId="10" fillId="0" borderId="44" xfId="51" applyFont="1" applyFill="1" applyBorder="1" applyAlignment="1">
      <alignment vertical="center" shrinkToFit="1"/>
    </xf>
    <xf numFmtId="38" fontId="10" fillId="0" borderId="45" xfId="51" applyFont="1" applyFill="1" applyBorder="1" applyAlignment="1">
      <alignment vertical="center" shrinkToFit="1"/>
    </xf>
    <xf numFmtId="0" fontId="10" fillId="0" borderId="37" xfId="63" applyFont="1" applyFill="1" applyBorder="1" applyAlignment="1">
      <alignment horizontal="right" vertical="center" shrinkToFit="1"/>
      <protection/>
    </xf>
    <xf numFmtId="38" fontId="10" fillId="0" borderId="35" xfId="51" applyFont="1" applyFill="1" applyBorder="1" applyAlignment="1">
      <alignment vertical="center" shrinkToFit="1"/>
    </xf>
    <xf numFmtId="38" fontId="10" fillId="0" borderId="36" xfId="51" applyFont="1" applyFill="1" applyBorder="1" applyAlignment="1">
      <alignment vertical="center" shrinkToFit="1"/>
    </xf>
    <xf numFmtId="38" fontId="10" fillId="0" borderId="37" xfId="51" applyFont="1" applyFill="1" applyBorder="1" applyAlignment="1">
      <alignment vertical="center" shrinkToFit="1"/>
    </xf>
    <xf numFmtId="0" fontId="10" fillId="0" borderId="16" xfId="63" applyFont="1" applyBorder="1">
      <alignment vertical="center"/>
      <protection/>
    </xf>
    <xf numFmtId="0" fontId="10" fillId="0" borderId="33" xfId="63" applyFont="1" applyFill="1" applyBorder="1" applyAlignment="1">
      <alignment horizontal="right" vertical="center" shrinkToFit="1"/>
      <protection/>
    </xf>
    <xf numFmtId="38" fontId="10" fillId="0" borderId="31" xfId="51" applyFont="1" applyFill="1" applyBorder="1" applyAlignment="1">
      <alignment vertical="center" shrinkToFit="1"/>
    </xf>
    <xf numFmtId="38" fontId="10" fillId="0" borderId="32" xfId="51" applyFont="1" applyFill="1" applyBorder="1" applyAlignment="1">
      <alignment vertical="center" shrinkToFit="1"/>
    </xf>
    <xf numFmtId="38" fontId="10" fillId="0" borderId="33" xfId="51" applyFont="1" applyFill="1" applyBorder="1" applyAlignment="1">
      <alignment vertical="center" shrinkToFit="1"/>
    </xf>
    <xf numFmtId="38" fontId="10" fillId="0" borderId="34" xfId="51" applyFont="1" applyFill="1" applyBorder="1" applyAlignment="1">
      <alignment vertical="center" shrinkToFit="1"/>
    </xf>
    <xf numFmtId="38" fontId="10" fillId="0" borderId="30" xfId="51" applyFont="1" applyFill="1" applyBorder="1" applyAlignment="1">
      <alignment vertical="center" shrinkToFit="1"/>
    </xf>
    <xf numFmtId="0" fontId="11" fillId="0" borderId="14" xfId="63" applyFont="1" applyFill="1" applyBorder="1" applyAlignment="1">
      <alignment horizontal="left" vertical="center"/>
      <protection/>
    </xf>
    <xf numFmtId="0" fontId="11" fillId="0" borderId="16" xfId="63" applyFont="1" applyFill="1" applyBorder="1" applyAlignment="1">
      <alignment vertical="center" shrinkToFit="1"/>
      <protection/>
    </xf>
    <xf numFmtId="193" fontId="15" fillId="0" borderId="46" xfId="63" applyNumberFormat="1" applyFont="1" applyFill="1" applyBorder="1" applyAlignment="1">
      <alignment horizontal="distributed" vertical="center" shrinkToFit="1"/>
      <protection/>
    </xf>
    <xf numFmtId="194" fontId="15" fillId="0" borderId="12" xfId="51" applyNumberFormat="1" applyFont="1" applyFill="1" applyBorder="1" applyAlignment="1">
      <alignment horizontal="right" vertical="center" shrinkToFit="1"/>
    </xf>
    <xf numFmtId="194" fontId="15" fillId="0" borderId="47" xfId="63" applyNumberFormat="1" applyFont="1" applyFill="1" applyBorder="1" applyAlignment="1">
      <alignment vertical="center" shrinkToFit="1"/>
      <protection/>
    </xf>
    <xf numFmtId="194" fontId="15" fillId="0" borderId="48" xfId="63" applyNumberFormat="1" applyFont="1" applyFill="1" applyBorder="1" applyAlignment="1">
      <alignment vertical="center" shrinkToFit="1"/>
      <protection/>
    </xf>
    <xf numFmtId="194" fontId="15" fillId="0" borderId="20" xfId="63" applyNumberFormat="1" applyFont="1" applyFill="1" applyBorder="1" applyAlignment="1">
      <alignment vertical="center" shrinkToFit="1"/>
      <protection/>
    </xf>
    <xf numFmtId="0" fontId="10" fillId="0" borderId="0" xfId="63" applyFont="1" applyFill="1" applyBorder="1" applyAlignment="1">
      <alignment vertical="center"/>
      <protection/>
    </xf>
    <xf numFmtId="0" fontId="1" fillId="0" borderId="0" xfId="63">
      <alignment vertical="center"/>
      <protection/>
    </xf>
    <xf numFmtId="193" fontId="10" fillId="0" borderId="0" xfId="63" applyNumberFormat="1" applyFont="1" applyFill="1" applyAlignment="1">
      <alignment vertical="center" shrinkToFit="1"/>
      <protection/>
    </xf>
    <xf numFmtId="0" fontId="1" fillId="0" borderId="0" xfId="63" applyFont="1" applyFill="1" applyAlignment="1" quotePrefix="1">
      <alignment vertical="center"/>
      <protection/>
    </xf>
    <xf numFmtId="0" fontId="11" fillId="0" borderId="22" xfId="63" applyFont="1" applyFill="1" applyBorder="1" applyAlignment="1">
      <alignment horizontal="distributed" vertical="center" shrinkToFit="1"/>
      <protection/>
    </xf>
    <xf numFmtId="193" fontId="10" fillId="0" borderId="49" xfId="63" applyNumberFormat="1" applyFont="1" applyFill="1" applyBorder="1" applyAlignment="1">
      <alignment horizontal="distributed" vertical="center" shrinkToFit="1"/>
      <protection/>
    </xf>
    <xf numFmtId="0" fontId="10" fillId="0" borderId="39" xfId="63" applyFont="1" applyFill="1" applyBorder="1" applyAlignment="1">
      <alignment horizontal="center" vertical="center" shrinkToFit="1"/>
      <protection/>
    </xf>
    <xf numFmtId="0" fontId="10" fillId="0" borderId="40" xfId="63" applyFont="1" applyFill="1" applyBorder="1" applyAlignment="1">
      <alignment horizontal="center" vertical="center" shrinkToFit="1"/>
      <protection/>
    </xf>
    <xf numFmtId="0" fontId="10" fillId="0" borderId="18" xfId="63" applyFont="1" applyFill="1" applyBorder="1" applyAlignment="1">
      <alignment horizontal="center" vertical="center" shrinkToFit="1"/>
      <protection/>
    </xf>
    <xf numFmtId="193" fontId="10" fillId="0" borderId="17" xfId="63" applyNumberFormat="1" applyFont="1" applyFill="1" applyBorder="1" applyAlignment="1">
      <alignment horizontal="distributed" vertical="center" shrinkToFit="1"/>
      <protection/>
    </xf>
    <xf numFmtId="38" fontId="11" fillId="0" borderId="22" xfId="51" applyFont="1" applyFill="1" applyBorder="1" applyAlignment="1">
      <alignment vertical="center" shrinkToFit="1"/>
    </xf>
    <xf numFmtId="191" fontId="10" fillId="0" borderId="49" xfId="51" applyNumberFormat="1" applyFont="1" applyFill="1" applyBorder="1" applyAlignment="1">
      <alignment vertical="center" shrinkToFit="1"/>
    </xf>
    <xf numFmtId="38" fontId="10" fillId="0" borderId="22" xfId="51" applyFont="1" applyFill="1" applyBorder="1" applyAlignment="1">
      <alignment vertical="center" shrinkToFit="1"/>
    </xf>
    <xf numFmtId="38" fontId="10" fillId="0" borderId="23" xfId="51" applyFont="1" applyFill="1" applyBorder="1" applyAlignment="1">
      <alignment vertical="center" shrinkToFit="1"/>
    </xf>
    <xf numFmtId="38" fontId="10" fillId="0" borderId="17" xfId="51" applyFont="1" applyFill="1" applyBorder="1" applyAlignment="1">
      <alignment vertical="center" shrinkToFit="1"/>
    </xf>
    <xf numFmtId="191" fontId="10" fillId="0" borderId="17" xfId="51" applyNumberFormat="1" applyFont="1" applyFill="1" applyBorder="1" applyAlignment="1">
      <alignment vertical="center" shrinkToFit="1"/>
    </xf>
    <xf numFmtId="38" fontId="11" fillId="0" borderId="43" xfId="51" applyFont="1" applyFill="1" applyBorder="1" applyAlignment="1">
      <alignment vertical="center" shrinkToFit="1"/>
    </xf>
    <xf numFmtId="191" fontId="10" fillId="0" borderId="50" xfId="63" applyNumberFormat="1" applyFont="1" applyFill="1" applyBorder="1" applyAlignment="1">
      <alignment vertical="center" shrinkToFit="1"/>
      <protection/>
    </xf>
    <xf numFmtId="190" fontId="10" fillId="0" borderId="26" xfId="68" applyNumberFormat="1" applyFont="1" applyBorder="1" applyAlignment="1">
      <alignment horizontal="right" vertical="center" shrinkToFit="1"/>
      <protection/>
    </xf>
    <xf numFmtId="190" fontId="10" fillId="0" borderId="27" xfId="68" applyNumberFormat="1" applyFont="1" applyBorder="1" applyAlignment="1">
      <alignment horizontal="right" vertical="center" shrinkToFit="1"/>
      <protection/>
    </xf>
    <xf numFmtId="190" fontId="10" fillId="0" borderId="28" xfId="68" applyNumberFormat="1" applyFont="1" applyBorder="1" applyAlignment="1">
      <alignment horizontal="right" vertical="center" shrinkToFit="1"/>
      <protection/>
    </xf>
    <xf numFmtId="191" fontId="10" fillId="0" borderId="45" xfId="63" applyNumberFormat="1" applyFont="1" applyFill="1" applyBorder="1" applyAlignment="1">
      <alignment vertical="center" shrinkToFit="1"/>
      <protection/>
    </xf>
    <xf numFmtId="0" fontId="10" fillId="0" borderId="42" xfId="63" applyFont="1" applyFill="1" applyBorder="1" applyAlignment="1">
      <alignment horizontal="center" vertical="center" shrinkToFit="1"/>
      <protection/>
    </xf>
    <xf numFmtId="190" fontId="10" fillId="0" borderId="35" xfId="68" applyNumberFormat="1" applyFont="1" applyBorder="1" applyAlignment="1">
      <alignment horizontal="right" vertical="center" shrinkToFit="1"/>
      <protection/>
    </xf>
    <xf numFmtId="190" fontId="10" fillId="0" borderId="36" xfId="68" applyNumberFormat="1" applyFont="1" applyBorder="1" applyAlignment="1">
      <alignment horizontal="right" vertical="center" shrinkToFit="1"/>
      <protection/>
    </xf>
    <xf numFmtId="190" fontId="10" fillId="0" borderId="37" xfId="68" applyNumberFormat="1" applyFont="1" applyBorder="1" applyAlignment="1">
      <alignment horizontal="right" vertical="center" shrinkToFit="1"/>
      <protection/>
    </xf>
    <xf numFmtId="191" fontId="10" fillId="0" borderId="51" xfId="63" applyNumberFormat="1" applyFont="1" applyFill="1" applyBorder="1" applyAlignment="1">
      <alignment vertical="center" shrinkToFit="1"/>
      <protection/>
    </xf>
    <xf numFmtId="191" fontId="10" fillId="0" borderId="37" xfId="63" applyNumberFormat="1" applyFont="1" applyFill="1" applyBorder="1" applyAlignment="1">
      <alignment vertical="center" shrinkToFit="1"/>
      <protection/>
    </xf>
    <xf numFmtId="190" fontId="10" fillId="0" borderId="36" xfId="68" applyNumberFormat="1" applyFont="1" applyBorder="1" applyAlignment="1">
      <alignment horizontal="right" vertical="center"/>
      <protection/>
    </xf>
    <xf numFmtId="190" fontId="10" fillId="0" borderId="37" xfId="68" applyNumberFormat="1" applyFont="1" applyBorder="1" applyAlignment="1">
      <alignment horizontal="right" vertical="center"/>
      <protection/>
    </xf>
    <xf numFmtId="190" fontId="10" fillId="0" borderId="35" xfId="68" applyNumberFormat="1" applyFont="1" applyBorder="1" applyAlignment="1">
      <alignment horizontal="right" vertical="center"/>
      <protection/>
    </xf>
    <xf numFmtId="38" fontId="11" fillId="0" borderId="31" xfId="51" applyFont="1" applyFill="1" applyBorder="1" applyAlignment="1">
      <alignment vertical="center" shrinkToFit="1"/>
    </xf>
    <xf numFmtId="191" fontId="10" fillId="0" borderId="33" xfId="63" applyNumberFormat="1" applyFont="1" applyFill="1" applyBorder="1" applyAlignment="1">
      <alignment vertical="center" shrinkToFit="1"/>
      <protection/>
    </xf>
    <xf numFmtId="190" fontId="10" fillId="0" borderId="31" xfId="68" applyNumberFormat="1" applyFont="1" applyBorder="1" applyAlignment="1">
      <alignment horizontal="right" vertical="center"/>
      <protection/>
    </xf>
    <xf numFmtId="190" fontId="10" fillId="0" borderId="32" xfId="68" applyNumberFormat="1" applyFont="1" applyBorder="1" applyAlignment="1">
      <alignment horizontal="right" vertical="center"/>
      <protection/>
    </xf>
    <xf numFmtId="190" fontId="10" fillId="0" borderId="33" xfId="68" applyNumberFormat="1" applyFont="1" applyBorder="1" applyAlignment="1">
      <alignment horizontal="right" vertical="center"/>
      <protection/>
    </xf>
    <xf numFmtId="0" fontId="1" fillId="0" borderId="0" xfId="63" applyFont="1" applyFill="1" applyBorder="1" applyAlignment="1">
      <alignment vertical="center"/>
      <protection/>
    </xf>
    <xf numFmtId="0" fontId="10" fillId="0" borderId="0" xfId="63" applyFont="1" applyFill="1" applyAlignment="1">
      <alignment horizontal="right"/>
      <protection/>
    </xf>
    <xf numFmtId="0" fontId="10" fillId="0" borderId="12" xfId="63" applyNumberFormat="1" applyFont="1" applyFill="1" applyBorder="1" applyAlignment="1">
      <alignment horizontal="center" vertical="center"/>
      <protection/>
    </xf>
    <xf numFmtId="0" fontId="10" fillId="0" borderId="22" xfId="63" applyNumberFormat="1" applyFont="1" applyFill="1" applyBorder="1" applyAlignment="1">
      <alignment horizontal="center" vertical="center" shrinkToFit="1"/>
      <protection/>
    </xf>
    <xf numFmtId="0" fontId="10" fillId="0" borderId="23" xfId="63" applyNumberFormat="1" applyFont="1" applyFill="1" applyBorder="1" applyAlignment="1">
      <alignment horizontal="center" vertical="center" shrinkToFit="1"/>
      <protection/>
    </xf>
    <xf numFmtId="0" fontId="10" fillId="0" borderId="17" xfId="63" applyNumberFormat="1" applyFont="1" applyFill="1" applyBorder="1" applyAlignment="1">
      <alignment horizontal="center" vertical="center" shrinkToFit="1"/>
      <protection/>
    </xf>
    <xf numFmtId="0" fontId="10" fillId="0" borderId="25" xfId="63" applyNumberFormat="1" applyFont="1" applyFill="1" applyBorder="1" applyAlignment="1">
      <alignment horizontal="center" vertical="center" shrinkToFit="1"/>
      <protection/>
    </xf>
    <xf numFmtId="190" fontId="11" fillId="0" borderId="52" xfId="63" applyNumberFormat="1" applyFont="1" applyFill="1" applyBorder="1" applyAlignment="1">
      <alignment vertical="center"/>
      <protection/>
    </xf>
    <xf numFmtId="190" fontId="11" fillId="0" borderId="26" xfId="66" applyNumberFormat="1" applyFont="1" applyFill="1" applyBorder="1" applyAlignment="1">
      <alignment vertical="center"/>
      <protection/>
    </xf>
    <xf numFmtId="190" fontId="11" fillId="0" borderId="27" xfId="66" applyNumberFormat="1" applyFont="1" applyFill="1" applyBorder="1" applyAlignment="1">
      <alignment vertical="center"/>
      <protection/>
    </xf>
    <xf numFmtId="190" fontId="11" fillId="0" borderId="28" xfId="66" applyNumberFormat="1" applyFont="1" applyFill="1" applyBorder="1" applyAlignment="1">
      <alignment vertical="center"/>
      <protection/>
    </xf>
    <xf numFmtId="190" fontId="11" fillId="0" borderId="25" xfId="66" applyNumberFormat="1" applyFont="1" applyFill="1" applyBorder="1" applyAlignment="1">
      <alignment vertical="center"/>
      <protection/>
    </xf>
    <xf numFmtId="0" fontId="10" fillId="0" borderId="29" xfId="63" applyFont="1" applyBorder="1" applyAlignment="1">
      <alignment horizontal="center" vertical="center"/>
      <protection/>
    </xf>
    <xf numFmtId="0" fontId="10" fillId="0" borderId="30" xfId="63" applyNumberFormat="1" applyFont="1" applyFill="1" applyBorder="1" applyAlignment="1">
      <alignment horizontal="center" vertical="center" shrinkToFit="1"/>
      <protection/>
    </xf>
    <xf numFmtId="190" fontId="11" fillId="0" borderId="53" xfId="63" applyNumberFormat="1" applyFont="1" applyFill="1" applyBorder="1" applyAlignment="1">
      <alignment vertical="center"/>
      <protection/>
    </xf>
    <xf numFmtId="190" fontId="11" fillId="0" borderId="31" xfId="66" applyNumberFormat="1" applyFont="1" applyFill="1" applyBorder="1" applyAlignment="1">
      <alignment vertical="center"/>
      <protection/>
    </xf>
    <xf numFmtId="190" fontId="11" fillId="0" borderId="32" xfId="66" applyNumberFormat="1" applyFont="1" applyFill="1" applyBorder="1" applyAlignment="1">
      <alignment vertical="center"/>
      <protection/>
    </xf>
    <xf numFmtId="190" fontId="11" fillId="0" borderId="33" xfId="66" applyNumberFormat="1" applyFont="1" applyFill="1" applyBorder="1" applyAlignment="1">
      <alignment vertical="center"/>
      <protection/>
    </xf>
    <xf numFmtId="190" fontId="11" fillId="0" borderId="30" xfId="66" applyNumberFormat="1" applyFont="1" applyFill="1" applyBorder="1" applyAlignment="1">
      <alignment vertical="center"/>
      <protection/>
    </xf>
    <xf numFmtId="49" fontId="10" fillId="0" borderId="10" xfId="65" applyNumberFormat="1" applyFont="1" applyBorder="1" applyAlignment="1">
      <alignment horizontal="center" vertical="center" shrinkToFit="1"/>
      <protection/>
    </xf>
    <xf numFmtId="190" fontId="10" fillId="0" borderId="52" xfId="63" applyNumberFormat="1" applyFont="1" applyFill="1" applyBorder="1" applyAlignment="1">
      <alignment vertical="center"/>
      <protection/>
    </xf>
    <xf numFmtId="190" fontId="10" fillId="0" borderId="26" xfId="66" applyNumberFormat="1" applyFont="1" applyFill="1" applyBorder="1" applyAlignment="1">
      <alignment vertical="center"/>
      <protection/>
    </xf>
    <xf numFmtId="190" fontId="10" fillId="0" borderId="27" xfId="66" applyNumberFormat="1" applyFont="1" applyFill="1" applyBorder="1" applyAlignment="1">
      <alignment vertical="center"/>
      <protection/>
    </xf>
    <xf numFmtId="190" fontId="10" fillId="0" borderId="28" xfId="66" applyNumberFormat="1" applyFont="1" applyFill="1" applyBorder="1" applyAlignment="1">
      <alignment vertical="center"/>
      <protection/>
    </xf>
    <xf numFmtId="190" fontId="10" fillId="0" borderId="25" xfId="66" applyNumberFormat="1" applyFont="1" applyFill="1" applyBorder="1" applyAlignment="1">
      <alignment vertical="center"/>
      <protection/>
    </xf>
    <xf numFmtId="49" fontId="10" fillId="0" borderId="12" xfId="65" applyNumberFormat="1" applyFont="1" applyBorder="1" applyAlignment="1">
      <alignment horizontal="center" vertical="center" shrinkToFit="1"/>
      <protection/>
    </xf>
    <xf numFmtId="190" fontId="10" fillId="0" borderId="53" xfId="63" applyNumberFormat="1" applyFont="1" applyFill="1" applyBorder="1" applyAlignment="1">
      <alignment vertical="center"/>
      <protection/>
    </xf>
    <xf numFmtId="190" fontId="10" fillId="0" borderId="31" xfId="66" applyNumberFormat="1" applyFont="1" applyFill="1" applyBorder="1" applyAlignment="1">
      <alignment vertical="center"/>
      <protection/>
    </xf>
    <xf numFmtId="190" fontId="10" fillId="0" borderId="32" xfId="66" applyNumberFormat="1" applyFont="1" applyFill="1" applyBorder="1" applyAlignment="1">
      <alignment vertical="center"/>
      <protection/>
    </xf>
    <xf numFmtId="190" fontId="10" fillId="0" borderId="33" xfId="66" applyNumberFormat="1" applyFont="1" applyFill="1" applyBorder="1" applyAlignment="1">
      <alignment vertical="center"/>
      <protection/>
    </xf>
    <xf numFmtId="190" fontId="10" fillId="0" borderId="30" xfId="66" applyNumberFormat="1" applyFont="1" applyFill="1" applyBorder="1" applyAlignment="1">
      <alignment vertical="center"/>
      <protection/>
    </xf>
    <xf numFmtId="49" fontId="10" fillId="0" borderId="11" xfId="65" applyNumberFormat="1" applyFont="1" applyBorder="1" applyAlignment="1">
      <alignment horizontal="center" vertical="center" shrinkToFit="1"/>
      <protection/>
    </xf>
    <xf numFmtId="0" fontId="10" fillId="0" borderId="12" xfId="63" applyFont="1" applyFill="1" applyBorder="1" applyAlignment="1">
      <alignment vertical="center" shrinkToFit="1"/>
      <protection/>
    </xf>
    <xf numFmtId="0" fontId="10" fillId="0" borderId="11" xfId="63" applyNumberFormat="1" applyFont="1" applyFill="1" applyBorder="1" applyAlignment="1">
      <alignment horizontal="center" vertical="center" shrinkToFit="1"/>
      <protection/>
    </xf>
    <xf numFmtId="190" fontId="10" fillId="0" borderId="29" xfId="63" applyNumberFormat="1" applyFont="1" applyFill="1" applyBorder="1" applyAlignment="1">
      <alignment horizontal="center" vertical="center"/>
      <protection/>
    </xf>
    <xf numFmtId="190" fontId="10" fillId="0" borderId="54" xfId="66" applyNumberFormat="1" applyFont="1" applyFill="1" applyBorder="1" applyAlignment="1">
      <alignment vertical="center"/>
      <protection/>
    </xf>
    <xf numFmtId="190" fontId="10" fillId="0" borderId="55" xfId="66" applyNumberFormat="1" applyFont="1" applyFill="1" applyBorder="1" applyAlignment="1">
      <alignment vertical="center"/>
      <protection/>
    </xf>
    <xf numFmtId="190" fontId="10" fillId="0" borderId="56" xfId="66" applyNumberFormat="1" applyFont="1" applyFill="1" applyBorder="1" applyAlignment="1">
      <alignment vertical="center"/>
      <protection/>
    </xf>
    <xf numFmtId="190" fontId="10" fillId="0" borderId="57" xfId="66" applyNumberFormat="1" applyFont="1" applyFill="1" applyBorder="1" applyAlignment="1">
      <alignment vertical="center"/>
      <protection/>
    </xf>
    <xf numFmtId="190" fontId="10" fillId="0" borderId="11" xfId="66" applyNumberFormat="1" applyFont="1" applyFill="1" applyBorder="1" applyAlignment="1">
      <alignment vertical="center" shrinkToFit="1"/>
      <protection/>
    </xf>
    <xf numFmtId="190" fontId="11" fillId="0" borderId="58" xfId="66" applyNumberFormat="1" applyFont="1" applyFill="1" applyBorder="1" applyAlignment="1">
      <alignment vertical="center"/>
      <protection/>
    </xf>
    <xf numFmtId="190" fontId="11" fillId="0" borderId="59" xfId="66" applyNumberFormat="1" applyFont="1" applyFill="1" applyBorder="1" applyAlignment="1">
      <alignment vertical="center"/>
      <protection/>
    </xf>
    <xf numFmtId="190" fontId="11" fillId="0" borderId="60" xfId="66" applyNumberFormat="1" applyFont="1" applyFill="1" applyBorder="1" applyAlignment="1">
      <alignment vertical="center"/>
      <protection/>
    </xf>
    <xf numFmtId="190" fontId="11" fillId="0" borderId="61" xfId="66" applyNumberFormat="1" applyFont="1" applyFill="1" applyBorder="1" applyAlignment="1">
      <alignment vertical="center"/>
      <protection/>
    </xf>
    <xf numFmtId="190" fontId="11" fillId="0" borderId="62" xfId="66" applyNumberFormat="1" applyFont="1" applyFill="1" applyBorder="1" applyAlignment="1">
      <alignment vertical="center"/>
      <protection/>
    </xf>
    <xf numFmtId="190" fontId="11" fillId="0" borderId="63" xfId="66" applyNumberFormat="1" applyFont="1" applyFill="1" applyBorder="1" applyAlignment="1">
      <alignment vertical="center"/>
      <protection/>
    </xf>
    <xf numFmtId="190" fontId="11" fillId="0" borderId="64" xfId="66" applyNumberFormat="1" applyFont="1" applyFill="1" applyBorder="1" applyAlignment="1">
      <alignment vertical="center"/>
      <protection/>
    </xf>
    <xf numFmtId="190" fontId="11" fillId="0" borderId="65" xfId="66" applyNumberFormat="1" applyFont="1" applyFill="1" applyBorder="1" applyAlignment="1">
      <alignment vertical="center"/>
      <protection/>
    </xf>
    <xf numFmtId="0" fontId="10" fillId="0" borderId="11" xfId="63" applyFont="1" applyFill="1" applyBorder="1" applyAlignment="1">
      <alignment vertical="center" shrinkToFit="1"/>
      <protection/>
    </xf>
    <xf numFmtId="190" fontId="10" fillId="0" borderId="58" xfId="66" applyNumberFormat="1" applyFont="1" applyFill="1" applyBorder="1" applyAlignment="1">
      <alignment vertical="center"/>
      <protection/>
    </xf>
    <xf numFmtId="190" fontId="10" fillId="0" borderId="59" xfId="66" applyNumberFormat="1" applyFont="1" applyFill="1" applyBorder="1" applyAlignment="1">
      <alignment vertical="center"/>
      <protection/>
    </xf>
    <xf numFmtId="190" fontId="10" fillId="0" borderId="60" xfId="66" applyNumberFormat="1" applyFont="1" applyFill="1" applyBorder="1" applyAlignment="1">
      <alignment vertical="center"/>
      <protection/>
    </xf>
    <xf numFmtId="190" fontId="10" fillId="0" borderId="61" xfId="66" applyNumberFormat="1" applyFont="1" applyFill="1" applyBorder="1" applyAlignment="1">
      <alignment vertical="center"/>
      <protection/>
    </xf>
    <xf numFmtId="190" fontId="10" fillId="0" borderId="62" xfId="66" applyNumberFormat="1" applyFont="1" applyFill="1" applyBorder="1" applyAlignment="1">
      <alignment vertical="center"/>
      <protection/>
    </xf>
    <xf numFmtId="190" fontId="10" fillId="0" borderId="63" xfId="66" applyNumberFormat="1" applyFont="1" applyFill="1" applyBorder="1" applyAlignment="1">
      <alignment vertical="center"/>
      <protection/>
    </xf>
    <xf numFmtId="190" fontId="10" fillId="0" borderId="64" xfId="66" applyNumberFormat="1" applyFont="1" applyFill="1" applyBorder="1" applyAlignment="1">
      <alignment vertical="center"/>
      <protection/>
    </xf>
    <xf numFmtId="190" fontId="10" fillId="0" borderId="65" xfId="66" applyNumberFormat="1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38" fontId="10" fillId="0" borderId="0" xfId="51" applyFont="1" applyAlignment="1">
      <alignment vertical="center"/>
    </xf>
    <xf numFmtId="38" fontId="10" fillId="0" borderId="0" xfId="51" applyFont="1" applyAlignment="1">
      <alignment horizontal="center" vertical="center"/>
    </xf>
    <xf numFmtId="38" fontId="1" fillId="0" borderId="0" xfId="51" applyFont="1" applyAlignment="1">
      <alignment vertical="center"/>
    </xf>
    <xf numFmtId="38" fontId="10" fillId="0" borderId="0" xfId="51" applyFont="1" applyAlignment="1">
      <alignment horizontal="right"/>
    </xf>
    <xf numFmtId="0" fontId="10" fillId="0" borderId="21" xfId="51" applyNumberFormat="1" applyFont="1" applyBorder="1" applyAlignment="1">
      <alignment horizontal="distributed" vertical="center"/>
    </xf>
    <xf numFmtId="0" fontId="10" fillId="0" borderId="10" xfId="51" applyNumberFormat="1" applyFont="1" applyBorder="1" applyAlignment="1">
      <alignment horizontal="distributed" vertical="center" shrinkToFit="1"/>
    </xf>
    <xf numFmtId="0" fontId="10" fillId="0" borderId="39" xfId="51" applyNumberFormat="1" applyFont="1" applyBorder="1" applyAlignment="1">
      <alignment horizontal="distributed" vertical="center" shrinkToFit="1"/>
    </xf>
    <xf numFmtId="0" fontId="10" fillId="0" borderId="40" xfId="51" applyNumberFormat="1" applyFont="1" applyBorder="1" applyAlignment="1">
      <alignment horizontal="distributed" vertical="center" shrinkToFit="1"/>
    </xf>
    <xf numFmtId="38" fontId="10" fillId="0" borderId="40" xfId="51" applyFont="1" applyBorder="1" applyAlignment="1">
      <alignment horizontal="center" vertical="center" shrinkToFit="1"/>
    </xf>
    <xf numFmtId="38" fontId="10" fillId="0" borderId="40" xfId="51" applyFont="1" applyBorder="1" applyAlignment="1">
      <alignment horizontal="center" vertical="center" wrapText="1" shrinkToFit="1"/>
    </xf>
    <xf numFmtId="38" fontId="15" fillId="0" borderId="17" xfId="51" applyFont="1" applyBorder="1" applyAlignment="1">
      <alignment horizontal="center" vertical="center" wrapText="1" shrinkToFit="1"/>
    </xf>
    <xf numFmtId="38" fontId="10" fillId="0" borderId="25" xfId="51" applyFont="1" applyBorder="1" applyAlignment="1">
      <alignment horizontal="center" vertical="center"/>
    </xf>
    <xf numFmtId="38" fontId="11" fillId="0" borderId="25" xfId="51" applyFont="1" applyBorder="1" applyAlignment="1">
      <alignment vertical="center"/>
    </xf>
    <xf numFmtId="38" fontId="11" fillId="0" borderId="26" xfId="51" applyFont="1" applyBorder="1" applyAlignment="1">
      <alignment vertical="center"/>
    </xf>
    <xf numFmtId="38" fontId="11" fillId="0" borderId="27" xfId="51" applyFont="1" applyBorder="1" applyAlignment="1">
      <alignment vertical="center"/>
    </xf>
    <xf numFmtId="38" fontId="11" fillId="0" borderId="28" xfId="51" applyFont="1" applyBorder="1" applyAlignment="1">
      <alignment vertical="center"/>
    </xf>
    <xf numFmtId="38" fontId="10" fillId="0" borderId="15" xfId="51" applyFont="1" applyBorder="1" applyAlignment="1">
      <alignment vertical="center"/>
    </xf>
    <xf numFmtId="38" fontId="10" fillId="0" borderId="38" xfId="51" applyFont="1" applyBorder="1" applyAlignment="1">
      <alignment vertical="center"/>
    </xf>
    <xf numFmtId="38" fontId="10" fillId="0" borderId="30" xfId="51" applyFont="1" applyBorder="1" applyAlignment="1">
      <alignment horizontal="center" vertical="center"/>
    </xf>
    <xf numFmtId="38" fontId="11" fillId="0" borderId="30" xfId="51" applyFont="1" applyBorder="1" applyAlignment="1">
      <alignment vertical="center"/>
    </xf>
    <xf numFmtId="38" fontId="11" fillId="0" borderId="31" xfId="51" applyFont="1" applyBorder="1" applyAlignment="1">
      <alignment vertical="center"/>
    </xf>
    <xf numFmtId="38" fontId="11" fillId="0" borderId="32" xfId="51" applyFont="1" applyBorder="1" applyAlignment="1">
      <alignment vertical="center"/>
    </xf>
    <xf numFmtId="38" fontId="11" fillId="0" borderId="33" xfId="51" applyFont="1" applyBorder="1" applyAlignment="1">
      <alignment vertical="center"/>
    </xf>
    <xf numFmtId="38" fontId="10" fillId="0" borderId="11" xfId="51" applyFont="1" applyBorder="1" applyAlignment="1">
      <alignment vertical="center"/>
    </xf>
    <xf numFmtId="38" fontId="10" fillId="0" borderId="66" xfId="51" applyFont="1" applyBorder="1" applyAlignment="1">
      <alignment horizontal="right" vertical="center"/>
    </xf>
    <xf numFmtId="38" fontId="10" fillId="0" borderId="25" xfId="51" applyFont="1" applyBorder="1" applyAlignment="1">
      <alignment vertical="center"/>
    </xf>
    <xf numFmtId="38" fontId="10" fillId="0" borderId="26" xfId="51" applyFont="1" applyBorder="1" applyAlignment="1">
      <alignment vertical="center"/>
    </xf>
    <xf numFmtId="38" fontId="10" fillId="0" borderId="27" xfId="51" applyFont="1" applyBorder="1" applyAlignment="1">
      <alignment vertical="center"/>
    </xf>
    <xf numFmtId="38" fontId="10" fillId="0" borderId="28" xfId="51" applyFont="1" applyBorder="1" applyAlignment="1">
      <alignment vertical="center"/>
    </xf>
    <xf numFmtId="38" fontId="10" fillId="0" borderId="30" xfId="51" applyFont="1" applyBorder="1" applyAlignment="1">
      <alignment vertical="center"/>
    </xf>
    <xf numFmtId="38" fontId="10" fillId="0" borderId="31" xfId="51" applyFont="1" applyBorder="1" applyAlignment="1">
      <alignment vertical="center"/>
    </xf>
    <xf numFmtId="38" fontId="10" fillId="0" borderId="32" xfId="51" applyFont="1" applyBorder="1" applyAlignment="1">
      <alignment vertical="center"/>
    </xf>
    <xf numFmtId="38" fontId="10" fillId="0" borderId="33" xfId="51" applyFont="1" applyBorder="1" applyAlignment="1">
      <alignment vertical="center"/>
    </xf>
    <xf numFmtId="38" fontId="10" fillId="0" borderId="14" xfId="51" applyFont="1" applyBorder="1" applyAlignment="1">
      <alignment horizontal="right" vertical="center"/>
    </xf>
    <xf numFmtId="38" fontId="10" fillId="0" borderId="16" xfId="51" applyFont="1" applyBorder="1" applyAlignment="1">
      <alignment vertical="center"/>
    </xf>
    <xf numFmtId="38" fontId="10" fillId="0" borderId="15" xfId="51" applyFont="1" applyBorder="1" applyAlignment="1">
      <alignment horizontal="right" vertical="center"/>
    </xf>
    <xf numFmtId="38" fontId="10" fillId="0" borderId="42" xfId="51" applyFont="1" applyBorder="1" applyAlignment="1">
      <alignment horizontal="center" vertical="center"/>
    </xf>
    <xf numFmtId="38" fontId="10" fillId="0" borderId="42" xfId="51" applyFont="1" applyBorder="1" applyAlignment="1">
      <alignment vertical="center"/>
    </xf>
    <xf numFmtId="38" fontId="10" fillId="0" borderId="43" xfId="51" applyFont="1" applyBorder="1" applyAlignment="1">
      <alignment vertical="center"/>
    </xf>
    <xf numFmtId="38" fontId="10" fillId="0" borderId="44" xfId="51" applyFont="1" applyBorder="1" applyAlignment="1">
      <alignment vertical="center"/>
    </xf>
    <xf numFmtId="38" fontId="10" fillId="0" borderId="45" xfId="51" applyFont="1" applyBorder="1" applyAlignment="1">
      <alignment vertical="center"/>
    </xf>
    <xf numFmtId="38" fontId="10" fillId="0" borderId="12" xfId="51" applyFont="1" applyBorder="1" applyAlignment="1">
      <alignment vertical="center"/>
    </xf>
    <xf numFmtId="38" fontId="10" fillId="0" borderId="25" xfId="51" applyFont="1" applyBorder="1" applyAlignment="1">
      <alignment horizontal="center" vertical="center" shrinkToFit="1"/>
    </xf>
    <xf numFmtId="38" fontId="10" fillId="0" borderId="42" xfId="51" applyFont="1" applyBorder="1" applyAlignment="1">
      <alignment horizontal="center" vertical="center" shrinkToFit="1"/>
    </xf>
    <xf numFmtId="38" fontId="10" fillId="0" borderId="52" xfId="51" applyFont="1" applyBorder="1" applyAlignment="1">
      <alignment horizontal="center" vertical="center" shrinkToFit="1"/>
    </xf>
    <xf numFmtId="38" fontId="11" fillId="0" borderId="27" xfId="51" applyFont="1" applyBorder="1" applyAlignment="1">
      <alignment horizontal="right" vertical="center"/>
    </xf>
    <xf numFmtId="38" fontId="10" fillId="0" borderId="46" xfId="51" applyFont="1" applyBorder="1" applyAlignment="1">
      <alignment vertical="center"/>
    </xf>
    <xf numFmtId="38" fontId="10" fillId="0" borderId="53" xfId="51" applyFont="1" applyBorder="1" applyAlignment="1">
      <alignment horizontal="center" vertical="center"/>
    </xf>
    <xf numFmtId="38" fontId="11" fillId="0" borderId="32" xfId="51" applyFont="1" applyBorder="1" applyAlignment="1">
      <alignment horizontal="right" vertical="center"/>
    </xf>
    <xf numFmtId="38" fontId="10" fillId="0" borderId="27" xfId="51" applyFont="1" applyBorder="1" applyAlignment="1">
      <alignment horizontal="right" vertical="center"/>
    </xf>
    <xf numFmtId="38" fontId="10" fillId="0" borderId="32" xfId="51" applyFont="1" applyBorder="1" applyAlignment="1">
      <alignment horizontal="right" vertical="center"/>
    </xf>
    <xf numFmtId="38" fontId="10" fillId="0" borderId="44" xfId="51" applyFont="1" applyBorder="1" applyAlignment="1">
      <alignment horizontal="right" vertical="center"/>
    </xf>
    <xf numFmtId="0" fontId="10" fillId="0" borderId="67" xfId="63" applyFont="1" applyFill="1" applyBorder="1" applyAlignment="1">
      <alignment horizontal="distributed" vertical="center" shrinkToFit="1"/>
      <protection/>
    </xf>
    <xf numFmtId="0" fontId="10" fillId="0" borderId="68" xfId="63" applyFont="1" applyFill="1" applyBorder="1" applyAlignment="1">
      <alignment horizontal="distributed" vertical="center" shrinkToFit="1"/>
      <protection/>
    </xf>
    <xf numFmtId="0" fontId="10" fillId="0" borderId="39" xfId="63" applyFont="1" applyFill="1" applyBorder="1" applyAlignment="1">
      <alignment horizontal="distributed" vertical="center" shrinkToFit="1"/>
      <protection/>
    </xf>
    <xf numFmtId="0" fontId="10" fillId="0" borderId="18" xfId="63" applyFont="1" applyFill="1" applyBorder="1" applyAlignment="1">
      <alignment horizontal="distributed" vertical="center" shrinkToFit="1"/>
      <protection/>
    </xf>
    <xf numFmtId="189" fontId="10" fillId="0" borderId="0" xfId="63" applyNumberFormat="1" applyFont="1" applyFill="1" applyAlignment="1">
      <alignment vertical="center" shrinkToFit="1"/>
      <protection/>
    </xf>
    <xf numFmtId="189" fontId="11" fillId="0" borderId="10" xfId="63" applyNumberFormat="1" applyFont="1" applyFill="1" applyBorder="1" applyAlignment="1">
      <alignment horizontal="center" vertical="center"/>
      <protection/>
    </xf>
    <xf numFmtId="190" fontId="11" fillId="0" borderId="67" xfId="51" applyNumberFormat="1" applyFont="1" applyFill="1" applyBorder="1" applyAlignment="1">
      <alignment vertical="center" shrinkToFit="1"/>
    </xf>
    <xf numFmtId="190" fontId="11" fillId="0" borderId="18" xfId="51" applyNumberFormat="1" applyFont="1" applyFill="1" applyBorder="1" applyAlignment="1">
      <alignment vertical="center" shrinkToFit="1"/>
    </xf>
    <xf numFmtId="190" fontId="11" fillId="0" borderId="39" xfId="51" applyNumberFormat="1" applyFont="1" applyFill="1" applyBorder="1" applyAlignment="1">
      <alignment vertical="center" shrinkToFit="1"/>
    </xf>
    <xf numFmtId="189" fontId="10" fillId="0" borderId="11" xfId="63" applyNumberFormat="1" applyFont="1" applyFill="1" applyBorder="1" applyAlignment="1">
      <alignment horizontal="right" vertical="center"/>
      <protection/>
    </xf>
    <xf numFmtId="190" fontId="10" fillId="0" borderId="69" xfId="51" applyNumberFormat="1" applyFont="1" applyFill="1" applyBorder="1" applyAlignment="1">
      <alignment vertical="center" shrinkToFit="1"/>
    </xf>
    <xf numFmtId="190" fontId="10" fillId="0" borderId="19" xfId="51" applyNumberFormat="1" applyFont="1" applyFill="1" applyBorder="1" applyAlignment="1">
      <alignment vertical="center" shrinkToFit="1"/>
    </xf>
    <xf numFmtId="190" fontId="10" fillId="0" borderId="70" xfId="51" applyNumberFormat="1" applyFont="1" applyFill="1" applyBorder="1" applyAlignment="1">
      <alignment vertical="center" shrinkToFit="1"/>
    </xf>
    <xf numFmtId="189" fontId="10" fillId="0" borderId="12" xfId="63" applyNumberFormat="1" applyFont="1" applyFill="1" applyBorder="1" applyAlignment="1">
      <alignment horizontal="right" vertical="center"/>
      <protection/>
    </xf>
    <xf numFmtId="190" fontId="10" fillId="0" borderId="71" xfId="51" applyNumberFormat="1" applyFont="1" applyFill="1" applyBorder="1" applyAlignment="1">
      <alignment vertical="center" shrinkToFit="1"/>
    </xf>
    <xf numFmtId="190" fontId="10" fillId="0" borderId="20" xfId="51" applyNumberFormat="1" applyFont="1" applyFill="1" applyBorder="1" applyAlignment="1">
      <alignment vertical="center" shrinkToFit="1"/>
    </xf>
    <xf numFmtId="190" fontId="10" fillId="0" borderId="47" xfId="51" applyNumberFormat="1" applyFont="1" applyFill="1" applyBorder="1" applyAlignment="1">
      <alignment vertical="center" shrinkToFit="1"/>
    </xf>
    <xf numFmtId="189" fontId="11" fillId="0" borderId="0" xfId="63" applyNumberFormat="1" applyFont="1" applyFill="1" applyAlignment="1">
      <alignment vertical="center" shrinkToFit="1"/>
      <protection/>
    </xf>
    <xf numFmtId="189" fontId="11" fillId="0" borderId="21" xfId="63" applyNumberFormat="1" applyFont="1" applyFill="1" applyBorder="1" applyAlignment="1">
      <alignment horizontal="center" vertical="center"/>
      <protection/>
    </xf>
    <xf numFmtId="190" fontId="11" fillId="0" borderId="72" xfId="51" applyNumberFormat="1" applyFont="1" applyFill="1" applyBorder="1" applyAlignment="1">
      <alignment vertical="center" shrinkToFit="1"/>
    </xf>
    <xf numFmtId="190" fontId="11" fillId="0" borderId="17" xfId="51" applyNumberFormat="1" applyFont="1" applyFill="1" applyBorder="1" applyAlignment="1">
      <alignment vertical="center" shrinkToFit="1"/>
    </xf>
    <xf numFmtId="190" fontId="11" fillId="0" borderId="22" xfId="51" applyNumberFormat="1" applyFont="1" applyFill="1" applyBorder="1" applyAlignment="1">
      <alignment vertical="center" shrinkToFit="1"/>
    </xf>
    <xf numFmtId="0" fontId="10" fillId="0" borderId="12" xfId="63" applyFont="1" applyFill="1" applyBorder="1" applyAlignment="1">
      <alignment horizontal="right" vertical="center" shrinkToFit="1"/>
      <protection/>
    </xf>
    <xf numFmtId="0" fontId="1" fillId="0" borderId="0" xfId="63" applyFont="1" applyFill="1" applyBorder="1" applyAlignment="1">
      <alignment vertical="center" shrinkToFit="1"/>
      <protection/>
    </xf>
    <xf numFmtId="0" fontId="1" fillId="0" borderId="0" xfId="63" applyFont="1" applyFill="1" applyBorder="1" applyAlignment="1">
      <alignment horizontal="center" vertical="center" shrinkToFit="1"/>
      <protection/>
    </xf>
    <xf numFmtId="0" fontId="1" fillId="0" borderId="0" xfId="63" applyFont="1" applyFill="1" applyBorder="1" applyAlignment="1">
      <alignment vertical="center" textRotation="255" shrinkToFit="1"/>
      <protection/>
    </xf>
    <xf numFmtId="0" fontId="8" fillId="0" borderId="0" xfId="63" applyFont="1" applyFill="1" applyBorder="1" applyAlignment="1">
      <alignment vertical="center" textRotation="255" shrinkToFit="1"/>
      <protection/>
    </xf>
    <xf numFmtId="195" fontId="1" fillId="0" borderId="0" xfId="63" applyNumberFormat="1" applyFont="1" applyFill="1" applyAlignment="1">
      <alignment vertical="center" shrinkToFit="1"/>
      <protection/>
    </xf>
    <xf numFmtId="195" fontId="1" fillId="0" borderId="0" xfId="63" applyNumberFormat="1" applyFont="1" applyFill="1" applyBorder="1" applyAlignment="1">
      <alignment vertical="center" shrinkToFit="1"/>
      <protection/>
    </xf>
    <xf numFmtId="190" fontId="1" fillId="0" borderId="0" xfId="63" applyNumberFormat="1" applyFont="1" applyFill="1" applyBorder="1" applyAlignment="1">
      <alignment vertical="center" shrinkToFit="1"/>
      <protection/>
    </xf>
    <xf numFmtId="195" fontId="1" fillId="0" borderId="0" xfId="63" applyNumberFormat="1" applyFont="1" applyFill="1" applyBorder="1" applyAlignment="1">
      <alignment vertical="center" textRotation="255" shrinkToFit="1"/>
      <protection/>
    </xf>
    <xf numFmtId="190" fontId="1" fillId="0" borderId="0" xfId="63" applyNumberFormat="1" applyFont="1" applyFill="1" applyBorder="1" applyAlignment="1">
      <alignment vertical="center" textRotation="255" shrinkToFit="1"/>
      <protection/>
    </xf>
    <xf numFmtId="195" fontId="1" fillId="0" borderId="0" xfId="63" applyNumberFormat="1" applyFont="1" applyFill="1" applyBorder="1" applyAlignment="1">
      <alignment horizontal="center" vertical="center" shrinkToFit="1"/>
      <protection/>
    </xf>
    <xf numFmtId="190" fontId="1" fillId="0" borderId="0" xfId="63" applyNumberFormat="1" applyFont="1" applyFill="1" applyBorder="1" applyAlignment="1">
      <alignment horizontal="center" vertical="center" shrinkToFit="1"/>
      <protection/>
    </xf>
    <xf numFmtId="195" fontId="8" fillId="0" borderId="0" xfId="63" applyNumberFormat="1" applyFont="1" applyFill="1" applyBorder="1" applyAlignment="1">
      <alignment vertical="center" textRotation="255" shrinkToFit="1"/>
      <protection/>
    </xf>
    <xf numFmtId="190" fontId="8" fillId="0" borderId="0" xfId="63" applyNumberFormat="1" applyFont="1" applyFill="1" applyBorder="1" applyAlignment="1">
      <alignment vertical="center" textRotation="255" shrinkToFit="1"/>
      <protection/>
    </xf>
    <xf numFmtId="195" fontId="10" fillId="0" borderId="0" xfId="63" applyNumberFormat="1" applyFont="1" applyFill="1" applyAlignment="1">
      <alignment horizontal="right" vertical="center"/>
      <protection/>
    </xf>
    <xf numFmtId="196" fontId="11" fillId="0" borderId="12" xfId="51" applyNumberFormat="1" applyFont="1" applyFill="1" applyBorder="1" applyAlignment="1">
      <alignment vertical="center" shrinkToFit="1"/>
    </xf>
    <xf numFmtId="195" fontId="10" fillId="0" borderId="38" xfId="51" applyNumberFormat="1" applyFont="1" applyFill="1" applyBorder="1" applyAlignment="1">
      <alignment horizontal="right" vertical="center" shrinkToFit="1"/>
    </xf>
    <xf numFmtId="195" fontId="10" fillId="0" borderId="20" xfId="51" applyNumberFormat="1" applyFont="1" applyFill="1" applyBorder="1" applyAlignment="1">
      <alignment horizontal="right" vertical="center" shrinkToFit="1"/>
    </xf>
    <xf numFmtId="190" fontId="10" fillId="0" borderId="47" xfId="51" applyNumberFormat="1" applyFont="1" applyFill="1" applyBorder="1" applyAlignment="1">
      <alignment horizontal="right" vertical="center" shrinkToFit="1"/>
    </xf>
    <xf numFmtId="196" fontId="10" fillId="0" borderId="73" xfId="51" applyNumberFormat="1" applyFont="1" applyFill="1" applyBorder="1" applyAlignment="1">
      <alignment vertical="center" shrinkToFit="1"/>
    </xf>
    <xf numFmtId="195" fontId="10" fillId="0" borderId="71" xfId="51" applyNumberFormat="1" applyFont="1" applyFill="1" applyBorder="1" applyAlignment="1">
      <alignment vertical="center" shrinkToFit="1"/>
    </xf>
    <xf numFmtId="196" fontId="10" fillId="0" borderId="20" xfId="51" applyNumberFormat="1" applyFont="1" applyFill="1" applyBorder="1" applyAlignment="1">
      <alignment vertical="center" shrinkToFit="1"/>
    </xf>
    <xf numFmtId="195" fontId="10" fillId="0" borderId="47" xfId="51" applyNumberFormat="1" applyFont="1" applyFill="1" applyBorder="1" applyAlignment="1">
      <alignment vertical="center" shrinkToFit="1"/>
    </xf>
    <xf numFmtId="190" fontId="10" fillId="0" borderId="12" xfId="51" applyNumberFormat="1" applyFont="1" applyFill="1" applyBorder="1" applyAlignment="1">
      <alignment vertical="center" shrinkToFit="1"/>
    </xf>
    <xf numFmtId="189" fontId="10" fillId="0" borderId="12" xfId="63" applyNumberFormat="1" applyFont="1" applyFill="1" applyBorder="1" applyAlignment="1">
      <alignment horizontal="right" vertical="center" shrinkToFit="1"/>
      <protection/>
    </xf>
    <xf numFmtId="196" fontId="11" fillId="0" borderId="11" xfId="51" applyNumberFormat="1" applyFont="1" applyFill="1" applyBorder="1" applyAlignment="1">
      <alignment vertical="center" shrinkToFit="1"/>
    </xf>
    <xf numFmtId="195" fontId="10" fillId="0" borderId="0" xfId="51" applyNumberFormat="1" applyFont="1" applyFill="1" applyBorder="1" applyAlignment="1">
      <alignment horizontal="right" vertical="center" shrinkToFit="1"/>
    </xf>
    <xf numFmtId="195" fontId="10" fillId="0" borderId="19" xfId="51" applyNumberFormat="1" applyFont="1" applyFill="1" applyBorder="1" applyAlignment="1">
      <alignment horizontal="right" vertical="center" shrinkToFit="1"/>
    </xf>
    <xf numFmtId="190" fontId="10" fillId="0" borderId="70" xfId="51" applyNumberFormat="1" applyFont="1" applyFill="1" applyBorder="1" applyAlignment="1">
      <alignment horizontal="right" vertical="center" shrinkToFit="1"/>
    </xf>
    <xf numFmtId="196" fontId="10" fillId="0" borderId="74" xfId="51" applyNumberFormat="1" applyFont="1" applyFill="1" applyBorder="1" applyAlignment="1">
      <alignment vertical="center" shrinkToFit="1"/>
    </xf>
    <xf numFmtId="195" fontId="10" fillId="0" borderId="69" xfId="51" applyNumberFormat="1" applyFont="1" applyFill="1" applyBorder="1" applyAlignment="1">
      <alignment vertical="center" shrinkToFit="1"/>
    </xf>
    <xf numFmtId="196" fontId="10" fillId="0" borderId="19" xfId="51" applyNumberFormat="1" applyFont="1" applyFill="1" applyBorder="1" applyAlignment="1">
      <alignment vertical="center" shrinkToFit="1"/>
    </xf>
    <xf numFmtId="195" fontId="10" fillId="0" borderId="70" xfId="51" applyNumberFormat="1" applyFont="1" applyFill="1" applyBorder="1" applyAlignment="1">
      <alignment vertical="center" shrinkToFit="1"/>
    </xf>
    <xf numFmtId="190" fontId="10" fillId="0" borderId="11" xfId="51" applyNumberFormat="1" applyFont="1" applyFill="1" applyBorder="1" applyAlignment="1">
      <alignment vertical="center" shrinkToFit="1"/>
    </xf>
    <xf numFmtId="189" fontId="10" fillId="0" borderId="11" xfId="63" applyNumberFormat="1" applyFont="1" applyFill="1" applyBorder="1" applyAlignment="1">
      <alignment horizontal="right" vertical="center" shrinkToFit="1"/>
      <protection/>
    </xf>
    <xf numFmtId="196" fontId="10" fillId="0" borderId="19" xfId="51" applyNumberFormat="1" applyFont="1" applyFill="1" applyBorder="1" applyAlignment="1">
      <alignment horizontal="right" vertical="center" shrinkToFit="1"/>
    </xf>
    <xf numFmtId="196" fontId="11" fillId="0" borderId="10" xfId="51" applyNumberFormat="1" applyFont="1" applyFill="1" applyBorder="1" applyAlignment="1">
      <alignment vertical="center" shrinkToFit="1"/>
    </xf>
    <xf numFmtId="195" fontId="11" fillId="0" borderId="14" xfId="51" applyNumberFormat="1" applyFont="1" applyFill="1" applyBorder="1" applyAlignment="1">
      <alignment vertical="center" shrinkToFit="1"/>
    </xf>
    <xf numFmtId="195" fontId="11" fillId="0" borderId="18" xfId="51" applyNumberFormat="1" applyFont="1" applyFill="1" applyBorder="1" applyAlignment="1">
      <alignment vertical="center" shrinkToFit="1"/>
    </xf>
    <xf numFmtId="196" fontId="11" fillId="0" borderId="18" xfId="51" applyNumberFormat="1" applyFont="1" applyFill="1" applyBorder="1" applyAlignment="1">
      <alignment vertical="center" shrinkToFit="1"/>
    </xf>
    <xf numFmtId="195" fontId="11" fillId="0" borderId="39" xfId="51" applyNumberFormat="1" applyFont="1" applyFill="1" applyBorder="1" applyAlignment="1">
      <alignment vertical="center" shrinkToFit="1"/>
    </xf>
    <xf numFmtId="190" fontId="11" fillId="0" borderId="10" xfId="51" applyNumberFormat="1" applyFont="1" applyFill="1" applyBorder="1" applyAlignment="1">
      <alignment vertical="center" shrinkToFit="1"/>
    </xf>
    <xf numFmtId="189" fontId="11" fillId="0" borderId="10" xfId="63" applyNumberFormat="1" applyFont="1" applyFill="1" applyBorder="1" applyAlignment="1">
      <alignment horizontal="right" vertical="center" shrinkToFit="1"/>
      <protection/>
    </xf>
    <xf numFmtId="189" fontId="10" fillId="0" borderId="15" xfId="63" applyNumberFormat="1" applyFont="1" applyFill="1" applyBorder="1" applyAlignment="1">
      <alignment horizontal="right" vertical="center" shrinkToFit="1"/>
      <protection/>
    </xf>
    <xf numFmtId="189" fontId="10" fillId="0" borderId="0" xfId="63" applyNumberFormat="1" applyFont="1" applyFill="1" applyAlignment="1">
      <alignment vertical="center"/>
      <protection/>
    </xf>
    <xf numFmtId="189" fontId="11" fillId="0" borderId="14" xfId="63" applyNumberFormat="1" applyFont="1" applyFill="1" applyBorder="1" applyAlignment="1">
      <alignment horizontal="center" vertical="center" shrinkToFit="1"/>
      <protection/>
    </xf>
    <xf numFmtId="189" fontId="10" fillId="0" borderId="16" xfId="63" applyNumberFormat="1" applyFont="1" applyFill="1" applyBorder="1" applyAlignment="1">
      <alignment horizontal="right" vertical="center" shrinkToFit="1"/>
      <protection/>
    </xf>
    <xf numFmtId="195" fontId="10" fillId="0" borderId="11" xfId="51" applyNumberFormat="1" applyFont="1" applyFill="1" applyBorder="1" applyAlignment="1">
      <alignment horizontal="right" vertical="center" shrinkToFit="1"/>
    </xf>
    <xf numFmtId="195" fontId="11" fillId="0" borderId="10" xfId="51" applyNumberFormat="1" applyFont="1" applyFill="1" applyBorder="1" applyAlignment="1">
      <alignment vertical="center" shrinkToFit="1"/>
    </xf>
    <xf numFmtId="195" fontId="10" fillId="0" borderId="73" xfId="51" applyNumberFormat="1" applyFont="1" applyFill="1" applyBorder="1" applyAlignment="1">
      <alignment vertical="center" shrinkToFit="1"/>
    </xf>
    <xf numFmtId="195" fontId="10" fillId="0" borderId="20" xfId="51" applyNumberFormat="1" applyFont="1" applyFill="1" applyBorder="1" applyAlignment="1">
      <alignment vertical="center" shrinkToFit="1"/>
    </xf>
    <xf numFmtId="195" fontId="10" fillId="0" borderId="74" xfId="51" applyNumberFormat="1" applyFont="1" applyFill="1" applyBorder="1" applyAlignment="1">
      <alignment vertical="center" shrinkToFit="1"/>
    </xf>
    <xf numFmtId="195" fontId="10" fillId="0" borderId="19" xfId="51" applyNumberFormat="1" applyFont="1" applyFill="1" applyBorder="1" applyAlignment="1">
      <alignment vertical="center" shrinkToFit="1"/>
    </xf>
    <xf numFmtId="195" fontId="10" fillId="0" borderId="12" xfId="51" applyNumberFormat="1" applyFont="1" applyFill="1" applyBorder="1" applyAlignment="1">
      <alignment vertical="center" shrinkToFit="1"/>
    </xf>
    <xf numFmtId="195" fontId="10" fillId="0" borderId="38" xfId="51" applyNumberFormat="1" applyFont="1" applyFill="1" applyBorder="1" applyAlignment="1">
      <alignment vertical="center" shrinkToFit="1"/>
    </xf>
    <xf numFmtId="195" fontId="10" fillId="0" borderId="11" xfId="51" applyNumberFormat="1" applyFont="1" applyFill="1" applyBorder="1" applyAlignment="1">
      <alignment vertical="center" shrinkToFit="1"/>
    </xf>
    <xf numFmtId="195" fontId="10" fillId="0" borderId="0" xfId="51" applyNumberFormat="1" applyFont="1" applyFill="1" applyBorder="1" applyAlignment="1">
      <alignment vertical="center" shrinkToFit="1"/>
    </xf>
    <xf numFmtId="195" fontId="11" fillId="0" borderId="21" xfId="51" applyNumberFormat="1" applyFont="1" applyFill="1" applyBorder="1" applyAlignment="1">
      <alignment vertical="center" shrinkToFit="1"/>
    </xf>
    <xf numFmtId="195" fontId="11" fillId="0" borderId="17" xfId="51" applyNumberFormat="1" applyFont="1" applyFill="1" applyBorder="1" applyAlignment="1">
      <alignment vertical="center" shrinkToFit="1"/>
    </xf>
    <xf numFmtId="195" fontId="11" fillId="0" borderId="22" xfId="51" applyNumberFormat="1" applyFont="1" applyFill="1" applyBorder="1" applyAlignment="1">
      <alignment vertical="center" shrinkToFit="1"/>
    </xf>
    <xf numFmtId="190" fontId="11" fillId="0" borderId="21" xfId="51" applyNumberFormat="1" applyFont="1" applyFill="1" applyBorder="1" applyAlignment="1">
      <alignment vertical="center" shrinkToFit="1"/>
    </xf>
    <xf numFmtId="189" fontId="11" fillId="0" borderId="13" xfId="63" applyNumberFormat="1" applyFont="1" applyFill="1" applyBorder="1" applyAlignment="1">
      <alignment horizontal="center" vertical="center" shrinkToFit="1"/>
      <protection/>
    </xf>
    <xf numFmtId="195" fontId="13" fillId="0" borderId="12" xfId="67" applyNumberFormat="1" applyFont="1" applyBorder="1" applyAlignment="1">
      <alignment horizontal="right" vertical="center"/>
      <protection/>
    </xf>
    <xf numFmtId="195" fontId="13" fillId="0" borderId="20" xfId="67" applyNumberFormat="1" applyFont="1" applyBorder="1" applyAlignment="1">
      <alignment horizontal="right" vertical="center"/>
      <protection/>
    </xf>
    <xf numFmtId="190" fontId="13" fillId="0" borderId="47" xfId="67" applyNumberFormat="1" applyFont="1" applyBorder="1" applyAlignment="1">
      <alignment horizontal="right" vertical="center"/>
      <protection/>
    </xf>
    <xf numFmtId="195" fontId="13" fillId="0" borderId="47" xfId="67" applyNumberFormat="1" applyFont="1" applyBorder="1" applyAlignment="1">
      <alignment horizontal="right" vertical="center"/>
      <protection/>
    </xf>
    <xf numFmtId="190" fontId="13" fillId="0" borderId="12" xfId="67" applyNumberFormat="1" applyFont="1" applyBorder="1" applyAlignment="1">
      <alignment horizontal="right" vertical="center"/>
      <protection/>
    </xf>
    <xf numFmtId="49" fontId="10" fillId="0" borderId="12" xfId="63" applyNumberFormat="1" applyFont="1" applyBorder="1" applyAlignment="1">
      <alignment horizontal="right" shrinkToFit="1"/>
      <protection/>
    </xf>
    <xf numFmtId="195" fontId="13" fillId="0" borderId="11" xfId="67" applyNumberFormat="1" applyFont="1" applyBorder="1" applyAlignment="1">
      <alignment horizontal="right" vertical="center"/>
      <protection/>
    </xf>
    <xf numFmtId="195" fontId="13" fillId="0" borderId="19" xfId="67" applyNumberFormat="1" applyFont="1" applyBorder="1" applyAlignment="1">
      <alignment horizontal="right" vertical="center"/>
      <protection/>
    </xf>
    <xf numFmtId="190" fontId="13" fillId="0" borderId="70" xfId="67" applyNumberFormat="1" applyFont="1" applyBorder="1" applyAlignment="1">
      <alignment horizontal="right" vertical="center"/>
      <protection/>
    </xf>
    <xf numFmtId="195" fontId="13" fillId="0" borderId="70" xfId="67" applyNumberFormat="1" applyFont="1" applyBorder="1" applyAlignment="1">
      <alignment horizontal="right" vertical="center"/>
      <protection/>
    </xf>
    <xf numFmtId="190" fontId="13" fillId="0" borderId="11" xfId="67" applyNumberFormat="1" applyFont="1" applyBorder="1" applyAlignment="1">
      <alignment horizontal="right" vertical="center"/>
      <protection/>
    </xf>
    <xf numFmtId="49" fontId="10" fillId="0" borderId="11" xfId="63" applyNumberFormat="1" applyFont="1" applyBorder="1" applyAlignment="1">
      <alignment horizontal="right" shrinkToFit="1"/>
      <protection/>
    </xf>
    <xf numFmtId="197" fontId="10" fillId="0" borderId="0" xfId="63" applyNumberFormat="1" applyFont="1" applyBorder="1">
      <alignment vertical="center"/>
      <protection/>
    </xf>
    <xf numFmtId="195" fontId="10" fillId="0" borderId="12" xfId="63" applyNumberFormat="1" applyFont="1" applyBorder="1">
      <alignment vertical="center"/>
      <protection/>
    </xf>
    <xf numFmtId="195" fontId="10" fillId="0" borderId="20" xfId="63" applyNumberFormat="1" applyFont="1" applyBorder="1">
      <alignment vertical="center"/>
      <protection/>
    </xf>
    <xf numFmtId="190" fontId="10" fillId="0" borderId="47" xfId="63" applyNumberFormat="1" applyFont="1" applyBorder="1">
      <alignment vertical="center"/>
      <protection/>
    </xf>
    <xf numFmtId="195" fontId="10" fillId="0" borderId="47" xfId="63" applyNumberFormat="1" applyFont="1" applyBorder="1">
      <alignment vertical="center"/>
      <protection/>
    </xf>
    <xf numFmtId="190" fontId="10" fillId="0" borderId="12" xfId="63" applyNumberFormat="1" applyFont="1" applyBorder="1">
      <alignment vertical="center"/>
      <protection/>
    </xf>
    <xf numFmtId="49" fontId="10" fillId="0" borderId="16" xfId="63" applyNumberFormat="1" applyFont="1" applyBorder="1" applyAlignment="1">
      <alignment horizontal="right" shrinkToFit="1"/>
      <protection/>
    </xf>
    <xf numFmtId="195" fontId="10" fillId="0" borderId="11" xfId="63" applyNumberFormat="1" applyFont="1" applyBorder="1">
      <alignment vertical="center"/>
      <protection/>
    </xf>
    <xf numFmtId="195" fontId="10" fillId="0" borderId="19" xfId="63" applyNumberFormat="1" applyFont="1" applyBorder="1">
      <alignment vertical="center"/>
      <protection/>
    </xf>
    <xf numFmtId="190" fontId="10" fillId="0" borderId="70" xfId="63" applyNumberFormat="1" applyFont="1" applyBorder="1">
      <alignment vertical="center"/>
      <protection/>
    </xf>
    <xf numFmtId="195" fontId="10" fillId="0" borderId="70" xfId="63" applyNumberFormat="1" applyFont="1" applyBorder="1">
      <alignment vertical="center"/>
      <protection/>
    </xf>
    <xf numFmtId="190" fontId="10" fillId="0" borderId="11" xfId="63" applyNumberFormat="1" applyFont="1" applyBorder="1">
      <alignment vertical="center"/>
      <protection/>
    </xf>
    <xf numFmtId="49" fontId="10" fillId="0" borderId="15" xfId="63" applyNumberFormat="1" applyFont="1" applyBorder="1" applyAlignment="1">
      <alignment horizontal="right" shrinkToFit="1"/>
      <protection/>
    </xf>
    <xf numFmtId="195" fontId="10" fillId="0" borderId="18" xfId="63" applyNumberFormat="1" applyFont="1" applyFill="1" applyBorder="1" applyAlignment="1">
      <alignment horizontal="distributed" vertical="center" shrinkToFit="1"/>
      <protection/>
    </xf>
    <xf numFmtId="195" fontId="10" fillId="0" borderId="39" xfId="63" applyNumberFormat="1" applyFont="1" applyFill="1" applyBorder="1" applyAlignment="1">
      <alignment horizontal="distributed" vertical="center" shrinkToFit="1"/>
      <protection/>
    </xf>
    <xf numFmtId="195" fontId="10" fillId="0" borderId="0" xfId="63" applyNumberFormat="1" applyFont="1" applyFill="1" applyAlignment="1">
      <alignment horizontal="right" shrinkToFit="1"/>
      <protection/>
    </xf>
    <xf numFmtId="0" fontId="6" fillId="0" borderId="0" xfId="64" applyFont="1" applyFill="1" applyAlignment="1">
      <alignment vertical="center"/>
      <protection/>
    </xf>
    <xf numFmtId="0" fontId="10" fillId="0" borderId="0" xfId="64" applyFont="1" applyFill="1">
      <alignment/>
      <protection/>
    </xf>
    <xf numFmtId="0" fontId="10" fillId="0" borderId="0" xfId="64" applyFont="1" applyFill="1" applyAlignment="1">
      <alignment vertical="center"/>
      <protection/>
    </xf>
    <xf numFmtId="190" fontId="10" fillId="0" borderId="0" xfId="64" applyNumberFormat="1" applyFont="1" applyFill="1">
      <alignment/>
      <protection/>
    </xf>
    <xf numFmtId="198" fontId="10" fillId="0" borderId="0" xfId="64" applyNumberFormat="1" applyFont="1" applyFill="1">
      <alignment/>
      <protection/>
    </xf>
    <xf numFmtId="0" fontId="1" fillId="0" borderId="38" xfId="64" applyFill="1" applyBorder="1" applyAlignment="1">
      <alignment vertical="center"/>
      <protection/>
    </xf>
    <xf numFmtId="0" fontId="10" fillId="0" borderId="0" xfId="64" applyFont="1" applyFill="1" applyBorder="1" applyAlignment="1">
      <alignment vertical="center"/>
      <protection/>
    </xf>
    <xf numFmtId="190" fontId="10" fillId="0" borderId="0" xfId="64" applyNumberFormat="1" applyFont="1" applyFill="1" applyBorder="1" applyAlignment="1">
      <alignment vertical="center"/>
      <protection/>
    </xf>
    <xf numFmtId="198" fontId="10" fillId="0" borderId="0" xfId="64" applyNumberFormat="1" applyFont="1" applyFill="1" applyBorder="1" applyAlignment="1">
      <alignment vertical="center"/>
      <protection/>
    </xf>
    <xf numFmtId="0" fontId="10" fillId="0" borderId="14" xfId="64" applyFont="1" applyFill="1" applyBorder="1" applyAlignment="1">
      <alignment vertical="center"/>
      <protection/>
    </xf>
    <xf numFmtId="0" fontId="10" fillId="0" borderId="24" xfId="64" applyFont="1" applyFill="1" applyBorder="1" applyAlignment="1">
      <alignment vertical="center"/>
      <protection/>
    </xf>
    <xf numFmtId="190" fontId="10" fillId="0" borderId="11" xfId="64" applyNumberFormat="1" applyFont="1" applyFill="1" applyBorder="1" applyAlignment="1">
      <alignment horizontal="center" vertical="center"/>
      <protection/>
    </xf>
    <xf numFmtId="190" fontId="10" fillId="0" borderId="14" xfId="64" applyNumberFormat="1" applyFont="1" applyFill="1" applyBorder="1" applyAlignment="1">
      <alignment horizontal="center" vertical="center" shrinkToFit="1"/>
      <protection/>
    </xf>
    <xf numFmtId="198" fontId="10" fillId="0" borderId="18" xfId="64" applyNumberFormat="1" applyFont="1" applyFill="1" applyBorder="1" applyAlignment="1">
      <alignment horizontal="center" vertical="center" shrinkToFit="1"/>
      <protection/>
    </xf>
    <xf numFmtId="190" fontId="10" fillId="0" borderId="14" xfId="64" applyNumberFormat="1" applyFont="1" applyFill="1" applyBorder="1" applyAlignment="1">
      <alignment vertical="center" shrinkToFit="1"/>
      <protection/>
    </xf>
    <xf numFmtId="198" fontId="10" fillId="0" borderId="68" xfId="64" applyNumberFormat="1" applyFont="1" applyFill="1" applyBorder="1" applyAlignment="1">
      <alignment horizontal="center" vertical="center" shrinkToFit="1"/>
      <protection/>
    </xf>
    <xf numFmtId="190" fontId="10" fillId="0" borderId="39" xfId="64" applyNumberFormat="1" applyFont="1" applyFill="1" applyBorder="1" applyAlignment="1">
      <alignment vertical="center" shrinkToFit="1"/>
      <protection/>
    </xf>
    <xf numFmtId="198" fontId="10" fillId="0" borderId="24" xfId="64" applyNumberFormat="1" applyFont="1" applyFill="1" applyBorder="1" applyAlignment="1">
      <alignment horizontal="center" vertical="center" shrinkToFit="1"/>
      <protection/>
    </xf>
    <xf numFmtId="0" fontId="10" fillId="0" borderId="40" xfId="64" applyFont="1" applyFill="1" applyBorder="1" applyAlignment="1">
      <alignment horizontal="center" vertical="center" shrinkToFit="1"/>
      <protection/>
    </xf>
    <xf numFmtId="0" fontId="10" fillId="0" borderId="24" xfId="64" applyFont="1" applyFill="1" applyBorder="1" applyAlignment="1">
      <alignment horizontal="center" vertical="center" shrinkToFit="1"/>
      <protection/>
    </xf>
    <xf numFmtId="0" fontId="10" fillId="0" borderId="14" xfId="64" applyFont="1" applyFill="1" applyBorder="1" applyAlignment="1">
      <alignment horizontal="center" vertical="center" shrinkToFit="1"/>
      <protection/>
    </xf>
    <xf numFmtId="0" fontId="10" fillId="0" borderId="16" xfId="64" applyFont="1" applyFill="1" applyBorder="1">
      <alignment/>
      <protection/>
    </xf>
    <xf numFmtId="0" fontId="10" fillId="0" borderId="46" xfId="64" applyFont="1" applyFill="1" applyBorder="1" applyAlignment="1">
      <alignment vertical="center"/>
      <protection/>
    </xf>
    <xf numFmtId="0" fontId="10" fillId="0" borderId="12" xfId="64" applyFont="1" applyFill="1" applyBorder="1" applyAlignment="1">
      <alignment horizontal="right"/>
      <protection/>
    </xf>
    <xf numFmtId="0" fontId="10" fillId="0" borderId="16" xfId="64" applyFont="1" applyFill="1" applyBorder="1" applyAlignment="1">
      <alignment horizontal="right"/>
      <protection/>
    </xf>
    <xf numFmtId="198" fontId="10" fillId="0" borderId="20" xfId="64" applyNumberFormat="1" applyFont="1" applyFill="1" applyBorder="1" applyAlignment="1">
      <alignment horizontal="right"/>
      <protection/>
    </xf>
    <xf numFmtId="190" fontId="10" fillId="0" borderId="16" xfId="64" applyNumberFormat="1" applyFont="1" applyFill="1" applyBorder="1">
      <alignment/>
      <protection/>
    </xf>
    <xf numFmtId="190" fontId="10" fillId="0" borderId="47" xfId="64" applyNumberFormat="1" applyFont="1" applyFill="1" applyBorder="1" applyAlignment="1">
      <alignment horizontal="right"/>
      <protection/>
    </xf>
    <xf numFmtId="198" fontId="10" fillId="0" borderId="46" xfId="64" applyNumberFormat="1" applyFont="1" applyFill="1" applyBorder="1" applyAlignment="1">
      <alignment horizontal="right"/>
      <protection/>
    </xf>
    <xf numFmtId="190" fontId="10" fillId="0" borderId="16" xfId="64" applyNumberFormat="1" applyFont="1" applyFill="1" applyBorder="1" applyAlignment="1">
      <alignment horizontal="right"/>
      <protection/>
    </xf>
    <xf numFmtId="0" fontId="10" fillId="0" borderId="48" xfId="64" applyFont="1" applyFill="1" applyBorder="1" applyAlignment="1">
      <alignment horizontal="right"/>
      <protection/>
    </xf>
    <xf numFmtId="0" fontId="10" fillId="0" borderId="46" xfId="64" applyFont="1" applyFill="1" applyBorder="1" applyAlignment="1">
      <alignment horizontal="right"/>
      <protection/>
    </xf>
    <xf numFmtId="0" fontId="11" fillId="0" borderId="0" xfId="64" applyFont="1" applyFill="1" applyAlignment="1">
      <alignment vertical="center"/>
      <protection/>
    </xf>
    <xf numFmtId="190" fontId="11" fillId="0" borderId="10" xfId="52" applyNumberFormat="1" applyFont="1" applyFill="1" applyBorder="1" applyAlignment="1">
      <alignment vertical="center"/>
    </xf>
    <xf numFmtId="190" fontId="11" fillId="0" borderId="14" xfId="52" applyNumberFormat="1" applyFont="1" applyFill="1" applyBorder="1" applyAlignment="1">
      <alignment vertical="center"/>
    </xf>
    <xf numFmtId="198" fontId="10" fillId="0" borderId="18" xfId="52" applyNumberFormat="1" applyFont="1" applyFill="1" applyBorder="1" applyAlignment="1">
      <alignment horizontal="right" vertical="center"/>
    </xf>
    <xf numFmtId="198" fontId="10" fillId="0" borderId="75" xfId="52" applyNumberFormat="1" applyFont="1" applyFill="1" applyBorder="1" applyAlignment="1">
      <alignment horizontal="right" vertical="center"/>
    </xf>
    <xf numFmtId="190" fontId="11" fillId="0" borderId="39" xfId="52" applyNumberFormat="1" applyFont="1" applyFill="1" applyBorder="1" applyAlignment="1">
      <alignment vertical="center"/>
    </xf>
    <xf numFmtId="198" fontId="10" fillId="0" borderId="76" xfId="52" applyNumberFormat="1" applyFont="1" applyFill="1" applyBorder="1" applyAlignment="1">
      <alignment horizontal="right" vertical="center"/>
    </xf>
    <xf numFmtId="190" fontId="11" fillId="0" borderId="14" xfId="64" applyNumberFormat="1" applyFont="1" applyFill="1" applyBorder="1" applyAlignment="1">
      <alignment vertical="center"/>
      <protection/>
    </xf>
    <xf numFmtId="0" fontId="11" fillId="0" borderId="40" xfId="64" applyFont="1" applyFill="1" applyBorder="1" applyAlignment="1">
      <alignment vertical="center"/>
      <protection/>
    </xf>
    <xf numFmtId="0" fontId="11" fillId="0" borderId="24" xfId="64" applyFont="1" applyFill="1" applyBorder="1" applyAlignment="1">
      <alignment vertical="center"/>
      <protection/>
    </xf>
    <xf numFmtId="0" fontId="11" fillId="0" borderId="14" xfId="64" applyFont="1" applyFill="1" applyBorder="1" applyAlignment="1">
      <alignment vertical="center"/>
      <protection/>
    </xf>
    <xf numFmtId="198" fontId="10" fillId="0" borderId="28" xfId="52" applyNumberFormat="1" applyFont="1" applyFill="1" applyBorder="1" applyAlignment="1">
      <alignment horizontal="right" vertical="center"/>
    </xf>
    <xf numFmtId="0" fontId="10" fillId="0" borderId="15" xfId="64" applyFont="1" applyFill="1" applyBorder="1" applyAlignment="1">
      <alignment vertical="center"/>
      <protection/>
    </xf>
    <xf numFmtId="0" fontId="10" fillId="0" borderId="29" xfId="64" applyFont="1" applyFill="1" applyBorder="1" applyAlignment="1">
      <alignment horizontal="right" vertical="center"/>
      <protection/>
    </xf>
    <xf numFmtId="190" fontId="10" fillId="0" borderId="11" xfId="64" applyNumberFormat="1" applyFont="1" applyFill="1" applyBorder="1" applyAlignment="1">
      <alignment vertical="center"/>
      <protection/>
    </xf>
    <xf numFmtId="190" fontId="10" fillId="0" borderId="15" xfId="64" applyNumberFormat="1" applyFont="1" applyFill="1" applyBorder="1" applyAlignment="1">
      <alignment vertical="center"/>
      <protection/>
    </xf>
    <xf numFmtId="198" fontId="10" fillId="0" borderId="19" xfId="52" applyNumberFormat="1" applyFont="1" applyFill="1" applyBorder="1" applyAlignment="1">
      <alignment horizontal="right" vertical="center"/>
    </xf>
    <xf numFmtId="190" fontId="10" fillId="0" borderId="70" xfId="64" applyNumberFormat="1" applyFont="1" applyFill="1" applyBorder="1" applyAlignment="1">
      <alignment vertical="center"/>
      <protection/>
    </xf>
    <xf numFmtId="198" fontId="10" fillId="0" borderId="29" xfId="52" applyNumberFormat="1" applyFont="1" applyFill="1" applyBorder="1" applyAlignment="1">
      <alignment horizontal="right" vertical="center"/>
    </xf>
    <xf numFmtId="199" fontId="10" fillId="0" borderId="77" xfId="64" applyNumberFormat="1" applyFont="1" applyFill="1" applyBorder="1" applyAlignment="1">
      <alignment vertical="center"/>
      <protection/>
    </xf>
    <xf numFmtId="199" fontId="10" fillId="0" borderId="29" xfId="64" applyNumberFormat="1" applyFont="1" applyFill="1" applyBorder="1" applyAlignment="1">
      <alignment vertical="center"/>
      <protection/>
    </xf>
    <xf numFmtId="199" fontId="10" fillId="0" borderId="15" xfId="64" applyNumberFormat="1" applyFont="1" applyFill="1" applyBorder="1" applyAlignment="1">
      <alignment vertical="center"/>
      <protection/>
    </xf>
    <xf numFmtId="190" fontId="10" fillId="0" borderId="42" xfId="64" applyNumberFormat="1" applyFont="1" applyFill="1" applyBorder="1" applyAlignment="1">
      <alignment vertical="center"/>
      <protection/>
    </xf>
    <xf numFmtId="190" fontId="10" fillId="0" borderId="78" xfId="64" applyNumberFormat="1" applyFont="1" applyFill="1" applyBorder="1" applyAlignment="1">
      <alignment vertical="center"/>
      <protection/>
    </xf>
    <xf numFmtId="198" fontId="10" fillId="0" borderId="45" xfId="52" applyNumberFormat="1" applyFont="1" applyFill="1" applyBorder="1" applyAlignment="1">
      <alignment horizontal="right" vertical="center"/>
    </xf>
    <xf numFmtId="190" fontId="10" fillId="0" borderId="43" xfId="64" applyNumberFormat="1" applyFont="1" applyFill="1" applyBorder="1" applyAlignment="1">
      <alignment vertical="center"/>
      <protection/>
    </xf>
    <xf numFmtId="198" fontId="10" fillId="0" borderId="41" xfId="52" applyNumberFormat="1" applyFont="1" applyFill="1" applyBorder="1" applyAlignment="1">
      <alignment horizontal="right" vertical="center"/>
    </xf>
    <xf numFmtId="199" fontId="10" fillId="0" borderId="44" xfId="64" applyNumberFormat="1" applyFont="1" applyFill="1" applyBorder="1" applyAlignment="1">
      <alignment vertical="center"/>
      <protection/>
    </xf>
    <xf numFmtId="199" fontId="10" fillId="0" borderId="41" xfId="64" applyNumberFormat="1" applyFont="1" applyFill="1" applyBorder="1" applyAlignment="1">
      <alignment vertical="center"/>
      <protection/>
    </xf>
    <xf numFmtId="199" fontId="10" fillId="0" borderId="78" xfId="64" applyNumberFormat="1" applyFont="1" applyFill="1" applyBorder="1" applyAlignment="1">
      <alignment vertical="center"/>
      <protection/>
    </xf>
    <xf numFmtId="0" fontId="10" fillId="0" borderId="70" xfId="64" applyFont="1" applyFill="1" applyBorder="1" applyAlignment="1">
      <alignment vertical="center"/>
      <protection/>
    </xf>
    <xf numFmtId="0" fontId="10" fillId="0" borderId="75" xfId="64" applyFont="1" applyFill="1" applyBorder="1" applyAlignment="1">
      <alignment vertical="center"/>
      <protection/>
    </xf>
    <xf numFmtId="190" fontId="10" fillId="0" borderId="79" xfId="52" applyNumberFormat="1" applyFont="1" applyFill="1" applyBorder="1" applyAlignment="1">
      <alignment horizontal="right" vertical="center"/>
    </xf>
    <xf numFmtId="190" fontId="10" fillId="0" borderId="80" xfId="52" applyNumberFormat="1" applyFont="1" applyFill="1" applyBorder="1" applyAlignment="1">
      <alignment horizontal="right" vertical="center"/>
    </xf>
    <xf numFmtId="190" fontId="10" fillId="0" borderId="81" xfId="52" applyNumberFormat="1" applyFont="1" applyFill="1" applyBorder="1" applyAlignment="1">
      <alignment horizontal="right" vertical="center"/>
    </xf>
    <xf numFmtId="199" fontId="10" fillId="0" borderId="82" xfId="52" applyNumberFormat="1" applyFont="1" applyFill="1" applyBorder="1" applyAlignment="1">
      <alignment horizontal="right" vertical="center"/>
    </xf>
    <xf numFmtId="199" fontId="10" fillId="0" borderId="76" xfId="52" applyNumberFormat="1" applyFont="1" applyFill="1" applyBorder="1" applyAlignment="1">
      <alignment horizontal="right" vertical="center"/>
    </xf>
    <xf numFmtId="199" fontId="10" fillId="0" borderId="80" xfId="52" applyNumberFormat="1" applyFont="1" applyFill="1" applyBorder="1" applyAlignment="1">
      <alignment horizontal="right" vertical="center"/>
    </xf>
    <xf numFmtId="199" fontId="10" fillId="0" borderId="29" xfId="52" applyNumberFormat="1" applyFont="1" applyFill="1" applyBorder="1" applyAlignment="1">
      <alignment horizontal="right" vertical="center"/>
    </xf>
    <xf numFmtId="0" fontId="10" fillId="0" borderId="19" xfId="64" applyFont="1" applyFill="1" applyBorder="1" applyAlignment="1">
      <alignment horizontal="right" vertical="center"/>
      <protection/>
    </xf>
    <xf numFmtId="200" fontId="10" fillId="0" borderId="11" xfId="52" applyNumberFormat="1" applyFont="1" applyFill="1" applyBorder="1" applyAlignment="1">
      <alignment horizontal="right" vertical="center"/>
    </xf>
    <xf numFmtId="190" fontId="10" fillId="0" borderId="15" xfId="52" applyNumberFormat="1" applyFont="1" applyFill="1" applyBorder="1" applyAlignment="1">
      <alignment horizontal="right" vertical="center"/>
    </xf>
    <xf numFmtId="190" fontId="10" fillId="0" borderId="70" xfId="52" applyNumberFormat="1" applyFont="1" applyFill="1" applyBorder="1" applyAlignment="1">
      <alignment horizontal="right" vertical="center"/>
    </xf>
    <xf numFmtId="199" fontId="10" fillId="0" borderId="77" xfId="52" applyNumberFormat="1" applyFont="1" applyFill="1" applyBorder="1" applyAlignment="1">
      <alignment horizontal="right" vertical="center"/>
    </xf>
    <xf numFmtId="200" fontId="10" fillId="0" borderId="29" xfId="52" applyNumberFormat="1" applyFont="1" applyFill="1" applyBorder="1" applyAlignment="1">
      <alignment horizontal="right" vertical="center"/>
    </xf>
    <xf numFmtId="200" fontId="10" fillId="0" borderId="15" xfId="52" applyNumberFormat="1" applyFont="1" applyFill="1" applyBorder="1" applyAlignment="1">
      <alignment horizontal="right" vertical="center"/>
    </xf>
    <xf numFmtId="200" fontId="10" fillId="0" borderId="77" xfId="52" applyNumberFormat="1" applyFont="1" applyFill="1" applyBorder="1" applyAlignment="1">
      <alignment horizontal="right" vertical="center"/>
    </xf>
    <xf numFmtId="200" fontId="10" fillId="0" borderId="11" xfId="69" applyNumberFormat="1" applyFont="1" applyFill="1" applyBorder="1" applyAlignment="1">
      <alignment horizontal="right" vertical="center"/>
      <protection/>
    </xf>
    <xf numFmtId="200" fontId="10" fillId="0" borderId="42" xfId="52" applyNumberFormat="1" applyFont="1" applyFill="1" applyBorder="1" applyAlignment="1">
      <alignment horizontal="right" vertical="center"/>
    </xf>
    <xf numFmtId="190" fontId="10" fillId="0" borderId="78" xfId="52" applyNumberFormat="1" applyFont="1" applyFill="1" applyBorder="1" applyAlignment="1">
      <alignment horizontal="right" vertical="center"/>
    </xf>
    <xf numFmtId="190" fontId="10" fillId="0" borderId="43" xfId="52" applyNumberFormat="1" applyFont="1" applyFill="1" applyBorder="1" applyAlignment="1">
      <alignment horizontal="right" vertical="center"/>
    </xf>
    <xf numFmtId="199" fontId="10" fillId="0" borderId="44" xfId="52" applyNumberFormat="1" applyFont="1" applyFill="1" applyBorder="1" applyAlignment="1">
      <alignment horizontal="right" vertical="center"/>
    </xf>
    <xf numFmtId="200" fontId="10" fillId="0" borderId="41" xfId="52" applyNumberFormat="1" applyFont="1" applyFill="1" applyBorder="1" applyAlignment="1">
      <alignment horizontal="right" vertical="center"/>
    </xf>
    <xf numFmtId="200" fontId="10" fillId="0" borderId="78" xfId="52" applyNumberFormat="1" applyFont="1" applyFill="1" applyBorder="1" applyAlignment="1">
      <alignment horizontal="right" vertical="center"/>
    </xf>
    <xf numFmtId="200" fontId="10" fillId="0" borderId="44" xfId="52" applyNumberFormat="1" applyFont="1" applyFill="1" applyBorder="1" applyAlignment="1">
      <alignment horizontal="right" vertical="center"/>
    </xf>
    <xf numFmtId="190" fontId="10" fillId="0" borderId="0" xfId="52" applyNumberFormat="1" applyFont="1" applyFill="1" applyBorder="1" applyAlignment="1">
      <alignment horizontal="right" vertical="center"/>
    </xf>
    <xf numFmtId="190" fontId="10" fillId="0" borderId="15" xfId="69" applyNumberFormat="1" applyFont="1" applyFill="1" applyBorder="1" applyAlignment="1">
      <alignment horizontal="right" vertical="center"/>
      <protection/>
    </xf>
    <xf numFmtId="0" fontId="10" fillId="0" borderId="77" xfId="69" applyNumberFormat="1" applyFont="1" applyFill="1" applyBorder="1" applyAlignment="1">
      <alignment horizontal="right" vertical="center"/>
      <protection/>
    </xf>
    <xf numFmtId="200" fontId="10" fillId="0" borderId="29" xfId="69" applyNumberFormat="1" applyFont="1" applyFill="1" applyBorder="1" applyAlignment="1">
      <alignment horizontal="right" vertical="center"/>
      <protection/>
    </xf>
    <xf numFmtId="198" fontId="10" fillId="0" borderId="29" xfId="69" applyNumberFormat="1" applyFont="1" applyFill="1" applyBorder="1" applyAlignment="1">
      <alignment vertical="center"/>
      <protection/>
    </xf>
    <xf numFmtId="0" fontId="10" fillId="0" borderId="75" xfId="64" applyFont="1" applyFill="1" applyBorder="1" applyAlignment="1">
      <alignment vertical="center" shrinkToFit="1"/>
      <protection/>
    </xf>
    <xf numFmtId="0" fontId="10" fillId="0" borderId="47" xfId="64" applyFont="1" applyFill="1" applyBorder="1" applyAlignment="1">
      <alignment vertical="center"/>
      <protection/>
    </xf>
    <xf numFmtId="0" fontId="10" fillId="0" borderId="20" xfId="64" applyFont="1" applyFill="1" applyBorder="1" applyAlignment="1">
      <alignment horizontal="right" vertical="center"/>
      <protection/>
    </xf>
    <xf numFmtId="190" fontId="10" fillId="0" borderId="38" xfId="52" applyNumberFormat="1" applyFont="1" applyFill="1" applyBorder="1" applyAlignment="1">
      <alignment horizontal="right" vertical="center"/>
    </xf>
    <xf numFmtId="190" fontId="10" fillId="0" borderId="16" xfId="52" applyNumberFormat="1" applyFont="1" applyFill="1" applyBorder="1" applyAlignment="1">
      <alignment horizontal="right" vertical="center"/>
    </xf>
    <xf numFmtId="198" fontId="10" fillId="0" borderId="20" xfId="52" applyNumberFormat="1" applyFont="1" applyFill="1" applyBorder="1" applyAlignment="1">
      <alignment horizontal="right" vertical="center"/>
    </xf>
    <xf numFmtId="190" fontId="10" fillId="0" borderId="47" xfId="52" applyNumberFormat="1" applyFont="1" applyFill="1" applyBorder="1" applyAlignment="1">
      <alignment horizontal="right" vertical="center"/>
    </xf>
    <xf numFmtId="198" fontId="10" fillId="0" borderId="46" xfId="52" applyNumberFormat="1" applyFont="1" applyFill="1" applyBorder="1" applyAlignment="1">
      <alignment horizontal="right" vertical="center"/>
    </xf>
    <xf numFmtId="199" fontId="10" fillId="0" borderId="48" xfId="52" applyNumberFormat="1" applyFont="1" applyFill="1" applyBorder="1" applyAlignment="1">
      <alignment horizontal="right" vertical="center"/>
    </xf>
    <xf numFmtId="200" fontId="10" fillId="0" borderId="46" xfId="52" applyNumberFormat="1" applyFont="1" applyFill="1" applyBorder="1" applyAlignment="1">
      <alignment horizontal="right" vertical="center"/>
    </xf>
    <xf numFmtId="200" fontId="10" fillId="0" borderId="16" xfId="52" applyNumberFormat="1" applyFont="1" applyFill="1" applyBorder="1" applyAlignment="1">
      <alignment horizontal="right" vertical="center"/>
    </xf>
    <xf numFmtId="200" fontId="10" fillId="0" borderId="48" xfId="52" applyNumberFormat="1" applyFont="1" applyFill="1" applyBorder="1" applyAlignment="1">
      <alignment horizontal="right" vertical="center"/>
    </xf>
    <xf numFmtId="190" fontId="11" fillId="0" borderId="66" xfId="52" applyNumberFormat="1" applyFont="1" applyFill="1" applyBorder="1" applyAlignment="1">
      <alignment horizontal="right" vertical="center"/>
    </xf>
    <xf numFmtId="190" fontId="11" fillId="0" borderId="14" xfId="52" applyNumberFormat="1" applyFont="1" applyFill="1" applyBorder="1" applyAlignment="1">
      <alignment horizontal="right" vertical="center"/>
    </xf>
    <xf numFmtId="198" fontId="11" fillId="0" borderId="18" xfId="52" applyNumberFormat="1" applyFont="1" applyFill="1" applyBorder="1" applyAlignment="1">
      <alignment horizontal="right" vertical="center"/>
    </xf>
    <xf numFmtId="190" fontId="11" fillId="0" borderId="39" xfId="52" applyNumberFormat="1" applyFont="1" applyFill="1" applyBorder="1" applyAlignment="1">
      <alignment horizontal="right" vertical="center"/>
    </xf>
    <xf numFmtId="198" fontId="11" fillId="0" borderId="24" xfId="52" applyNumberFormat="1" applyFont="1" applyFill="1" applyBorder="1" applyAlignment="1">
      <alignment horizontal="right" vertical="center"/>
    </xf>
    <xf numFmtId="199" fontId="11" fillId="0" borderId="40" xfId="52" applyNumberFormat="1" applyFont="1" applyFill="1" applyBorder="1" applyAlignment="1">
      <alignment horizontal="right" vertical="center"/>
    </xf>
    <xf numFmtId="199" fontId="11" fillId="0" borderId="24" xfId="52" applyNumberFormat="1" applyFont="1" applyFill="1" applyBorder="1" applyAlignment="1">
      <alignment horizontal="right" vertical="center"/>
    </xf>
    <xf numFmtId="199" fontId="11" fillId="0" borderId="14" xfId="52" applyNumberFormat="1" applyFont="1" applyFill="1" applyBorder="1" applyAlignment="1">
      <alignment horizontal="right" vertical="center"/>
    </xf>
    <xf numFmtId="0" fontId="10" fillId="0" borderId="33" xfId="64" applyFont="1" applyFill="1" applyBorder="1" applyAlignment="1">
      <alignment vertical="center" shrinkToFit="1"/>
      <protection/>
    </xf>
    <xf numFmtId="190" fontId="10" fillId="0" borderId="83" xfId="52" applyNumberFormat="1" applyFont="1" applyFill="1" applyBorder="1" applyAlignment="1">
      <alignment horizontal="right" vertical="center"/>
    </xf>
    <xf numFmtId="190" fontId="10" fillId="0" borderId="84" xfId="52" applyNumberFormat="1" applyFont="1" applyFill="1" applyBorder="1" applyAlignment="1">
      <alignment horizontal="right" vertical="center"/>
    </xf>
    <xf numFmtId="198" fontId="10" fillId="0" borderId="33" xfId="52" applyNumberFormat="1" applyFont="1" applyFill="1" applyBorder="1" applyAlignment="1">
      <alignment horizontal="right" vertical="center"/>
    </xf>
    <xf numFmtId="190" fontId="10" fillId="0" borderId="31" xfId="52" applyNumberFormat="1" applyFont="1" applyFill="1" applyBorder="1" applyAlignment="1">
      <alignment horizontal="right" vertical="center"/>
    </xf>
    <xf numFmtId="198" fontId="10" fillId="0" borderId="53" xfId="52" applyNumberFormat="1" applyFont="1" applyFill="1" applyBorder="1" applyAlignment="1">
      <alignment horizontal="right" vertical="center"/>
    </xf>
    <xf numFmtId="199" fontId="10" fillId="0" borderId="32" xfId="52" applyNumberFormat="1" applyFont="1" applyFill="1" applyBorder="1" applyAlignment="1">
      <alignment horizontal="right" vertical="center"/>
    </xf>
    <xf numFmtId="199" fontId="10" fillId="0" borderId="53" xfId="52" applyNumberFormat="1" applyFont="1" applyFill="1" applyBorder="1" applyAlignment="1">
      <alignment horizontal="right" vertical="center"/>
    </xf>
    <xf numFmtId="199" fontId="10" fillId="0" borderId="84" xfId="52" applyNumberFormat="1" applyFont="1" applyFill="1" applyBorder="1" applyAlignment="1">
      <alignment horizontal="right" vertical="center"/>
    </xf>
    <xf numFmtId="190" fontId="11" fillId="0" borderId="0" xfId="52" applyNumberFormat="1" applyFont="1" applyFill="1" applyBorder="1" applyAlignment="1">
      <alignment horizontal="right" vertical="center"/>
    </xf>
    <xf numFmtId="190" fontId="11" fillId="0" borderId="15" xfId="52" applyNumberFormat="1" applyFont="1" applyFill="1" applyBorder="1" applyAlignment="1">
      <alignment horizontal="right" vertical="center"/>
    </xf>
    <xf numFmtId="198" fontId="11" fillId="0" borderId="19" xfId="52" applyNumberFormat="1" applyFont="1" applyFill="1" applyBorder="1" applyAlignment="1">
      <alignment horizontal="right" vertical="center"/>
    </xf>
    <xf numFmtId="190" fontId="11" fillId="0" borderId="70" xfId="52" applyNumberFormat="1" applyFont="1" applyFill="1" applyBorder="1" applyAlignment="1">
      <alignment horizontal="right" vertical="center"/>
    </xf>
    <xf numFmtId="198" fontId="11" fillId="0" borderId="29" xfId="52" applyNumberFormat="1" applyFont="1" applyFill="1" applyBorder="1" applyAlignment="1">
      <alignment horizontal="right" vertical="center"/>
    </xf>
    <xf numFmtId="199" fontId="11" fillId="0" borderId="77" xfId="52" applyNumberFormat="1" applyFont="1" applyFill="1" applyBorder="1" applyAlignment="1">
      <alignment horizontal="right" vertical="center"/>
    </xf>
    <xf numFmtId="199" fontId="11" fillId="0" borderId="29" xfId="52" applyNumberFormat="1" applyFont="1" applyFill="1" applyBorder="1" applyAlignment="1">
      <alignment horizontal="right" vertical="center"/>
    </xf>
    <xf numFmtId="199" fontId="11" fillId="0" borderId="15" xfId="52" applyNumberFormat="1" applyFont="1" applyFill="1" applyBorder="1" applyAlignment="1">
      <alignment horizontal="right" vertical="center"/>
    </xf>
    <xf numFmtId="0" fontId="10" fillId="0" borderId="37" xfId="64" applyFont="1" applyFill="1" applyBorder="1" applyAlignment="1">
      <alignment vertical="center" shrinkToFit="1"/>
      <protection/>
    </xf>
    <xf numFmtId="0" fontId="10" fillId="0" borderId="16" xfId="64" applyFont="1" applyFill="1" applyBorder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190" fontId="11" fillId="0" borderId="85" xfId="0" applyNumberFormat="1" applyFont="1" applyFill="1" applyBorder="1" applyAlignment="1" quotePrefix="1">
      <alignment horizontal="center" vertical="center"/>
    </xf>
    <xf numFmtId="190" fontId="11" fillId="0" borderId="86" xfId="0" applyNumberFormat="1" applyFont="1" applyFill="1" applyBorder="1" applyAlignment="1" quotePrefix="1">
      <alignment horizontal="center" vertical="center"/>
    </xf>
    <xf numFmtId="190" fontId="11" fillId="0" borderId="87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2" xfId="0" applyFont="1" applyFill="1" applyBorder="1" applyAlignment="1">
      <alignment horizontal="distributed" vertical="center" shrinkToFit="1"/>
    </xf>
    <xf numFmtId="0" fontId="10" fillId="0" borderId="21" xfId="63" applyFont="1" applyFill="1" applyBorder="1" applyAlignment="1">
      <alignment horizontal="distributed" vertical="center" shrinkToFit="1"/>
      <protection/>
    </xf>
    <xf numFmtId="0" fontId="10" fillId="0" borderId="21" xfId="63" applyFont="1" applyFill="1" applyBorder="1" applyAlignment="1">
      <alignment horizontal="center" vertical="center" shrinkToFit="1"/>
      <protection/>
    </xf>
    <xf numFmtId="190" fontId="1" fillId="0" borderId="14" xfId="63" applyNumberFormat="1" applyFont="1" applyFill="1" applyBorder="1" applyAlignment="1">
      <alignment horizontal="center" vertical="center" shrinkToFit="1"/>
      <protection/>
    </xf>
    <xf numFmtId="190" fontId="1" fillId="0" borderId="49" xfId="63" applyNumberFormat="1" applyFont="1" applyFill="1" applyBorder="1" applyAlignment="1">
      <alignment horizontal="center" vertical="center" shrinkToFit="1"/>
      <protection/>
    </xf>
    <xf numFmtId="190" fontId="1" fillId="0" borderId="88" xfId="63" applyNumberFormat="1" applyFont="1" applyFill="1" applyBorder="1" applyAlignment="1">
      <alignment horizontal="center" vertical="center" shrinkToFit="1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11" fillId="0" borderId="24" xfId="63" applyFont="1" applyFill="1" applyBorder="1" applyAlignment="1">
      <alignment horizontal="center" vertical="center"/>
      <protection/>
    </xf>
    <xf numFmtId="0" fontId="1" fillId="0" borderId="14" xfId="63" applyFont="1" applyFill="1" applyBorder="1" applyAlignment="1">
      <alignment horizontal="center" vertical="center" shrinkToFit="1"/>
      <protection/>
    </xf>
    <xf numFmtId="0" fontId="1" fillId="0" borderId="66" xfId="63" applyFont="1" applyFill="1" applyBorder="1" applyAlignment="1">
      <alignment horizontal="center" vertical="center" shrinkToFit="1"/>
      <protection/>
    </xf>
    <xf numFmtId="0" fontId="1" fillId="0" borderId="24" xfId="63" applyFont="1" applyFill="1" applyBorder="1" applyAlignment="1">
      <alignment horizontal="center" vertical="center" shrinkToFit="1"/>
      <protection/>
    </xf>
    <xf numFmtId="0" fontId="10" fillId="0" borderId="14" xfId="63" applyFont="1" applyFill="1" applyBorder="1" applyAlignment="1">
      <alignment horizontal="distributed" vertical="center" shrinkToFit="1"/>
      <protection/>
    </xf>
    <xf numFmtId="0" fontId="10" fillId="0" borderId="24" xfId="63" applyFont="1" applyFill="1" applyBorder="1" applyAlignment="1">
      <alignment horizontal="distributed" vertical="center" shrinkToFit="1"/>
      <protection/>
    </xf>
    <xf numFmtId="0" fontId="10" fillId="0" borderId="16" xfId="63" applyFont="1" applyFill="1" applyBorder="1" applyAlignment="1">
      <alignment horizontal="distributed" vertical="center" shrinkToFit="1"/>
      <protection/>
    </xf>
    <xf numFmtId="0" fontId="10" fillId="0" borderId="46" xfId="63" applyFont="1" applyFill="1" applyBorder="1" applyAlignment="1">
      <alignment horizontal="distributed" vertical="center" shrinkToFit="1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66" xfId="63" applyFont="1" applyBorder="1" applyAlignment="1">
      <alignment horizontal="center" vertical="center"/>
      <protection/>
    </xf>
    <xf numFmtId="0" fontId="10" fillId="0" borderId="24" xfId="63" applyFont="1" applyBorder="1" applyAlignment="1">
      <alignment horizontal="center" vertical="center"/>
      <protection/>
    </xf>
    <xf numFmtId="0" fontId="11" fillId="0" borderId="21" xfId="63" applyFont="1" applyFill="1" applyBorder="1" applyAlignment="1">
      <alignment horizontal="center" vertical="center" shrinkToFit="1"/>
      <protection/>
    </xf>
    <xf numFmtId="0" fontId="11" fillId="0" borderId="13" xfId="63" applyFont="1" applyFill="1" applyBorder="1" applyAlignment="1">
      <alignment horizontal="center" vertical="center" shrinkToFit="1"/>
      <protection/>
    </xf>
    <xf numFmtId="0" fontId="11" fillId="0" borderId="49" xfId="63" applyFont="1" applyFill="1" applyBorder="1" applyAlignment="1">
      <alignment horizontal="center" vertical="center" shrinkToFit="1"/>
      <protection/>
    </xf>
    <xf numFmtId="0" fontId="11" fillId="0" borderId="88" xfId="63" applyFont="1" applyFill="1" applyBorder="1" applyAlignment="1">
      <alignment horizontal="center" vertical="center" shrinkToFit="1"/>
      <protection/>
    </xf>
    <xf numFmtId="190" fontId="10" fillId="0" borderId="89" xfId="66" applyNumberFormat="1" applyFont="1" applyFill="1" applyBorder="1" applyAlignment="1">
      <alignment horizontal="right" vertical="center"/>
      <protection/>
    </xf>
    <xf numFmtId="190" fontId="10" fillId="0" borderId="52" xfId="66" applyNumberFormat="1" applyFont="1" applyFill="1" applyBorder="1" applyAlignment="1">
      <alignment horizontal="right" vertical="center"/>
      <protection/>
    </xf>
    <xf numFmtId="190" fontId="10" fillId="0" borderId="84" xfId="66" applyNumberFormat="1" applyFont="1" applyFill="1" applyBorder="1" applyAlignment="1">
      <alignment horizontal="right" vertical="center"/>
      <protection/>
    </xf>
    <xf numFmtId="190" fontId="10" fillId="0" borderId="53" xfId="66" applyNumberFormat="1" applyFont="1" applyFill="1" applyBorder="1" applyAlignment="1">
      <alignment horizontal="right" vertical="center"/>
      <protection/>
    </xf>
    <xf numFmtId="0" fontId="15" fillId="0" borderId="10" xfId="63" applyNumberFormat="1" applyFont="1" applyFill="1" applyBorder="1" applyAlignment="1">
      <alignment horizontal="center" vertical="center" wrapText="1" shrinkToFit="1"/>
      <protection/>
    </xf>
    <xf numFmtId="0" fontId="15" fillId="0" borderId="12" xfId="63" applyNumberFormat="1" applyFont="1" applyFill="1" applyBorder="1" applyAlignment="1">
      <alignment horizontal="center" vertical="center" shrinkToFit="1"/>
      <protection/>
    </xf>
    <xf numFmtId="0" fontId="11" fillId="0" borderId="14" xfId="63" applyFont="1" applyBorder="1" applyAlignment="1">
      <alignment horizontal="center" vertical="center"/>
      <protection/>
    </xf>
    <xf numFmtId="0" fontId="11" fillId="0" borderId="24" xfId="63" applyFont="1" applyBorder="1" applyAlignment="1">
      <alignment horizontal="center" vertical="center"/>
      <protection/>
    </xf>
    <xf numFmtId="0" fontId="11" fillId="0" borderId="15" xfId="63" applyFont="1" applyBorder="1" applyAlignment="1">
      <alignment horizontal="center" vertical="center"/>
      <protection/>
    </xf>
    <xf numFmtId="0" fontId="11" fillId="0" borderId="29" xfId="63" applyFont="1" applyBorder="1" applyAlignment="1">
      <alignment horizontal="center" vertical="center"/>
      <protection/>
    </xf>
    <xf numFmtId="190" fontId="10" fillId="0" borderId="13" xfId="66" applyNumberFormat="1" applyFont="1" applyFill="1" applyBorder="1" applyAlignment="1">
      <alignment horizontal="center" vertical="center"/>
      <protection/>
    </xf>
    <xf numFmtId="190" fontId="10" fillId="0" borderId="88" xfId="66" applyNumberFormat="1" applyFont="1" applyFill="1" applyBorder="1" applyAlignment="1">
      <alignment horizontal="center" vertical="center"/>
      <protection/>
    </xf>
    <xf numFmtId="190" fontId="11" fillId="0" borderId="89" xfId="66" applyNumberFormat="1" applyFont="1" applyFill="1" applyBorder="1" applyAlignment="1">
      <alignment horizontal="right" vertical="center"/>
      <protection/>
    </xf>
    <xf numFmtId="190" fontId="11" fillId="0" borderId="52" xfId="66" applyNumberFormat="1" applyFont="1" applyFill="1" applyBorder="1" applyAlignment="1">
      <alignment horizontal="right" vertical="center"/>
      <protection/>
    </xf>
    <xf numFmtId="190" fontId="11" fillId="0" borderId="84" xfId="66" applyNumberFormat="1" applyFont="1" applyFill="1" applyBorder="1" applyAlignment="1">
      <alignment horizontal="right" vertical="center"/>
      <protection/>
    </xf>
    <xf numFmtId="190" fontId="11" fillId="0" borderId="53" xfId="66" applyNumberFormat="1" applyFont="1" applyFill="1" applyBorder="1" applyAlignment="1">
      <alignment horizontal="right" vertical="center"/>
      <protection/>
    </xf>
    <xf numFmtId="0" fontId="10" fillId="0" borderId="21" xfId="63" applyFont="1" applyBorder="1" applyAlignment="1">
      <alignment horizontal="distributed" vertical="center"/>
      <protection/>
    </xf>
    <xf numFmtId="0" fontId="10" fillId="0" borderId="21" xfId="63" applyFont="1" applyBorder="1" applyAlignment="1">
      <alignment horizontal="distributed" vertical="center" shrinkToFit="1"/>
      <protection/>
    </xf>
    <xf numFmtId="0" fontId="10" fillId="0" borderId="66" xfId="63" applyNumberFormat="1" applyFont="1" applyFill="1" applyBorder="1" applyAlignment="1">
      <alignment horizontal="center" vertical="center"/>
      <protection/>
    </xf>
    <xf numFmtId="0" fontId="10" fillId="0" borderId="49" xfId="63" applyNumberFormat="1" applyFont="1" applyFill="1" applyBorder="1" applyAlignment="1">
      <alignment horizontal="center" vertical="center"/>
      <protection/>
    </xf>
    <xf numFmtId="0" fontId="10" fillId="0" borderId="14" xfId="63" applyNumberFormat="1" applyFont="1" applyFill="1" applyBorder="1" applyAlignment="1">
      <alignment horizontal="center" vertical="center" shrinkToFit="1"/>
      <protection/>
    </xf>
    <xf numFmtId="0" fontId="10" fillId="0" borderId="16" xfId="63" applyNumberFormat="1" applyFont="1" applyFill="1" applyBorder="1" applyAlignment="1">
      <alignment horizontal="center" vertical="center" shrinkToFit="1"/>
      <protection/>
    </xf>
    <xf numFmtId="0" fontId="16" fillId="0" borderId="14" xfId="63" applyNumberFormat="1" applyFont="1" applyFill="1" applyBorder="1" applyAlignment="1">
      <alignment horizontal="center" vertical="center" wrapText="1" shrinkToFit="1"/>
      <protection/>
    </xf>
    <xf numFmtId="0" fontId="16" fillId="0" borderId="16" xfId="63" applyNumberFormat="1" applyFont="1" applyFill="1" applyBorder="1" applyAlignment="1">
      <alignment horizontal="center" vertical="center" shrinkToFit="1"/>
      <protection/>
    </xf>
    <xf numFmtId="0" fontId="10" fillId="0" borderId="10" xfId="63" applyNumberFormat="1" applyFont="1" applyFill="1" applyBorder="1" applyAlignment="1">
      <alignment horizontal="center" vertical="center" shrinkToFit="1"/>
      <protection/>
    </xf>
    <xf numFmtId="0" fontId="10" fillId="0" borderId="12" xfId="63" applyNumberFormat="1" applyFont="1" applyFill="1" applyBorder="1" applyAlignment="1">
      <alignment horizontal="center" vertical="center" shrinkToFit="1"/>
      <protection/>
    </xf>
    <xf numFmtId="0" fontId="10" fillId="0" borderId="22" xfId="51" applyNumberFormat="1" applyFont="1" applyBorder="1" applyAlignment="1">
      <alignment horizontal="distributed" vertical="center"/>
    </xf>
    <xf numFmtId="0" fontId="10" fillId="0" borderId="90" xfId="51" applyNumberFormat="1" applyFont="1" applyBorder="1" applyAlignment="1">
      <alignment horizontal="distributed" vertical="center"/>
    </xf>
    <xf numFmtId="38" fontId="11" fillId="0" borderId="14" xfId="51" applyFont="1" applyBorder="1" applyAlignment="1">
      <alignment horizontal="center" vertical="center"/>
    </xf>
    <xf numFmtId="38" fontId="11" fillId="0" borderId="24" xfId="51" applyFont="1" applyBorder="1" applyAlignment="1">
      <alignment horizontal="center" vertical="center"/>
    </xf>
    <xf numFmtId="0" fontId="10" fillId="0" borderId="10" xfId="63" applyFont="1" applyFill="1" applyBorder="1" applyAlignment="1">
      <alignment horizontal="distributed" vertical="center" shrinkToFit="1"/>
      <protection/>
    </xf>
    <xf numFmtId="0" fontId="10" fillId="0" borderId="12" xfId="63" applyFont="1" applyFill="1" applyBorder="1" applyAlignment="1">
      <alignment horizontal="distributed" vertical="center" shrinkToFit="1"/>
      <protection/>
    </xf>
    <xf numFmtId="0" fontId="10" fillId="0" borderId="49" xfId="63" applyFont="1" applyFill="1" applyBorder="1" applyAlignment="1">
      <alignment horizontal="distributed" vertical="center"/>
      <protection/>
    </xf>
    <xf numFmtId="0" fontId="10" fillId="0" borderId="13" xfId="63" applyFont="1" applyFill="1" applyBorder="1" applyAlignment="1">
      <alignment horizontal="distributed" vertical="center"/>
      <protection/>
    </xf>
    <xf numFmtId="0" fontId="10" fillId="0" borderId="88" xfId="63" applyFont="1" applyFill="1" applyBorder="1" applyAlignment="1">
      <alignment horizontal="distributed" vertical="center"/>
      <protection/>
    </xf>
    <xf numFmtId="0" fontId="10" fillId="0" borderId="11" xfId="63" applyFont="1" applyFill="1" applyBorder="1" applyAlignment="1">
      <alignment horizontal="distributed" vertical="center" shrinkToFit="1"/>
      <protection/>
    </xf>
    <xf numFmtId="195" fontId="10" fillId="0" borderId="10" xfId="63" applyNumberFormat="1" applyFont="1" applyFill="1" applyBorder="1" applyAlignment="1">
      <alignment vertical="center" wrapText="1"/>
      <protection/>
    </xf>
    <xf numFmtId="195" fontId="10" fillId="0" borderId="11" xfId="63" applyNumberFormat="1" applyFont="1" applyFill="1" applyBorder="1" applyAlignment="1">
      <alignment vertical="center" wrapText="1"/>
      <protection/>
    </xf>
    <xf numFmtId="195" fontId="10" fillId="0" borderId="10" xfId="63" applyNumberFormat="1" applyFont="1" applyFill="1" applyBorder="1" applyAlignment="1">
      <alignment horizontal="distributed" vertical="center" wrapText="1"/>
      <protection/>
    </xf>
    <xf numFmtId="195" fontId="10" fillId="0" borderId="11" xfId="63" applyNumberFormat="1" applyFont="1" applyFill="1" applyBorder="1" applyAlignment="1">
      <alignment horizontal="distributed" vertical="center" wrapText="1"/>
      <protection/>
    </xf>
    <xf numFmtId="195" fontId="10" fillId="0" borderId="12" xfId="63" applyNumberFormat="1" applyFont="1" applyFill="1" applyBorder="1" applyAlignment="1">
      <alignment horizontal="distributed" vertical="center" wrapText="1"/>
      <protection/>
    </xf>
    <xf numFmtId="190" fontId="10" fillId="0" borderId="24" xfId="63" applyNumberFormat="1" applyFont="1" applyFill="1" applyBorder="1" applyAlignment="1">
      <alignment horizontal="distributed" vertical="center" shrinkToFit="1"/>
      <protection/>
    </xf>
    <xf numFmtId="190" fontId="10" fillId="0" borderId="29" xfId="63" applyNumberFormat="1" applyFont="1" applyFill="1" applyBorder="1" applyAlignment="1">
      <alignment horizontal="distributed" vertical="center" shrinkToFit="1"/>
      <protection/>
    </xf>
    <xf numFmtId="190" fontId="10" fillId="0" borderId="10" xfId="63" applyNumberFormat="1" applyFont="1" applyFill="1" applyBorder="1" applyAlignment="1">
      <alignment horizontal="distributed" vertical="center" shrinkToFit="1"/>
      <protection/>
    </xf>
    <xf numFmtId="190" fontId="10" fillId="0" borderId="11" xfId="63" applyNumberFormat="1" applyFont="1" applyFill="1" applyBorder="1" applyAlignment="1">
      <alignment horizontal="distributed" vertical="center" shrinkToFit="1"/>
      <protection/>
    </xf>
    <xf numFmtId="0" fontId="10" fillId="0" borderId="21" xfId="63" applyFont="1" applyFill="1" applyBorder="1" applyAlignment="1">
      <alignment horizontal="distributed" vertical="center"/>
      <protection/>
    </xf>
    <xf numFmtId="190" fontId="10" fillId="0" borderId="22" xfId="63" applyNumberFormat="1" applyFont="1" applyFill="1" applyBorder="1" applyAlignment="1">
      <alignment horizontal="distributed" vertical="center" shrinkToFit="1"/>
      <protection/>
    </xf>
    <xf numFmtId="190" fontId="10" fillId="0" borderId="39" xfId="63" applyNumberFormat="1" applyFont="1" applyFill="1" applyBorder="1" applyAlignment="1">
      <alignment horizontal="distributed" vertical="center" shrinkToFit="1"/>
      <protection/>
    </xf>
    <xf numFmtId="195" fontId="10" fillId="0" borderId="17" xfId="63" applyNumberFormat="1" applyFont="1" applyFill="1" applyBorder="1" applyAlignment="1">
      <alignment horizontal="distributed" vertical="center" shrinkToFit="1"/>
      <protection/>
    </xf>
    <xf numFmtId="195" fontId="10" fillId="0" borderId="18" xfId="63" applyNumberFormat="1" applyFont="1" applyFill="1" applyBorder="1" applyAlignment="1">
      <alignment horizontal="distributed" vertical="center" shrinkToFit="1"/>
      <protection/>
    </xf>
    <xf numFmtId="190" fontId="10" fillId="0" borderId="49" xfId="63" applyNumberFormat="1" applyFont="1" applyFill="1" applyBorder="1" applyAlignment="1">
      <alignment horizontal="distributed" vertical="center"/>
      <protection/>
    </xf>
    <xf numFmtId="195" fontId="10" fillId="0" borderId="13" xfId="63" applyNumberFormat="1" applyFont="1" applyFill="1" applyBorder="1" applyAlignment="1">
      <alignment horizontal="distributed" vertical="center"/>
      <protection/>
    </xf>
    <xf numFmtId="195" fontId="10" fillId="0" borderId="88" xfId="63" applyNumberFormat="1" applyFont="1" applyFill="1" applyBorder="1" applyAlignment="1">
      <alignment horizontal="distributed" vertical="center"/>
      <protection/>
    </xf>
    <xf numFmtId="0" fontId="11" fillId="0" borderId="15" xfId="64" applyFont="1" applyFill="1" applyBorder="1" applyAlignment="1">
      <alignment horizontal="center" vertical="center"/>
      <protection/>
    </xf>
    <xf numFmtId="0" fontId="11" fillId="0" borderId="29" xfId="64" applyFont="1" applyFill="1" applyBorder="1" applyAlignment="1">
      <alignment horizontal="center" vertical="center"/>
      <protection/>
    </xf>
    <xf numFmtId="0" fontId="11" fillId="0" borderId="14" xfId="64" applyFont="1" applyFill="1" applyBorder="1" applyAlignment="1">
      <alignment horizontal="center" vertical="center"/>
      <protection/>
    </xf>
    <xf numFmtId="0" fontId="19" fillId="0" borderId="24" xfId="64" applyFont="1" applyBorder="1" applyAlignment="1">
      <alignment horizontal="center" vertical="center"/>
      <protection/>
    </xf>
    <xf numFmtId="0" fontId="11" fillId="0" borderId="24" xfId="64" applyFont="1" applyFill="1" applyBorder="1" applyAlignment="1">
      <alignment horizontal="center" vertical="center"/>
      <protection/>
    </xf>
    <xf numFmtId="190" fontId="10" fillId="0" borderId="14" xfId="64" applyNumberFormat="1" applyFont="1" applyFill="1" applyBorder="1" applyAlignment="1">
      <alignment horizontal="center" vertical="center"/>
      <protection/>
    </xf>
    <xf numFmtId="190" fontId="10" fillId="0" borderId="66" xfId="64" applyNumberFormat="1" applyFont="1" applyFill="1" applyBorder="1" applyAlignment="1">
      <alignment horizontal="center" vertical="center"/>
      <protection/>
    </xf>
    <xf numFmtId="190" fontId="10" fillId="0" borderId="24" xfId="64" applyNumberFormat="1" applyFont="1" applyFill="1" applyBorder="1" applyAlignment="1">
      <alignment horizontal="center" vertical="center"/>
      <protection/>
    </xf>
    <xf numFmtId="0" fontId="10" fillId="0" borderId="13" xfId="64" applyFont="1" applyFill="1" applyBorder="1" applyAlignment="1">
      <alignment horizontal="center" vertical="center"/>
      <protection/>
    </xf>
    <xf numFmtId="0" fontId="10" fillId="0" borderId="49" xfId="64" applyFont="1" applyFill="1" applyBorder="1" applyAlignment="1">
      <alignment horizontal="center" vertical="center"/>
      <protection/>
    </xf>
    <xf numFmtId="0" fontId="10" fillId="0" borderId="88" xfId="64" applyFont="1" applyFill="1" applyBorder="1" applyAlignment="1">
      <alignment horizontal="center" vertical="center"/>
      <protection/>
    </xf>
    <xf numFmtId="0" fontId="10" fillId="0" borderId="15" xfId="64" applyFont="1" applyFill="1" applyBorder="1" applyAlignment="1">
      <alignment horizontal="distributed" vertical="center"/>
      <protection/>
    </xf>
    <xf numFmtId="0" fontId="10" fillId="0" borderId="29" xfId="64" applyFont="1" applyFill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2 一覧表（Excel)仕様" xfId="65"/>
    <cellStyle name="標準_hyoto" xfId="66"/>
    <cellStyle name="標準_p31～36　Ⅲ　市町村別実績一覧表（平成１２年）" xfId="67"/>
    <cellStyle name="標準_一覧表様式40100" xfId="68"/>
    <cellStyle name="標準_農道調査全国農業地域都道府県別一覧表（速報作成編集用）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025"/>
          <c:w val="0.965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専業農家数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Sheet2!$B$2:$B$8</c:f>
              <c:numCache>
                <c:ptCount val="7"/>
                <c:pt idx="0">
                  <c:v>249</c:v>
                </c:pt>
                <c:pt idx="1">
                  <c:v>247</c:v>
                </c:pt>
                <c:pt idx="2">
                  <c:v>212</c:v>
                </c:pt>
                <c:pt idx="3">
                  <c:v>232</c:v>
                </c:pt>
                <c:pt idx="4">
                  <c:v>261</c:v>
                </c:pt>
                <c:pt idx="5">
                  <c:v>172</c:v>
                </c:pt>
                <c:pt idx="6">
                  <c:v>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兼業農家数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Sheet2!$A$2:$A$8</c:f>
              <c:strCache>
                <c:ptCount val="7"/>
                <c:pt idx="0">
                  <c:v>昭和60年</c:v>
                </c:pt>
                <c:pt idx="1">
                  <c:v>平成 2年</c:v>
                </c:pt>
                <c:pt idx="2">
                  <c:v>平成 7年</c:v>
                </c:pt>
                <c:pt idx="3">
                  <c:v>平成12年</c:v>
                </c:pt>
                <c:pt idx="4">
                  <c:v>平成17年</c:v>
                </c:pt>
                <c:pt idx="5">
                  <c:v>平成22年</c:v>
                </c:pt>
                <c:pt idx="6">
                  <c:v>平成27年</c:v>
                </c:pt>
              </c:strCache>
            </c:strRef>
          </c:cat>
          <c:val>
            <c:numRef>
              <c:f>Sheet2!$C$2:$C$8</c:f>
              <c:numCache>
                <c:ptCount val="7"/>
                <c:pt idx="0">
                  <c:v>5527</c:v>
                </c:pt>
                <c:pt idx="1">
                  <c:v>5164</c:v>
                </c:pt>
                <c:pt idx="2">
                  <c:v>4860</c:v>
                </c:pt>
                <c:pt idx="3">
                  <c:v>3989</c:v>
                </c:pt>
                <c:pt idx="4">
                  <c:v>3276</c:v>
                </c:pt>
                <c:pt idx="5">
                  <c:v>2500</c:v>
                </c:pt>
                <c:pt idx="6">
                  <c:v>1765</c:v>
                </c:pt>
              </c:numCache>
            </c:numRef>
          </c:val>
          <c:smooth val="0"/>
        </c:ser>
        <c:marker val="1"/>
        <c:axId val="14124649"/>
        <c:axId val="60012978"/>
      </c:lineChart>
      <c:catAx>
        <c:axId val="14124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12978"/>
        <c:crosses val="autoZero"/>
        <c:auto val="1"/>
        <c:lblOffset val="100"/>
        <c:tickLblSkip val="1"/>
        <c:noMultiLvlLbl val="0"/>
      </c:catAx>
      <c:valAx>
        <c:axId val="600129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24649"/>
        <c:crossesAt val="1"/>
        <c:crossBetween val="between"/>
        <c:dispUnits/>
        <c:majorUnit val="1000"/>
      </c:valAx>
      <c:spPr>
        <a:solidFill>
          <a:srgbClr val="FFFFCC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1925"/>
          <c:w val="0.86525"/>
          <c:h val="0.79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Sheet3!$B$1:$M$1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Sheet3!$B$2:$M$2</c:f>
              <c:numCache>
                <c:ptCount val="12"/>
                <c:pt idx="0">
                  <c:v>41</c:v>
                </c:pt>
                <c:pt idx="1">
                  <c:v>288</c:v>
                </c:pt>
                <c:pt idx="2">
                  <c:v>635</c:v>
                </c:pt>
                <c:pt idx="3">
                  <c:v>666</c:v>
                </c:pt>
                <c:pt idx="4">
                  <c:v>480</c:v>
                </c:pt>
                <c:pt idx="5">
                  <c:v>407</c:v>
                </c:pt>
                <c:pt idx="6">
                  <c:v>122</c:v>
                </c:pt>
                <c:pt idx="7">
                  <c:v>73</c:v>
                </c:pt>
                <c:pt idx="8">
                  <c:v>46</c:v>
                </c:pt>
                <c:pt idx="9">
                  <c:v>22</c:v>
                </c:pt>
                <c:pt idx="10">
                  <c:v>11</c:v>
                </c:pt>
                <c:pt idx="11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2035"/>
          <c:w val="0.861"/>
          <c:h val="0.7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Sheet3!$B$5:$M$5</c:f>
              <c:strCache>
                <c:ptCount val="12"/>
                <c:pt idx="0">
                  <c:v>0.3ha未満</c:v>
                </c:pt>
                <c:pt idx="1">
                  <c:v>0.3～0.5</c:v>
                </c:pt>
                <c:pt idx="2">
                  <c:v>0.5～1.0</c:v>
                </c:pt>
                <c:pt idx="3">
                  <c:v>1.0～1.5</c:v>
                </c:pt>
                <c:pt idx="4">
                  <c:v>1.5～2.0</c:v>
                </c:pt>
                <c:pt idx="5">
                  <c:v>2.0～3.0</c:v>
                </c:pt>
                <c:pt idx="6">
                  <c:v>3.0～5.0</c:v>
                </c:pt>
                <c:pt idx="7">
                  <c:v>5.0～10.0</c:v>
                </c:pt>
                <c:pt idx="8">
                  <c:v>10.0～20.0</c:v>
                </c:pt>
                <c:pt idx="9">
                  <c:v>20.0～30.0</c:v>
                </c:pt>
                <c:pt idx="10">
                  <c:v>30.0～50.0</c:v>
                </c:pt>
                <c:pt idx="11">
                  <c:v>50ha以上</c:v>
                </c:pt>
              </c:strCache>
            </c:strRef>
          </c:cat>
          <c:val>
            <c:numRef>
              <c:f>Sheet3!$B$6:$M$6</c:f>
              <c:numCache>
                <c:ptCount val="12"/>
                <c:pt idx="0">
                  <c:v>28</c:v>
                </c:pt>
                <c:pt idx="1">
                  <c:v>220</c:v>
                </c:pt>
                <c:pt idx="2">
                  <c:v>502</c:v>
                </c:pt>
                <c:pt idx="3">
                  <c:v>474</c:v>
                </c:pt>
                <c:pt idx="4">
                  <c:v>357</c:v>
                </c:pt>
                <c:pt idx="5">
                  <c:v>265</c:v>
                </c:pt>
                <c:pt idx="6">
                  <c:v>113</c:v>
                </c:pt>
                <c:pt idx="7">
                  <c:v>87</c:v>
                </c:pt>
                <c:pt idx="8">
                  <c:v>59</c:v>
                </c:pt>
                <c:pt idx="9">
                  <c:v>27</c:v>
                </c:pt>
                <c:pt idx="10">
                  <c:v>24</c:v>
                </c:pt>
                <c:pt idx="11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</cdr:x>
      <cdr:y>0.76875</cdr:y>
    </cdr:from>
    <cdr:to>
      <cdr:x>0.58525</cdr:x>
      <cdr:y>0.822</cdr:y>
    </cdr:to>
    <cdr:sp>
      <cdr:nvSpPr>
        <cdr:cNvPr id="1" name="Rectangle 1"/>
        <cdr:cNvSpPr>
          <a:spLocks/>
        </cdr:cNvSpPr>
      </cdr:nvSpPr>
      <cdr:spPr>
        <a:xfrm>
          <a:off x="2933700" y="2657475"/>
          <a:ext cx="8286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専業農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37</xdr:row>
      <xdr:rowOff>57150</xdr:rowOff>
    </xdr:from>
    <xdr:to>
      <xdr:col>7</xdr:col>
      <xdr:colOff>762000</xdr:colOff>
      <xdr:row>58</xdr:row>
      <xdr:rowOff>114300</xdr:rowOff>
    </xdr:to>
    <xdr:graphicFrame>
      <xdr:nvGraphicFramePr>
        <xdr:cNvPr id="1" name="グラフ 1"/>
        <xdr:cNvGraphicFramePr/>
      </xdr:nvGraphicFramePr>
      <xdr:xfrm>
        <a:off x="428625" y="6515100"/>
        <a:ext cx="64389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37</xdr:row>
      <xdr:rowOff>19050</xdr:rowOff>
    </xdr:from>
    <xdr:to>
      <xdr:col>5</xdr:col>
      <xdr:colOff>171450</xdr:colOff>
      <xdr:row>38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2914650" y="6477000"/>
          <a:ext cx="15716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農家数の推移</a:t>
          </a:r>
        </a:p>
      </xdr:txBody>
    </xdr:sp>
    <xdr:clientData/>
  </xdr:twoCellAnchor>
  <xdr:twoCellAnchor>
    <xdr:from>
      <xdr:col>1</xdr:col>
      <xdr:colOff>542925</xdr:colOff>
      <xdr:row>37</xdr:row>
      <xdr:rowOff>123825</xdr:rowOff>
    </xdr:from>
    <xdr:to>
      <xdr:col>1</xdr:col>
      <xdr:colOff>923925</xdr:colOff>
      <xdr:row>38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828675" y="6581775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戸</a:t>
          </a:r>
        </a:p>
      </xdr:txBody>
    </xdr:sp>
    <xdr:clientData/>
  </xdr:twoCellAnchor>
  <xdr:twoCellAnchor>
    <xdr:from>
      <xdr:col>3</xdr:col>
      <xdr:colOff>600075</xdr:colOff>
      <xdr:row>43</xdr:row>
      <xdr:rowOff>95250</xdr:rowOff>
    </xdr:from>
    <xdr:to>
      <xdr:col>4</xdr:col>
      <xdr:colOff>447675</xdr:colOff>
      <xdr:row>44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2971800" y="7524750"/>
          <a:ext cx="819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兼業農</a:t>
          </a:r>
          <a:r>
            <a:rPr lang="en-US" cap="none" sz="900" b="0" i="0" u="none" baseline="0">
              <a:solidFill>
                <a:srgbClr val="000000"/>
              </a:solidFill>
            </a:rPr>
            <a:t>家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66675</xdr:rowOff>
    </xdr:from>
    <xdr:to>
      <xdr:col>8</xdr:col>
      <xdr:colOff>400050</xdr:colOff>
      <xdr:row>52</xdr:row>
      <xdr:rowOff>47625</xdr:rowOff>
    </xdr:to>
    <xdr:graphicFrame>
      <xdr:nvGraphicFramePr>
        <xdr:cNvPr id="1" name="グラフ 1"/>
        <xdr:cNvGraphicFramePr/>
      </xdr:nvGraphicFramePr>
      <xdr:xfrm>
        <a:off x="323850" y="5686425"/>
        <a:ext cx="381952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27</xdr:row>
      <xdr:rowOff>57150</xdr:rowOff>
    </xdr:from>
    <xdr:to>
      <xdr:col>15</xdr:col>
      <xdr:colOff>381000</xdr:colOff>
      <xdr:row>52</xdr:row>
      <xdr:rowOff>85725</xdr:rowOff>
    </xdr:to>
    <xdr:graphicFrame>
      <xdr:nvGraphicFramePr>
        <xdr:cNvPr id="2" name="グラフ 3"/>
        <xdr:cNvGraphicFramePr/>
      </xdr:nvGraphicFramePr>
      <xdr:xfrm>
        <a:off x="4029075" y="5676900"/>
        <a:ext cx="3829050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25</xdr:row>
      <xdr:rowOff>161925</xdr:rowOff>
    </xdr:from>
    <xdr:to>
      <xdr:col>6</xdr:col>
      <xdr:colOff>371475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1190625" y="5400675"/>
          <a:ext cx="1857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</a:rPr>
            <a:t>年規模別割合</a:t>
          </a:r>
        </a:p>
      </xdr:txBody>
    </xdr:sp>
    <xdr:clientData/>
  </xdr:twoCellAnchor>
  <xdr:twoCellAnchor>
    <xdr:from>
      <xdr:col>10</xdr:col>
      <xdr:colOff>171450</xdr:colOff>
      <xdr:row>25</xdr:row>
      <xdr:rowOff>171450</xdr:rowOff>
    </xdr:from>
    <xdr:to>
      <xdr:col>13</xdr:col>
      <xdr:colOff>428625</xdr:colOff>
      <xdr:row>27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4981575" y="5410200"/>
          <a:ext cx="18573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</a:rPr>
            <a:t>年規模別割合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667750" y="0"/>
          <a:ext cx="0" cy="0"/>
        </a:xfrm>
        <a:prstGeom prst="leftBrace">
          <a:avLst>
            <a:gd name="adj1" fmla="val -2147483648"/>
            <a:gd name="adj2" fmla="val 517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667750" y="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667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view="pageBreakPreview" zoomScale="60" zoomScalePageLayoutView="0" workbookViewId="0" topLeftCell="A16">
      <selection activeCell="R58" sqref="R58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4.625" style="12" customWidth="1"/>
    <col min="4" max="5" width="12.75390625" style="12" customWidth="1"/>
    <col min="6" max="7" width="11.75390625" style="12" customWidth="1"/>
    <col min="8" max="8" width="11.375" style="3" customWidth="1"/>
    <col min="9" max="16384" width="9.125" style="3" customWidth="1"/>
  </cols>
  <sheetData>
    <row r="1" spans="1:7" ht="30" customHeight="1">
      <c r="A1" s="1" t="s">
        <v>18</v>
      </c>
      <c r="B1" s="13"/>
      <c r="C1" s="2"/>
      <c r="D1" s="2"/>
      <c r="E1" s="2"/>
      <c r="F1" s="2"/>
      <c r="G1" s="2"/>
    </row>
    <row r="2" spans="2:8" ht="18" customHeight="1">
      <c r="B2" s="23" t="s">
        <v>20</v>
      </c>
      <c r="C2" s="4"/>
      <c r="D2" s="4"/>
      <c r="E2" s="4"/>
      <c r="F2" s="4"/>
      <c r="H2" s="21" t="s">
        <v>9</v>
      </c>
    </row>
    <row r="3" spans="2:8" s="6" customFormat="1" ht="20.25" customHeight="1">
      <c r="B3" s="534" t="s">
        <v>19</v>
      </c>
      <c r="C3" s="537" t="s">
        <v>1</v>
      </c>
      <c r="D3" s="537" t="s">
        <v>0</v>
      </c>
      <c r="E3" s="534" t="s">
        <v>11</v>
      </c>
      <c r="F3" s="536"/>
      <c r="G3" s="536"/>
      <c r="H3" s="532" t="s">
        <v>17</v>
      </c>
    </row>
    <row r="4" spans="2:8" s="6" customFormat="1" ht="20.25" customHeight="1">
      <c r="B4" s="535"/>
      <c r="C4" s="538"/>
      <c r="D4" s="538"/>
      <c r="E4" s="22" t="s">
        <v>4</v>
      </c>
      <c r="F4" s="25" t="s">
        <v>2</v>
      </c>
      <c r="G4" s="29" t="s">
        <v>3</v>
      </c>
      <c r="H4" s="533"/>
    </row>
    <row r="5" spans="2:8" s="7" customFormat="1" ht="15" customHeight="1">
      <c r="B5" s="15" t="s">
        <v>16</v>
      </c>
      <c r="C5" s="8">
        <f>SUM(C6:C9)</f>
        <v>5776</v>
      </c>
      <c r="D5" s="8">
        <f>SUM(D6:D9)</f>
        <v>249</v>
      </c>
      <c r="E5" s="8">
        <f>SUM(E6:E9)</f>
        <v>5527</v>
      </c>
      <c r="F5" s="26">
        <f>SUM(F6:F9)</f>
        <v>811</v>
      </c>
      <c r="G5" s="30">
        <f>SUM(G6:G9)</f>
        <v>4716</v>
      </c>
      <c r="H5" s="529"/>
    </row>
    <row r="6" spans="2:8" s="9" customFormat="1" ht="15" customHeight="1" hidden="1">
      <c r="B6" s="17" t="s">
        <v>12</v>
      </c>
      <c r="C6" s="10">
        <f>SUM(D6:E6)+H6</f>
        <v>1056</v>
      </c>
      <c r="D6" s="10">
        <v>90</v>
      </c>
      <c r="E6" s="10">
        <f>SUM(F6:G6)</f>
        <v>966</v>
      </c>
      <c r="F6" s="27">
        <v>241</v>
      </c>
      <c r="G6" s="31">
        <v>725</v>
      </c>
      <c r="H6" s="530"/>
    </row>
    <row r="7" spans="2:8" s="9" customFormat="1" ht="15" customHeight="1" hidden="1">
      <c r="B7" s="17" t="s">
        <v>13</v>
      </c>
      <c r="C7" s="10">
        <f>SUM(D7:E7)+H7</f>
        <v>2004</v>
      </c>
      <c r="D7" s="10">
        <v>52</v>
      </c>
      <c r="E7" s="10">
        <f>SUM(F7:G7)</f>
        <v>1952</v>
      </c>
      <c r="F7" s="27">
        <v>194</v>
      </c>
      <c r="G7" s="31">
        <v>1758</v>
      </c>
      <c r="H7" s="530"/>
    </row>
    <row r="8" spans="2:8" s="9" customFormat="1" ht="15" customHeight="1" hidden="1">
      <c r="B8" s="17" t="s">
        <v>14</v>
      </c>
      <c r="C8" s="10">
        <f>SUM(D8:E8)+H8</f>
        <v>1209</v>
      </c>
      <c r="D8" s="10">
        <v>40</v>
      </c>
      <c r="E8" s="10">
        <f>SUM(F8:G8)</f>
        <v>1169</v>
      </c>
      <c r="F8" s="27">
        <v>104</v>
      </c>
      <c r="G8" s="31">
        <v>1065</v>
      </c>
      <c r="H8" s="530"/>
    </row>
    <row r="9" spans="2:8" s="9" customFormat="1" ht="15" customHeight="1" hidden="1">
      <c r="B9" s="18" t="s">
        <v>15</v>
      </c>
      <c r="C9" s="10">
        <f>SUM(D9:E9)+H9</f>
        <v>1507</v>
      </c>
      <c r="D9" s="11">
        <v>67</v>
      </c>
      <c r="E9" s="10">
        <f>SUM(F9:G9)</f>
        <v>1440</v>
      </c>
      <c r="F9" s="28">
        <v>272</v>
      </c>
      <c r="G9" s="32">
        <v>1168</v>
      </c>
      <c r="H9" s="531"/>
    </row>
    <row r="10" spans="2:8" s="7" customFormat="1" ht="15" customHeight="1">
      <c r="B10" s="15" t="s">
        <v>8</v>
      </c>
      <c r="C10" s="8">
        <f>SUM(C11:C14)</f>
        <v>5411</v>
      </c>
      <c r="D10" s="8">
        <f>SUM(D11:D14)</f>
        <v>247</v>
      </c>
      <c r="E10" s="8">
        <f>SUM(E11:E14)</f>
        <v>5164</v>
      </c>
      <c r="F10" s="26">
        <f>SUM(F11:F14)</f>
        <v>502</v>
      </c>
      <c r="G10" s="30">
        <f>SUM(G11:G14)</f>
        <v>4662</v>
      </c>
      <c r="H10" s="529"/>
    </row>
    <row r="11" spans="2:8" s="9" customFormat="1" ht="15" customHeight="1">
      <c r="B11" s="17" t="s">
        <v>12</v>
      </c>
      <c r="C11" s="10">
        <f>SUM(D11:E11)+H11</f>
        <v>978</v>
      </c>
      <c r="D11" s="10">
        <v>84</v>
      </c>
      <c r="E11" s="10">
        <f>SUM(F11:G11)</f>
        <v>894</v>
      </c>
      <c r="F11" s="27">
        <v>198</v>
      </c>
      <c r="G11" s="31">
        <v>696</v>
      </c>
      <c r="H11" s="530"/>
    </row>
    <row r="12" spans="2:8" s="9" customFormat="1" ht="15" customHeight="1">
      <c r="B12" s="17" t="s">
        <v>13</v>
      </c>
      <c r="C12" s="10">
        <f>SUM(D12:E12)+H12</f>
        <v>1888</v>
      </c>
      <c r="D12" s="10">
        <v>56</v>
      </c>
      <c r="E12" s="10">
        <f>SUM(F12:G12)</f>
        <v>1832</v>
      </c>
      <c r="F12" s="27">
        <v>186</v>
      </c>
      <c r="G12" s="31">
        <v>1646</v>
      </c>
      <c r="H12" s="530"/>
    </row>
    <row r="13" spans="2:8" s="9" customFormat="1" ht="15" customHeight="1">
      <c r="B13" s="17" t="s">
        <v>14</v>
      </c>
      <c r="C13" s="10">
        <f>SUM(D13:E13)+H13</f>
        <v>1131</v>
      </c>
      <c r="D13" s="10">
        <v>35</v>
      </c>
      <c r="E13" s="10">
        <f>SUM(F13:G13)</f>
        <v>1096</v>
      </c>
      <c r="F13" s="27">
        <v>53</v>
      </c>
      <c r="G13" s="31">
        <v>1043</v>
      </c>
      <c r="H13" s="530"/>
    </row>
    <row r="14" spans="2:8" s="9" customFormat="1" ht="15" customHeight="1">
      <c r="B14" s="18" t="s">
        <v>15</v>
      </c>
      <c r="C14" s="10">
        <f>SUM(D14:E14)+H14</f>
        <v>1414</v>
      </c>
      <c r="D14" s="11">
        <v>72</v>
      </c>
      <c r="E14" s="10">
        <f>SUM(F14:G14)</f>
        <v>1342</v>
      </c>
      <c r="F14" s="28">
        <v>65</v>
      </c>
      <c r="G14" s="32">
        <v>1277</v>
      </c>
      <c r="H14" s="531"/>
    </row>
    <row r="15" spans="2:8" s="7" customFormat="1" ht="15" customHeight="1">
      <c r="B15" s="15" t="s">
        <v>7</v>
      </c>
      <c r="C15" s="8">
        <f>SUM(C16:C19)</f>
        <v>5072</v>
      </c>
      <c r="D15" s="8">
        <f>SUM(D16:D19)</f>
        <v>212</v>
      </c>
      <c r="E15" s="8">
        <f>SUM(E16:E19)</f>
        <v>4860</v>
      </c>
      <c r="F15" s="26">
        <f>SUM(F16:F19)</f>
        <v>534</v>
      </c>
      <c r="G15" s="30">
        <f>SUM(G16:G19)</f>
        <v>4326</v>
      </c>
      <c r="H15" s="529"/>
    </row>
    <row r="16" spans="2:8" s="9" customFormat="1" ht="15" customHeight="1">
      <c r="B16" s="17" t="s">
        <v>12</v>
      </c>
      <c r="C16" s="10">
        <f>SUM(D16:E16)+H16</f>
        <v>943</v>
      </c>
      <c r="D16" s="10">
        <v>61</v>
      </c>
      <c r="E16" s="10">
        <f>SUM(F16:G16)</f>
        <v>882</v>
      </c>
      <c r="F16" s="27">
        <v>198</v>
      </c>
      <c r="G16" s="31">
        <v>684</v>
      </c>
      <c r="H16" s="530"/>
    </row>
    <row r="17" spans="2:8" s="9" customFormat="1" ht="15" customHeight="1">
      <c r="B17" s="17" t="s">
        <v>13</v>
      </c>
      <c r="C17" s="10">
        <f>SUM(D17:E17)+H17</f>
        <v>1730</v>
      </c>
      <c r="D17" s="10">
        <v>54</v>
      </c>
      <c r="E17" s="10">
        <f>SUM(F17:G17)</f>
        <v>1676</v>
      </c>
      <c r="F17" s="27">
        <v>105</v>
      </c>
      <c r="G17" s="31">
        <v>1571</v>
      </c>
      <c r="H17" s="530"/>
    </row>
    <row r="18" spans="2:8" s="9" customFormat="1" ht="15" customHeight="1">
      <c r="B18" s="17" t="s">
        <v>14</v>
      </c>
      <c r="C18" s="10">
        <f>SUM(D18:E18)+H18</f>
        <v>1050</v>
      </c>
      <c r="D18" s="10">
        <v>33</v>
      </c>
      <c r="E18" s="10">
        <f>SUM(F18:G18)</f>
        <v>1017</v>
      </c>
      <c r="F18" s="27">
        <v>120</v>
      </c>
      <c r="G18" s="31">
        <v>897</v>
      </c>
      <c r="H18" s="530"/>
    </row>
    <row r="19" spans="2:8" s="9" customFormat="1" ht="15" customHeight="1">
      <c r="B19" s="18" t="s">
        <v>15</v>
      </c>
      <c r="C19" s="10">
        <f>SUM(D19:E19)+H19</f>
        <v>1349</v>
      </c>
      <c r="D19" s="11">
        <v>64</v>
      </c>
      <c r="E19" s="10">
        <f>SUM(F19:G19)</f>
        <v>1285</v>
      </c>
      <c r="F19" s="28">
        <v>111</v>
      </c>
      <c r="G19" s="32">
        <v>1174</v>
      </c>
      <c r="H19" s="531"/>
    </row>
    <row r="20" spans="2:8" s="7" customFormat="1" ht="15" customHeight="1">
      <c r="B20" s="15" t="s">
        <v>5</v>
      </c>
      <c r="C20" s="8">
        <f aca="true" t="shared" si="0" ref="C20:H20">SUM(C21:C24)</f>
        <v>4659</v>
      </c>
      <c r="D20" s="8">
        <f t="shared" si="0"/>
        <v>232</v>
      </c>
      <c r="E20" s="8">
        <f t="shared" si="0"/>
        <v>3989</v>
      </c>
      <c r="F20" s="26">
        <f t="shared" si="0"/>
        <v>344</v>
      </c>
      <c r="G20" s="30">
        <f t="shared" si="0"/>
        <v>3645</v>
      </c>
      <c r="H20" s="8">
        <f t="shared" si="0"/>
        <v>438</v>
      </c>
    </row>
    <row r="21" spans="2:8" s="9" customFormat="1" ht="15" customHeight="1">
      <c r="B21" s="17" t="s">
        <v>12</v>
      </c>
      <c r="C21" s="10">
        <f>SUM(D21:E21)+H21</f>
        <v>904</v>
      </c>
      <c r="D21" s="10">
        <v>64</v>
      </c>
      <c r="E21" s="10">
        <v>775</v>
      </c>
      <c r="F21" s="27">
        <v>113</v>
      </c>
      <c r="G21" s="31">
        <v>662</v>
      </c>
      <c r="H21" s="10">
        <v>65</v>
      </c>
    </row>
    <row r="22" spans="2:8" s="9" customFormat="1" ht="15" customHeight="1">
      <c r="B22" s="17" t="s">
        <v>13</v>
      </c>
      <c r="C22" s="10">
        <f>SUM(D22:E22)+H22</f>
        <v>1614</v>
      </c>
      <c r="D22" s="10">
        <v>65</v>
      </c>
      <c r="E22" s="10">
        <v>1316</v>
      </c>
      <c r="F22" s="27">
        <v>58</v>
      </c>
      <c r="G22" s="31">
        <v>1258</v>
      </c>
      <c r="H22" s="10">
        <v>233</v>
      </c>
    </row>
    <row r="23" spans="2:8" s="9" customFormat="1" ht="15" customHeight="1">
      <c r="B23" s="17" t="s">
        <v>14</v>
      </c>
      <c r="C23" s="10">
        <f>SUM(D23:E23)+H23</f>
        <v>984</v>
      </c>
      <c r="D23" s="10">
        <v>50</v>
      </c>
      <c r="E23" s="10">
        <v>845</v>
      </c>
      <c r="F23" s="27">
        <v>90</v>
      </c>
      <c r="G23" s="31">
        <v>755</v>
      </c>
      <c r="H23" s="10">
        <v>89</v>
      </c>
    </row>
    <row r="24" spans="2:8" s="9" customFormat="1" ht="15" customHeight="1">
      <c r="B24" s="18" t="s">
        <v>15</v>
      </c>
      <c r="C24" s="10">
        <f>SUM(D24:E24)+H24</f>
        <v>1157</v>
      </c>
      <c r="D24" s="11">
        <v>53</v>
      </c>
      <c r="E24" s="11">
        <v>1053</v>
      </c>
      <c r="F24" s="28">
        <v>83</v>
      </c>
      <c r="G24" s="32">
        <v>970</v>
      </c>
      <c r="H24" s="11">
        <v>51</v>
      </c>
    </row>
    <row r="25" spans="2:8" s="7" customFormat="1" ht="15" customHeight="1">
      <c r="B25" s="15" t="s">
        <v>6</v>
      </c>
      <c r="C25" s="8">
        <f aca="true" t="shared" si="1" ref="C25:H25">SUM(C26:C29)</f>
        <v>4024</v>
      </c>
      <c r="D25" s="8">
        <f t="shared" si="1"/>
        <v>261</v>
      </c>
      <c r="E25" s="8">
        <f t="shared" si="1"/>
        <v>3276</v>
      </c>
      <c r="F25" s="26">
        <f t="shared" si="1"/>
        <v>405</v>
      </c>
      <c r="G25" s="30">
        <f t="shared" si="1"/>
        <v>2871</v>
      </c>
      <c r="H25" s="8">
        <f t="shared" si="1"/>
        <v>487</v>
      </c>
    </row>
    <row r="26" spans="2:8" s="9" customFormat="1" ht="15" customHeight="1">
      <c r="B26" s="17" t="s">
        <v>12</v>
      </c>
      <c r="C26" s="10">
        <f>SUM(D26:E26)+H26</f>
        <v>834</v>
      </c>
      <c r="D26" s="10">
        <v>71</v>
      </c>
      <c r="E26" s="10">
        <v>677</v>
      </c>
      <c r="F26" s="27">
        <v>126</v>
      </c>
      <c r="G26" s="31">
        <v>551</v>
      </c>
      <c r="H26" s="10">
        <v>86</v>
      </c>
    </row>
    <row r="27" spans="2:8" s="9" customFormat="1" ht="15" customHeight="1">
      <c r="B27" s="17" t="s">
        <v>13</v>
      </c>
      <c r="C27" s="10">
        <f>SUM(D27:E27)+H27</f>
        <v>1400</v>
      </c>
      <c r="D27" s="10">
        <v>66</v>
      </c>
      <c r="E27" s="10">
        <v>1096</v>
      </c>
      <c r="F27" s="27">
        <v>87</v>
      </c>
      <c r="G27" s="31">
        <v>1009</v>
      </c>
      <c r="H27" s="10">
        <v>238</v>
      </c>
    </row>
    <row r="28" spans="2:8" s="9" customFormat="1" ht="15" customHeight="1">
      <c r="B28" s="17" t="s">
        <v>14</v>
      </c>
      <c r="C28" s="10">
        <f>SUM(D28:E28)+H28</f>
        <v>870</v>
      </c>
      <c r="D28" s="10">
        <v>71</v>
      </c>
      <c r="E28" s="10">
        <v>705</v>
      </c>
      <c r="F28" s="27">
        <v>87</v>
      </c>
      <c r="G28" s="31">
        <v>618</v>
      </c>
      <c r="H28" s="10">
        <v>94</v>
      </c>
    </row>
    <row r="29" spans="2:8" s="9" customFormat="1" ht="15" customHeight="1">
      <c r="B29" s="18" t="s">
        <v>15</v>
      </c>
      <c r="C29" s="11">
        <f>SUM(D29:E29)+H29</f>
        <v>920</v>
      </c>
      <c r="D29" s="11">
        <v>53</v>
      </c>
      <c r="E29" s="11">
        <v>798</v>
      </c>
      <c r="F29" s="28">
        <v>105</v>
      </c>
      <c r="G29" s="32">
        <v>693</v>
      </c>
      <c r="H29" s="11">
        <v>69</v>
      </c>
    </row>
    <row r="30" spans="2:8" s="7" customFormat="1" ht="15" customHeight="1">
      <c r="B30" s="15" t="s">
        <v>21</v>
      </c>
      <c r="C30" s="8">
        <v>3166</v>
      </c>
      <c r="D30" s="8">
        <f>SUM(D31:D34)</f>
        <v>172</v>
      </c>
      <c r="E30" s="8">
        <f>SUM(E31:E34)</f>
        <v>2500</v>
      </c>
      <c r="F30" s="26">
        <f>SUM(F31:F34)</f>
        <v>279</v>
      </c>
      <c r="G30" s="30">
        <f>SUM(G31:G34)</f>
        <v>2221</v>
      </c>
      <c r="H30" s="8">
        <f>SUM(H31:H34)</f>
        <v>494</v>
      </c>
    </row>
    <row r="31" spans="2:8" s="9" customFormat="1" ht="15" customHeight="1">
      <c r="B31" s="17" t="s">
        <v>12</v>
      </c>
      <c r="C31" s="10">
        <f>D31+E31+H31</f>
        <v>674</v>
      </c>
      <c r="D31" s="10">
        <v>68</v>
      </c>
      <c r="E31" s="10">
        <f>SUM(F31:G31)</f>
        <v>498</v>
      </c>
      <c r="F31" s="27">
        <v>83</v>
      </c>
      <c r="G31" s="31">
        <v>415</v>
      </c>
      <c r="H31" s="10">
        <v>108</v>
      </c>
    </row>
    <row r="32" spans="2:8" s="9" customFormat="1" ht="15" customHeight="1">
      <c r="B32" s="17" t="s">
        <v>13</v>
      </c>
      <c r="C32" s="10">
        <f>D32+E32+H32</f>
        <v>1200</v>
      </c>
      <c r="D32" s="10">
        <v>30</v>
      </c>
      <c r="E32" s="10">
        <f>SUM(F32:G32)</f>
        <v>933</v>
      </c>
      <c r="F32" s="27">
        <v>95</v>
      </c>
      <c r="G32" s="31">
        <v>838</v>
      </c>
      <c r="H32" s="10">
        <v>237</v>
      </c>
    </row>
    <row r="33" spans="2:8" s="9" customFormat="1" ht="15" customHeight="1">
      <c r="B33" s="17" t="s">
        <v>14</v>
      </c>
      <c r="C33" s="10">
        <f>D33+E33+H33</f>
        <v>704</v>
      </c>
      <c r="D33" s="10">
        <v>42</v>
      </c>
      <c r="E33" s="10">
        <f>SUM(F33:G33)</f>
        <v>583</v>
      </c>
      <c r="F33" s="27">
        <v>50</v>
      </c>
      <c r="G33" s="31">
        <v>533</v>
      </c>
      <c r="H33" s="10">
        <v>79</v>
      </c>
    </row>
    <row r="34" spans="2:8" s="9" customFormat="1" ht="15" customHeight="1">
      <c r="B34" s="18" t="s">
        <v>15</v>
      </c>
      <c r="C34" s="11">
        <f>D34+E34+H34</f>
        <v>588</v>
      </c>
      <c r="D34" s="11">
        <v>32</v>
      </c>
      <c r="E34" s="11">
        <f>SUM(F34:G34)</f>
        <v>486</v>
      </c>
      <c r="F34" s="28">
        <v>51</v>
      </c>
      <c r="G34" s="32">
        <v>435</v>
      </c>
      <c r="H34" s="11">
        <v>70</v>
      </c>
    </row>
    <row r="35" spans="2:8" s="9" customFormat="1" ht="15" customHeight="1">
      <c r="B35" s="33" t="s">
        <v>23</v>
      </c>
      <c r="C35" s="34">
        <v>2042</v>
      </c>
      <c r="D35" s="34">
        <v>277</v>
      </c>
      <c r="E35" s="34">
        <f>SUM(F35:G35)</f>
        <v>1765</v>
      </c>
      <c r="F35" s="35">
        <v>227</v>
      </c>
      <c r="G35" s="36">
        <v>1538</v>
      </c>
      <c r="H35" s="34">
        <v>540</v>
      </c>
    </row>
    <row r="36" spans="2:8" ht="15" customHeight="1">
      <c r="B36" s="24" t="s">
        <v>24</v>
      </c>
      <c r="H36" s="5" t="s">
        <v>10</v>
      </c>
    </row>
    <row r="37" ht="5.25" customHeight="1" hidden="1"/>
  </sheetData>
  <sheetProtection/>
  <mergeCells count="8">
    <mergeCell ref="H15:H19"/>
    <mergeCell ref="H3:H4"/>
    <mergeCell ref="B3:B4"/>
    <mergeCell ref="E3:G3"/>
    <mergeCell ref="C3:C4"/>
    <mergeCell ref="D3:D4"/>
    <mergeCell ref="H5:H9"/>
    <mergeCell ref="H10:H14"/>
  </mergeCells>
  <printOptions/>
  <pageMargins left="0.5905511811023623" right="0.5905511811023623" top="0.7874015748031497" bottom="0.39" header="0.3937007874015748" footer="0.3937007874015748"/>
  <pageSetup horizontalDpi="600" verticalDpi="600" orientation="portrait" paperSize="9" scale="98" r:id="rId2"/>
  <headerFooter alignWithMargins="0">
    <oddHeader>&amp;R&amp;"ＭＳ Ｐゴシック,標準"&amp;11 4.農      業</oddHeader>
    <oddFooter>&amp;C&amp;"ＭＳ Ｐゴシック,標準"&amp;11-31-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showGridLines="0" tabSelected="1" zoomScaleSheetLayoutView="100" zoomScalePageLayoutView="0" workbookViewId="0" topLeftCell="A1">
      <selection activeCell="R58" sqref="R58"/>
    </sheetView>
  </sheetViews>
  <sheetFormatPr defaultColWidth="9.00390625" defaultRowHeight="12.75"/>
  <cols>
    <col min="1" max="1" width="4.125" style="398" customWidth="1"/>
    <col min="2" max="2" width="3.00390625" style="398" customWidth="1"/>
    <col min="3" max="3" width="8.125" style="399" customWidth="1"/>
    <col min="4" max="4" width="8.75390625" style="400" customWidth="1"/>
    <col min="5" max="5" width="8.125" style="400" customWidth="1"/>
    <col min="6" max="6" width="9.375" style="401" customWidth="1"/>
    <col min="7" max="7" width="8.125" style="400" customWidth="1"/>
    <col min="8" max="8" width="10.375" style="401" customWidth="1"/>
    <col min="9" max="9" width="8.125" style="400" customWidth="1"/>
    <col min="10" max="10" width="7.375" style="401" customWidth="1"/>
    <col min="11" max="11" width="7.00390625" style="400" customWidth="1"/>
    <col min="12" max="13" width="5.875" style="398" customWidth="1"/>
    <col min="14" max="14" width="7.00390625" style="398" customWidth="1"/>
    <col min="15" max="15" width="6.125" style="398" customWidth="1"/>
    <col min="16" max="16" width="6.375" style="398" customWidth="1"/>
    <col min="17" max="17" width="2.625" style="398" customWidth="1"/>
    <col min="18" max="16384" width="9.125" style="398" customWidth="1"/>
  </cols>
  <sheetData>
    <row r="1" ht="30" customHeight="1">
      <c r="A1" s="397" t="s">
        <v>202</v>
      </c>
    </row>
    <row r="2" spans="2:7" ht="18" customHeight="1">
      <c r="B2" s="402" t="s">
        <v>203</v>
      </c>
      <c r="C2" s="403"/>
      <c r="D2" s="404"/>
      <c r="E2" s="404"/>
      <c r="F2" s="405"/>
      <c r="G2" s="404"/>
    </row>
    <row r="3" spans="2:16" s="399" customFormat="1" ht="15" customHeight="1">
      <c r="B3" s="406"/>
      <c r="C3" s="407"/>
      <c r="D3" s="618" t="s">
        <v>204</v>
      </c>
      <c r="E3" s="619"/>
      <c r="F3" s="620"/>
      <c r="G3" s="621" t="s">
        <v>205</v>
      </c>
      <c r="H3" s="622"/>
      <c r="I3" s="622"/>
      <c r="J3" s="623"/>
      <c r="K3" s="621" t="s">
        <v>206</v>
      </c>
      <c r="L3" s="622"/>
      <c r="M3" s="623"/>
      <c r="N3" s="621" t="s">
        <v>207</v>
      </c>
      <c r="O3" s="622"/>
      <c r="P3" s="623"/>
    </row>
    <row r="4" spans="2:16" ht="15" customHeight="1">
      <c r="B4" s="624" t="s">
        <v>208</v>
      </c>
      <c r="C4" s="625"/>
      <c r="D4" s="408" t="s">
        <v>209</v>
      </c>
      <c r="E4" s="409" t="s">
        <v>210</v>
      </c>
      <c r="F4" s="410" t="s">
        <v>211</v>
      </c>
      <c r="G4" s="411" t="s">
        <v>212</v>
      </c>
      <c r="H4" s="412" t="s">
        <v>213</v>
      </c>
      <c r="I4" s="413" t="s">
        <v>214</v>
      </c>
      <c r="J4" s="414" t="s">
        <v>213</v>
      </c>
      <c r="K4" s="409" t="s">
        <v>215</v>
      </c>
      <c r="L4" s="415" t="s">
        <v>216</v>
      </c>
      <c r="M4" s="416" t="s">
        <v>217</v>
      </c>
      <c r="N4" s="417" t="s">
        <v>215</v>
      </c>
      <c r="O4" s="415" t="s">
        <v>216</v>
      </c>
      <c r="P4" s="416" t="s">
        <v>217</v>
      </c>
    </row>
    <row r="5" spans="2:16" ht="12" customHeight="1">
      <c r="B5" s="418"/>
      <c r="C5" s="419"/>
      <c r="D5" s="420" t="s">
        <v>218</v>
      </c>
      <c r="E5" s="421" t="s">
        <v>218</v>
      </c>
      <c r="F5" s="422" t="s">
        <v>219</v>
      </c>
      <c r="G5" s="423"/>
      <c r="H5" s="422" t="s">
        <v>219</v>
      </c>
      <c r="I5" s="424"/>
      <c r="J5" s="425" t="s">
        <v>219</v>
      </c>
      <c r="K5" s="426" t="s">
        <v>218</v>
      </c>
      <c r="L5" s="427"/>
      <c r="M5" s="428" t="s">
        <v>218</v>
      </c>
      <c r="N5" s="421" t="s">
        <v>218</v>
      </c>
      <c r="O5" s="427"/>
      <c r="P5" s="428" t="s">
        <v>218</v>
      </c>
    </row>
    <row r="6" spans="2:16" s="429" customFormat="1" ht="15" customHeight="1">
      <c r="B6" s="615" t="s">
        <v>53</v>
      </c>
      <c r="C6" s="617"/>
      <c r="D6" s="430">
        <f>SUM(D7:D10)</f>
        <v>620059</v>
      </c>
      <c r="E6" s="431">
        <f aca="true" t="shared" si="0" ref="E6:O6">SUM(E7:E10)</f>
        <v>347135</v>
      </c>
      <c r="F6" s="432">
        <f>ROUND(E6/D6*100,1)</f>
        <v>56</v>
      </c>
      <c r="G6" s="431">
        <f t="shared" si="0"/>
        <v>80656</v>
      </c>
      <c r="H6" s="433">
        <f>ROUND(G6/$D6*100,1)</f>
        <v>13</v>
      </c>
      <c r="I6" s="434">
        <f t="shared" si="0"/>
        <v>539403</v>
      </c>
      <c r="J6" s="435">
        <f>ROUND(I6/$D6*100,1)</f>
        <v>87</v>
      </c>
      <c r="K6" s="436">
        <f t="shared" si="0"/>
        <v>0</v>
      </c>
      <c r="L6" s="437">
        <f t="shared" si="0"/>
        <v>0</v>
      </c>
      <c r="M6" s="438">
        <v>0</v>
      </c>
      <c r="N6" s="439">
        <f t="shared" si="0"/>
        <v>123</v>
      </c>
      <c r="O6" s="437">
        <f t="shared" si="0"/>
        <v>4</v>
      </c>
      <c r="P6" s="440">
        <f>N6/O6</f>
        <v>30.75</v>
      </c>
    </row>
    <row r="7" spans="2:16" s="399" customFormat="1" ht="13.5" customHeight="1" hidden="1">
      <c r="B7" s="441"/>
      <c r="C7" s="442" t="s">
        <v>49</v>
      </c>
      <c r="D7" s="443">
        <f>+D12+D17+D22</f>
        <v>91095</v>
      </c>
      <c r="E7" s="444">
        <f aca="true" t="shared" si="1" ref="E7:O7">+E12+E17+E22</f>
        <v>45028</v>
      </c>
      <c r="F7" s="445">
        <f>ROUND(E7/D7*100,1)</f>
        <v>49.4</v>
      </c>
      <c r="G7" s="444">
        <f t="shared" si="1"/>
        <v>4369</v>
      </c>
      <c r="H7" s="445">
        <f>ROUND(G7/$D7*100,1)</f>
        <v>4.8</v>
      </c>
      <c r="I7" s="446">
        <f t="shared" si="1"/>
        <v>86726</v>
      </c>
      <c r="J7" s="447">
        <f>ROUND(I7/$D7*100,1)</f>
        <v>95.2</v>
      </c>
      <c r="K7" s="444">
        <f t="shared" si="1"/>
        <v>0</v>
      </c>
      <c r="L7" s="448">
        <f t="shared" si="1"/>
        <v>0</v>
      </c>
      <c r="M7" s="449">
        <f t="shared" si="1"/>
        <v>0</v>
      </c>
      <c r="N7" s="450">
        <f>+N12+N17+N22</f>
        <v>123</v>
      </c>
      <c r="O7" s="448">
        <f t="shared" si="1"/>
        <v>4</v>
      </c>
      <c r="P7" s="447">
        <f>N7/O7</f>
        <v>30.75</v>
      </c>
    </row>
    <row r="8" spans="2:16" s="399" customFormat="1" ht="13.5" customHeight="1" hidden="1">
      <c r="B8" s="441"/>
      <c r="C8" s="442" t="s">
        <v>139</v>
      </c>
      <c r="D8" s="443">
        <f aca="true" t="shared" si="2" ref="D8:O10">+D13+D18+D23</f>
        <v>190036</v>
      </c>
      <c r="E8" s="444">
        <f t="shared" si="2"/>
        <v>128331</v>
      </c>
      <c r="F8" s="445">
        <f>ROUND(E8/D8*100,1)</f>
        <v>67.5</v>
      </c>
      <c r="G8" s="444">
        <f t="shared" si="2"/>
        <v>5399</v>
      </c>
      <c r="H8" s="445">
        <f>ROUND(G8/$D8*100,1)</f>
        <v>2.8</v>
      </c>
      <c r="I8" s="446">
        <f t="shared" si="2"/>
        <v>184637</v>
      </c>
      <c r="J8" s="447">
        <f>ROUND(I8/$D8*100,1)</f>
        <v>97.2</v>
      </c>
      <c r="K8" s="444">
        <f t="shared" si="2"/>
        <v>0</v>
      </c>
      <c r="L8" s="448">
        <f t="shared" si="2"/>
        <v>0</v>
      </c>
      <c r="M8" s="449">
        <f t="shared" si="2"/>
        <v>0</v>
      </c>
      <c r="N8" s="450">
        <f t="shared" si="2"/>
        <v>0</v>
      </c>
      <c r="O8" s="448">
        <f t="shared" si="2"/>
        <v>0</v>
      </c>
      <c r="P8" s="447">
        <v>0</v>
      </c>
    </row>
    <row r="9" spans="2:16" s="399" customFormat="1" ht="13.5" customHeight="1" hidden="1">
      <c r="B9" s="441"/>
      <c r="C9" s="442" t="s">
        <v>51</v>
      </c>
      <c r="D9" s="443">
        <f t="shared" si="2"/>
        <v>126491</v>
      </c>
      <c r="E9" s="444">
        <f t="shared" si="2"/>
        <v>109305</v>
      </c>
      <c r="F9" s="445">
        <f>ROUND(E9/D9*100,1)</f>
        <v>86.4</v>
      </c>
      <c r="G9" s="444">
        <f t="shared" si="2"/>
        <v>14926</v>
      </c>
      <c r="H9" s="445">
        <f>ROUND(G9/$D9*100,1)</f>
        <v>11.8</v>
      </c>
      <c r="I9" s="446">
        <f t="shared" si="2"/>
        <v>111565</v>
      </c>
      <c r="J9" s="447">
        <f>ROUND(I9/$D9*100,1)</f>
        <v>88.2</v>
      </c>
      <c r="K9" s="444">
        <f t="shared" si="2"/>
        <v>0</v>
      </c>
      <c r="L9" s="448">
        <f t="shared" si="2"/>
        <v>0</v>
      </c>
      <c r="M9" s="449">
        <f t="shared" si="2"/>
        <v>0</v>
      </c>
      <c r="N9" s="450">
        <f t="shared" si="2"/>
        <v>0</v>
      </c>
      <c r="O9" s="448">
        <f t="shared" si="2"/>
        <v>0</v>
      </c>
      <c r="P9" s="447">
        <v>0</v>
      </c>
    </row>
    <row r="10" spans="2:16" s="399" customFormat="1" ht="13.5" customHeight="1" hidden="1">
      <c r="B10" s="441"/>
      <c r="C10" s="442" t="s">
        <v>52</v>
      </c>
      <c r="D10" s="451">
        <f t="shared" si="2"/>
        <v>212437</v>
      </c>
      <c r="E10" s="452">
        <f t="shared" si="2"/>
        <v>64471</v>
      </c>
      <c r="F10" s="453">
        <f>ROUND(E10/D10*100,1)</f>
        <v>30.3</v>
      </c>
      <c r="G10" s="452">
        <f t="shared" si="2"/>
        <v>55962</v>
      </c>
      <c r="H10" s="453">
        <f>ROUND(G10/$D10*100,1)</f>
        <v>26.3</v>
      </c>
      <c r="I10" s="454">
        <f t="shared" si="2"/>
        <v>156475</v>
      </c>
      <c r="J10" s="455">
        <f>ROUND(I10/$D10*100,1)</f>
        <v>73.7</v>
      </c>
      <c r="K10" s="452">
        <f t="shared" si="2"/>
        <v>0</v>
      </c>
      <c r="L10" s="456">
        <f t="shared" si="2"/>
        <v>0</v>
      </c>
      <c r="M10" s="457">
        <f t="shared" si="2"/>
        <v>0</v>
      </c>
      <c r="N10" s="458">
        <f t="shared" si="2"/>
        <v>0</v>
      </c>
      <c r="O10" s="456">
        <f t="shared" si="2"/>
        <v>0</v>
      </c>
      <c r="P10" s="455">
        <v>0</v>
      </c>
    </row>
    <row r="11" spans="2:16" s="399" customFormat="1" ht="15" customHeight="1">
      <c r="B11" s="459"/>
      <c r="C11" s="460" t="s">
        <v>220</v>
      </c>
      <c r="D11" s="461">
        <f>SUM(D12:D15)</f>
        <v>0</v>
      </c>
      <c r="E11" s="462">
        <f>SUM(E12:E15)</f>
        <v>0</v>
      </c>
      <c r="F11" s="433">
        <f aca="true" t="shared" si="3" ref="F11:O11">SUM(F12:F15)</f>
        <v>0</v>
      </c>
      <c r="G11" s="462">
        <f t="shared" si="3"/>
        <v>0</v>
      </c>
      <c r="H11" s="433">
        <f t="shared" si="3"/>
        <v>0</v>
      </c>
      <c r="I11" s="463">
        <f t="shared" si="3"/>
        <v>0</v>
      </c>
      <c r="J11" s="435">
        <f t="shared" si="3"/>
        <v>0</v>
      </c>
      <c r="K11" s="462">
        <f t="shared" si="3"/>
        <v>0</v>
      </c>
      <c r="L11" s="464">
        <f t="shared" si="3"/>
        <v>0</v>
      </c>
      <c r="M11" s="465">
        <f t="shared" si="3"/>
        <v>0</v>
      </c>
      <c r="N11" s="466">
        <f t="shared" si="3"/>
        <v>0</v>
      </c>
      <c r="O11" s="464">
        <f t="shared" si="3"/>
        <v>0</v>
      </c>
      <c r="P11" s="467">
        <f>SUM(P12:P15)</f>
        <v>0</v>
      </c>
    </row>
    <row r="12" spans="2:16" s="399" customFormat="1" ht="13.5" customHeight="1" hidden="1">
      <c r="B12" s="459"/>
      <c r="C12" s="468" t="s">
        <v>49</v>
      </c>
      <c r="D12" s="469">
        <v>0</v>
      </c>
      <c r="E12" s="470">
        <v>0</v>
      </c>
      <c r="F12" s="445">
        <v>0</v>
      </c>
      <c r="G12" s="470">
        <v>0</v>
      </c>
      <c r="H12" s="445">
        <v>0</v>
      </c>
      <c r="I12" s="471">
        <v>0</v>
      </c>
      <c r="J12" s="447">
        <v>0</v>
      </c>
      <c r="K12" s="470">
        <v>0</v>
      </c>
      <c r="L12" s="472">
        <v>0</v>
      </c>
      <c r="M12" s="473">
        <v>0</v>
      </c>
      <c r="N12" s="474">
        <v>0</v>
      </c>
      <c r="O12" s="475">
        <v>0</v>
      </c>
      <c r="P12" s="473">
        <v>0</v>
      </c>
    </row>
    <row r="13" spans="2:16" s="399" customFormat="1" ht="13.5" customHeight="1" hidden="1">
      <c r="B13" s="459"/>
      <c r="C13" s="468" t="s">
        <v>139</v>
      </c>
      <c r="D13" s="476">
        <v>0</v>
      </c>
      <c r="E13" s="470">
        <v>0</v>
      </c>
      <c r="F13" s="445">
        <v>0</v>
      </c>
      <c r="G13" s="470">
        <v>0</v>
      </c>
      <c r="H13" s="445">
        <v>0</v>
      </c>
      <c r="I13" s="471">
        <v>0</v>
      </c>
      <c r="J13" s="447">
        <v>0</v>
      </c>
      <c r="K13" s="470">
        <v>0</v>
      </c>
      <c r="L13" s="472">
        <v>0</v>
      </c>
      <c r="M13" s="473">
        <v>0</v>
      </c>
      <c r="N13" s="474">
        <v>0</v>
      </c>
      <c r="O13" s="475">
        <v>0</v>
      </c>
      <c r="P13" s="473">
        <v>0</v>
      </c>
    </row>
    <row r="14" spans="2:16" s="399" customFormat="1" ht="13.5" customHeight="1" hidden="1">
      <c r="B14" s="459"/>
      <c r="C14" s="468" t="s">
        <v>51</v>
      </c>
      <c r="D14" s="469">
        <v>0</v>
      </c>
      <c r="E14" s="470">
        <v>0</v>
      </c>
      <c r="F14" s="445">
        <v>0</v>
      </c>
      <c r="G14" s="470">
        <v>0</v>
      </c>
      <c r="H14" s="445">
        <v>0</v>
      </c>
      <c r="I14" s="471">
        <v>0</v>
      </c>
      <c r="J14" s="447">
        <v>0</v>
      </c>
      <c r="K14" s="470">
        <v>0</v>
      </c>
      <c r="L14" s="472">
        <v>0</v>
      </c>
      <c r="M14" s="473">
        <v>0</v>
      </c>
      <c r="N14" s="474">
        <v>0</v>
      </c>
      <c r="O14" s="475">
        <v>0</v>
      </c>
      <c r="P14" s="473">
        <v>0</v>
      </c>
    </row>
    <row r="15" spans="2:16" s="399" customFormat="1" ht="13.5" customHeight="1" hidden="1">
      <c r="B15" s="459"/>
      <c r="C15" s="468" t="s">
        <v>52</v>
      </c>
      <c r="D15" s="477">
        <v>0</v>
      </c>
      <c r="E15" s="478">
        <v>0</v>
      </c>
      <c r="F15" s="453">
        <v>0</v>
      </c>
      <c r="G15" s="478">
        <v>0</v>
      </c>
      <c r="H15" s="453">
        <v>0</v>
      </c>
      <c r="I15" s="479">
        <v>0</v>
      </c>
      <c r="J15" s="455">
        <v>0</v>
      </c>
      <c r="K15" s="478">
        <v>0</v>
      </c>
      <c r="L15" s="480">
        <v>0</v>
      </c>
      <c r="M15" s="481">
        <v>0</v>
      </c>
      <c r="N15" s="482">
        <v>0</v>
      </c>
      <c r="O15" s="483">
        <v>0</v>
      </c>
      <c r="P15" s="481">
        <v>0</v>
      </c>
    </row>
    <row r="16" spans="2:16" s="399" customFormat="1" ht="15" customHeight="1">
      <c r="B16" s="459"/>
      <c r="C16" s="460" t="s">
        <v>221</v>
      </c>
      <c r="D16" s="461">
        <f aca="true" t="shared" si="4" ref="D16:O16">SUM(D17:D20)</f>
        <v>614660</v>
      </c>
      <c r="E16" s="462">
        <f t="shared" si="4"/>
        <v>347135</v>
      </c>
      <c r="F16" s="433">
        <f>ROUND(E16/D16*100,1)</f>
        <v>56.5</v>
      </c>
      <c r="G16" s="462">
        <f t="shared" si="4"/>
        <v>75257</v>
      </c>
      <c r="H16" s="433">
        <f>ROUND(G16/$D16*100,1)</f>
        <v>12.2</v>
      </c>
      <c r="I16" s="463">
        <f t="shared" si="4"/>
        <v>539403</v>
      </c>
      <c r="J16" s="435">
        <f>ROUND(I16/$D16*100,1)</f>
        <v>87.8</v>
      </c>
      <c r="K16" s="462">
        <f t="shared" si="4"/>
        <v>0</v>
      </c>
      <c r="L16" s="464">
        <f t="shared" si="4"/>
        <v>0</v>
      </c>
      <c r="M16" s="465">
        <f t="shared" si="4"/>
        <v>0</v>
      </c>
      <c r="N16" s="466">
        <f t="shared" si="4"/>
        <v>123</v>
      </c>
      <c r="O16" s="464">
        <f t="shared" si="4"/>
        <v>4</v>
      </c>
      <c r="P16" s="435">
        <f>SUM(P17:P20)</f>
        <v>30.8</v>
      </c>
    </row>
    <row r="17" spans="2:16" s="399" customFormat="1" ht="13.5" customHeight="1" hidden="1">
      <c r="B17" s="459"/>
      <c r="C17" s="468" t="s">
        <v>49</v>
      </c>
      <c r="D17" s="484">
        <f>SUM(G17,I17)</f>
        <v>91095</v>
      </c>
      <c r="E17" s="470">
        <v>45028</v>
      </c>
      <c r="F17" s="445">
        <f>ROUND(E17/D17*100,1)</f>
        <v>49.4</v>
      </c>
      <c r="G17" s="470">
        <v>4369</v>
      </c>
      <c r="H17" s="445">
        <f aca="true" t="shared" si="5" ref="H17:H23">ROUND(G17/$D17*100,1)</f>
        <v>4.8</v>
      </c>
      <c r="I17" s="471">
        <v>86726</v>
      </c>
      <c r="J17" s="447">
        <f>ROUND(I17/$D17*100,1)</f>
        <v>95.2</v>
      </c>
      <c r="K17" s="470">
        <v>0</v>
      </c>
      <c r="L17" s="472">
        <v>0</v>
      </c>
      <c r="M17" s="473">
        <v>0</v>
      </c>
      <c r="N17" s="474">
        <v>123</v>
      </c>
      <c r="O17" s="475">
        <v>4</v>
      </c>
      <c r="P17" s="447">
        <v>30.8</v>
      </c>
    </row>
    <row r="18" spans="2:16" s="399" customFormat="1" ht="13.5" customHeight="1" hidden="1">
      <c r="B18" s="459"/>
      <c r="C18" s="468" t="s">
        <v>139</v>
      </c>
      <c r="D18" s="484">
        <f>SUM(G18,I18)</f>
        <v>184637</v>
      </c>
      <c r="E18" s="470">
        <v>128331</v>
      </c>
      <c r="F18" s="445">
        <f>ROUND(E18/D18*100,1)</f>
        <v>69.5</v>
      </c>
      <c r="G18" s="470">
        <v>0</v>
      </c>
      <c r="H18" s="445">
        <f t="shared" si="5"/>
        <v>0</v>
      </c>
      <c r="I18" s="471">
        <v>184637</v>
      </c>
      <c r="J18" s="447">
        <f>ROUND(I18/$D18*100,1)</f>
        <v>100</v>
      </c>
      <c r="K18" s="485">
        <v>0</v>
      </c>
      <c r="L18" s="486">
        <v>0</v>
      </c>
      <c r="M18" s="487">
        <v>0</v>
      </c>
      <c r="N18" s="474">
        <v>0</v>
      </c>
      <c r="O18" s="475">
        <v>0</v>
      </c>
      <c r="P18" s="488">
        <v>0</v>
      </c>
    </row>
    <row r="19" spans="2:16" s="399" customFormat="1" ht="13.5" customHeight="1" hidden="1">
      <c r="B19" s="459"/>
      <c r="C19" s="468" t="s">
        <v>51</v>
      </c>
      <c r="D19" s="484">
        <f>SUM(G19,I19)</f>
        <v>126491</v>
      </c>
      <c r="E19" s="470">
        <v>109305</v>
      </c>
      <c r="F19" s="445">
        <f>ROUND(E19/D19*100,1)</f>
        <v>86.4</v>
      </c>
      <c r="G19" s="470">
        <v>14926</v>
      </c>
      <c r="H19" s="445">
        <f t="shared" si="5"/>
        <v>11.8</v>
      </c>
      <c r="I19" s="471">
        <v>111565</v>
      </c>
      <c r="J19" s="447">
        <f>ROUND(I19/$D19*100,1)</f>
        <v>88.2</v>
      </c>
      <c r="K19" s="470">
        <v>0</v>
      </c>
      <c r="L19" s="472">
        <v>0</v>
      </c>
      <c r="M19" s="473">
        <v>0</v>
      </c>
      <c r="N19" s="474">
        <v>0</v>
      </c>
      <c r="O19" s="475">
        <v>0</v>
      </c>
      <c r="P19" s="447">
        <v>0</v>
      </c>
    </row>
    <row r="20" spans="2:16" s="399" customFormat="1" ht="13.5" customHeight="1" hidden="1">
      <c r="B20" s="459"/>
      <c r="C20" s="468" t="s">
        <v>52</v>
      </c>
      <c r="D20" s="484">
        <f>SUM(G20,I20)</f>
        <v>212437</v>
      </c>
      <c r="E20" s="478">
        <v>64471</v>
      </c>
      <c r="F20" s="453">
        <f>ROUND(E20/D20*100,1)</f>
        <v>30.3</v>
      </c>
      <c r="G20" s="478">
        <v>55962</v>
      </c>
      <c r="H20" s="453">
        <f t="shared" si="5"/>
        <v>26.3</v>
      </c>
      <c r="I20" s="479">
        <v>156475</v>
      </c>
      <c r="J20" s="455">
        <f>ROUND(I20/$D20*100,1)</f>
        <v>73.7</v>
      </c>
      <c r="K20" s="478">
        <v>0</v>
      </c>
      <c r="L20" s="480">
        <v>0</v>
      </c>
      <c r="M20" s="481">
        <v>0</v>
      </c>
      <c r="N20" s="482">
        <v>0</v>
      </c>
      <c r="O20" s="483">
        <v>0</v>
      </c>
      <c r="P20" s="455">
        <v>0</v>
      </c>
    </row>
    <row r="21" spans="2:16" s="399" customFormat="1" ht="14.25" customHeight="1">
      <c r="B21" s="459"/>
      <c r="C21" s="489" t="s">
        <v>222</v>
      </c>
      <c r="D21" s="461">
        <f aca="true" t="shared" si="6" ref="D21:O21">SUM(D22:D25)</f>
        <v>5399</v>
      </c>
      <c r="E21" s="462">
        <f t="shared" si="6"/>
        <v>0</v>
      </c>
      <c r="F21" s="433">
        <f t="shared" si="6"/>
        <v>0</v>
      </c>
      <c r="G21" s="462">
        <f t="shared" si="6"/>
        <v>5399</v>
      </c>
      <c r="H21" s="433">
        <f t="shared" si="5"/>
        <v>100</v>
      </c>
      <c r="I21" s="463">
        <f t="shared" si="6"/>
        <v>0</v>
      </c>
      <c r="J21" s="435">
        <f t="shared" si="6"/>
        <v>0</v>
      </c>
      <c r="K21" s="462">
        <f t="shared" si="6"/>
        <v>0</v>
      </c>
      <c r="L21" s="464">
        <f t="shared" si="6"/>
        <v>0</v>
      </c>
      <c r="M21" s="465">
        <f t="shared" si="6"/>
        <v>0</v>
      </c>
      <c r="N21" s="466">
        <f t="shared" si="6"/>
        <v>0</v>
      </c>
      <c r="O21" s="464">
        <f t="shared" si="6"/>
        <v>0</v>
      </c>
      <c r="P21" s="435">
        <f>SUM(P22:P25)</f>
        <v>0</v>
      </c>
    </row>
    <row r="22" spans="2:16" s="399" customFormat="1" ht="13.5" customHeight="1" hidden="1">
      <c r="B22" s="459"/>
      <c r="C22" s="468" t="s">
        <v>49</v>
      </c>
      <c r="D22" s="484">
        <v>0</v>
      </c>
      <c r="E22" s="470">
        <v>0</v>
      </c>
      <c r="F22" s="445">
        <v>0</v>
      </c>
      <c r="G22" s="470">
        <v>0</v>
      </c>
      <c r="H22" s="445">
        <v>0</v>
      </c>
      <c r="I22" s="471">
        <v>0</v>
      </c>
      <c r="J22" s="447">
        <v>0</v>
      </c>
      <c r="K22" s="470">
        <v>0</v>
      </c>
      <c r="L22" s="472">
        <v>0</v>
      </c>
      <c r="M22" s="473">
        <v>0</v>
      </c>
      <c r="N22" s="474">
        <v>0</v>
      </c>
      <c r="O22" s="475">
        <v>0</v>
      </c>
      <c r="P22" s="447">
        <v>0</v>
      </c>
    </row>
    <row r="23" spans="2:16" s="399" customFormat="1" ht="13.5" customHeight="1" hidden="1">
      <c r="B23" s="459"/>
      <c r="C23" s="468" t="s">
        <v>139</v>
      </c>
      <c r="D23" s="484">
        <v>5399</v>
      </c>
      <c r="E23" s="470">
        <v>0</v>
      </c>
      <c r="F23" s="445">
        <v>0</v>
      </c>
      <c r="G23" s="470">
        <v>5399</v>
      </c>
      <c r="H23" s="445">
        <f t="shared" si="5"/>
        <v>100</v>
      </c>
      <c r="I23" s="471">
        <v>0</v>
      </c>
      <c r="J23" s="447">
        <v>0</v>
      </c>
      <c r="K23" s="470">
        <v>0</v>
      </c>
      <c r="L23" s="472">
        <v>0</v>
      </c>
      <c r="M23" s="473">
        <v>0</v>
      </c>
      <c r="N23" s="474">
        <v>0</v>
      </c>
      <c r="O23" s="475">
        <v>0</v>
      </c>
      <c r="P23" s="447">
        <v>0</v>
      </c>
    </row>
    <row r="24" spans="2:16" s="399" customFormat="1" ht="13.5" customHeight="1" hidden="1">
      <c r="B24" s="459"/>
      <c r="C24" s="468" t="s">
        <v>51</v>
      </c>
      <c r="D24" s="484">
        <v>0</v>
      </c>
      <c r="E24" s="470">
        <v>0</v>
      </c>
      <c r="F24" s="445">
        <v>0</v>
      </c>
      <c r="G24" s="470">
        <v>0</v>
      </c>
      <c r="H24" s="445">
        <v>0</v>
      </c>
      <c r="I24" s="471">
        <v>0</v>
      </c>
      <c r="J24" s="447">
        <v>0</v>
      </c>
      <c r="K24" s="470">
        <v>0</v>
      </c>
      <c r="L24" s="472">
        <v>0</v>
      </c>
      <c r="M24" s="473">
        <v>0</v>
      </c>
      <c r="N24" s="474">
        <v>0</v>
      </c>
      <c r="O24" s="475">
        <v>0</v>
      </c>
      <c r="P24" s="447">
        <v>0</v>
      </c>
    </row>
    <row r="25" spans="2:16" s="399" customFormat="1" ht="13.5" customHeight="1" hidden="1">
      <c r="B25" s="490"/>
      <c r="C25" s="491" t="s">
        <v>52</v>
      </c>
      <c r="D25" s="492">
        <v>0</v>
      </c>
      <c r="E25" s="493">
        <v>0</v>
      </c>
      <c r="F25" s="494">
        <v>0</v>
      </c>
      <c r="G25" s="493">
        <v>0</v>
      </c>
      <c r="H25" s="494">
        <v>0</v>
      </c>
      <c r="I25" s="495">
        <v>0</v>
      </c>
      <c r="J25" s="496">
        <v>0</v>
      </c>
      <c r="K25" s="493">
        <v>0</v>
      </c>
      <c r="L25" s="497">
        <v>0</v>
      </c>
      <c r="M25" s="498">
        <v>0</v>
      </c>
      <c r="N25" s="499">
        <v>0</v>
      </c>
      <c r="O25" s="500">
        <v>0</v>
      </c>
      <c r="P25" s="496">
        <v>0</v>
      </c>
    </row>
    <row r="26" spans="2:16" s="429" customFormat="1" ht="15" customHeight="1">
      <c r="B26" s="615" t="s">
        <v>223</v>
      </c>
      <c r="C26" s="617"/>
      <c r="D26" s="501">
        <v>401231</v>
      </c>
      <c r="E26" s="502">
        <v>276244</v>
      </c>
      <c r="F26" s="503">
        <f>ROUND(E26/D26*100,1)</f>
        <v>68.8</v>
      </c>
      <c r="G26" s="502">
        <v>28285</v>
      </c>
      <c r="H26" s="503">
        <f>ROUND(G26/$D26*100,1)</f>
        <v>7</v>
      </c>
      <c r="I26" s="504">
        <v>372946</v>
      </c>
      <c r="J26" s="505">
        <f>ROUND(I26/$D26*100,1)</f>
        <v>93</v>
      </c>
      <c r="K26" s="502">
        <v>0</v>
      </c>
      <c r="L26" s="506">
        <v>0</v>
      </c>
      <c r="M26" s="507">
        <v>0</v>
      </c>
      <c r="N26" s="508">
        <v>247</v>
      </c>
      <c r="O26" s="506">
        <v>11</v>
      </c>
      <c r="P26" s="505">
        <v>22.5</v>
      </c>
    </row>
    <row r="27" spans="2:16" s="399" customFormat="1" ht="15" customHeight="1">
      <c r="B27" s="459"/>
      <c r="C27" s="460" t="s">
        <v>220</v>
      </c>
      <c r="D27" s="461">
        <v>0</v>
      </c>
      <c r="E27" s="462">
        <v>0</v>
      </c>
      <c r="F27" s="433">
        <v>0</v>
      </c>
      <c r="G27" s="462">
        <v>0</v>
      </c>
      <c r="H27" s="433">
        <v>0</v>
      </c>
      <c r="I27" s="463">
        <v>0</v>
      </c>
      <c r="J27" s="435">
        <v>0</v>
      </c>
      <c r="K27" s="462">
        <v>0</v>
      </c>
      <c r="L27" s="464">
        <v>0</v>
      </c>
      <c r="M27" s="465">
        <v>0</v>
      </c>
      <c r="N27" s="466">
        <v>0</v>
      </c>
      <c r="O27" s="464">
        <v>0</v>
      </c>
      <c r="P27" s="435">
        <v>0</v>
      </c>
    </row>
    <row r="28" spans="2:16" s="399" customFormat="1" ht="15" customHeight="1">
      <c r="B28" s="459"/>
      <c r="C28" s="460" t="s">
        <v>224</v>
      </c>
      <c r="D28" s="461">
        <v>401231</v>
      </c>
      <c r="E28" s="462">
        <v>276244</v>
      </c>
      <c r="F28" s="433">
        <f>ROUND(E28/D28*100,1)</f>
        <v>68.8</v>
      </c>
      <c r="G28" s="462">
        <v>28285</v>
      </c>
      <c r="H28" s="433">
        <f>ROUND(G28/$D28*100,1)</f>
        <v>7</v>
      </c>
      <c r="I28" s="463">
        <v>372946</v>
      </c>
      <c r="J28" s="435">
        <f>ROUND(I28/$D28*100,1)</f>
        <v>93</v>
      </c>
      <c r="K28" s="462">
        <v>0</v>
      </c>
      <c r="L28" s="464">
        <v>0</v>
      </c>
      <c r="M28" s="465">
        <v>0</v>
      </c>
      <c r="N28" s="466">
        <v>247</v>
      </c>
      <c r="O28" s="464">
        <v>11</v>
      </c>
      <c r="P28" s="435">
        <v>22.5</v>
      </c>
    </row>
    <row r="29" spans="2:16" s="399" customFormat="1" ht="15" customHeight="1">
      <c r="B29" s="490"/>
      <c r="C29" s="509" t="s">
        <v>222</v>
      </c>
      <c r="D29" s="510">
        <v>0</v>
      </c>
      <c r="E29" s="511">
        <v>0</v>
      </c>
      <c r="F29" s="512">
        <v>0</v>
      </c>
      <c r="G29" s="511">
        <v>0</v>
      </c>
      <c r="H29" s="512">
        <v>0</v>
      </c>
      <c r="I29" s="513">
        <v>0</v>
      </c>
      <c r="J29" s="514">
        <v>0</v>
      </c>
      <c r="K29" s="511">
        <v>0</v>
      </c>
      <c r="L29" s="515">
        <v>0</v>
      </c>
      <c r="M29" s="516">
        <v>0</v>
      </c>
      <c r="N29" s="517">
        <v>0</v>
      </c>
      <c r="O29" s="515">
        <v>0</v>
      </c>
      <c r="P29" s="514">
        <v>0</v>
      </c>
    </row>
    <row r="30" spans="2:16" s="429" customFormat="1" ht="15" customHeight="1">
      <c r="B30" s="615" t="s">
        <v>225</v>
      </c>
      <c r="C30" s="617"/>
      <c r="D30" s="501">
        <v>401944</v>
      </c>
      <c r="E30" s="502">
        <v>277176</v>
      </c>
      <c r="F30" s="503">
        <f>ROUND(E30/D30*100,1)</f>
        <v>69</v>
      </c>
      <c r="G30" s="502">
        <v>28444</v>
      </c>
      <c r="H30" s="503">
        <f>ROUND(G30/$D30*100,1)</f>
        <v>7.1</v>
      </c>
      <c r="I30" s="504">
        <v>373500</v>
      </c>
      <c r="J30" s="505">
        <f>ROUND(I30/$D30*100,1)</f>
        <v>92.9</v>
      </c>
      <c r="K30" s="502">
        <v>0</v>
      </c>
      <c r="L30" s="506">
        <v>0</v>
      </c>
      <c r="M30" s="507">
        <v>0</v>
      </c>
      <c r="N30" s="508">
        <v>247</v>
      </c>
      <c r="O30" s="506">
        <v>11</v>
      </c>
      <c r="P30" s="505">
        <v>22.5</v>
      </c>
    </row>
    <row r="31" spans="2:16" s="399" customFormat="1" ht="15" customHeight="1">
      <c r="B31" s="459"/>
      <c r="C31" s="460" t="s">
        <v>220</v>
      </c>
      <c r="D31" s="461">
        <v>0</v>
      </c>
      <c r="E31" s="462">
        <v>0</v>
      </c>
      <c r="F31" s="433">
        <v>0</v>
      </c>
      <c r="G31" s="462">
        <v>0</v>
      </c>
      <c r="H31" s="433">
        <v>0</v>
      </c>
      <c r="I31" s="463">
        <v>0</v>
      </c>
      <c r="J31" s="435">
        <v>0</v>
      </c>
      <c r="K31" s="462">
        <v>0</v>
      </c>
      <c r="L31" s="464">
        <v>0</v>
      </c>
      <c r="M31" s="465">
        <v>0</v>
      </c>
      <c r="N31" s="466">
        <v>0</v>
      </c>
      <c r="O31" s="464">
        <v>0</v>
      </c>
      <c r="P31" s="435">
        <v>0</v>
      </c>
    </row>
    <row r="32" spans="2:16" s="399" customFormat="1" ht="15" customHeight="1">
      <c r="B32" s="459"/>
      <c r="C32" s="460" t="s">
        <v>224</v>
      </c>
      <c r="D32" s="461">
        <v>401944</v>
      </c>
      <c r="E32" s="462">
        <v>277176</v>
      </c>
      <c r="F32" s="433">
        <f>ROUND(E32/D32*100,1)</f>
        <v>69</v>
      </c>
      <c r="G32" s="462">
        <v>28444</v>
      </c>
      <c r="H32" s="433">
        <f>ROUND(G32/$D32*100,1)</f>
        <v>7.1</v>
      </c>
      <c r="I32" s="463">
        <v>373500</v>
      </c>
      <c r="J32" s="435">
        <f>ROUND(I32/$D32*100,1)</f>
        <v>92.9</v>
      </c>
      <c r="K32" s="462">
        <v>0</v>
      </c>
      <c r="L32" s="464">
        <v>0</v>
      </c>
      <c r="M32" s="465">
        <v>0</v>
      </c>
      <c r="N32" s="466">
        <v>247</v>
      </c>
      <c r="O32" s="464">
        <v>11</v>
      </c>
      <c r="P32" s="435">
        <v>22.5</v>
      </c>
    </row>
    <row r="33" spans="2:16" s="399" customFormat="1" ht="15" customHeight="1">
      <c r="B33" s="490"/>
      <c r="C33" s="509" t="s">
        <v>222</v>
      </c>
      <c r="D33" s="510">
        <v>0</v>
      </c>
      <c r="E33" s="511">
        <v>0</v>
      </c>
      <c r="F33" s="512">
        <v>0</v>
      </c>
      <c r="G33" s="511">
        <v>0</v>
      </c>
      <c r="H33" s="512">
        <v>0</v>
      </c>
      <c r="I33" s="513">
        <v>0</v>
      </c>
      <c r="J33" s="514">
        <v>0</v>
      </c>
      <c r="K33" s="511">
        <v>0</v>
      </c>
      <c r="L33" s="515">
        <v>0</v>
      </c>
      <c r="M33" s="516">
        <v>0</v>
      </c>
      <c r="N33" s="517">
        <v>0</v>
      </c>
      <c r="O33" s="515">
        <v>0</v>
      </c>
      <c r="P33" s="514">
        <v>0</v>
      </c>
    </row>
    <row r="34" spans="2:16" s="429" customFormat="1" ht="15" customHeight="1">
      <c r="B34" s="613" t="s">
        <v>226</v>
      </c>
      <c r="C34" s="614"/>
      <c r="D34" s="518">
        <v>400480</v>
      </c>
      <c r="E34" s="519">
        <v>275816</v>
      </c>
      <c r="F34" s="520">
        <f>ROUND(E34/D34*100,1)</f>
        <v>68.9</v>
      </c>
      <c r="G34" s="519">
        <v>28444</v>
      </c>
      <c r="H34" s="520">
        <f>ROUND(G34/$D34*100,1)</f>
        <v>7.1</v>
      </c>
      <c r="I34" s="521">
        <v>372036</v>
      </c>
      <c r="J34" s="522">
        <f>ROUND(I34/$D34*100,1)</f>
        <v>92.9</v>
      </c>
      <c r="K34" s="519">
        <v>0</v>
      </c>
      <c r="L34" s="523">
        <v>0</v>
      </c>
      <c r="M34" s="524">
        <v>0</v>
      </c>
      <c r="N34" s="525">
        <v>247</v>
      </c>
      <c r="O34" s="523">
        <v>11</v>
      </c>
      <c r="P34" s="522">
        <v>22.5</v>
      </c>
    </row>
    <row r="35" spans="2:16" s="399" customFormat="1" ht="15" customHeight="1">
      <c r="B35" s="459"/>
      <c r="C35" s="460" t="s">
        <v>220</v>
      </c>
      <c r="D35" s="461">
        <v>0</v>
      </c>
      <c r="E35" s="462">
        <v>0</v>
      </c>
      <c r="F35" s="433">
        <v>0</v>
      </c>
      <c r="G35" s="462">
        <v>0</v>
      </c>
      <c r="H35" s="433">
        <v>0</v>
      </c>
      <c r="I35" s="463">
        <v>0</v>
      </c>
      <c r="J35" s="435">
        <v>0</v>
      </c>
      <c r="K35" s="462">
        <v>0</v>
      </c>
      <c r="L35" s="464">
        <v>0</v>
      </c>
      <c r="M35" s="465">
        <v>0</v>
      </c>
      <c r="N35" s="466">
        <v>0</v>
      </c>
      <c r="O35" s="464">
        <v>0</v>
      </c>
      <c r="P35" s="435">
        <v>0</v>
      </c>
    </row>
    <row r="36" spans="2:16" s="399" customFormat="1" ht="15" customHeight="1">
      <c r="B36" s="459"/>
      <c r="C36" s="460" t="s">
        <v>224</v>
      </c>
      <c r="D36" s="461">
        <v>400480</v>
      </c>
      <c r="E36" s="462">
        <v>275816</v>
      </c>
      <c r="F36" s="433">
        <f>ROUND(E36/D36*100,1)</f>
        <v>68.9</v>
      </c>
      <c r="G36" s="462">
        <v>28444</v>
      </c>
      <c r="H36" s="433">
        <f>ROUND(G36/$D36*100,1)</f>
        <v>7.1</v>
      </c>
      <c r="I36" s="463">
        <v>372036</v>
      </c>
      <c r="J36" s="435">
        <f>ROUND(I36/$D36*100,1)</f>
        <v>92.9</v>
      </c>
      <c r="K36" s="462">
        <v>0</v>
      </c>
      <c r="L36" s="464">
        <v>0</v>
      </c>
      <c r="M36" s="465">
        <v>0</v>
      </c>
      <c r="N36" s="466">
        <v>247</v>
      </c>
      <c r="O36" s="464">
        <v>11</v>
      </c>
      <c r="P36" s="435">
        <v>22.5</v>
      </c>
    </row>
    <row r="37" spans="2:16" s="399" customFormat="1" ht="15" customHeight="1">
      <c r="B37" s="490"/>
      <c r="C37" s="509" t="s">
        <v>222</v>
      </c>
      <c r="D37" s="510">
        <v>0</v>
      </c>
      <c r="E37" s="511">
        <v>0</v>
      </c>
      <c r="F37" s="512">
        <v>0</v>
      </c>
      <c r="G37" s="511">
        <v>0</v>
      </c>
      <c r="H37" s="512">
        <v>0</v>
      </c>
      <c r="I37" s="513">
        <v>0</v>
      </c>
      <c r="J37" s="514">
        <v>0</v>
      </c>
      <c r="K37" s="511">
        <v>0</v>
      </c>
      <c r="L37" s="515">
        <v>0</v>
      </c>
      <c r="M37" s="516">
        <v>0</v>
      </c>
      <c r="N37" s="517">
        <v>0</v>
      </c>
      <c r="O37" s="515">
        <v>0</v>
      </c>
      <c r="P37" s="514">
        <v>0</v>
      </c>
    </row>
    <row r="38" spans="2:16" s="429" customFormat="1" ht="15" customHeight="1">
      <c r="B38" s="613" t="s">
        <v>227</v>
      </c>
      <c r="C38" s="614"/>
      <c r="D38" s="518">
        <f>D40</f>
        <v>400480</v>
      </c>
      <c r="E38" s="519">
        <f>E40</f>
        <v>275816</v>
      </c>
      <c r="F38" s="520">
        <f>ROUND(E38/D38*100,1)</f>
        <v>68.9</v>
      </c>
      <c r="G38" s="519">
        <f>G40</f>
        <v>28444</v>
      </c>
      <c r="H38" s="520">
        <f>ROUND(G38/$D38*100,1)</f>
        <v>7.1</v>
      </c>
      <c r="I38" s="521">
        <f>I40</f>
        <v>372036</v>
      </c>
      <c r="J38" s="522">
        <f>ROUND(I38/$D38*100,1)</f>
        <v>92.9</v>
      </c>
      <c r="K38" s="519">
        <v>0</v>
      </c>
      <c r="L38" s="523">
        <v>0</v>
      </c>
      <c r="M38" s="524">
        <v>0</v>
      </c>
      <c r="N38" s="525">
        <f>N40</f>
        <v>247</v>
      </c>
      <c r="O38" s="523">
        <f>O40</f>
        <v>11</v>
      </c>
      <c r="P38" s="522">
        <f>P40</f>
        <v>22.5</v>
      </c>
    </row>
    <row r="39" spans="2:16" s="399" customFormat="1" ht="15" customHeight="1">
      <c r="B39" s="459"/>
      <c r="C39" s="460" t="s">
        <v>220</v>
      </c>
      <c r="D39" s="461">
        <v>0</v>
      </c>
      <c r="E39" s="462">
        <v>0</v>
      </c>
      <c r="F39" s="433">
        <v>0</v>
      </c>
      <c r="G39" s="462">
        <v>0</v>
      </c>
      <c r="H39" s="433">
        <v>0</v>
      </c>
      <c r="I39" s="463">
        <v>0</v>
      </c>
      <c r="J39" s="435">
        <v>0</v>
      </c>
      <c r="K39" s="462">
        <v>0</v>
      </c>
      <c r="L39" s="464">
        <v>0</v>
      </c>
      <c r="M39" s="465">
        <v>0</v>
      </c>
      <c r="N39" s="466">
        <v>0</v>
      </c>
      <c r="O39" s="464">
        <v>0</v>
      </c>
      <c r="P39" s="435">
        <v>0</v>
      </c>
    </row>
    <row r="40" spans="2:16" s="399" customFormat="1" ht="15" customHeight="1">
      <c r="B40" s="459"/>
      <c r="C40" s="460" t="s">
        <v>224</v>
      </c>
      <c r="D40" s="461">
        <v>400480</v>
      </c>
      <c r="E40" s="462">
        <v>275816</v>
      </c>
      <c r="F40" s="433">
        <f>ROUND(E40/D40*100,1)</f>
        <v>68.9</v>
      </c>
      <c r="G40" s="462">
        <v>28444</v>
      </c>
      <c r="H40" s="433">
        <f>ROUND(G40/$D40*100,1)</f>
        <v>7.1</v>
      </c>
      <c r="I40" s="463">
        <v>372036</v>
      </c>
      <c r="J40" s="435">
        <f>ROUND(I40/$D40*100,1)</f>
        <v>92.9</v>
      </c>
      <c r="K40" s="462">
        <v>0</v>
      </c>
      <c r="L40" s="464">
        <v>0</v>
      </c>
      <c r="M40" s="465">
        <v>0</v>
      </c>
      <c r="N40" s="466">
        <v>247</v>
      </c>
      <c r="O40" s="464">
        <v>11</v>
      </c>
      <c r="P40" s="435">
        <v>22.5</v>
      </c>
    </row>
    <row r="41" spans="2:16" s="399" customFormat="1" ht="15" customHeight="1">
      <c r="B41" s="490"/>
      <c r="C41" s="509" t="s">
        <v>222</v>
      </c>
      <c r="D41" s="510">
        <v>0</v>
      </c>
      <c r="E41" s="511">
        <v>0</v>
      </c>
      <c r="F41" s="512">
        <v>0</v>
      </c>
      <c r="G41" s="511">
        <v>0</v>
      </c>
      <c r="H41" s="512">
        <v>0</v>
      </c>
      <c r="I41" s="513">
        <v>0</v>
      </c>
      <c r="J41" s="514">
        <v>0</v>
      </c>
      <c r="K41" s="511">
        <v>0</v>
      </c>
      <c r="L41" s="515">
        <v>0</v>
      </c>
      <c r="M41" s="516">
        <v>0</v>
      </c>
      <c r="N41" s="517">
        <v>0</v>
      </c>
      <c r="O41" s="515">
        <v>0</v>
      </c>
      <c r="P41" s="514">
        <v>0</v>
      </c>
    </row>
    <row r="42" spans="2:17" s="429" customFormat="1" ht="15" customHeight="1">
      <c r="B42" s="613" t="s">
        <v>54</v>
      </c>
      <c r="C42" s="614"/>
      <c r="D42" s="518">
        <f>D44</f>
        <v>400480</v>
      </c>
      <c r="E42" s="519">
        <v>276437</v>
      </c>
      <c r="F42" s="520">
        <f>ROUND(E42/D42*100,1)</f>
        <v>69</v>
      </c>
      <c r="G42" s="519">
        <f>G44</f>
        <v>28444</v>
      </c>
      <c r="H42" s="520">
        <f>ROUND(G42/$D42*100,1)</f>
        <v>7.1</v>
      </c>
      <c r="I42" s="521">
        <f>I44</f>
        <v>372036</v>
      </c>
      <c r="J42" s="522">
        <f>ROUND(I42/$D42*100,1)</f>
        <v>92.9</v>
      </c>
      <c r="K42" s="519">
        <v>0</v>
      </c>
      <c r="L42" s="523">
        <v>0</v>
      </c>
      <c r="M42" s="524">
        <v>0</v>
      </c>
      <c r="N42" s="525">
        <f>N44</f>
        <v>247</v>
      </c>
      <c r="O42" s="523">
        <f>O44</f>
        <v>11</v>
      </c>
      <c r="P42" s="522">
        <f>P44</f>
        <v>22.5</v>
      </c>
      <c r="Q42" s="399"/>
    </row>
    <row r="43" spans="2:16" s="399" customFormat="1" ht="15" customHeight="1">
      <c r="B43" s="459"/>
      <c r="C43" s="460" t="s">
        <v>220</v>
      </c>
      <c r="D43" s="461">
        <v>0</v>
      </c>
      <c r="E43" s="462">
        <v>0</v>
      </c>
      <c r="F43" s="433">
        <v>0</v>
      </c>
      <c r="G43" s="462">
        <v>0</v>
      </c>
      <c r="H43" s="433">
        <v>0</v>
      </c>
      <c r="I43" s="463">
        <v>0</v>
      </c>
      <c r="J43" s="435">
        <v>0</v>
      </c>
      <c r="K43" s="462">
        <v>0</v>
      </c>
      <c r="L43" s="464">
        <v>0</v>
      </c>
      <c r="M43" s="465">
        <v>0</v>
      </c>
      <c r="N43" s="466">
        <v>0</v>
      </c>
      <c r="O43" s="464">
        <v>0</v>
      </c>
      <c r="P43" s="435">
        <v>0</v>
      </c>
    </row>
    <row r="44" spans="2:16" s="399" customFormat="1" ht="15" customHeight="1">
      <c r="B44" s="459"/>
      <c r="C44" s="460" t="s">
        <v>224</v>
      </c>
      <c r="D44" s="461">
        <v>400480</v>
      </c>
      <c r="E44" s="462">
        <v>276437</v>
      </c>
      <c r="F44" s="433">
        <f>ROUND(E44/D44*100,1)</f>
        <v>69</v>
      </c>
      <c r="G44" s="462">
        <v>28444</v>
      </c>
      <c r="H44" s="433">
        <f>ROUND(G44/$D44*100,1)</f>
        <v>7.1</v>
      </c>
      <c r="I44" s="463">
        <v>372036</v>
      </c>
      <c r="J44" s="435">
        <f>ROUND(I44/$D44*100,1)</f>
        <v>92.9</v>
      </c>
      <c r="K44" s="462">
        <v>0</v>
      </c>
      <c r="L44" s="464">
        <v>0</v>
      </c>
      <c r="M44" s="465">
        <v>0</v>
      </c>
      <c r="N44" s="466">
        <v>247</v>
      </c>
      <c r="O44" s="464">
        <v>11</v>
      </c>
      <c r="P44" s="435">
        <v>22.5</v>
      </c>
    </row>
    <row r="45" spans="2:16" s="399" customFormat="1" ht="15" customHeight="1">
      <c r="B45" s="490"/>
      <c r="C45" s="509" t="s">
        <v>222</v>
      </c>
      <c r="D45" s="510">
        <v>0</v>
      </c>
      <c r="E45" s="511">
        <v>0</v>
      </c>
      <c r="F45" s="512">
        <v>0</v>
      </c>
      <c r="G45" s="511">
        <v>0</v>
      </c>
      <c r="H45" s="512">
        <v>0</v>
      </c>
      <c r="I45" s="513">
        <v>0</v>
      </c>
      <c r="J45" s="514">
        <v>0</v>
      </c>
      <c r="K45" s="511">
        <v>0</v>
      </c>
      <c r="L45" s="515">
        <v>0</v>
      </c>
      <c r="M45" s="516">
        <v>0</v>
      </c>
      <c r="N45" s="517">
        <v>0</v>
      </c>
      <c r="O45" s="515">
        <v>0</v>
      </c>
      <c r="P45" s="514">
        <v>0</v>
      </c>
    </row>
    <row r="46" spans="2:17" s="429" customFormat="1" ht="15" customHeight="1">
      <c r="B46" s="613" t="s">
        <v>228</v>
      </c>
      <c r="C46" s="614"/>
      <c r="D46" s="518">
        <f>D48</f>
        <v>400480</v>
      </c>
      <c r="E46" s="519">
        <v>277858</v>
      </c>
      <c r="F46" s="520">
        <f>ROUND(E46/D46*100,1)</f>
        <v>69.4</v>
      </c>
      <c r="G46" s="519">
        <f>G48</f>
        <v>28612</v>
      </c>
      <c r="H46" s="520">
        <f>ROUND(G46/$D46*100,1)</f>
        <v>7.1</v>
      </c>
      <c r="I46" s="521">
        <f>I48</f>
        <v>371868</v>
      </c>
      <c r="J46" s="522">
        <f>ROUND(I46/$D46*100,1)</f>
        <v>92.9</v>
      </c>
      <c r="K46" s="519">
        <v>0</v>
      </c>
      <c r="L46" s="523">
        <v>0</v>
      </c>
      <c r="M46" s="524">
        <v>0</v>
      </c>
      <c r="N46" s="525">
        <f>N48</f>
        <v>247</v>
      </c>
      <c r="O46" s="523">
        <f>O48</f>
        <v>11</v>
      </c>
      <c r="P46" s="522">
        <f>P48</f>
        <v>22.5</v>
      </c>
      <c r="Q46" s="399"/>
    </row>
    <row r="47" spans="2:16" s="399" customFormat="1" ht="15" customHeight="1">
      <c r="B47" s="459"/>
      <c r="C47" s="460" t="s">
        <v>220</v>
      </c>
      <c r="D47" s="461">
        <v>0</v>
      </c>
      <c r="E47" s="462">
        <v>0</v>
      </c>
      <c r="F47" s="433">
        <v>0</v>
      </c>
      <c r="G47" s="462">
        <v>0</v>
      </c>
      <c r="H47" s="433">
        <v>0</v>
      </c>
      <c r="I47" s="463">
        <v>0</v>
      </c>
      <c r="J47" s="435">
        <v>0</v>
      </c>
      <c r="K47" s="462">
        <v>0</v>
      </c>
      <c r="L47" s="464">
        <v>0</v>
      </c>
      <c r="M47" s="465">
        <v>0</v>
      </c>
      <c r="N47" s="466">
        <v>0</v>
      </c>
      <c r="O47" s="464">
        <v>0</v>
      </c>
      <c r="P47" s="435">
        <v>0</v>
      </c>
    </row>
    <row r="48" spans="2:16" s="399" customFormat="1" ht="15" customHeight="1">
      <c r="B48" s="459"/>
      <c r="C48" s="460" t="s">
        <v>224</v>
      </c>
      <c r="D48" s="461">
        <v>400480</v>
      </c>
      <c r="E48" s="462">
        <v>277858</v>
      </c>
      <c r="F48" s="433">
        <f>ROUND(E48/D48*100,1)</f>
        <v>69.4</v>
      </c>
      <c r="G48" s="462">
        <v>28612</v>
      </c>
      <c r="H48" s="433">
        <f>ROUND(G48/$D48*100,1)</f>
        <v>7.1</v>
      </c>
      <c r="I48" s="463">
        <v>371868</v>
      </c>
      <c r="J48" s="435">
        <f>ROUND(I48/$D48*100,1)</f>
        <v>92.9</v>
      </c>
      <c r="K48" s="462">
        <v>0</v>
      </c>
      <c r="L48" s="464">
        <v>0</v>
      </c>
      <c r="M48" s="465">
        <v>0</v>
      </c>
      <c r="N48" s="466">
        <v>247</v>
      </c>
      <c r="O48" s="464">
        <v>11</v>
      </c>
      <c r="P48" s="435">
        <v>22.5</v>
      </c>
    </row>
    <row r="49" spans="2:16" s="399" customFormat="1" ht="15" customHeight="1">
      <c r="B49" s="490"/>
      <c r="C49" s="509" t="s">
        <v>222</v>
      </c>
      <c r="D49" s="510">
        <v>0</v>
      </c>
      <c r="E49" s="511">
        <v>0</v>
      </c>
      <c r="F49" s="512">
        <v>0</v>
      </c>
      <c r="G49" s="511">
        <v>0</v>
      </c>
      <c r="H49" s="512">
        <v>0</v>
      </c>
      <c r="I49" s="513">
        <v>0</v>
      </c>
      <c r="J49" s="514">
        <v>0</v>
      </c>
      <c r="K49" s="511">
        <v>0</v>
      </c>
      <c r="L49" s="515">
        <v>0</v>
      </c>
      <c r="M49" s="516">
        <v>0</v>
      </c>
      <c r="N49" s="517">
        <v>0</v>
      </c>
      <c r="O49" s="515">
        <v>0</v>
      </c>
      <c r="P49" s="514">
        <v>0</v>
      </c>
    </row>
    <row r="50" spans="2:17" s="429" customFormat="1" ht="15" customHeight="1">
      <c r="B50" s="613" t="s">
        <v>229</v>
      </c>
      <c r="C50" s="614"/>
      <c r="D50" s="518">
        <f aca="true" t="shared" si="7" ref="D50:I50">SUM(D51:D53)</f>
        <v>403537</v>
      </c>
      <c r="E50" s="519">
        <f t="shared" si="7"/>
        <v>279337</v>
      </c>
      <c r="F50" s="520">
        <f t="shared" si="7"/>
        <v>69.2</v>
      </c>
      <c r="G50" s="519">
        <f t="shared" si="7"/>
        <v>28680</v>
      </c>
      <c r="H50" s="520">
        <f t="shared" si="7"/>
        <v>7.1</v>
      </c>
      <c r="I50" s="521">
        <f t="shared" si="7"/>
        <v>374857</v>
      </c>
      <c r="J50" s="522">
        <f>ROUND(I50/$D50*100,1)</f>
        <v>92.9</v>
      </c>
      <c r="K50" s="519">
        <v>0</v>
      </c>
      <c r="L50" s="523">
        <v>0</v>
      </c>
      <c r="M50" s="524">
        <v>0</v>
      </c>
      <c r="N50" s="525">
        <f>SUM(N51:N53)</f>
        <v>247</v>
      </c>
      <c r="O50" s="523">
        <f>SUM(O51:O53)</f>
        <v>11</v>
      </c>
      <c r="P50" s="522">
        <f>SUM(P51:P53)</f>
        <v>22.5</v>
      </c>
      <c r="Q50" s="399"/>
    </row>
    <row r="51" spans="2:16" s="399" customFormat="1" ht="15" customHeight="1">
      <c r="B51" s="459"/>
      <c r="C51" s="460" t="s">
        <v>220</v>
      </c>
      <c r="D51" s="461">
        <v>0</v>
      </c>
      <c r="E51" s="462">
        <v>0</v>
      </c>
      <c r="F51" s="433">
        <v>0</v>
      </c>
      <c r="G51" s="462">
        <v>0</v>
      </c>
      <c r="H51" s="433">
        <v>0</v>
      </c>
      <c r="I51" s="463">
        <v>0</v>
      </c>
      <c r="J51" s="435">
        <v>0</v>
      </c>
      <c r="K51" s="462">
        <v>0</v>
      </c>
      <c r="L51" s="464">
        <v>0</v>
      </c>
      <c r="M51" s="465">
        <v>0</v>
      </c>
      <c r="N51" s="466">
        <v>0</v>
      </c>
      <c r="O51" s="464">
        <v>0</v>
      </c>
      <c r="P51" s="435">
        <v>0</v>
      </c>
    </row>
    <row r="52" spans="2:16" s="399" customFormat="1" ht="15" customHeight="1">
      <c r="B52" s="459"/>
      <c r="C52" s="460" t="s">
        <v>230</v>
      </c>
      <c r="D52" s="461">
        <v>403537</v>
      </c>
      <c r="E52" s="462">
        <v>279337</v>
      </c>
      <c r="F52" s="433">
        <f>ROUND(E52/D52*100,1)</f>
        <v>69.2</v>
      </c>
      <c r="G52" s="462">
        <v>28680</v>
      </c>
      <c r="H52" s="433">
        <f>ROUND(G52/$D52*100,1)</f>
        <v>7.1</v>
      </c>
      <c r="I52" s="463">
        <v>374857</v>
      </c>
      <c r="J52" s="435">
        <f>ROUND(I52/$D52*100,1)</f>
        <v>92.9</v>
      </c>
      <c r="K52" s="462">
        <v>0</v>
      </c>
      <c r="L52" s="464">
        <v>0</v>
      </c>
      <c r="M52" s="465">
        <v>0</v>
      </c>
      <c r="N52" s="466">
        <v>247</v>
      </c>
      <c r="O52" s="464">
        <v>11</v>
      </c>
      <c r="P52" s="435">
        <v>22.5</v>
      </c>
    </row>
    <row r="53" spans="2:16" s="399" customFormat="1" ht="15" customHeight="1">
      <c r="B53" s="490"/>
      <c r="C53" s="509" t="s">
        <v>222</v>
      </c>
      <c r="D53" s="510">
        <v>0</v>
      </c>
      <c r="E53" s="511">
        <v>0</v>
      </c>
      <c r="F53" s="512">
        <v>0</v>
      </c>
      <c r="G53" s="511">
        <v>0</v>
      </c>
      <c r="H53" s="512">
        <v>0</v>
      </c>
      <c r="I53" s="513">
        <v>0</v>
      </c>
      <c r="J53" s="514">
        <v>0</v>
      </c>
      <c r="K53" s="511">
        <v>0</v>
      </c>
      <c r="L53" s="515">
        <v>0</v>
      </c>
      <c r="M53" s="516">
        <v>0</v>
      </c>
      <c r="N53" s="517">
        <v>0</v>
      </c>
      <c r="O53" s="515">
        <v>0</v>
      </c>
      <c r="P53" s="514">
        <v>0</v>
      </c>
    </row>
    <row r="54" spans="2:17" s="429" customFormat="1" ht="15" customHeight="1">
      <c r="B54" s="613" t="s">
        <v>231</v>
      </c>
      <c r="C54" s="614"/>
      <c r="D54" s="518">
        <f aca="true" t="shared" si="8" ref="D54:I54">SUM(D55:D57)</f>
        <v>403112</v>
      </c>
      <c r="E54" s="519">
        <f t="shared" si="8"/>
        <v>280334</v>
      </c>
      <c r="F54" s="520">
        <f t="shared" si="8"/>
        <v>69.5</v>
      </c>
      <c r="G54" s="519">
        <f t="shared" si="8"/>
        <v>28680</v>
      </c>
      <c r="H54" s="520">
        <f t="shared" si="8"/>
        <v>7.1</v>
      </c>
      <c r="I54" s="521">
        <f t="shared" si="8"/>
        <v>374432</v>
      </c>
      <c r="J54" s="522">
        <f>ROUND(I54/$D54*100,1)</f>
        <v>92.9</v>
      </c>
      <c r="K54" s="521">
        <f aca="true" t="shared" si="9" ref="K54:P54">SUM(K55:K57)</f>
        <v>0</v>
      </c>
      <c r="L54" s="523">
        <f t="shared" si="9"/>
        <v>0</v>
      </c>
      <c r="M54" s="524">
        <f t="shared" si="9"/>
        <v>0</v>
      </c>
      <c r="N54" s="525">
        <f t="shared" si="9"/>
        <v>247</v>
      </c>
      <c r="O54" s="523">
        <f t="shared" si="9"/>
        <v>11</v>
      </c>
      <c r="P54" s="522">
        <f t="shared" si="9"/>
        <v>22.454545454545453</v>
      </c>
      <c r="Q54" s="399"/>
    </row>
    <row r="55" spans="2:16" s="399" customFormat="1" ht="15" customHeight="1">
      <c r="B55" s="459"/>
      <c r="C55" s="460" t="s">
        <v>220</v>
      </c>
      <c r="D55" s="461">
        <v>0</v>
      </c>
      <c r="E55" s="462">
        <v>0</v>
      </c>
      <c r="F55" s="433">
        <v>0</v>
      </c>
      <c r="G55" s="462">
        <v>0</v>
      </c>
      <c r="H55" s="433">
        <v>0</v>
      </c>
      <c r="I55" s="463">
        <v>0</v>
      </c>
      <c r="J55" s="435">
        <v>0</v>
      </c>
      <c r="K55" s="462">
        <v>0</v>
      </c>
      <c r="L55" s="464">
        <v>0</v>
      </c>
      <c r="M55" s="465">
        <v>0</v>
      </c>
      <c r="N55" s="466">
        <v>0</v>
      </c>
      <c r="O55" s="464">
        <v>0</v>
      </c>
      <c r="P55" s="435">
        <v>0</v>
      </c>
    </row>
    <row r="56" spans="2:16" s="399" customFormat="1" ht="15" customHeight="1">
      <c r="B56" s="459"/>
      <c r="C56" s="460" t="s">
        <v>230</v>
      </c>
      <c r="D56" s="461">
        <v>403112</v>
      </c>
      <c r="E56" s="462">
        <v>280334</v>
      </c>
      <c r="F56" s="433">
        <f>ROUND(E56/D56*100,1)</f>
        <v>69.5</v>
      </c>
      <c r="G56" s="462">
        <v>28680</v>
      </c>
      <c r="H56" s="433">
        <f>ROUND(G56/$D56*100,1)</f>
        <v>7.1</v>
      </c>
      <c r="I56" s="463">
        <v>374432</v>
      </c>
      <c r="J56" s="435">
        <f>ROUND(I56/$D56*100,1)</f>
        <v>92.9</v>
      </c>
      <c r="K56" s="462">
        <v>0</v>
      </c>
      <c r="L56" s="464">
        <v>0</v>
      </c>
      <c r="M56" s="465">
        <v>0</v>
      </c>
      <c r="N56" s="466">
        <v>247</v>
      </c>
      <c r="O56" s="464">
        <v>11</v>
      </c>
      <c r="P56" s="435">
        <f>N56/O56</f>
        <v>22.454545454545453</v>
      </c>
    </row>
    <row r="57" spans="2:16" s="399" customFormat="1" ht="15" customHeight="1">
      <c r="B57" s="490"/>
      <c r="C57" s="509" t="s">
        <v>222</v>
      </c>
      <c r="D57" s="510">
        <v>0</v>
      </c>
      <c r="E57" s="511"/>
      <c r="F57" s="512">
        <v>0</v>
      </c>
      <c r="G57" s="511">
        <v>0</v>
      </c>
      <c r="H57" s="512">
        <v>0</v>
      </c>
      <c r="I57" s="513">
        <v>0</v>
      </c>
      <c r="J57" s="514">
        <v>0</v>
      </c>
      <c r="K57" s="511">
        <v>0</v>
      </c>
      <c r="L57" s="515">
        <v>0</v>
      </c>
      <c r="M57" s="516">
        <v>0</v>
      </c>
      <c r="N57" s="517">
        <v>0</v>
      </c>
      <c r="O57" s="515">
        <v>0</v>
      </c>
      <c r="P57" s="514">
        <v>0</v>
      </c>
    </row>
    <row r="58" spans="2:17" s="429" customFormat="1" ht="15" customHeight="1">
      <c r="B58" s="613" t="s">
        <v>232</v>
      </c>
      <c r="C58" s="614"/>
      <c r="D58" s="518">
        <f aca="true" t="shared" si="10" ref="D58:I58">SUM(D59:D61)</f>
        <v>402845</v>
      </c>
      <c r="E58" s="519">
        <f t="shared" si="10"/>
        <v>280067</v>
      </c>
      <c r="F58" s="520">
        <f t="shared" si="10"/>
        <v>69.5</v>
      </c>
      <c r="G58" s="519">
        <f t="shared" si="10"/>
        <v>28515</v>
      </c>
      <c r="H58" s="520">
        <f t="shared" si="10"/>
        <v>7.1</v>
      </c>
      <c r="I58" s="521">
        <f t="shared" si="10"/>
        <v>374330</v>
      </c>
      <c r="J58" s="522">
        <f>ROUND(I58/$D58*100,1)</f>
        <v>92.9</v>
      </c>
      <c r="K58" s="521">
        <f aca="true" t="shared" si="11" ref="K58:P58">SUM(K59:K61)</f>
        <v>0</v>
      </c>
      <c r="L58" s="523">
        <f t="shared" si="11"/>
        <v>0</v>
      </c>
      <c r="M58" s="524">
        <f t="shared" si="11"/>
        <v>0</v>
      </c>
      <c r="N58" s="525">
        <f t="shared" si="11"/>
        <v>247</v>
      </c>
      <c r="O58" s="523">
        <f t="shared" si="11"/>
        <v>11</v>
      </c>
      <c r="P58" s="522">
        <f t="shared" si="11"/>
        <v>22.454545454545453</v>
      </c>
      <c r="Q58" s="399"/>
    </row>
    <row r="59" spans="2:16" s="399" customFormat="1" ht="15" customHeight="1">
      <c r="B59" s="459"/>
      <c r="C59" s="460" t="s">
        <v>220</v>
      </c>
      <c r="D59" s="461">
        <v>0</v>
      </c>
      <c r="E59" s="462">
        <v>0</v>
      </c>
      <c r="F59" s="433">
        <v>0</v>
      </c>
      <c r="G59" s="462">
        <v>0</v>
      </c>
      <c r="H59" s="433">
        <v>0</v>
      </c>
      <c r="I59" s="463">
        <v>0</v>
      </c>
      <c r="J59" s="435">
        <v>0</v>
      </c>
      <c r="K59" s="462">
        <v>0</v>
      </c>
      <c r="L59" s="464">
        <v>0</v>
      </c>
      <c r="M59" s="465">
        <v>0</v>
      </c>
      <c r="N59" s="466">
        <v>0</v>
      </c>
      <c r="O59" s="464">
        <v>0</v>
      </c>
      <c r="P59" s="435">
        <v>0</v>
      </c>
    </row>
    <row r="60" spans="2:16" s="399" customFormat="1" ht="15" customHeight="1">
      <c r="B60" s="459"/>
      <c r="C60" s="460" t="s">
        <v>230</v>
      </c>
      <c r="D60" s="461">
        <v>402845</v>
      </c>
      <c r="E60" s="462">
        <v>280067</v>
      </c>
      <c r="F60" s="433">
        <f>ROUND(E60/D60*100,1)</f>
        <v>69.5</v>
      </c>
      <c r="G60" s="462">
        <v>28515</v>
      </c>
      <c r="H60" s="433">
        <f>ROUND(G60/$D60*100,1)</f>
        <v>7.1</v>
      </c>
      <c r="I60" s="463">
        <v>374330</v>
      </c>
      <c r="J60" s="435">
        <f>ROUND(I60/$D60*100,1)</f>
        <v>92.9</v>
      </c>
      <c r="K60" s="462">
        <v>0</v>
      </c>
      <c r="L60" s="464">
        <v>0</v>
      </c>
      <c r="M60" s="465">
        <v>0</v>
      </c>
      <c r="N60" s="466">
        <v>247</v>
      </c>
      <c r="O60" s="464">
        <v>11</v>
      </c>
      <c r="P60" s="435">
        <f>N60/O60</f>
        <v>22.454545454545453</v>
      </c>
    </row>
    <row r="61" spans="2:16" s="399" customFormat="1" ht="15" customHeight="1">
      <c r="B61" s="490"/>
      <c r="C61" s="509" t="s">
        <v>222</v>
      </c>
      <c r="D61" s="510">
        <v>0</v>
      </c>
      <c r="E61" s="511">
        <v>0</v>
      </c>
      <c r="F61" s="512">
        <v>0</v>
      </c>
      <c r="G61" s="511">
        <v>0</v>
      </c>
      <c r="H61" s="512">
        <v>0</v>
      </c>
      <c r="I61" s="513">
        <v>0</v>
      </c>
      <c r="J61" s="514">
        <v>0</v>
      </c>
      <c r="K61" s="511">
        <v>0</v>
      </c>
      <c r="L61" s="515">
        <v>0</v>
      </c>
      <c r="M61" s="516">
        <v>0</v>
      </c>
      <c r="N61" s="517">
        <v>0</v>
      </c>
      <c r="O61" s="515">
        <v>0</v>
      </c>
      <c r="P61" s="514">
        <v>0</v>
      </c>
    </row>
    <row r="62" spans="2:16" s="399" customFormat="1" ht="15" customHeight="1">
      <c r="B62" s="615" t="s">
        <v>76</v>
      </c>
      <c r="C62" s="616"/>
      <c r="D62" s="518">
        <f aca="true" t="shared" si="12" ref="D62:I62">SUM(D63:D65)</f>
        <v>402845</v>
      </c>
      <c r="E62" s="519">
        <f t="shared" si="12"/>
        <v>280067</v>
      </c>
      <c r="F62" s="520">
        <f t="shared" si="12"/>
        <v>69.5</v>
      </c>
      <c r="G62" s="519">
        <f t="shared" si="12"/>
        <v>28515</v>
      </c>
      <c r="H62" s="520">
        <f t="shared" si="12"/>
        <v>7.1</v>
      </c>
      <c r="I62" s="521">
        <f t="shared" si="12"/>
        <v>374330</v>
      </c>
      <c r="J62" s="522">
        <f>ROUND(I62/$D62*100,1)</f>
        <v>92.9</v>
      </c>
      <c r="K62" s="521">
        <f aca="true" t="shared" si="13" ref="K62:P62">SUM(K63:K65)</f>
        <v>0</v>
      </c>
      <c r="L62" s="523">
        <f t="shared" si="13"/>
        <v>0</v>
      </c>
      <c r="M62" s="524">
        <f t="shared" si="13"/>
        <v>0</v>
      </c>
      <c r="N62" s="525">
        <f t="shared" si="13"/>
        <v>274</v>
      </c>
      <c r="O62" s="523">
        <f t="shared" si="13"/>
        <v>11</v>
      </c>
      <c r="P62" s="522">
        <f t="shared" si="13"/>
        <v>24.90909090909091</v>
      </c>
    </row>
    <row r="63" spans="2:16" s="399" customFormat="1" ht="15" customHeight="1">
      <c r="B63" s="441"/>
      <c r="C63" s="526" t="s">
        <v>220</v>
      </c>
      <c r="D63" s="461">
        <v>0</v>
      </c>
      <c r="E63" s="462">
        <v>0</v>
      </c>
      <c r="F63" s="433">
        <v>0</v>
      </c>
      <c r="G63" s="462">
        <v>0</v>
      </c>
      <c r="H63" s="433">
        <v>0</v>
      </c>
      <c r="I63" s="463">
        <v>0</v>
      </c>
      <c r="J63" s="435">
        <v>0</v>
      </c>
      <c r="K63" s="462">
        <v>0</v>
      </c>
      <c r="L63" s="464">
        <v>0</v>
      </c>
      <c r="M63" s="465">
        <v>0</v>
      </c>
      <c r="N63" s="466">
        <v>0</v>
      </c>
      <c r="O63" s="464">
        <v>0</v>
      </c>
      <c r="P63" s="435">
        <v>0</v>
      </c>
    </row>
    <row r="64" spans="2:16" s="399" customFormat="1" ht="15" customHeight="1">
      <c r="B64" s="441"/>
      <c r="C64" s="526" t="s">
        <v>224</v>
      </c>
      <c r="D64" s="461">
        <v>402845</v>
      </c>
      <c r="E64" s="462">
        <v>280067</v>
      </c>
      <c r="F64" s="433">
        <f>ROUND(E64/D64*100,1)</f>
        <v>69.5</v>
      </c>
      <c r="G64" s="462">
        <v>28515</v>
      </c>
      <c r="H64" s="433">
        <f>ROUND(G64/$D64*100,1)</f>
        <v>7.1</v>
      </c>
      <c r="I64" s="463">
        <v>374330</v>
      </c>
      <c r="J64" s="435">
        <f>ROUND(I64/$D64*100,1)</f>
        <v>92.9</v>
      </c>
      <c r="K64" s="462">
        <v>0</v>
      </c>
      <c r="L64" s="464">
        <v>0</v>
      </c>
      <c r="M64" s="465">
        <v>0</v>
      </c>
      <c r="N64" s="466">
        <v>274</v>
      </c>
      <c r="O64" s="464">
        <v>11</v>
      </c>
      <c r="P64" s="435">
        <f>N64/O64</f>
        <v>24.90909090909091</v>
      </c>
    </row>
    <row r="65" spans="2:16" s="399" customFormat="1" ht="15" customHeight="1">
      <c r="B65" s="527"/>
      <c r="C65" s="509" t="s">
        <v>222</v>
      </c>
      <c r="D65" s="510">
        <v>0</v>
      </c>
      <c r="E65" s="511">
        <v>0</v>
      </c>
      <c r="F65" s="512">
        <v>0</v>
      </c>
      <c r="G65" s="511">
        <v>0</v>
      </c>
      <c r="H65" s="512">
        <v>0</v>
      </c>
      <c r="I65" s="513">
        <v>0</v>
      </c>
      <c r="J65" s="514">
        <v>0</v>
      </c>
      <c r="K65" s="511">
        <v>0</v>
      </c>
      <c r="L65" s="515">
        <v>0</v>
      </c>
      <c r="M65" s="516">
        <v>0</v>
      </c>
      <c r="N65" s="517">
        <v>0</v>
      </c>
      <c r="O65" s="515">
        <v>0</v>
      </c>
      <c r="P65" s="514">
        <v>0</v>
      </c>
    </row>
    <row r="66" ht="15" customHeight="1">
      <c r="P66" s="528" t="s">
        <v>233</v>
      </c>
    </row>
  </sheetData>
  <sheetProtection/>
  <mergeCells count="16">
    <mergeCell ref="D3:F3"/>
    <mergeCell ref="G3:J3"/>
    <mergeCell ref="K3:M3"/>
    <mergeCell ref="N3:P3"/>
    <mergeCell ref="B4:C4"/>
    <mergeCell ref="B6:C6"/>
    <mergeCell ref="B50:C50"/>
    <mergeCell ref="B54:C54"/>
    <mergeCell ref="B58:C58"/>
    <mergeCell ref="B62:C62"/>
    <mergeCell ref="B26:C26"/>
    <mergeCell ref="B30:C30"/>
    <mergeCell ref="B34:C34"/>
    <mergeCell ref="B38:C38"/>
    <mergeCell ref="B42:C42"/>
    <mergeCell ref="B46:C46"/>
  </mergeCells>
  <printOptions/>
  <pageMargins left="0.34" right="0.2" top="0.7874015748031497" bottom="0.44" header="0.3937007874015748" footer="0.21"/>
  <pageSetup firstPageNumber="2" useFirstPageNumber="1" horizontalDpi="600" verticalDpi="600" orientation="portrait" paperSize="9" scale="94" r:id="rId2"/>
  <headerFooter alignWithMargins="0">
    <oddHeader>&amp;R4.農      業</oddHeader>
    <oddFooter>&amp;C-40-</oddFooter>
  </headerFooter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9" sqref="A9"/>
    </sheetView>
  </sheetViews>
  <sheetFormatPr defaultColWidth="9.00390625" defaultRowHeight="12.75"/>
  <cols>
    <col min="2" max="3" width="11.875" style="0" bestFit="1" customWidth="1"/>
  </cols>
  <sheetData>
    <row r="1" spans="1:3" ht="12" customHeight="1">
      <c r="A1" t="s">
        <v>19</v>
      </c>
      <c r="B1" t="s">
        <v>0</v>
      </c>
      <c r="C1" t="s">
        <v>22</v>
      </c>
    </row>
    <row r="2" spans="1:3" ht="12">
      <c r="A2" t="s">
        <v>16</v>
      </c>
      <c r="B2">
        <v>249</v>
      </c>
      <c r="C2">
        <v>5527</v>
      </c>
    </row>
    <row r="3" spans="1:3" ht="12">
      <c r="A3" t="s">
        <v>8</v>
      </c>
      <c r="B3">
        <v>247</v>
      </c>
      <c r="C3">
        <v>5164</v>
      </c>
    </row>
    <row r="4" spans="1:3" ht="12">
      <c r="A4" t="s">
        <v>7</v>
      </c>
      <c r="B4">
        <v>212</v>
      </c>
      <c r="C4">
        <v>4860</v>
      </c>
    </row>
    <row r="5" spans="1:3" ht="12">
      <c r="A5" t="s">
        <v>5</v>
      </c>
      <c r="B5">
        <v>232</v>
      </c>
      <c r="C5">
        <v>3989</v>
      </c>
    </row>
    <row r="6" spans="1:3" ht="12">
      <c r="A6" t="s">
        <v>6</v>
      </c>
      <c r="B6">
        <v>261</v>
      </c>
      <c r="C6">
        <v>3276</v>
      </c>
    </row>
    <row r="7" spans="1:3" ht="12">
      <c r="A7" t="s">
        <v>21</v>
      </c>
      <c r="B7">
        <v>172</v>
      </c>
      <c r="C7">
        <v>2500</v>
      </c>
    </row>
    <row r="8" spans="1:3" ht="12">
      <c r="A8" t="s">
        <v>23</v>
      </c>
      <c r="B8">
        <v>277</v>
      </c>
      <c r="C8">
        <v>1765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zoomScale="115" zoomScaleNormal="115" zoomScalePageLayoutView="0" workbookViewId="0" topLeftCell="A1">
      <selection activeCell="H16" sqref="H16"/>
    </sheetView>
  </sheetViews>
  <sheetFormatPr defaultColWidth="9.00390625" defaultRowHeight="12.75"/>
  <cols>
    <col min="1" max="1" width="9.25390625" style="140" bestFit="1" customWidth="1"/>
    <col min="2" max="3" width="6.25390625" style="140" bestFit="1" customWidth="1"/>
    <col min="4" max="7" width="7.375" style="140" bestFit="1" customWidth="1"/>
    <col min="8" max="10" width="6.25390625" style="140" bestFit="1" customWidth="1"/>
    <col min="11" max="13" width="5.375" style="140" bestFit="1" customWidth="1"/>
    <col min="14" max="16384" width="9.125" style="140" customWidth="1"/>
  </cols>
  <sheetData>
    <row r="1" spans="1:13" ht="13.5">
      <c r="A1" s="47" t="s">
        <v>54</v>
      </c>
      <c r="B1" s="102" t="s">
        <v>63</v>
      </c>
      <c r="C1" s="103" t="s">
        <v>64</v>
      </c>
      <c r="D1" s="103" t="s">
        <v>65</v>
      </c>
      <c r="E1" s="103" t="s">
        <v>66</v>
      </c>
      <c r="F1" s="103" t="s">
        <v>67</v>
      </c>
      <c r="G1" s="103" t="s">
        <v>68</v>
      </c>
      <c r="H1" s="103" t="s">
        <v>69</v>
      </c>
      <c r="I1" s="103" t="s">
        <v>70</v>
      </c>
      <c r="J1" s="103" t="s">
        <v>71</v>
      </c>
      <c r="K1" s="103" t="s">
        <v>72</v>
      </c>
      <c r="L1" s="103" t="s">
        <v>73</v>
      </c>
      <c r="M1" s="104" t="s">
        <v>74</v>
      </c>
    </row>
    <row r="2" spans="2:13" ht="13.5">
      <c r="B2" s="106">
        <v>41</v>
      </c>
      <c r="C2" s="107">
        <v>288</v>
      </c>
      <c r="D2" s="107">
        <v>635</v>
      </c>
      <c r="E2" s="107">
        <v>666</v>
      </c>
      <c r="F2" s="107">
        <v>480</v>
      </c>
      <c r="G2" s="107">
        <v>407</v>
      </c>
      <c r="H2" s="107">
        <v>122</v>
      </c>
      <c r="I2" s="107">
        <v>73</v>
      </c>
      <c r="J2" s="107">
        <v>46</v>
      </c>
      <c r="K2" s="107">
        <v>22</v>
      </c>
      <c r="L2" s="107">
        <v>11</v>
      </c>
      <c r="M2" s="108">
        <v>6</v>
      </c>
    </row>
    <row r="3" spans="2:13" ht="13.5">
      <c r="B3" s="136">
        <f aca="true" t="shared" si="0" ref="B3:M3">B2/$B2*100</f>
        <v>100</v>
      </c>
      <c r="C3" s="137">
        <f t="shared" si="0"/>
        <v>702.439024390244</v>
      </c>
      <c r="D3" s="137">
        <f t="shared" si="0"/>
        <v>1548.780487804878</v>
      </c>
      <c r="E3" s="137">
        <f t="shared" si="0"/>
        <v>1624.390243902439</v>
      </c>
      <c r="F3" s="137">
        <f t="shared" si="0"/>
        <v>1170.7317073170732</v>
      </c>
      <c r="G3" s="137">
        <f t="shared" si="0"/>
        <v>992.6829268292684</v>
      </c>
      <c r="H3" s="137">
        <f t="shared" si="0"/>
        <v>297.5609756097561</v>
      </c>
      <c r="I3" s="137">
        <f t="shared" si="0"/>
        <v>178.0487804878049</v>
      </c>
      <c r="J3" s="137">
        <f t="shared" si="0"/>
        <v>112.19512195121952</v>
      </c>
      <c r="K3" s="137">
        <f t="shared" si="0"/>
        <v>53.65853658536586</v>
      </c>
      <c r="L3" s="137">
        <f t="shared" si="0"/>
        <v>26.82926829268293</v>
      </c>
      <c r="M3" s="138">
        <f t="shared" si="0"/>
        <v>14.634146341463413</v>
      </c>
    </row>
    <row r="5" spans="1:13" ht="13.5">
      <c r="A5" s="132" t="s">
        <v>76</v>
      </c>
      <c r="B5" s="102" t="s">
        <v>63</v>
      </c>
      <c r="C5" s="103" t="s">
        <v>64</v>
      </c>
      <c r="D5" s="103" t="s">
        <v>65</v>
      </c>
      <c r="E5" s="103" t="s">
        <v>66</v>
      </c>
      <c r="F5" s="103" t="s">
        <v>67</v>
      </c>
      <c r="G5" s="103" t="s">
        <v>68</v>
      </c>
      <c r="H5" s="103" t="s">
        <v>69</v>
      </c>
      <c r="I5" s="103" t="s">
        <v>70</v>
      </c>
      <c r="J5" s="103" t="s">
        <v>71</v>
      </c>
      <c r="K5" s="103" t="s">
        <v>72</v>
      </c>
      <c r="L5" s="103" t="s">
        <v>73</v>
      </c>
      <c r="M5" s="104" t="s">
        <v>74</v>
      </c>
    </row>
    <row r="6" spans="2:13" ht="13.5">
      <c r="B6" s="106">
        <v>28</v>
      </c>
      <c r="C6" s="107">
        <v>220</v>
      </c>
      <c r="D6" s="107">
        <v>502</v>
      </c>
      <c r="E6" s="107">
        <v>474</v>
      </c>
      <c r="F6" s="107">
        <v>357</v>
      </c>
      <c r="G6" s="107">
        <v>265</v>
      </c>
      <c r="H6" s="107">
        <v>113</v>
      </c>
      <c r="I6" s="107">
        <v>87</v>
      </c>
      <c r="J6" s="107">
        <v>59</v>
      </c>
      <c r="K6" s="107">
        <v>27</v>
      </c>
      <c r="L6" s="107">
        <v>24</v>
      </c>
      <c r="M6" s="108">
        <v>8</v>
      </c>
    </row>
    <row r="7" spans="1:13" ht="13.5">
      <c r="A7" s="133"/>
      <c r="B7" s="136">
        <f>ROUND(B6/$B6*100,1)</f>
        <v>100</v>
      </c>
      <c r="C7" s="137">
        <f>ROUND(C6/$B6*100,1)</f>
        <v>785.7</v>
      </c>
      <c r="D7" s="137">
        <f>ROUND(D6/$B6*100,1)</f>
        <v>1792.9</v>
      </c>
      <c r="E7" s="137">
        <f>ROUND(E6/$B6*100,1)-0.1</f>
        <v>1692.8000000000002</v>
      </c>
      <c r="F7" s="137">
        <f aca="true" t="shared" si="1" ref="F7:M7">ROUND(F6/$B6*100,1)</f>
        <v>1275</v>
      </c>
      <c r="G7" s="137">
        <f t="shared" si="1"/>
        <v>946.4</v>
      </c>
      <c r="H7" s="137">
        <f t="shared" si="1"/>
        <v>403.6</v>
      </c>
      <c r="I7" s="137">
        <f t="shared" si="1"/>
        <v>310.7</v>
      </c>
      <c r="J7" s="137">
        <f t="shared" si="1"/>
        <v>210.7</v>
      </c>
      <c r="K7" s="137">
        <f t="shared" si="1"/>
        <v>96.4</v>
      </c>
      <c r="L7" s="137">
        <f t="shared" si="1"/>
        <v>85.7</v>
      </c>
      <c r="M7" s="138">
        <f t="shared" si="1"/>
        <v>28.6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3.75390625" style="3" customWidth="1"/>
    <col min="2" max="2" width="12.75390625" style="16" customWidth="1"/>
    <col min="3" max="3" width="12.75390625" style="12" customWidth="1"/>
    <col min="4" max="16384" width="9.125" style="3" customWidth="1"/>
  </cols>
  <sheetData>
    <row r="1" spans="1:3" ht="30" customHeight="1">
      <c r="A1" s="1" t="s">
        <v>18</v>
      </c>
      <c r="B1" s="13"/>
      <c r="C1" s="2"/>
    </row>
    <row r="2" spans="2:7" ht="18" customHeight="1">
      <c r="B2" s="14"/>
      <c r="C2" s="15" t="s">
        <v>16</v>
      </c>
      <c r="D2" s="15" t="s">
        <v>8</v>
      </c>
      <c r="E2" s="15" t="s">
        <v>7</v>
      </c>
      <c r="F2" s="15" t="s">
        <v>5</v>
      </c>
      <c r="G2" s="15" t="s">
        <v>6</v>
      </c>
    </row>
    <row r="3" spans="2:7" s="7" customFormat="1" ht="15" customHeight="1">
      <c r="B3" s="20" t="s">
        <v>0</v>
      </c>
      <c r="C3" s="8">
        <v>249</v>
      </c>
      <c r="D3" s="8">
        <v>247</v>
      </c>
      <c r="E3" s="8">
        <v>212</v>
      </c>
      <c r="F3" s="8">
        <v>232</v>
      </c>
      <c r="G3" s="8">
        <v>261</v>
      </c>
    </row>
    <row r="4" spans="2:7" ht="12">
      <c r="B4" s="19" t="s">
        <v>11</v>
      </c>
      <c r="C4" s="8">
        <v>5527</v>
      </c>
      <c r="D4" s="8">
        <v>5164</v>
      </c>
      <c r="E4" s="8">
        <v>4860</v>
      </c>
      <c r="F4" s="8">
        <v>3989</v>
      </c>
      <c r="G4" s="8">
        <v>3276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tabSelected="1" view="pageBreakPreview" zoomScale="60" zoomScalePageLayoutView="0" workbookViewId="0" topLeftCell="A24">
      <selection activeCell="R58" sqref="R58"/>
    </sheetView>
  </sheetViews>
  <sheetFormatPr defaultColWidth="9.00390625" defaultRowHeight="12.75"/>
  <cols>
    <col min="1" max="1" width="4.125" style="38" customWidth="1"/>
    <col min="2" max="2" width="2.375" style="38" customWidth="1"/>
    <col min="3" max="3" width="6.375" style="38" customWidth="1"/>
    <col min="4" max="4" width="3.625" style="39" customWidth="1"/>
    <col min="5" max="5" width="6.375" style="40" customWidth="1"/>
    <col min="6" max="19" width="5.875" style="40" customWidth="1"/>
    <col min="20" max="16384" width="9.125" style="38" customWidth="1"/>
  </cols>
  <sheetData>
    <row r="1" ht="30" customHeight="1">
      <c r="A1" s="37" t="s">
        <v>25</v>
      </c>
    </row>
    <row r="2" ht="18" customHeight="1">
      <c r="B2" s="41" t="s">
        <v>26</v>
      </c>
    </row>
    <row r="3" spans="2:19" ht="15" customHeight="1">
      <c r="B3" s="539" t="s">
        <v>27</v>
      </c>
      <c r="C3" s="539"/>
      <c r="D3" s="540" t="s">
        <v>28</v>
      </c>
      <c r="E3" s="541" t="s">
        <v>29</v>
      </c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3"/>
    </row>
    <row r="4" spans="2:19" ht="18" customHeight="1">
      <c r="B4" s="539"/>
      <c r="C4" s="539"/>
      <c r="D4" s="540"/>
      <c r="E4" s="43" t="s">
        <v>30</v>
      </c>
      <c r="F4" s="44" t="s">
        <v>31</v>
      </c>
      <c r="G4" s="45" t="s">
        <v>32</v>
      </c>
      <c r="H4" s="45" t="s">
        <v>33</v>
      </c>
      <c r="I4" s="45" t="s">
        <v>34</v>
      </c>
      <c r="J4" s="45" t="s">
        <v>35</v>
      </c>
      <c r="K4" s="45" t="s">
        <v>36</v>
      </c>
      <c r="L4" s="45" t="s">
        <v>37</v>
      </c>
      <c r="M4" s="45" t="s">
        <v>38</v>
      </c>
      <c r="N4" s="45" t="s">
        <v>39</v>
      </c>
      <c r="O4" s="45" t="s">
        <v>40</v>
      </c>
      <c r="P4" s="45" t="s">
        <v>41</v>
      </c>
      <c r="Q4" s="45" t="s">
        <v>42</v>
      </c>
      <c r="R4" s="45" t="s">
        <v>43</v>
      </c>
      <c r="S4" s="46" t="s">
        <v>44</v>
      </c>
    </row>
    <row r="5" spans="2:19" ht="19.5" customHeight="1">
      <c r="B5" s="544" t="s">
        <v>45</v>
      </c>
      <c r="C5" s="545"/>
      <c r="D5" s="49" t="s">
        <v>30</v>
      </c>
      <c r="E5" s="50">
        <f>+E9+E12+E15+E18</f>
        <v>20958</v>
      </c>
      <c r="F5" s="51">
        <f aca="true" t="shared" si="0" ref="F5:S5">+F9+F12+F15+F18</f>
        <v>3204</v>
      </c>
      <c r="G5" s="52">
        <f t="shared" si="0"/>
        <v>1350</v>
      </c>
      <c r="H5" s="52">
        <f t="shared" si="0"/>
        <v>1254</v>
      </c>
      <c r="I5" s="52">
        <f t="shared" si="0"/>
        <v>1125</v>
      </c>
      <c r="J5" s="52">
        <f t="shared" si="0"/>
        <v>978</v>
      </c>
      <c r="K5" s="52">
        <f t="shared" si="0"/>
        <v>1205</v>
      </c>
      <c r="L5" s="52">
        <f t="shared" si="0"/>
        <v>1468</v>
      </c>
      <c r="M5" s="52">
        <f t="shared" si="0"/>
        <v>1482</v>
      </c>
      <c r="N5" s="52">
        <f t="shared" si="0"/>
        <v>1288</v>
      </c>
      <c r="O5" s="52">
        <f t="shared" si="0"/>
        <v>1177</v>
      </c>
      <c r="P5" s="52">
        <f t="shared" si="0"/>
        <v>1209</v>
      </c>
      <c r="Q5" s="52">
        <f t="shared" si="0"/>
        <v>1522</v>
      </c>
      <c r="R5" s="52">
        <f t="shared" si="0"/>
        <v>1504</v>
      </c>
      <c r="S5" s="53">
        <f t="shared" si="0"/>
        <v>2192</v>
      </c>
    </row>
    <row r="6" spans="2:19" ht="13.5">
      <c r="B6" s="54"/>
      <c r="C6" s="55"/>
      <c r="D6" s="56" t="s">
        <v>46</v>
      </c>
      <c r="E6" s="57">
        <f>ROUND(E5/$E5*100,1)</f>
        <v>100</v>
      </c>
      <c r="F6" s="58">
        <f aca="true" t="shared" si="1" ref="F6:S6">ROUND(F5/$E5*100,1)</f>
        <v>15.3</v>
      </c>
      <c r="G6" s="59">
        <f t="shared" si="1"/>
        <v>6.4</v>
      </c>
      <c r="H6" s="59">
        <f t="shared" si="1"/>
        <v>6</v>
      </c>
      <c r="I6" s="59">
        <f t="shared" si="1"/>
        <v>5.4</v>
      </c>
      <c r="J6" s="59">
        <f t="shared" si="1"/>
        <v>4.7</v>
      </c>
      <c r="K6" s="59">
        <f t="shared" si="1"/>
        <v>5.7</v>
      </c>
      <c r="L6" s="59">
        <f t="shared" si="1"/>
        <v>7</v>
      </c>
      <c r="M6" s="59">
        <f t="shared" si="1"/>
        <v>7.1</v>
      </c>
      <c r="N6" s="59">
        <f t="shared" si="1"/>
        <v>6.1</v>
      </c>
      <c r="O6" s="59">
        <f t="shared" si="1"/>
        <v>5.6</v>
      </c>
      <c r="P6" s="59">
        <f t="shared" si="1"/>
        <v>5.8</v>
      </c>
      <c r="Q6" s="59">
        <f t="shared" si="1"/>
        <v>7.3</v>
      </c>
      <c r="R6" s="59">
        <f t="shared" si="1"/>
        <v>7.2</v>
      </c>
      <c r="S6" s="60">
        <f t="shared" si="1"/>
        <v>10.5</v>
      </c>
    </row>
    <row r="7" spans="2:19" ht="19.5" customHeight="1">
      <c r="B7" s="54"/>
      <c r="C7" s="61"/>
      <c r="D7" s="62" t="s">
        <v>47</v>
      </c>
      <c r="E7" s="63">
        <f>+E10+E13+E16+E19</f>
        <v>10096</v>
      </c>
      <c r="F7" s="64">
        <f aca="true" t="shared" si="2" ref="F7:S7">+F10+F13+F16+F19</f>
        <v>1637</v>
      </c>
      <c r="G7" s="65">
        <f t="shared" si="2"/>
        <v>670</v>
      </c>
      <c r="H7" s="65">
        <f t="shared" si="2"/>
        <v>605</v>
      </c>
      <c r="I7" s="65">
        <f t="shared" si="2"/>
        <v>577</v>
      </c>
      <c r="J7" s="65">
        <f t="shared" si="2"/>
        <v>468</v>
      </c>
      <c r="K7" s="65">
        <f t="shared" si="2"/>
        <v>536</v>
      </c>
      <c r="L7" s="65">
        <f t="shared" si="2"/>
        <v>742</v>
      </c>
      <c r="M7" s="65">
        <f t="shared" si="2"/>
        <v>781</v>
      </c>
      <c r="N7" s="65">
        <f t="shared" si="2"/>
        <v>688</v>
      </c>
      <c r="O7" s="65">
        <f t="shared" si="2"/>
        <v>589</v>
      </c>
      <c r="P7" s="65">
        <f t="shared" si="2"/>
        <v>543</v>
      </c>
      <c r="Q7" s="65">
        <f t="shared" si="2"/>
        <v>712</v>
      </c>
      <c r="R7" s="65">
        <f t="shared" si="2"/>
        <v>746</v>
      </c>
      <c r="S7" s="66">
        <f t="shared" si="2"/>
        <v>802</v>
      </c>
    </row>
    <row r="8" spans="2:19" ht="19.5" customHeight="1">
      <c r="B8" s="54"/>
      <c r="C8" s="61"/>
      <c r="D8" s="62" t="s">
        <v>48</v>
      </c>
      <c r="E8" s="63">
        <f aca="true" t="shared" si="3" ref="E8:S8">+E11+E14+E17+E20</f>
        <v>10862</v>
      </c>
      <c r="F8" s="64">
        <f t="shared" si="3"/>
        <v>1567</v>
      </c>
      <c r="G8" s="65">
        <f t="shared" si="3"/>
        <v>680</v>
      </c>
      <c r="H8" s="65">
        <f t="shared" si="3"/>
        <v>649</v>
      </c>
      <c r="I8" s="65">
        <f t="shared" si="3"/>
        <v>548</v>
      </c>
      <c r="J8" s="65">
        <f t="shared" si="3"/>
        <v>510</v>
      </c>
      <c r="K8" s="65">
        <f t="shared" si="3"/>
        <v>669</v>
      </c>
      <c r="L8" s="65">
        <f t="shared" si="3"/>
        <v>726</v>
      </c>
      <c r="M8" s="65">
        <f t="shared" si="3"/>
        <v>701</v>
      </c>
      <c r="N8" s="65">
        <f t="shared" si="3"/>
        <v>600</v>
      </c>
      <c r="O8" s="65">
        <f t="shared" si="3"/>
        <v>588</v>
      </c>
      <c r="P8" s="65">
        <f t="shared" si="3"/>
        <v>666</v>
      </c>
      <c r="Q8" s="65">
        <f t="shared" si="3"/>
        <v>810</v>
      </c>
      <c r="R8" s="65">
        <f t="shared" si="3"/>
        <v>758</v>
      </c>
      <c r="S8" s="66">
        <f t="shared" si="3"/>
        <v>1390</v>
      </c>
    </row>
    <row r="9" spans="2:19" ht="19.5" customHeight="1" hidden="1">
      <c r="B9" s="54"/>
      <c r="C9" s="67" t="s">
        <v>49</v>
      </c>
      <c r="D9" s="49" t="s">
        <v>30</v>
      </c>
      <c r="E9" s="68">
        <f>SUM(E10:E11)</f>
        <v>4227</v>
      </c>
      <c r="F9" s="69">
        <f aca="true" t="shared" si="4" ref="F9:S9">SUM(F10:F11)</f>
        <v>655</v>
      </c>
      <c r="G9" s="70">
        <f t="shared" si="4"/>
        <v>282</v>
      </c>
      <c r="H9" s="70">
        <f t="shared" si="4"/>
        <v>262</v>
      </c>
      <c r="I9" s="70">
        <f t="shared" si="4"/>
        <v>222</v>
      </c>
      <c r="J9" s="70">
        <f t="shared" si="4"/>
        <v>201</v>
      </c>
      <c r="K9" s="70">
        <f t="shared" si="4"/>
        <v>248</v>
      </c>
      <c r="L9" s="70">
        <f t="shared" si="4"/>
        <v>312</v>
      </c>
      <c r="M9" s="70">
        <f t="shared" si="4"/>
        <v>294</v>
      </c>
      <c r="N9" s="70">
        <f t="shared" si="4"/>
        <v>269</v>
      </c>
      <c r="O9" s="70">
        <f t="shared" si="4"/>
        <v>215</v>
      </c>
      <c r="P9" s="70">
        <f t="shared" si="4"/>
        <v>232</v>
      </c>
      <c r="Q9" s="70">
        <f t="shared" si="4"/>
        <v>310</v>
      </c>
      <c r="R9" s="70">
        <f t="shared" si="4"/>
        <v>296</v>
      </c>
      <c r="S9" s="71">
        <f t="shared" si="4"/>
        <v>429</v>
      </c>
    </row>
    <row r="10" spans="2:19" ht="19.5" customHeight="1" hidden="1">
      <c r="B10" s="54"/>
      <c r="C10" s="54"/>
      <c r="D10" s="62" t="s">
        <v>47</v>
      </c>
      <c r="E10" s="72">
        <f>SUM(F10:S10)</f>
        <v>2033</v>
      </c>
      <c r="F10" s="73">
        <v>346</v>
      </c>
      <c r="G10" s="74">
        <v>147</v>
      </c>
      <c r="H10" s="74">
        <v>124</v>
      </c>
      <c r="I10" s="74">
        <v>105</v>
      </c>
      <c r="J10" s="74">
        <v>100</v>
      </c>
      <c r="K10" s="74">
        <v>112</v>
      </c>
      <c r="L10" s="74">
        <v>154</v>
      </c>
      <c r="M10" s="74">
        <v>155</v>
      </c>
      <c r="N10" s="74">
        <v>133</v>
      </c>
      <c r="O10" s="74">
        <v>113</v>
      </c>
      <c r="P10" s="74">
        <v>99</v>
      </c>
      <c r="Q10" s="74">
        <v>141</v>
      </c>
      <c r="R10" s="74">
        <v>146</v>
      </c>
      <c r="S10" s="75">
        <v>158</v>
      </c>
    </row>
    <row r="11" spans="2:19" ht="19.5" customHeight="1" hidden="1">
      <c r="B11" s="54"/>
      <c r="C11" s="76"/>
      <c r="D11" s="56" t="s">
        <v>48</v>
      </c>
      <c r="E11" s="77">
        <f>SUM(F11:S11)</f>
        <v>2194</v>
      </c>
      <c r="F11" s="78">
        <v>309</v>
      </c>
      <c r="G11" s="79">
        <v>135</v>
      </c>
      <c r="H11" s="79">
        <v>138</v>
      </c>
      <c r="I11" s="79">
        <v>117</v>
      </c>
      <c r="J11" s="79">
        <v>101</v>
      </c>
      <c r="K11" s="79">
        <v>136</v>
      </c>
      <c r="L11" s="79">
        <v>158</v>
      </c>
      <c r="M11" s="79">
        <v>139</v>
      </c>
      <c r="N11" s="79">
        <v>136</v>
      </c>
      <c r="O11" s="79">
        <v>102</v>
      </c>
      <c r="P11" s="79">
        <v>133</v>
      </c>
      <c r="Q11" s="79">
        <v>169</v>
      </c>
      <c r="R11" s="79">
        <v>150</v>
      </c>
      <c r="S11" s="80">
        <v>271</v>
      </c>
    </row>
    <row r="12" spans="2:19" ht="19.5" customHeight="1" hidden="1">
      <c r="B12" s="54"/>
      <c r="C12" s="67" t="s">
        <v>50</v>
      </c>
      <c r="D12" s="49" t="s">
        <v>30</v>
      </c>
      <c r="E12" s="68">
        <f aca="true" t="shared" si="5" ref="E12:S12">SUM(E13:E14)</f>
        <v>6886</v>
      </c>
      <c r="F12" s="69">
        <f t="shared" si="5"/>
        <v>1044</v>
      </c>
      <c r="G12" s="70">
        <f t="shared" si="5"/>
        <v>473</v>
      </c>
      <c r="H12" s="70">
        <f t="shared" si="5"/>
        <v>385</v>
      </c>
      <c r="I12" s="70">
        <f t="shared" si="5"/>
        <v>371</v>
      </c>
      <c r="J12" s="70">
        <f t="shared" si="5"/>
        <v>340</v>
      </c>
      <c r="K12" s="70">
        <f t="shared" si="5"/>
        <v>410</v>
      </c>
      <c r="L12" s="70">
        <f t="shared" si="5"/>
        <v>474</v>
      </c>
      <c r="M12" s="70">
        <f t="shared" si="5"/>
        <v>479</v>
      </c>
      <c r="N12" s="70">
        <f t="shared" si="5"/>
        <v>412</v>
      </c>
      <c r="O12" s="70">
        <f t="shared" si="5"/>
        <v>382</v>
      </c>
      <c r="P12" s="70">
        <f t="shared" si="5"/>
        <v>392</v>
      </c>
      <c r="Q12" s="70">
        <f t="shared" si="5"/>
        <v>488</v>
      </c>
      <c r="R12" s="70">
        <f t="shared" si="5"/>
        <v>483</v>
      </c>
      <c r="S12" s="71">
        <f t="shared" si="5"/>
        <v>753</v>
      </c>
    </row>
    <row r="13" spans="2:19" ht="19.5" customHeight="1" hidden="1">
      <c r="B13" s="54"/>
      <c r="C13" s="54"/>
      <c r="D13" s="62" t="s">
        <v>47</v>
      </c>
      <c r="E13" s="72">
        <f>SUM(F13:S13)</f>
        <v>3332</v>
      </c>
      <c r="F13" s="73">
        <v>530</v>
      </c>
      <c r="G13" s="74">
        <v>228</v>
      </c>
      <c r="H13" s="74">
        <v>184</v>
      </c>
      <c r="I13" s="74">
        <v>197</v>
      </c>
      <c r="J13" s="74">
        <v>165</v>
      </c>
      <c r="K13" s="74">
        <v>185</v>
      </c>
      <c r="L13" s="74">
        <v>237</v>
      </c>
      <c r="M13" s="74">
        <v>263</v>
      </c>
      <c r="N13" s="74">
        <v>229</v>
      </c>
      <c r="O13" s="74">
        <v>184</v>
      </c>
      <c r="P13" s="74">
        <v>181</v>
      </c>
      <c r="Q13" s="74">
        <v>226</v>
      </c>
      <c r="R13" s="74">
        <v>241</v>
      </c>
      <c r="S13" s="75">
        <v>282</v>
      </c>
    </row>
    <row r="14" spans="2:19" ht="19.5" customHeight="1" hidden="1">
      <c r="B14" s="54"/>
      <c r="C14" s="76"/>
      <c r="D14" s="56" t="s">
        <v>48</v>
      </c>
      <c r="E14" s="77">
        <f>SUM(F14:S14)</f>
        <v>3554</v>
      </c>
      <c r="F14" s="78">
        <v>514</v>
      </c>
      <c r="G14" s="79">
        <v>245</v>
      </c>
      <c r="H14" s="79">
        <v>201</v>
      </c>
      <c r="I14" s="79">
        <v>174</v>
      </c>
      <c r="J14" s="79">
        <v>175</v>
      </c>
      <c r="K14" s="79">
        <v>225</v>
      </c>
      <c r="L14" s="79">
        <v>237</v>
      </c>
      <c r="M14" s="79">
        <v>216</v>
      </c>
      <c r="N14" s="79">
        <v>183</v>
      </c>
      <c r="O14" s="79">
        <v>198</v>
      </c>
      <c r="P14" s="79">
        <v>211</v>
      </c>
      <c r="Q14" s="79">
        <v>262</v>
      </c>
      <c r="R14" s="79">
        <v>242</v>
      </c>
      <c r="S14" s="80">
        <v>471</v>
      </c>
    </row>
    <row r="15" spans="2:19" ht="19.5" customHeight="1" hidden="1">
      <c r="B15" s="54"/>
      <c r="C15" s="67" t="s">
        <v>51</v>
      </c>
      <c r="D15" s="49" t="s">
        <v>30</v>
      </c>
      <c r="E15" s="68">
        <f aca="true" t="shared" si="6" ref="E15:S15">SUM(E16:E17)</f>
        <v>4345</v>
      </c>
      <c r="F15" s="69">
        <f t="shared" si="6"/>
        <v>651</v>
      </c>
      <c r="G15" s="70">
        <f t="shared" si="6"/>
        <v>244</v>
      </c>
      <c r="H15" s="70">
        <f t="shared" si="6"/>
        <v>269</v>
      </c>
      <c r="I15" s="70">
        <f t="shared" si="6"/>
        <v>252</v>
      </c>
      <c r="J15" s="70">
        <f t="shared" si="6"/>
        <v>199</v>
      </c>
      <c r="K15" s="70">
        <f t="shared" si="6"/>
        <v>247</v>
      </c>
      <c r="L15" s="70">
        <f t="shared" si="6"/>
        <v>277</v>
      </c>
      <c r="M15" s="70">
        <f t="shared" si="6"/>
        <v>287</v>
      </c>
      <c r="N15" s="70">
        <f t="shared" si="6"/>
        <v>263</v>
      </c>
      <c r="O15" s="70">
        <f t="shared" si="6"/>
        <v>285</v>
      </c>
      <c r="P15" s="70">
        <f t="shared" si="6"/>
        <v>283</v>
      </c>
      <c r="Q15" s="70">
        <f t="shared" si="6"/>
        <v>332</v>
      </c>
      <c r="R15" s="70">
        <f t="shared" si="6"/>
        <v>283</v>
      </c>
      <c r="S15" s="71">
        <f t="shared" si="6"/>
        <v>473</v>
      </c>
    </row>
    <row r="16" spans="2:19" ht="19.5" customHeight="1" hidden="1">
      <c r="B16" s="54"/>
      <c r="C16" s="54"/>
      <c r="D16" s="62" t="s">
        <v>47</v>
      </c>
      <c r="E16" s="72">
        <f>SUM(F16:S16)</f>
        <v>2108</v>
      </c>
      <c r="F16" s="73">
        <v>338</v>
      </c>
      <c r="G16" s="74">
        <v>134</v>
      </c>
      <c r="H16" s="74">
        <v>125</v>
      </c>
      <c r="I16" s="74">
        <v>131</v>
      </c>
      <c r="J16" s="74">
        <v>98</v>
      </c>
      <c r="K16" s="74">
        <v>109</v>
      </c>
      <c r="L16" s="74">
        <v>147</v>
      </c>
      <c r="M16" s="74">
        <v>147</v>
      </c>
      <c r="N16" s="74">
        <v>134</v>
      </c>
      <c r="O16" s="74">
        <v>146</v>
      </c>
      <c r="P16" s="74">
        <v>129</v>
      </c>
      <c r="Q16" s="74">
        <v>167</v>
      </c>
      <c r="R16" s="74">
        <v>146</v>
      </c>
      <c r="S16" s="75">
        <v>157</v>
      </c>
    </row>
    <row r="17" spans="2:19" ht="19.5" customHeight="1" hidden="1">
      <c r="B17" s="54"/>
      <c r="C17" s="76"/>
      <c r="D17" s="56" t="s">
        <v>48</v>
      </c>
      <c r="E17" s="77">
        <f>SUM(F17:S17)</f>
        <v>2237</v>
      </c>
      <c r="F17" s="78">
        <v>313</v>
      </c>
      <c r="G17" s="79">
        <v>110</v>
      </c>
      <c r="H17" s="79">
        <v>144</v>
      </c>
      <c r="I17" s="79">
        <v>121</v>
      </c>
      <c r="J17" s="79">
        <v>101</v>
      </c>
      <c r="K17" s="79">
        <v>138</v>
      </c>
      <c r="L17" s="79">
        <v>130</v>
      </c>
      <c r="M17" s="79">
        <v>140</v>
      </c>
      <c r="N17" s="79">
        <v>129</v>
      </c>
      <c r="O17" s="79">
        <v>139</v>
      </c>
      <c r="P17" s="79">
        <v>154</v>
      </c>
      <c r="Q17" s="79">
        <v>165</v>
      </c>
      <c r="R17" s="79">
        <v>137</v>
      </c>
      <c r="S17" s="80">
        <v>316</v>
      </c>
    </row>
    <row r="18" spans="2:19" ht="19.5" customHeight="1" hidden="1">
      <c r="B18" s="54"/>
      <c r="C18" s="67" t="s">
        <v>52</v>
      </c>
      <c r="D18" s="49" t="s">
        <v>30</v>
      </c>
      <c r="E18" s="68">
        <f aca="true" t="shared" si="7" ref="E18:S18">SUM(E19:E20)</f>
        <v>5500</v>
      </c>
      <c r="F18" s="69">
        <f t="shared" si="7"/>
        <v>854</v>
      </c>
      <c r="G18" s="70">
        <f t="shared" si="7"/>
        <v>351</v>
      </c>
      <c r="H18" s="70">
        <f t="shared" si="7"/>
        <v>338</v>
      </c>
      <c r="I18" s="70">
        <f t="shared" si="7"/>
        <v>280</v>
      </c>
      <c r="J18" s="70">
        <f t="shared" si="7"/>
        <v>238</v>
      </c>
      <c r="K18" s="70">
        <f t="shared" si="7"/>
        <v>300</v>
      </c>
      <c r="L18" s="70">
        <f t="shared" si="7"/>
        <v>405</v>
      </c>
      <c r="M18" s="70">
        <f t="shared" si="7"/>
        <v>422</v>
      </c>
      <c r="N18" s="70">
        <f t="shared" si="7"/>
        <v>344</v>
      </c>
      <c r="O18" s="70">
        <f t="shared" si="7"/>
        <v>295</v>
      </c>
      <c r="P18" s="70">
        <f t="shared" si="7"/>
        <v>302</v>
      </c>
      <c r="Q18" s="70">
        <f t="shared" si="7"/>
        <v>392</v>
      </c>
      <c r="R18" s="70">
        <f t="shared" si="7"/>
        <v>442</v>
      </c>
      <c r="S18" s="71">
        <f t="shared" si="7"/>
        <v>537</v>
      </c>
    </row>
    <row r="19" spans="2:19" ht="19.5" customHeight="1" hidden="1">
      <c r="B19" s="54"/>
      <c r="C19" s="54"/>
      <c r="D19" s="62" t="s">
        <v>47</v>
      </c>
      <c r="E19" s="72">
        <f>SUM(F19:S19)</f>
        <v>2623</v>
      </c>
      <c r="F19" s="73">
        <v>423</v>
      </c>
      <c r="G19" s="74">
        <v>161</v>
      </c>
      <c r="H19" s="74">
        <v>172</v>
      </c>
      <c r="I19" s="74">
        <v>144</v>
      </c>
      <c r="J19" s="74">
        <v>105</v>
      </c>
      <c r="K19" s="74">
        <v>130</v>
      </c>
      <c r="L19" s="74">
        <v>204</v>
      </c>
      <c r="M19" s="74">
        <v>216</v>
      </c>
      <c r="N19" s="74">
        <v>192</v>
      </c>
      <c r="O19" s="74">
        <v>146</v>
      </c>
      <c r="P19" s="74">
        <v>134</v>
      </c>
      <c r="Q19" s="74">
        <v>178</v>
      </c>
      <c r="R19" s="74">
        <v>213</v>
      </c>
      <c r="S19" s="75">
        <v>205</v>
      </c>
    </row>
    <row r="20" spans="2:19" ht="19.5" customHeight="1" hidden="1">
      <c r="B20" s="76"/>
      <c r="C20" s="76"/>
      <c r="D20" s="56" t="s">
        <v>48</v>
      </c>
      <c r="E20" s="77">
        <f>SUM(F20:S20)</f>
        <v>2877</v>
      </c>
      <c r="F20" s="78">
        <v>431</v>
      </c>
      <c r="G20" s="79">
        <v>190</v>
      </c>
      <c r="H20" s="79">
        <v>166</v>
      </c>
      <c r="I20" s="79">
        <v>136</v>
      </c>
      <c r="J20" s="79">
        <v>133</v>
      </c>
      <c r="K20" s="79">
        <v>170</v>
      </c>
      <c r="L20" s="79">
        <v>201</v>
      </c>
      <c r="M20" s="79">
        <v>206</v>
      </c>
      <c r="N20" s="79">
        <v>152</v>
      </c>
      <c r="O20" s="79">
        <v>149</v>
      </c>
      <c r="P20" s="79">
        <v>168</v>
      </c>
      <c r="Q20" s="79">
        <v>214</v>
      </c>
      <c r="R20" s="79">
        <v>229</v>
      </c>
      <c r="S20" s="80">
        <v>332</v>
      </c>
    </row>
    <row r="21" spans="2:19" ht="19.5" customHeight="1">
      <c r="B21" s="544" t="s">
        <v>53</v>
      </c>
      <c r="C21" s="545"/>
      <c r="D21" s="49" t="s">
        <v>30</v>
      </c>
      <c r="E21" s="50">
        <v>16915</v>
      </c>
      <c r="F21" s="51">
        <v>2173</v>
      </c>
      <c r="G21" s="52">
        <v>1032</v>
      </c>
      <c r="H21" s="52">
        <v>1014</v>
      </c>
      <c r="I21" s="52">
        <v>868</v>
      </c>
      <c r="J21" s="52">
        <v>873</v>
      </c>
      <c r="K21" s="52">
        <v>793</v>
      </c>
      <c r="L21" s="52">
        <v>1015</v>
      </c>
      <c r="M21" s="52">
        <v>1189</v>
      </c>
      <c r="N21" s="52">
        <v>1221</v>
      </c>
      <c r="O21" s="52">
        <v>1126</v>
      </c>
      <c r="P21" s="52">
        <v>1014</v>
      </c>
      <c r="Q21" s="52">
        <v>1041</v>
      </c>
      <c r="R21" s="52">
        <v>1216</v>
      </c>
      <c r="S21" s="53">
        <v>2340</v>
      </c>
    </row>
    <row r="22" spans="2:19" ht="13.5">
      <c r="B22" s="54"/>
      <c r="C22" s="61"/>
      <c r="D22" s="56" t="s">
        <v>46</v>
      </c>
      <c r="E22" s="57">
        <v>100</v>
      </c>
      <c r="F22" s="58">
        <v>12.8</v>
      </c>
      <c r="G22" s="59">
        <v>6.1</v>
      </c>
      <c r="H22" s="59">
        <v>6</v>
      </c>
      <c r="I22" s="59">
        <v>5.1</v>
      </c>
      <c r="J22" s="59">
        <v>5.2</v>
      </c>
      <c r="K22" s="59">
        <v>4.7</v>
      </c>
      <c r="L22" s="59">
        <v>6</v>
      </c>
      <c r="M22" s="59">
        <v>7</v>
      </c>
      <c r="N22" s="59">
        <v>7.2</v>
      </c>
      <c r="O22" s="59">
        <v>6.7</v>
      </c>
      <c r="P22" s="59">
        <v>6</v>
      </c>
      <c r="Q22" s="59">
        <v>6.2</v>
      </c>
      <c r="R22" s="59">
        <v>7.2</v>
      </c>
      <c r="S22" s="60">
        <v>13.8</v>
      </c>
    </row>
    <row r="23" spans="2:19" ht="19.5" customHeight="1">
      <c r="B23" s="54"/>
      <c r="C23" s="55"/>
      <c r="D23" s="62" t="s">
        <v>47</v>
      </c>
      <c r="E23" s="63">
        <v>8146</v>
      </c>
      <c r="F23" s="64">
        <v>1097</v>
      </c>
      <c r="G23" s="65">
        <v>516</v>
      </c>
      <c r="H23" s="65">
        <v>493</v>
      </c>
      <c r="I23" s="65">
        <v>420</v>
      </c>
      <c r="J23" s="65">
        <v>432</v>
      </c>
      <c r="K23" s="65">
        <v>383</v>
      </c>
      <c r="L23" s="65">
        <v>476</v>
      </c>
      <c r="M23" s="65">
        <v>597</v>
      </c>
      <c r="N23" s="65">
        <v>639</v>
      </c>
      <c r="O23" s="65">
        <v>584</v>
      </c>
      <c r="P23" s="65">
        <v>511</v>
      </c>
      <c r="Q23" s="65">
        <v>469</v>
      </c>
      <c r="R23" s="65">
        <v>578</v>
      </c>
      <c r="S23" s="66">
        <v>951</v>
      </c>
    </row>
    <row r="24" spans="2:19" ht="19.5" customHeight="1">
      <c r="B24" s="54"/>
      <c r="C24" s="61"/>
      <c r="D24" s="62" t="s">
        <v>48</v>
      </c>
      <c r="E24" s="63">
        <v>8769</v>
      </c>
      <c r="F24" s="64">
        <v>1076</v>
      </c>
      <c r="G24" s="65">
        <v>516</v>
      </c>
      <c r="H24" s="65">
        <v>521</v>
      </c>
      <c r="I24" s="65">
        <v>448</v>
      </c>
      <c r="J24" s="65">
        <v>441</v>
      </c>
      <c r="K24" s="65">
        <v>410</v>
      </c>
      <c r="L24" s="65">
        <v>539</v>
      </c>
      <c r="M24" s="65">
        <v>592</v>
      </c>
      <c r="N24" s="65">
        <v>582</v>
      </c>
      <c r="O24" s="65">
        <v>542</v>
      </c>
      <c r="P24" s="65">
        <v>503</v>
      </c>
      <c r="Q24" s="65">
        <v>572</v>
      </c>
      <c r="R24" s="65">
        <v>638</v>
      </c>
      <c r="S24" s="66">
        <v>1389</v>
      </c>
    </row>
    <row r="25" spans="2:19" ht="19.5" customHeight="1">
      <c r="B25" s="54"/>
      <c r="C25" s="67" t="s">
        <v>49</v>
      </c>
      <c r="D25" s="49" t="s">
        <v>30</v>
      </c>
      <c r="E25" s="68">
        <v>3611</v>
      </c>
      <c r="F25" s="69">
        <v>477</v>
      </c>
      <c r="G25" s="70">
        <v>232</v>
      </c>
      <c r="H25" s="70">
        <v>222</v>
      </c>
      <c r="I25" s="70">
        <v>173</v>
      </c>
      <c r="J25" s="70">
        <v>175</v>
      </c>
      <c r="K25" s="70">
        <v>182</v>
      </c>
      <c r="L25" s="70">
        <v>223</v>
      </c>
      <c r="M25" s="70">
        <v>263</v>
      </c>
      <c r="N25" s="70">
        <v>250</v>
      </c>
      <c r="O25" s="70">
        <v>256</v>
      </c>
      <c r="P25" s="70">
        <v>187</v>
      </c>
      <c r="Q25" s="70">
        <v>215</v>
      </c>
      <c r="R25" s="70">
        <v>255</v>
      </c>
      <c r="S25" s="71">
        <v>501</v>
      </c>
    </row>
    <row r="26" spans="2:19" ht="19.5" customHeight="1">
      <c r="B26" s="54"/>
      <c r="C26" s="54"/>
      <c r="D26" s="62" t="s">
        <v>47</v>
      </c>
      <c r="E26" s="72">
        <v>1743</v>
      </c>
      <c r="F26" s="73">
        <v>243</v>
      </c>
      <c r="G26" s="74">
        <v>118</v>
      </c>
      <c r="H26" s="74">
        <v>115</v>
      </c>
      <c r="I26" s="74">
        <v>85</v>
      </c>
      <c r="J26" s="74">
        <v>88</v>
      </c>
      <c r="K26" s="74">
        <v>92</v>
      </c>
      <c r="L26" s="74">
        <v>108</v>
      </c>
      <c r="M26" s="74">
        <v>132</v>
      </c>
      <c r="N26" s="74">
        <v>130</v>
      </c>
      <c r="O26" s="74">
        <v>125</v>
      </c>
      <c r="P26" s="74">
        <v>97</v>
      </c>
      <c r="Q26" s="74">
        <v>89</v>
      </c>
      <c r="R26" s="74">
        <v>120</v>
      </c>
      <c r="S26" s="75">
        <v>201</v>
      </c>
    </row>
    <row r="27" spans="2:19" ht="19.5" customHeight="1">
      <c r="B27" s="54"/>
      <c r="C27" s="76"/>
      <c r="D27" s="56" t="s">
        <v>48</v>
      </c>
      <c r="E27" s="77">
        <v>1868</v>
      </c>
      <c r="F27" s="78">
        <v>234</v>
      </c>
      <c r="G27" s="79">
        <v>114</v>
      </c>
      <c r="H27" s="79">
        <v>107</v>
      </c>
      <c r="I27" s="79">
        <v>88</v>
      </c>
      <c r="J27" s="79">
        <v>87</v>
      </c>
      <c r="K27" s="79">
        <v>90</v>
      </c>
      <c r="L27" s="79">
        <v>115</v>
      </c>
      <c r="M27" s="79">
        <v>131</v>
      </c>
      <c r="N27" s="79">
        <v>120</v>
      </c>
      <c r="O27" s="79">
        <v>131</v>
      </c>
      <c r="P27" s="79">
        <v>90</v>
      </c>
      <c r="Q27" s="79">
        <v>126</v>
      </c>
      <c r="R27" s="79">
        <v>135</v>
      </c>
      <c r="S27" s="80">
        <v>300</v>
      </c>
    </row>
    <row r="28" spans="2:19" ht="19.5" customHeight="1">
      <c r="B28" s="54"/>
      <c r="C28" s="67" t="s">
        <v>50</v>
      </c>
      <c r="D28" s="49" t="s">
        <v>30</v>
      </c>
      <c r="E28" s="68">
        <v>5541</v>
      </c>
      <c r="F28" s="69">
        <v>699</v>
      </c>
      <c r="G28" s="70">
        <v>315</v>
      </c>
      <c r="H28" s="70">
        <v>358</v>
      </c>
      <c r="I28" s="70">
        <v>276</v>
      </c>
      <c r="J28" s="70">
        <v>299</v>
      </c>
      <c r="K28" s="70">
        <v>263</v>
      </c>
      <c r="L28" s="70">
        <v>336</v>
      </c>
      <c r="M28" s="70">
        <v>387</v>
      </c>
      <c r="N28" s="70">
        <v>410</v>
      </c>
      <c r="O28" s="70">
        <v>364</v>
      </c>
      <c r="P28" s="70">
        <v>334</v>
      </c>
      <c r="Q28" s="70">
        <v>335</v>
      </c>
      <c r="R28" s="70">
        <v>400</v>
      </c>
      <c r="S28" s="71">
        <v>765</v>
      </c>
    </row>
    <row r="29" spans="2:19" ht="19.5" customHeight="1">
      <c r="B29" s="54"/>
      <c r="C29" s="54"/>
      <c r="D29" s="62" t="s">
        <v>47</v>
      </c>
      <c r="E29" s="72">
        <v>2679</v>
      </c>
      <c r="F29" s="73">
        <v>361</v>
      </c>
      <c r="G29" s="74">
        <v>153</v>
      </c>
      <c r="H29" s="74">
        <v>166</v>
      </c>
      <c r="I29" s="74">
        <v>136</v>
      </c>
      <c r="J29" s="74">
        <v>148</v>
      </c>
      <c r="K29" s="74">
        <v>131</v>
      </c>
      <c r="L29" s="74">
        <v>154</v>
      </c>
      <c r="M29" s="74">
        <v>194</v>
      </c>
      <c r="N29" s="74">
        <v>219</v>
      </c>
      <c r="O29" s="74">
        <v>195</v>
      </c>
      <c r="P29" s="74">
        <v>166</v>
      </c>
      <c r="Q29" s="74">
        <v>162</v>
      </c>
      <c r="R29" s="74">
        <v>185</v>
      </c>
      <c r="S29" s="75">
        <v>309</v>
      </c>
    </row>
    <row r="30" spans="2:19" ht="19.5" customHeight="1">
      <c r="B30" s="54"/>
      <c r="C30" s="76"/>
      <c r="D30" s="56" t="s">
        <v>48</v>
      </c>
      <c r="E30" s="77">
        <v>2862</v>
      </c>
      <c r="F30" s="78">
        <v>338</v>
      </c>
      <c r="G30" s="79">
        <v>162</v>
      </c>
      <c r="H30" s="79">
        <v>192</v>
      </c>
      <c r="I30" s="79">
        <v>140</v>
      </c>
      <c r="J30" s="79">
        <v>151</v>
      </c>
      <c r="K30" s="79">
        <v>132</v>
      </c>
      <c r="L30" s="79">
        <v>182</v>
      </c>
      <c r="M30" s="79">
        <v>193</v>
      </c>
      <c r="N30" s="79">
        <v>191</v>
      </c>
      <c r="O30" s="79">
        <v>169</v>
      </c>
      <c r="P30" s="79">
        <v>168</v>
      </c>
      <c r="Q30" s="79">
        <v>173</v>
      </c>
      <c r="R30" s="79">
        <v>215</v>
      </c>
      <c r="S30" s="80">
        <v>456</v>
      </c>
    </row>
    <row r="31" spans="2:19" ht="19.5" customHeight="1">
      <c r="B31" s="54"/>
      <c r="C31" s="67" t="s">
        <v>51</v>
      </c>
      <c r="D31" s="49" t="s">
        <v>30</v>
      </c>
      <c r="E31" s="68">
        <v>3627</v>
      </c>
      <c r="F31" s="69">
        <v>466</v>
      </c>
      <c r="G31" s="70">
        <v>217</v>
      </c>
      <c r="H31" s="70">
        <v>184</v>
      </c>
      <c r="I31" s="70">
        <v>195</v>
      </c>
      <c r="J31" s="70">
        <v>203</v>
      </c>
      <c r="K31" s="70">
        <v>159</v>
      </c>
      <c r="L31" s="70">
        <v>220</v>
      </c>
      <c r="M31" s="70">
        <v>229</v>
      </c>
      <c r="N31" s="70">
        <v>244</v>
      </c>
      <c r="O31" s="70">
        <v>235</v>
      </c>
      <c r="P31" s="70">
        <v>253</v>
      </c>
      <c r="Q31" s="70">
        <v>242</v>
      </c>
      <c r="R31" s="70">
        <v>271</v>
      </c>
      <c r="S31" s="71">
        <v>509</v>
      </c>
    </row>
    <row r="32" spans="2:19" ht="19.5" customHeight="1">
      <c r="B32" s="54"/>
      <c r="C32" s="54"/>
      <c r="D32" s="62" t="s">
        <v>47</v>
      </c>
      <c r="E32" s="72">
        <v>1781</v>
      </c>
      <c r="F32" s="73">
        <v>236</v>
      </c>
      <c r="G32" s="74">
        <v>122</v>
      </c>
      <c r="H32" s="74">
        <v>100</v>
      </c>
      <c r="I32" s="74">
        <v>90</v>
      </c>
      <c r="J32" s="74">
        <v>100</v>
      </c>
      <c r="K32" s="74">
        <v>79</v>
      </c>
      <c r="L32" s="74">
        <v>98</v>
      </c>
      <c r="M32" s="74">
        <v>124</v>
      </c>
      <c r="N32" s="74">
        <v>127</v>
      </c>
      <c r="O32" s="74">
        <v>116</v>
      </c>
      <c r="P32" s="74">
        <v>128</v>
      </c>
      <c r="Q32" s="74">
        <v>112</v>
      </c>
      <c r="R32" s="74">
        <v>137</v>
      </c>
      <c r="S32" s="75">
        <v>212</v>
      </c>
    </row>
    <row r="33" spans="2:19" ht="19.5" customHeight="1">
      <c r="B33" s="54"/>
      <c r="C33" s="76"/>
      <c r="D33" s="56" t="s">
        <v>48</v>
      </c>
      <c r="E33" s="77">
        <v>1846</v>
      </c>
      <c r="F33" s="78">
        <v>230</v>
      </c>
      <c r="G33" s="79">
        <v>95</v>
      </c>
      <c r="H33" s="79">
        <v>84</v>
      </c>
      <c r="I33" s="79">
        <v>105</v>
      </c>
      <c r="J33" s="79">
        <v>103</v>
      </c>
      <c r="K33" s="79">
        <v>80</v>
      </c>
      <c r="L33" s="79">
        <v>122</v>
      </c>
      <c r="M33" s="79">
        <v>105</v>
      </c>
      <c r="N33" s="79">
        <v>117</v>
      </c>
      <c r="O33" s="79">
        <v>119</v>
      </c>
      <c r="P33" s="79">
        <v>125</v>
      </c>
      <c r="Q33" s="79">
        <v>130</v>
      </c>
      <c r="R33" s="79">
        <v>134</v>
      </c>
      <c r="S33" s="80">
        <v>297</v>
      </c>
    </row>
    <row r="34" spans="2:19" ht="19.5" customHeight="1">
      <c r="B34" s="54"/>
      <c r="C34" s="67" t="s">
        <v>52</v>
      </c>
      <c r="D34" s="49" t="s">
        <v>30</v>
      </c>
      <c r="E34" s="68">
        <v>4136</v>
      </c>
      <c r="F34" s="69">
        <v>531</v>
      </c>
      <c r="G34" s="70">
        <v>268</v>
      </c>
      <c r="H34" s="70">
        <v>250</v>
      </c>
      <c r="I34" s="70">
        <v>224</v>
      </c>
      <c r="J34" s="70">
        <v>196</v>
      </c>
      <c r="K34" s="70">
        <v>189</v>
      </c>
      <c r="L34" s="70">
        <v>236</v>
      </c>
      <c r="M34" s="70">
        <v>310</v>
      </c>
      <c r="N34" s="70">
        <v>317</v>
      </c>
      <c r="O34" s="70">
        <v>271</v>
      </c>
      <c r="P34" s="70">
        <v>240</v>
      </c>
      <c r="Q34" s="70">
        <v>249</v>
      </c>
      <c r="R34" s="70">
        <v>290</v>
      </c>
      <c r="S34" s="71">
        <v>565</v>
      </c>
    </row>
    <row r="35" spans="2:19" ht="19.5" customHeight="1">
      <c r="B35" s="54"/>
      <c r="C35" s="54"/>
      <c r="D35" s="62" t="s">
        <v>47</v>
      </c>
      <c r="E35" s="72">
        <v>1943</v>
      </c>
      <c r="F35" s="73">
        <v>257</v>
      </c>
      <c r="G35" s="74">
        <v>123</v>
      </c>
      <c r="H35" s="74">
        <v>112</v>
      </c>
      <c r="I35" s="74">
        <v>109</v>
      </c>
      <c r="J35" s="74">
        <v>96</v>
      </c>
      <c r="K35" s="74">
        <v>81</v>
      </c>
      <c r="L35" s="74">
        <v>116</v>
      </c>
      <c r="M35" s="74">
        <v>147</v>
      </c>
      <c r="N35" s="74">
        <v>163</v>
      </c>
      <c r="O35" s="74">
        <v>148</v>
      </c>
      <c r="P35" s="74">
        <v>120</v>
      </c>
      <c r="Q35" s="74">
        <v>106</v>
      </c>
      <c r="R35" s="74">
        <v>136</v>
      </c>
      <c r="S35" s="75">
        <v>229</v>
      </c>
    </row>
    <row r="36" spans="2:19" ht="19.5" customHeight="1">
      <c r="B36" s="76"/>
      <c r="C36" s="76"/>
      <c r="D36" s="56" t="s">
        <v>48</v>
      </c>
      <c r="E36" s="77">
        <v>2193</v>
      </c>
      <c r="F36" s="78">
        <v>274</v>
      </c>
      <c r="G36" s="79">
        <v>145</v>
      </c>
      <c r="H36" s="79">
        <v>138</v>
      </c>
      <c r="I36" s="79">
        <v>115</v>
      </c>
      <c r="J36" s="79">
        <v>100</v>
      </c>
      <c r="K36" s="79">
        <v>108</v>
      </c>
      <c r="L36" s="79">
        <v>120</v>
      </c>
      <c r="M36" s="79">
        <v>163</v>
      </c>
      <c r="N36" s="79">
        <v>154</v>
      </c>
      <c r="O36" s="79">
        <v>123</v>
      </c>
      <c r="P36" s="79">
        <v>120</v>
      </c>
      <c r="Q36" s="79">
        <v>143</v>
      </c>
      <c r="R36" s="79">
        <v>154</v>
      </c>
      <c r="S36" s="80">
        <v>336</v>
      </c>
    </row>
    <row r="37" spans="2:20" ht="19.5" customHeight="1">
      <c r="B37" s="544" t="s">
        <v>54</v>
      </c>
      <c r="C37" s="545"/>
      <c r="D37" s="49" t="s">
        <v>30</v>
      </c>
      <c r="E37" s="50">
        <f>SUM(E39,E40)</f>
        <v>12275</v>
      </c>
      <c r="F37" s="51">
        <f>SUM(F39,F40)</f>
        <v>1518</v>
      </c>
      <c r="G37" s="52">
        <f>SUM(G39,G40)</f>
        <v>590</v>
      </c>
      <c r="H37" s="52">
        <f aca="true" t="shared" si="8" ref="H37:S37">SUM(H39,H40)</f>
        <v>700</v>
      </c>
      <c r="I37" s="52">
        <f t="shared" si="8"/>
        <v>623</v>
      </c>
      <c r="J37" s="52">
        <f t="shared" si="8"/>
        <v>575</v>
      </c>
      <c r="K37" s="52">
        <f t="shared" si="8"/>
        <v>658</v>
      </c>
      <c r="L37" s="52">
        <f t="shared" si="8"/>
        <v>633</v>
      </c>
      <c r="M37" s="52">
        <f t="shared" si="8"/>
        <v>745</v>
      </c>
      <c r="N37" s="52">
        <f t="shared" si="8"/>
        <v>844</v>
      </c>
      <c r="O37" s="52">
        <f t="shared" si="8"/>
        <v>927</v>
      </c>
      <c r="P37" s="52">
        <f t="shared" si="8"/>
        <v>901</v>
      </c>
      <c r="Q37" s="52">
        <f t="shared" si="8"/>
        <v>806</v>
      </c>
      <c r="R37" s="52">
        <f t="shared" si="8"/>
        <v>779</v>
      </c>
      <c r="S37" s="53">
        <f t="shared" si="8"/>
        <v>1976</v>
      </c>
      <c r="T37" s="40"/>
    </row>
    <row r="38" spans="2:19" ht="13.5">
      <c r="B38" s="54"/>
      <c r="C38" s="61"/>
      <c r="D38" s="56" t="s">
        <v>46</v>
      </c>
      <c r="E38" s="57">
        <f>ROUND(E37/$E37*100,1)</f>
        <v>100</v>
      </c>
      <c r="F38" s="58">
        <f>ROUND(F37/$E37*100,1)</f>
        <v>12.4</v>
      </c>
      <c r="G38" s="59">
        <f aca="true" t="shared" si="9" ref="G38:S38">ROUND(G37/$E37*100,1)</f>
        <v>4.8</v>
      </c>
      <c r="H38" s="59">
        <f t="shared" si="9"/>
        <v>5.7</v>
      </c>
      <c r="I38" s="59">
        <f t="shared" si="9"/>
        <v>5.1</v>
      </c>
      <c r="J38" s="59">
        <f t="shared" si="9"/>
        <v>4.7</v>
      </c>
      <c r="K38" s="59">
        <f t="shared" si="9"/>
        <v>5.4</v>
      </c>
      <c r="L38" s="59">
        <f t="shared" si="9"/>
        <v>5.2</v>
      </c>
      <c r="M38" s="59">
        <f t="shared" si="9"/>
        <v>6.1</v>
      </c>
      <c r="N38" s="59">
        <f t="shared" si="9"/>
        <v>6.9</v>
      </c>
      <c r="O38" s="59">
        <f t="shared" si="9"/>
        <v>7.6</v>
      </c>
      <c r="P38" s="59">
        <f t="shared" si="9"/>
        <v>7.3</v>
      </c>
      <c r="Q38" s="59">
        <f t="shared" si="9"/>
        <v>6.6</v>
      </c>
      <c r="R38" s="59">
        <f t="shared" si="9"/>
        <v>6.3</v>
      </c>
      <c r="S38" s="60">
        <f t="shared" si="9"/>
        <v>16.1</v>
      </c>
    </row>
    <row r="39" spans="2:19" ht="19.5" customHeight="1">
      <c r="B39" s="54"/>
      <c r="C39" s="55"/>
      <c r="D39" s="62" t="s">
        <v>47</v>
      </c>
      <c r="E39" s="63">
        <f aca="true" t="shared" si="10" ref="E39:S40">E42+E45+E48+E51</f>
        <v>5947</v>
      </c>
      <c r="F39" s="64">
        <f t="shared" si="10"/>
        <v>763</v>
      </c>
      <c r="G39" s="65">
        <f t="shared" si="10"/>
        <v>307</v>
      </c>
      <c r="H39" s="65">
        <f t="shared" si="10"/>
        <v>336</v>
      </c>
      <c r="I39" s="65">
        <f t="shared" si="10"/>
        <v>321</v>
      </c>
      <c r="J39" s="65">
        <f t="shared" si="10"/>
        <v>295</v>
      </c>
      <c r="K39" s="65">
        <f t="shared" si="10"/>
        <v>315</v>
      </c>
      <c r="L39" s="65">
        <f t="shared" si="10"/>
        <v>322</v>
      </c>
      <c r="M39" s="65">
        <f t="shared" si="10"/>
        <v>345</v>
      </c>
      <c r="N39" s="65">
        <f t="shared" si="10"/>
        <v>425</v>
      </c>
      <c r="O39" s="65">
        <f t="shared" si="10"/>
        <v>460</v>
      </c>
      <c r="P39" s="65">
        <f t="shared" si="10"/>
        <v>483</v>
      </c>
      <c r="Q39" s="65">
        <f t="shared" si="10"/>
        <v>405</v>
      </c>
      <c r="R39" s="65">
        <f t="shared" si="10"/>
        <v>355</v>
      </c>
      <c r="S39" s="66">
        <f t="shared" si="10"/>
        <v>815</v>
      </c>
    </row>
    <row r="40" spans="2:19" ht="19.5" customHeight="1">
      <c r="B40" s="54"/>
      <c r="C40" s="81"/>
      <c r="D40" s="56" t="s">
        <v>48</v>
      </c>
      <c r="E40" s="82">
        <f t="shared" si="10"/>
        <v>6328</v>
      </c>
      <c r="F40" s="83">
        <f t="shared" si="10"/>
        <v>755</v>
      </c>
      <c r="G40" s="84">
        <f t="shared" si="10"/>
        <v>283</v>
      </c>
      <c r="H40" s="84">
        <f t="shared" si="10"/>
        <v>364</v>
      </c>
      <c r="I40" s="84">
        <f t="shared" si="10"/>
        <v>302</v>
      </c>
      <c r="J40" s="84">
        <f t="shared" si="10"/>
        <v>280</v>
      </c>
      <c r="K40" s="84">
        <f t="shared" si="10"/>
        <v>343</v>
      </c>
      <c r="L40" s="84">
        <f t="shared" si="10"/>
        <v>311</v>
      </c>
      <c r="M40" s="84">
        <f t="shared" si="10"/>
        <v>400</v>
      </c>
      <c r="N40" s="84">
        <f t="shared" si="10"/>
        <v>419</v>
      </c>
      <c r="O40" s="84">
        <f t="shared" si="10"/>
        <v>467</v>
      </c>
      <c r="P40" s="84">
        <f t="shared" si="10"/>
        <v>418</v>
      </c>
      <c r="Q40" s="84">
        <f t="shared" si="10"/>
        <v>401</v>
      </c>
      <c r="R40" s="84">
        <f t="shared" si="10"/>
        <v>424</v>
      </c>
      <c r="S40" s="85">
        <f t="shared" si="10"/>
        <v>1161</v>
      </c>
    </row>
    <row r="41" spans="2:19" ht="19.5" customHeight="1">
      <c r="B41" s="54"/>
      <c r="C41" s="67" t="s">
        <v>49</v>
      </c>
      <c r="D41" s="49" t="s">
        <v>30</v>
      </c>
      <c r="E41" s="68">
        <f aca="true" t="shared" si="11" ref="E41:E52">SUM(F41:S41)</f>
        <v>2579</v>
      </c>
      <c r="F41" s="69">
        <f aca="true" t="shared" si="12" ref="F41:S41">F42+F43</f>
        <v>317</v>
      </c>
      <c r="G41" s="70">
        <f t="shared" si="12"/>
        <v>122</v>
      </c>
      <c r="H41" s="70">
        <f t="shared" si="12"/>
        <v>145</v>
      </c>
      <c r="I41" s="70">
        <f t="shared" si="12"/>
        <v>122</v>
      </c>
      <c r="J41" s="70">
        <f t="shared" si="12"/>
        <v>114</v>
      </c>
      <c r="K41" s="70">
        <f t="shared" si="12"/>
        <v>133</v>
      </c>
      <c r="L41" s="70">
        <f t="shared" si="12"/>
        <v>142</v>
      </c>
      <c r="M41" s="70">
        <f t="shared" si="12"/>
        <v>167</v>
      </c>
      <c r="N41" s="70">
        <f t="shared" si="12"/>
        <v>170</v>
      </c>
      <c r="O41" s="70">
        <f t="shared" si="12"/>
        <v>190</v>
      </c>
      <c r="P41" s="70">
        <f t="shared" si="12"/>
        <v>214</v>
      </c>
      <c r="Q41" s="70">
        <f t="shared" si="12"/>
        <v>156</v>
      </c>
      <c r="R41" s="70">
        <f t="shared" si="12"/>
        <v>155</v>
      </c>
      <c r="S41" s="71">
        <f t="shared" si="12"/>
        <v>432</v>
      </c>
    </row>
    <row r="42" spans="2:19" ht="19.5" customHeight="1">
      <c r="B42" s="54"/>
      <c r="C42" s="54"/>
      <c r="D42" s="62" t="s">
        <v>47</v>
      </c>
      <c r="E42" s="72">
        <f t="shared" si="11"/>
        <v>1233</v>
      </c>
      <c r="F42" s="73">
        <v>148</v>
      </c>
      <c r="G42" s="74">
        <v>65</v>
      </c>
      <c r="H42" s="74">
        <v>76</v>
      </c>
      <c r="I42" s="74">
        <v>62</v>
      </c>
      <c r="J42" s="74">
        <v>60</v>
      </c>
      <c r="K42" s="74">
        <v>61</v>
      </c>
      <c r="L42" s="74">
        <v>78</v>
      </c>
      <c r="M42" s="74">
        <v>80</v>
      </c>
      <c r="N42" s="74">
        <v>85</v>
      </c>
      <c r="O42" s="74">
        <v>89</v>
      </c>
      <c r="P42" s="74">
        <v>110</v>
      </c>
      <c r="Q42" s="74">
        <v>79</v>
      </c>
      <c r="R42" s="74">
        <v>66</v>
      </c>
      <c r="S42" s="75">
        <v>174</v>
      </c>
    </row>
    <row r="43" spans="2:19" ht="19.5" customHeight="1">
      <c r="B43" s="54"/>
      <c r="C43" s="76"/>
      <c r="D43" s="56" t="s">
        <v>48</v>
      </c>
      <c r="E43" s="77">
        <f t="shared" si="11"/>
        <v>1346</v>
      </c>
      <c r="F43" s="78">
        <v>169</v>
      </c>
      <c r="G43" s="79">
        <v>57</v>
      </c>
      <c r="H43" s="79">
        <v>69</v>
      </c>
      <c r="I43" s="79">
        <v>60</v>
      </c>
      <c r="J43" s="79">
        <v>54</v>
      </c>
      <c r="K43" s="79">
        <v>72</v>
      </c>
      <c r="L43" s="79">
        <v>64</v>
      </c>
      <c r="M43" s="79">
        <v>87</v>
      </c>
      <c r="N43" s="79">
        <v>85</v>
      </c>
      <c r="O43" s="79">
        <v>101</v>
      </c>
      <c r="P43" s="79">
        <v>104</v>
      </c>
      <c r="Q43" s="79">
        <v>77</v>
      </c>
      <c r="R43" s="79">
        <v>89</v>
      </c>
      <c r="S43" s="80">
        <v>258</v>
      </c>
    </row>
    <row r="44" spans="2:19" ht="19.5" customHeight="1">
      <c r="B44" s="54"/>
      <c r="C44" s="67" t="s">
        <v>50</v>
      </c>
      <c r="D44" s="49" t="s">
        <v>30</v>
      </c>
      <c r="E44" s="68">
        <f t="shared" si="11"/>
        <v>4414</v>
      </c>
      <c r="F44" s="69">
        <f aca="true" t="shared" si="13" ref="F44:S44">F45+F46</f>
        <v>562</v>
      </c>
      <c r="G44" s="70">
        <f t="shared" si="13"/>
        <v>202</v>
      </c>
      <c r="H44" s="70">
        <f t="shared" si="13"/>
        <v>251</v>
      </c>
      <c r="I44" s="70">
        <f t="shared" si="13"/>
        <v>254</v>
      </c>
      <c r="J44" s="70">
        <f t="shared" si="13"/>
        <v>216</v>
      </c>
      <c r="K44" s="70">
        <f t="shared" si="13"/>
        <v>233</v>
      </c>
      <c r="L44" s="70">
        <f t="shared" si="13"/>
        <v>213</v>
      </c>
      <c r="M44" s="70">
        <f t="shared" si="13"/>
        <v>270</v>
      </c>
      <c r="N44" s="70">
        <f t="shared" si="13"/>
        <v>323</v>
      </c>
      <c r="O44" s="70">
        <f t="shared" si="13"/>
        <v>345</v>
      </c>
      <c r="P44" s="70">
        <f t="shared" si="13"/>
        <v>312</v>
      </c>
      <c r="Q44" s="70">
        <f t="shared" si="13"/>
        <v>280</v>
      </c>
      <c r="R44" s="70">
        <f t="shared" si="13"/>
        <v>268</v>
      </c>
      <c r="S44" s="71">
        <f t="shared" si="13"/>
        <v>685</v>
      </c>
    </row>
    <row r="45" spans="2:19" ht="19.5" customHeight="1">
      <c r="B45" s="54"/>
      <c r="C45" s="54"/>
      <c r="D45" s="62" t="s">
        <v>47</v>
      </c>
      <c r="E45" s="72">
        <f t="shared" si="11"/>
        <v>2146</v>
      </c>
      <c r="F45" s="73">
        <v>291</v>
      </c>
      <c r="G45" s="74">
        <v>104</v>
      </c>
      <c r="H45" s="74">
        <v>113</v>
      </c>
      <c r="I45" s="74">
        <v>128</v>
      </c>
      <c r="J45" s="74">
        <v>108</v>
      </c>
      <c r="K45" s="74">
        <v>110</v>
      </c>
      <c r="L45" s="74">
        <v>117</v>
      </c>
      <c r="M45" s="74">
        <v>119</v>
      </c>
      <c r="N45" s="74">
        <v>158</v>
      </c>
      <c r="O45" s="74">
        <v>181</v>
      </c>
      <c r="P45" s="74">
        <v>174</v>
      </c>
      <c r="Q45" s="74">
        <v>141</v>
      </c>
      <c r="R45" s="74">
        <v>125</v>
      </c>
      <c r="S45" s="75">
        <v>277</v>
      </c>
    </row>
    <row r="46" spans="2:19" ht="19.5" customHeight="1">
      <c r="B46" s="54"/>
      <c r="C46" s="76"/>
      <c r="D46" s="56" t="s">
        <v>48</v>
      </c>
      <c r="E46" s="77">
        <f t="shared" si="11"/>
        <v>2268</v>
      </c>
      <c r="F46" s="78">
        <v>271</v>
      </c>
      <c r="G46" s="79">
        <v>98</v>
      </c>
      <c r="H46" s="79">
        <v>138</v>
      </c>
      <c r="I46" s="79">
        <v>126</v>
      </c>
      <c r="J46" s="79">
        <v>108</v>
      </c>
      <c r="K46" s="79">
        <v>123</v>
      </c>
      <c r="L46" s="79">
        <v>96</v>
      </c>
      <c r="M46" s="79">
        <v>151</v>
      </c>
      <c r="N46" s="79">
        <v>165</v>
      </c>
      <c r="O46" s="79">
        <v>164</v>
      </c>
      <c r="P46" s="79">
        <v>138</v>
      </c>
      <c r="Q46" s="79">
        <v>139</v>
      </c>
      <c r="R46" s="79">
        <v>143</v>
      </c>
      <c r="S46" s="80">
        <v>408</v>
      </c>
    </row>
    <row r="47" spans="2:19" ht="19.5" customHeight="1">
      <c r="B47" s="54"/>
      <c r="C47" s="67" t="s">
        <v>51</v>
      </c>
      <c r="D47" s="49" t="s">
        <v>30</v>
      </c>
      <c r="E47" s="68">
        <f t="shared" si="11"/>
        <v>2848</v>
      </c>
      <c r="F47" s="69">
        <f aca="true" t="shared" si="14" ref="F47:S47">F48+F49</f>
        <v>338</v>
      </c>
      <c r="G47" s="70">
        <f t="shared" si="14"/>
        <v>150</v>
      </c>
      <c r="H47" s="70">
        <f t="shared" si="14"/>
        <v>146</v>
      </c>
      <c r="I47" s="70">
        <f t="shared" si="14"/>
        <v>135</v>
      </c>
      <c r="J47" s="70">
        <f t="shared" si="14"/>
        <v>141</v>
      </c>
      <c r="K47" s="70">
        <f t="shared" si="14"/>
        <v>161</v>
      </c>
      <c r="L47" s="70">
        <f t="shared" si="14"/>
        <v>147</v>
      </c>
      <c r="M47" s="70">
        <f t="shared" si="14"/>
        <v>170</v>
      </c>
      <c r="N47" s="70">
        <f t="shared" si="14"/>
        <v>174</v>
      </c>
      <c r="O47" s="70">
        <f t="shared" si="14"/>
        <v>202</v>
      </c>
      <c r="P47" s="70">
        <f t="shared" si="14"/>
        <v>201</v>
      </c>
      <c r="Q47" s="70">
        <f t="shared" si="14"/>
        <v>220</v>
      </c>
      <c r="R47" s="70">
        <f t="shared" si="14"/>
        <v>189</v>
      </c>
      <c r="S47" s="71">
        <f t="shared" si="14"/>
        <v>474</v>
      </c>
    </row>
    <row r="48" spans="2:19" ht="19.5" customHeight="1">
      <c r="B48" s="54"/>
      <c r="C48" s="54"/>
      <c r="D48" s="62" t="s">
        <v>47</v>
      </c>
      <c r="E48" s="72">
        <f t="shared" si="11"/>
        <v>1413</v>
      </c>
      <c r="F48" s="73">
        <v>180</v>
      </c>
      <c r="G48" s="74">
        <v>77</v>
      </c>
      <c r="H48" s="74">
        <v>79</v>
      </c>
      <c r="I48" s="74">
        <v>78</v>
      </c>
      <c r="J48" s="74">
        <v>68</v>
      </c>
      <c r="K48" s="74">
        <v>86</v>
      </c>
      <c r="L48" s="74">
        <v>65</v>
      </c>
      <c r="M48" s="74">
        <v>81</v>
      </c>
      <c r="N48" s="74">
        <v>89</v>
      </c>
      <c r="O48" s="74">
        <v>104</v>
      </c>
      <c r="P48" s="74">
        <v>99</v>
      </c>
      <c r="Q48" s="74">
        <v>113</v>
      </c>
      <c r="R48" s="74">
        <v>88</v>
      </c>
      <c r="S48" s="75">
        <v>206</v>
      </c>
    </row>
    <row r="49" spans="2:19" ht="19.5" customHeight="1">
      <c r="B49" s="54"/>
      <c r="C49" s="76"/>
      <c r="D49" s="56" t="s">
        <v>48</v>
      </c>
      <c r="E49" s="77">
        <f t="shared" si="11"/>
        <v>1435</v>
      </c>
      <c r="F49" s="78">
        <v>158</v>
      </c>
      <c r="G49" s="79">
        <v>73</v>
      </c>
      <c r="H49" s="79">
        <v>67</v>
      </c>
      <c r="I49" s="79">
        <v>57</v>
      </c>
      <c r="J49" s="79">
        <v>73</v>
      </c>
      <c r="K49" s="79">
        <v>75</v>
      </c>
      <c r="L49" s="79">
        <v>82</v>
      </c>
      <c r="M49" s="79">
        <v>89</v>
      </c>
      <c r="N49" s="79">
        <v>85</v>
      </c>
      <c r="O49" s="79">
        <v>98</v>
      </c>
      <c r="P49" s="79">
        <v>102</v>
      </c>
      <c r="Q49" s="79">
        <v>107</v>
      </c>
      <c r="R49" s="79">
        <v>101</v>
      </c>
      <c r="S49" s="80">
        <v>268</v>
      </c>
    </row>
    <row r="50" spans="2:19" ht="19.5" customHeight="1">
      <c r="B50" s="54"/>
      <c r="C50" s="67" t="s">
        <v>52</v>
      </c>
      <c r="D50" s="49" t="s">
        <v>30</v>
      </c>
      <c r="E50" s="68">
        <f t="shared" si="11"/>
        <v>2434</v>
      </c>
      <c r="F50" s="69">
        <f aca="true" t="shared" si="15" ref="F50:S50">F51+F52</f>
        <v>301</v>
      </c>
      <c r="G50" s="70">
        <f t="shared" si="15"/>
        <v>116</v>
      </c>
      <c r="H50" s="70">
        <f t="shared" si="15"/>
        <v>158</v>
      </c>
      <c r="I50" s="70">
        <f t="shared" si="15"/>
        <v>112</v>
      </c>
      <c r="J50" s="70">
        <f t="shared" si="15"/>
        <v>104</v>
      </c>
      <c r="K50" s="70">
        <f t="shared" si="15"/>
        <v>131</v>
      </c>
      <c r="L50" s="70">
        <f t="shared" si="15"/>
        <v>131</v>
      </c>
      <c r="M50" s="70">
        <f t="shared" si="15"/>
        <v>138</v>
      </c>
      <c r="N50" s="70">
        <f t="shared" si="15"/>
        <v>177</v>
      </c>
      <c r="O50" s="70">
        <f t="shared" si="15"/>
        <v>190</v>
      </c>
      <c r="P50" s="70">
        <f t="shared" si="15"/>
        <v>174</v>
      </c>
      <c r="Q50" s="70">
        <f t="shared" si="15"/>
        <v>150</v>
      </c>
      <c r="R50" s="70">
        <f t="shared" si="15"/>
        <v>167</v>
      </c>
      <c r="S50" s="71">
        <f t="shared" si="15"/>
        <v>385</v>
      </c>
    </row>
    <row r="51" spans="2:19" ht="19.5" customHeight="1">
      <c r="B51" s="54"/>
      <c r="C51" s="54"/>
      <c r="D51" s="62" t="s">
        <v>47</v>
      </c>
      <c r="E51" s="72">
        <f t="shared" si="11"/>
        <v>1155</v>
      </c>
      <c r="F51" s="73">
        <v>144</v>
      </c>
      <c r="G51" s="74">
        <v>61</v>
      </c>
      <c r="H51" s="74">
        <v>68</v>
      </c>
      <c r="I51" s="74">
        <v>53</v>
      </c>
      <c r="J51" s="74">
        <v>59</v>
      </c>
      <c r="K51" s="74">
        <v>58</v>
      </c>
      <c r="L51" s="74">
        <v>62</v>
      </c>
      <c r="M51" s="74">
        <v>65</v>
      </c>
      <c r="N51" s="74">
        <v>93</v>
      </c>
      <c r="O51" s="74">
        <v>86</v>
      </c>
      <c r="P51" s="74">
        <v>100</v>
      </c>
      <c r="Q51" s="74">
        <v>72</v>
      </c>
      <c r="R51" s="74">
        <v>76</v>
      </c>
      <c r="S51" s="75">
        <v>158</v>
      </c>
    </row>
    <row r="52" spans="2:19" ht="19.5" customHeight="1">
      <c r="B52" s="76"/>
      <c r="C52" s="76"/>
      <c r="D52" s="56" t="s">
        <v>48</v>
      </c>
      <c r="E52" s="77">
        <f t="shared" si="11"/>
        <v>1279</v>
      </c>
      <c r="F52" s="78">
        <v>157</v>
      </c>
      <c r="G52" s="79">
        <v>55</v>
      </c>
      <c r="H52" s="79">
        <v>90</v>
      </c>
      <c r="I52" s="79">
        <v>59</v>
      </c>
      <c r="J52" s="79">
        <v>45</v>
      </c>
      <c r="K52" s="79">
        <v>73</v>
      </c>
      <c r="L52" s="79">
        <v>69</v>
      </c>
      <c r="M52" s="79">
        <v>73</v>
      </c>
      <c r="N52" s="79">
        <v>84</v>
      </c>
      <c r="O52" s="79">
        <v>104</v>
      </c>
      <c r="P52" s="79">
        <v>74</v>
      </c>
      <c r="Q52" s="79">
        <v>78</v>
      </c>
      <c r="R52" s="79">
        <v>91</v>
      </c>
      <c r="S52" s="80">
        <v>227</v>
      </c>
    </row>
    <row r="53" ht="15" customHeight="1">
      <c r="S53" s="86" t="s">
        <v>55</v>
      </c>
    </row>
  </sheetData>
  <sheetProtection/>
  <mergeCells count="6">
    <mergeCell ref="B3:C4"/>
    <mergeCell ref="D3:D4"/>
    <mergeCell ref="E3:S3"/>
    <mergeCell ref="B5:C5"/>
    <mergeCell ref="B21:C21"/>
    <mergeCell ref="B37:C37"/>
  </mergeCells>
  <printOptions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96" r:id="rId1"/>
  <headerFooter alignWithMargins="0">
    <oddHeader>&amp;R4.農      業</oddHeader>
    <oddFooter>&amp;C-32-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showGridLines="0" tabSelected="1" view="pageBreakPreview" zoomScale="60" zoomScalePageLayoutView="0" workbookViewId="0" topLeftCell="A1">
      <pane ySplit="4" topLeftCell="A24" activePane="bottomLeft" state="frozen"/>
      <selection pane="topLeft" activeCell="R58" sqref="R58"/>
      <selection pane="bottomLeft" activeCell="R58" sqref="R58"/>
    </sheetView>
  </sheetViews>
  <sheetFormatPr defaultColWidth="9.00390625" defaultRowHeight="12.75"/>
  <cols>
    <col min="1" max="1" width="4.125" style="38" customWidth="1"/>
    <col min="2" max="2" width="2.375" style="38" customWidth="1"/>
    <col min="3" max="3" width="5.875" style="38" customWidth="1"/>
    <col min="4" max="4" width="3.875" style="38" customWidth="1"/>
    <col min="5" max="5" width="6.75390625" style="38" customWidth="1"/>
    <col min="6" max="18" width="6.125" style="38" customWidth="1"/>
    <col min="19" max="16384" width="9.125" style="38" customWidth="1"/>
  </cols>
  <sheetData>
    <row r="1" ht="30" customHeight="1">
      <c r="A1" s="37" t="s">
        <v>56</v>
      </c>
    </row>
    <row r="2" ht="18" customHeight="1">
      <c r="B2" s="41" t="s">
        <v>57</v>
      </c>
    </row>
    <row r="3" spans="2:18" ht="15" customHeight="1">
      <c r="B3" s="539" t="s">
        <v>27</v>
      </c>
      <c r="C3" s="539"/>
      <c r="D3" s="540" t="s">
        <v>28</v>
      </c>
      <c r="E3" s="546" t="s">
        <v>58</v>
      </c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8"/>
    </row>
    <row r="4" spans="2:18" s="87" customFormat="1" ht="18" customHeight="1">
      <c r="B4" s="539"/>
      <c r="C4" s="539"/>
      <c r="D4" s="540"/>
      <c r="E4" s="43" t="s">
        <v>30</v>
      </c>
      <c r="F4" s="45" t="s">
        <v>32</v>
      </c>
      <c r="G4" s="45" t="s">
        <v>33</v>
      </c>
      <c r="H4" s="45" t="s">
        <v>34</v>
      </c>
      <c r="I4" s="45" t="s">
        <v>35</v>
      </c>
      <c r="J4" s="45" t="s">
        <v>36</v>
      </c>
      <c r="K4" s="45" t="s">
        <v>37</v>
      </c>
      <c r="L4" s="45" t="s">
        <v>38</v>
      </c>
      <c r="M4" s="45" t="s">
        <v>39</v>
      </c>
      <c r="N4" s="45" t="s">
        <v>40</v>
      </c>
      <c r="O4" s="45" t="s">
        <v>41</v>
      </c>
      <c r="P4" s="45" t="s">
        <v>42</v>
      </c>
      <c r="Q4" s="45" t="s">
        <v>43</v>
      </c>
      <c r="R4" s="46" t="s">
        <v>44</v>
      </c>
    </row>
    <row r="5" spans="2:18" s="87" customFormat="1" ht="18" customHeight="1">
      <c r="B5" s="544" t="s">
        <v>45</v>
      </c>
      <c r="C5" s="545"/>
      <c r="D5" s="49" t="s">
        <v>30</v>
      </c>
      <c r="E5" s="88">
        <f>SUM(F5:R5)</f>
        <v>13859</v>
      </c>
      <c r="F5" s="89">
        <f aca="true" t="shared" si="0" ref="F5:R5">+F9+F12+F15+F18</f>
        <v>460</v>
      </c>
      <c r="G5" s="89">
        <f t="shared" si="0"/>
        <v>626</v>
      </c>
      <c r="H5" s="89">
        <f t="shared" si="0"/>
        <v>710</v>
      </c>
      <c r="I5" s="89">
        <f t="shared" si="0"/>
        <v>676</v>
      </c>
      <c r="J5" s="89">
        <f t="shared" si="0"/>
        <v>945</v>
      </c>
      <c r="K5" s="89">
        <f t="shared" si="0"/>
        <v>1285</v>
      </c>
      <c r="L5" s="89">
        <f t="shared" si="0"/>
        <v>1388</v>
      </c>
      <c r="M5" s="89">
        <f t="shared" si="0"/>
        <v>1253</v>
      </c>
      <c r="N5" s="89">
        <f t="shared" si="0"/>
        <v>1147</v>
      </c>
      <c r="O5" s="89">
        <f t="shared" si="0"/>
        <v>1175</v>
      </c>
      <c r="P5" s="89">
        <f t="shared" si="0"/>
        <v>1472</v>
      </c>
      <c r="Q5" s="89">
        <f t="shared" si="0"/>
        <v>1387</v>
      </c>
      <c r="R5" s="90">
        <f t="shared" si="0"/>
        <v>1335</v>
      </c>
    </row>
    <row r="6" spans="2:18" s="87" customFormat="1" ht="18" customHeight="1">
      <c r="B6" s="54"/>
      <c r="C6" s="61"/>
      <c r="D6" s="62" t="s">
        <v>47</v>
      </c>
      <c r="E6" s="91">
        <f aca="true" t="shared" si="1" ref="E6:R7">+E10+E13+E16+E19</f>
        <v>7255</v>
      </c>
      <c r="F6" s="92">
        <f t="shared" si="1"/>
        <v>282</v>
      </c>
      <c r="G6" s="92">
        <f t="shared" si="1"/>
        <v>363</v>
      </c>
      <c r="H6" s="92">
        <f t="shared" si="1"/>
        <v>458</v>
      </c>
      <c r="I6" s="92">
        <f t="shared" si="1"/>
        <v>406</v>
      </c>
      <c r="J6" s="92">
        <f t="shared" si="1"/>
        <v>489</v>
      </c>
      <c r="K6" s="92">
        <f t="shared" si="1"/>
        <v>695</v>
      </c>
      <c r="L6" s="92">
        <f t="shared" si="1"/>
        <v>756</v>
      </c>
      <c r="M6" s="92">
        <f t="shared" si="1"/>
        <v>680</v>
      </c>
      <c r="N6" s="92">
        <f t="shared" si="1"/>
        <v>584</v>
      </c>
      <c r="O6" s="92">
        <f t="shared" si="1"/>
        <v>536</v>
      </c>
      <c r="P6" s="92">
        <f t="shared" si="1"/>
        <v>693</v>
      </c>
      <c r="Q6" s="92">
        <f t="shared" si="1"/>
        <v>708</v>
      </c>
      <c r="R6" s="93">
        <f t="shared" si="1"/>
        <v>605</v>
      </c>
    </row>
    <row r="7" spans="2:18" ht="18" customHeight="1">
      <c r="B7" s="54"/>
      <c r="C7" s="61"/>
      <c r="D7" s="62" t="s">
        <v>48</v>
      </c>
      <c r="E7" s="91">
        <f t="shared" si="1"/>
        <v>6604</v>
      </c>
      <c r="F7" s="92">
        <f t="shared" si="1"/>
        <v>178</v>
      </c>
      <c r="G7" s="92">
        <f t="shared" si="1"/>
        <v>263</v>
      </c>
      <c r="H7" s="92">
        <f t="shared" si="1"/>
        <v>252</v>
      </c>
      <c r="I7" s="92">
        <f t="shared" si="1"/>
        <v>270</v>
      </c>
      <c r="J7" s="92">
        <f t="shared" si="1"/>
        <v>456</v>
      </c>
      <c r="K7" s="92">
        <f t="shared" si="1"/>
        <v>590</v>
      </c>
      <c r="L7" s="92">
        <f t="shared" si="1"/>
        <v>632</v>
      </c>
      <c r="M7" s="92">
        <f t="shared" si="1"/>
        <v>573</v>
      </c>
      <c r="N7" s="92">
        <f t="shared" si="1"/>
        <v>563</v>
      </c>
      <c r="O7" s="92">
        <f t="shared" si="1"/>
        <v>639</v>
      </c>
      <c r="P7" s="92">
        <f t="shared" si="1"/>
        <v>779</v>
      </c>
      <c r="Q7" s="92">
        <f t="shared" si="1"/>
        <v>679</v>
      </c>
      <c r="R7" s="93">
        <f t="shared" si="1"/>
        <v>730</v>
      </c>
    </row>
    <row r="8" spans="2:18" ht="18" customHeight="1">
      <c r="B8" s="54"/>
      <c r="C8" s="81"/>
      <c r="D8" s="56" t="s">
        <v>46</v>
      </c>
      <c r="E8" s="94">
        <f>SUM(F8:R8)</f>
        <v>100</v>
      </c>
      <c r="F8" s="95">
        <f>ROUND(F5/$E5*100,1)</f>
        <v>3.3</v>
      </c>
      <c r="G8" s="95">
        <f>ROUND(G5/$E5*100,1)</f>
        <v>4.5</v>
      </c>
      <c r="H8" s="95">
        <f>ROUND(H5/$E5*100,1)</f>
        <v>5.1</v>
      </c>
      <c r="I8" s="95">
        <f>ROUND(I5/$E5*100,1)</f>
        <v>4.9</v>
      </c>
      <c r="J8" s="95">
        <f aca="true" t="shared" si="2" ref="J8:R8">ROUND(J5/$E5*100,1)</f>
        <v>6.8</v>
      </c>
      <c r="K8" s="95">
        <f t="shared" si="2"/>
        <v>9.3</v>
      </c>
      <c r="L8" s="95">
        <f t="shared" si="2"/>
        <v>10</v>
      </c>
      <c r="M8" s="95">
        <f t="shared" si="2"/>
        <v>9</v>
      </c>
      <c r="N8" s="95">
        <f t="shared" si="2"/>
        <v>8.3</v>
      </c>
      <c r="O8" s="95">
        <f t="shared" si="2"/>
        <v>8.5</v>
      </c>
      <c r="P8" s="95">
        <f>ROUND(P5/$E5*100,1)+0.1</f>
        <v>10.7</v>
      </c>
      <c r="Q8" s="95">
        <f t="shared" si="2"/>
        <v>10</v>
      </c>
      <c r="R8" s="96">
        <f t="shared" si="2"/>
        <v>9.6</v>
      </c>
    </row>
    <row r="9" spans="2:18" ht="18" customHeight="1" hidden="1">
      <c r="B9" s="54"/>
      <c r="C9" s="67" t="s">
        <v>49</v>
      </c>
      <c r="D9" s="49" t="s">
        <v>30</v>
      </c>
      <c r="E9" s="50">
        <f>SUM(F9:R9)</f>
        <v>2710</v>
      </c>
      <c r="F9" s="52">
        <f>SUM(F10:F11)</f>
        <v>76</v>
      </c>
      <c r="G9" s="52">
        <f aca="true" t="shared" si="3" ref="G9:R9">SUM(G10:G11)</f>
        <v>110</v>
      </c>
      <c r="H9" s="52">
        <f t="shared" si="3"/>
        <v>117</v>
      </c>
      <c r="I9" s="52">
        <f t="shared" si="3"/>
        <v>135</v>
      </c>
      <c r="J9" s="52">
        <f t="shared" si="3"/>
        <v>189</v>
      </c>
      <c r="K9" s="52">
        <f t="shared" si="3"/>
        <v>258</v>
      </c>
      <c r="L9" s="52">
        <f t="shared" si="3"/>
        <v>273</v>
      </c>
      <c r="M9" s="52">
        <f t="shared" si="3"/>
        <v>262</v>
      </c>
      <c r="N9" s="52">
        <f t="shared" si="3"/>
        <v>208</v>
      </c>
      <c r="O9" s="52">
        <f t="shared" si="3"/>
        <v>229</v>
      </c>
      <c r="P9" s="52">
        <f t="shared" si="3"/>
        <v>292</v>
      </c>
      <c r="Q9" s="52">
        <f t="shared" si="3"/>
        <v>277</v>
      </c>
      <c r="R9" s="53">
        <f t="shared" si="3"/>
        <v>284</v>
      </c>
    </row>
    <row r="10" spans="2:18" ht="18" customHeight="1" hidden="1">
      <c r="B10" s="54"/>
      <c r="C10" s="54"/>
      <c r="D10" s="62" t="s">
        <v>47</v>
      </c>
      <c r="E10" s="63">
        <f aca="true" t="shared" si="4" ref="E10:E20">SUM(F10:R10)</f>
        <v>1397</v>
      </c>
      <c r="F10" s="65">
        <v>48</v>
      </c>
      <c r="G10" s="65">
        <v>66</v>
      </c>
      <c r="H10" s="65">
        <v>71</v>
      </c>
      <c r="I10" s="65">
        <v>84</v>
      </c>
      <c r="J10" s="65">
        <v>100</v>
      </c>
      <c r="K10" s="65">
        <v>137</v>
      </c>
      <c r="L10" s="65">
        <v>151</v>
      </c>
      <c r="M10" s="65">
        <v>133</v>
      </c>
      <c r="N10" s="65">
        <v>111</v>
      </c>
      <c r="O10" s="65">
        <v>98</v>
      </c>
      <c r="P10" s="65">
        <v>130</v>
      </c>
      <c r="Q10" s="65">
        <v>137</v>
      </c>
      <c r="R10" s="66">
        <v>131</v>
      </c>
    </row>
    <row r="11" spans="2:18" ht="18" customHeight="1" hidden="1">
      <c r="B11" s="54"/>
      <c r="C11" s="76"/>
      <c r="D11" s="56" t="s">
        <v>48</v>
      </c>
      <c r="E11" s="82">
        <f t="shared" si="4"/>
        <v>1313</v>
      </c>
      <c r="F11" s="84">
        <v>28</v>
      </c>
      <c r="G11" s="84">
        <v>44</v>
      </c>
      <c r="H11" s="84">
        <v>46</v>
      </c>
      <c r="I11" s="84">
        <v>51</v>
      </c>
      <c r="J11" s="84">
        <v>89</v>
      </c>
      <c r="K11" s="84">
        <v>121</v>
      </c>
      <c r="L11" s="84">
        <v>122</v>
      </c>
      <c r="M11" s="84">
        <v>129</v>
      </c>
      <c r="N11" s="84">
        <v>97</v>
      </c>
      <c r="O11" s="84">
        <v>131</v>
      </c>
      <c r="P11" s="84">
        <v>162</v>
      </c>
      <c r="Q11" s="84">
        <v>140</v>
      </c>
      <c r="R11" s="85">
        <v>153</v>
      </c>
    </row>
    <row r="12" spans="2:18" ht="18" customHeight="1" hidden="1">
      <c r="B12" s="54"/>
      <c r="C12" s="67" t="s">
        <v>50</v>
      </c>
      <c r="D12" s="49" t="s">
        <v>30</v>
      </c>
      <c r="E12" s="50">
        <f t="shared" si="4"/>
        <v>4639</v>
      </c>
      <c r="F12" s="52">
        <f aca="true" t="shared" si="5" ref="F12:R12">SUM(F13:F14)</f>
        <v>180</v>
      </c>
      <c r="G12" s="52">
        <f t="shared" si="5"/>
        <v>207</v>
      </c>
      <c r="H12" s="52">
        <f t="shared" si="5"/>
        <v>256</v>
      </c>
      <c r="I12" s="52">
        <f t="shared" si="5"/>
        <v>244</v>
      </c>
      <c r="J12" s="52">
        <f t="shared" si="5"/>
        <v>337</v>
      </c>
      <c r="K12" s="52">
        <f t="shared" si="5"/>
        <v>427</v>
      </c>
      <c r="L12" s="52">
        <f t="shared" si="5"/>
        <v>443</v>
      </c>
      <c r="M12" s="52">
        <f t="shared" si="5"/>
        <v>399</v>
      </c>
      <c r="N12" s="52">
        <f t="shared" si="5"/>
        <v>372</v>
      </c>
      <c r="O12" s="52">
        <f t="shared" si="5"/>
        <v>379</v>
      </c>
      <c r="P12" s="52">
        <f t="shared" si="5"/>
        <v>475</v>
      </c>
      <c r="Q12" s="52">
        <f t="shared" si="5"/>
        <v>449</v>
      </c>
      <c r="R12" s="53">
        <f t="shared" si="5"/>
        <v>471</v>
      </c>
    </row>
    <row r="13" spans="2:18" ht="18" customHeight="1" hidden="1">
      <c r="B13" s="54"/>
      <c r="C13" s="54"/>
      <c r="D13" s="62" t="s">
        <v>47</v>
      </c>
      <c r="E13" s="63">
        <f t="shared" si="4"/>
        <v>2433</v>
      </c>
      <c r="F13" s="65">
        <v>102</v>
      </c>
      <c r="G13" s="65">
        <v>122</v>
      </c>
      <c r="H13" s="65">
        <v>162</v>
      </c>
      <c r="I13" s="65">
        <v>147</v>
      </c>
      <c r="J13" s="65">
        <v>173</v>
      </c>
      <c r="K13" s="65">
        <v>224</v>
      </c>
      <c r="L13" s="65">
        <v>255</v>
      </c>
      <c r="M13" s="65">
        <v>225</v>
      </c>
      <c r="N13" s="65">
        <v>183</v>
      </c>
      <c r="O13" s="65">
        <v>179</v>
      </c>
      <c r="P13" s="65">
        <v>222</v>
      </c>
      <c r="Q13" s="65">
        <v>233</v>
      </c>
      <c r="R13" s="66">
        <v>206</v>
      </c>
    </row>
    <row r="14" spans="2:18" ht="18" customHeight="1" hidden="1">
      <c r="B14" s="54"/>
      <c r="C14" s="76"/>
      <c r="D14" s="56" t="s">
        <v>48</v>
      </c>
      <c r="E14" s="82">
        <f t="shared" si="4"/>
        <v>2206</v>
      </c>
      <c r="F14" s="84">
        <v>78</v>
      </c>
      <c r="G14" s="84">
        <v>85</v>
      </c>
      <c r="H14" s="84">
        <v>94</v>
      </c>
      <c r="I14" s="84">
        <v>97</v>
      </c>
      <c r="J14" s="84">
        <v>164</v>
      </c>
      <c r="K14" s="84">
        <v>203</v>
      </c>
      <c r="L14" s="84">
        <v>188</v>
      </c>
      <c r="M14" s="84">
        <v>174</v>
      </c>
      <c r="N14" s="84">
        <v>189</v>
      </c>
      <c r="O14" s="84">
        <v>200</v>
      </c>
      <c r="P14" s="84">
        <v>253</v>
      </c>
      <c r="Q14" s="84">
        <v>216</v>
      </c>
      <c r="R14" s="85">
        <v>265</v>
      </c>
    </row>
    <row r="15" spans="2:18" ht="18" customHeight="1" hidden="1">
      <c r="B15" s="54"/>
      <c r="C15" s="67" t="s">
        <v>51</v>
      </c>
      <c r="D15" s="49" t="s">
        <v>30</v>
      </c>
      <c r="E15" s="50">
        <f t="shared" si="4"/>
        <v>2880</v>
      </c>
      <c r="F15" s="52">
        <f aca="true" t="shared" si="6" ref="F15:R15">SUM(F16:F17)</f>
        <v>77</v>
      </c>
      <c r="G15" s="52">
        <f t="shared" si="6"/>
        <v>148</v>
      </c>
      <c r="H15" s="52">
        <f t="shared" si="6"/>
        <v>159</v>
      </c>
      <c r="I15" s="52">
        <f t="shared" si="6"/>
        <v>148</v>
      </c>
      <c r="J15" s="52">
        <f t="shared" si="6"/>
        <v>189</v>
      </c>
      <c r="K15" s="52">
        <f t="shared" si="6"/>
        <v>245</v>
      </c>
      <c r="L15" s="52">
        <f t="shared" si="6"/>
        <v>276</v>
      </c>
      <c r="M15" s="52">
        <f t="shared" si="6"/>
        <v>258</v>
      </c>
      <c r="N15" s="52">
        <f t="shared" si="6"/>
        <v>279</v>
      </c>
      <c r="O15" s="52">
        <f t="shared" si="6"/>
        <v>274</v>
      </c>
      <c r="P15" s="52">
        <f t="shared" si="6"/>
        <v>322</v>
      </c>
      <c r="Q15" s="52">
        <f t="shared" si="6"/>
        <v>254</v>
      </c>
      <c r="R15" s="53">
        <f t="shared" si="6"/>
        <v>251</v>
      </c>
    </row>
    <row r="16" spans="2:18" ht="18" customHeight="1" hidden="1">
      <c r="B16" s="54"/>
      <c r="C16" s="54"/>
      <c r="D16" s="62" t="s">
        <v>47</v>
      </c>
      <c r="E16" s="63">
        <f t="shared" si="4"/>
        <v>1531</v>
      </c>
      <c r="F16" s="65">
        <v>55</v>
      </c>
      <c r="G16" s="65">
        <v>79</v>
      </c>
      <c r="H16" s="65">
        <v>110</v>
      </c>
      <c r="I16" s="65">
        <v>87</v>
      </c>
      <c r="J16" s="65">
        <v>96</v>
      </c>
      <c r="K16" s="65">
        <v>138</v>
      </c>
      <c r="L16" s="65">
        <v>145</v>
      </c>
      <c r="M16" s="65">
        <v>134</v>
      </c>
      <c r="N16" s="65">
        <v>146</v>
      </c>
      <c r="O16" s="65">
        <v>128</v>
      </c>
      <c r="P16" s="65">
        <v>166</v>
      </c>
      <c r="Q16" s="65">
        <v>137</v>
      </c>
      <c r="R16" s="66">
        <v>110</v>
      </c>
    </row>
    <row r="17" spans="2:18" ht="18" customHeight="1" hidden="1">
      <c r="B17" s="54"/>
      <c r="C17" s="76"/>
      <c r="D17" s="56" t="s">
        <v>48</v>
      </c>
      <c r="E17" s="82">
        <f t="shared" si="4"/>
        <v>1349</v>
      </c>
      <c r="F17" s="84">
        <v>22</v>
      </c>
      <c r="G17" s="84">
        <v>69</v>
      </c>
      <c r="H17" s="84">
        <v>49</v>
      </c>
      <c r="I17" s="84">
        <v>61</v>
      </c>
      <c r="J17" s="84">
        <v>93</v>
      </c>
      <c r="K17" s="84">
        <v>107</v>
      </c>
      <c r="L17" s="84">
        <v>131</v>
      </c>
      <c r="M17" s="84">
        <v>124</v>
      </c>
      <c r="N17" s="84">
        <v>133</v>
      </c>
      <c r="O17" s="84">
        <v>146</v>
      </c>
      <c r="P17" s="84">
        <v>156</v>
      </c>
      <c r="Q17" s="84">
        <v>117</v>
      </c>
      <c r="R17" s="85">
        <v>141</v>
      </c>
    </row>
    <row r="18" spans="2:18" ht="18" customHeight="1" hidden="1">
      <c r="B18" s="54"/>
      <c r="C18" s="67" t="s">
        <v>52</v>
      </c>
      <c r="D18" s="49" t="s">
        <v>30</v>
      </c>
      <c r="E18" s="50">
        <f t="shared" si="4"/>
        <v>3630</v>
      </c>
      <c r="F18" s="52">
        <f aca="true" t="shared" si="7" ref="F18:R18">SUM(F19:F20)</f>
        <v>127</v>
      </c>
      <c r="G18" s="52">
        <f t="shared" si="7"/>
        <v>161</v>
      </c>
      <c r="H18" s="52">
        <f t="shared" si="7"/>
        <v>178</v>
      </c>
      <c r="I18" s="52">
        <f t="shared" si="7"/>
        <v>149</v>
      </c>
      <c r="J18" s="52">
        <f t="shared" si="7"/>
        <v>230</v>
      </c>
      <c r="K18" s="52">
        <f t="shared" si="7"/>
        <v>355</v>
      </c>
      <c r="L18" s="52">
        <f t="shared" si="7"/>
        <v>396</v>
      </c>
      <c r="M18" s="52">
        <f t="shared" si="7"/>
        <v>334</v>
      </c>
      <c r="N18" s="52">
        <f t="shared" si="7"/>
        <v>288</v>
      </c>
      <c r="O18" s="52">
        <f t="shared" si="7"/>
        <v>293</v>
      </c>
      <c r="P18" s="52">
        <f t="shared" si="7"/>
        <v>383</v>
      </c>
      <c r="Q18" s="52">
        <f t="shared" si="7"/>
        <v>407</v>
      </c>
      <c r="R18" s="53">
        <f t="shared" si="7"/>
        <v>329</v>
      </c>
    </row>
    <row r="19" spans="2:18" ht="18" customHeight="1" hidden="1">
      <c r="B19" s="54"/>
      <c r="C19" s="54"/>
      <c r="D19" s="62" t="s">
        <v>47</v>
      </c>
      <c r="E19" s="63">
        <f t="shared" si="4"/>
        <v>1894</v>
      </c>
      <c r="F19" s="65">
        <v>77</v>
      </c>
      <c r="G19" s="65">
        <v>96</v>
      </c>
      <c r="H19" s="65">
        <v>115</v>
      </c>
      <c r="I19" s="65">
        <v>88</v>
      </c>
      <c r="J19" s="65">
        <v>120</v>
      </c>
      <c r="K19" s="65">
        <v>196</v>
      </c>
      <c r="L19" s="65">
        <v>205</v>
      </c>
      <c r="M19" s="65">
        <v>188</v>
      </c>
      <c r="N19" s="65">
        <v>144</v>
      </c>
      <c r="O19" s="65">
        <v>131</v>
      </c>
      <c r="P19" s="65">
        <v>175</v>
      </c>
      <c r="Q19" s="65">
        <v>201</v>
      </c>
      <c r="R19" s="66">
        <v>158</v>
      </c>
    </row>
    <row r="20" spans="2:18" ht="18" customHeight="1" hidden="1">
      <c r="B20" s="76"/>
      <c r="C20" s="76"/>
      <c r="D20" s="56" t="s">
        <v>48</v>
      </c>
      <c r="E20" s="82">
        <f t="shared" si="4"/>
        <v>1736</v>
      </c>
      <c r="F20" s="84">
        <v>50</v>
      </c>
      <c r="G20" s="84">
        <v>65</v>
      </c>
      <c r="H20" s="84">
        <v>63</v>
      </c>
      <c r="I20" s="84">
        <v>61</v>
      </c>
      <c r="J20" s="84">
        <v>110</v>
      </c>
      <c r="K20" s="84">
        <v>159</v>
      </c>
      <c r="L20" s="84">
        <v>191</v>
      </c>
      <c r="M20" s="84">
        <v>146</v>
      </c>
      <c r="N20" s="84">
        <v>144</v>
      </c>
      <c r="O20" s="84">
        <v>162</v>
      </c>
      <c r="P20" s="84">
        <v>208</v>
      </c>
      <c r="Q20" s="84">
        <v>206</v>
      </c>
      <c r="R20" s="85">
        <v>171</v>
      </c>
    </row>
    <row r="21" spans="2:18" s="87" customFormat="1" ht="18" customHeight="1">
      <c r="B21" s="544" t="s">
        <v>53</v>
      </c>
      <c r="C21" s="545"/>
      <c r="D21" s="49" t="s">
        <v>30</v>
      </c>
      <c r="E21" s="88">
        <f>SUM(F21:R21)</f>
        <v>11283</v>
      </c>
      <c r="F21" s="89">
        <f>+F25+F28+F31+F34</f>
        <v>371</v>
      </c>
      <c r="G21" s="89">
        <f aca="true" t="shared" si="8" ref="G21:R21">+G25+G28+G31+G34</f>
        <v>489</v>
      </c>
      <c r="H21" s="89">
        <f t="shared" si="8"/>
        <v>494</v>
      </c>
      <c r="I21" s="89">
        <f t="shared" si="8"/>
        <v>564</v>
      </c>
      <c r="J21" s="89">
        <f t="shared" si="8"/>
        <v>572</v>
      </c>
      <c r="K21" s="89">
        <f t="shared" si="8"/>
        <v>822</v>
      </c>
      <c r="L21" s="89">
        <f t="shared" si="8"/>
        <v>1060</v>
      </c>
      <c r="M21" s="89">
        <f t="shared" si="8"/>
        <v>1147</v>
      </c>
      <c r="N21" s="89">
        <f t="shared" si="8"/>
        <v>1084</v>
      </c>
      <c r="O21" s="89">
        <f t="shared" si="8"/>
        <v>976</v>
      </c>
      <c r="P21" s="89">
        <f t="shared" si="8"/>
        <v>992</v>
      </c>
      <c r="Q21" s="89">
        <f t="shared" si="8"/>
        <v>1142</v>
      </c>
      <c r="R21" s="90">
        <f t="shared" si="8"/>
        <v>1570</v>
      </c>
    </row>
    <row r="22" spans="2:18" s="87" customFormat="1" ht="18" customHeight="1">
      <c r="B22" s="54"/>
      <c r="C22" s="61"/>
      <c r="D22" s="62" t="s">
        <v>47</v>
      </c>
      <c r="E22" s="91">
        <f>SUM(F22:R22)</f>
        <v>5968</v>
      </c>
      <c r="F22" s="92">
        <f aca="true" t="shared" si="9" ref="F22:R23">+F26+F29+F32+F35</f>
        <v>216</v>
      </c>
      <c r="G22" s="92">
        <f t="shared" si="9"/>
        <v>292</v>
      </c>
      <c r="H22" s="92">
        <f t="shared" si="9"/>
        <v>298</v>
      </c>
      <c r="I22" s="92">
        <f t="shared" si="9"/>
        <v>345</v>
      </c>
      <c r="J22" s="92">
        <f t="shared" si="9"/>
        <v>330</v>
      </c>
      <c r="K22" s="92">
        <f t="shared" si="9"/>
        <v>430</v>
      </c>
      <c r="L22" s="92">
        <f t="shared" si="9"/>
        <v>565</v>
      </c>
      <c r="M22" s="92">
        <f t="shared" si="9"/>
        <v>620</v>
      </c>
      <c r="N22" s="92">
        <f t="shared" si="9"/>
        <v>578</v>
      </c>
      <c r="O22" s="92">
        <f t="shared" si="9"/>
        <v>504</v>
      </c>
      <c r="P22" s="92">
        <f t="shared" si="9"/>
        <v>461</v>
      </c>
      <c r="Q22" s="92">
        <f t="shared" si="9"/>
        <v>558</v>
      </c>
      <c r="R22" s="93">
        <f t="shared" si="9"/>
        <v>771</v>
      </c>
    </row>
    <row r="23" spans="2:18" ht="18" customHeight="1">
      <c r="B23" s="54"/>
      <c r="C23" s="61"/>
      <c r="D23" s="62" t="s">
        <v>48</v>
      </c>
      <c r="E23" s="91">
        <f>SUM(F23:R23)</f>
        <v>5315</v>
      </c>
      <c r="F23" s="92">
        <f t="shared" si="9"/>
        <v>155</v>
      </c>
      <c r="G23" s="92">
        <f t="shared" si="9"/>
        <v>197</v>
      </c>
      <c r="H23" s="92">
        <f t="shared" si="9"/>
        <v>196</v>
      </c>
      <c r="I23" s="92">
        <f t="shared" si="9"/>
        <v>219</v>
      </c>
      <c r="J23" s="92">
        <f t="shared" si="9"/>
        <v>242</v>
      </c>
      <c r="K23" s="92">
        <f t="shared" si="9"/>
        <v>392</v>
      </c>
      <c r="L23" s="92">
        <f t="shared" si="9"/>
        <v>495</v>
      </c>
      <c r="M23" s="92">
        <f t="shared" si="9"/>
        <v>527</v>
      </c>
      <c r="N23" s="92">
        <f t="shared" si="9"/>
        <v>506</v>
      </c>
      <c r="O23" s="92">
        <f t="shared" si="9"/>
        <v>472</v>
      </c>
      <c r="P23" s="92">
        <f t="shared" si="9"/>
        <v>531</v>
      </c>
      <c r="Q23" s="92">
        <f t="shared" si="9"/>
        <v>584</v>
      </c>
      <c r="R23" s="93">
        <f t="shared" si="9"/>
        <v>799</v>
      </c>
    </row>
    <row r="24" spans="2:18" ht="18" customHeight="1">
      <c r="B24" s="54"/>
      <c r="C24" s="81"/>
      <c r="D24" s="56" t="s">
        <v>46</v>
      </c>
      <c r="E24" s="94">
        <f>SUM(F24:R24)</f>
        <v>99.99999999999999</v>
      </c>
      <c r="F24" s="95">
        <f>ROUND(F21/$E21*100,1)</f>
        <v>3.3</v>
      </c>
      <c r="G24" s="95">
        <f>ROUND(G21/$E21*100,1)</f>
        <v>4.3</v>
      </c>
      <c r="H24" s="95">
        <f>ROUND(H21/$E21*100,1)</f>
        <v>4.4</v>
      </c>
      <c r="I24" s="95">
        <f>ROUND(I21/$E21*100,1)</f>
        <v>5</v>
      </c>
      <c r="J24" s="95">
        <f aca="true" t="shared" si="10" ref="J24:Q24">ROUND(J21/$E21*100,1)</f>
        <v>5.1</v>
      </c>
      <c r="K24" s="95">
        <f t="shared" si="10"/>
        <v>7.3</v>
      </c>
      <c r="L24" s="95">
        <f t="shared" si="10"/>
        <v>9.4</v>
      </c>
      <c r="M24" s="95">
        <f t="shared" si="10"/>
        <v>10.2</v>
      </c>
      <c r="N24" s="95">
        <f t="shared" si="10"/>
        <v>9.6</v>
      </c>
      <c r="O24" s="95">
        <f t="shared" si="10"/>
        <v>8.7</v>
      </c>
      <c r="P24" s="95">
        <f>ROUND(P21/$E21*100,1)</f>
        <v>8.8</v>
      </c>
      <c r="Q24" s="95">
        <f t="shared" si="10"/>
        <v>10.1</v>
      </c>
      <c r="R24" s="96">
        <f>ROUND(R21/$E21*100,1)-0.1</f>
        <v>13.8</v>
      </c>
    </row>
    <row r="25" spans="2:18" ht="18" customHeight="1">
      <c r="B25" s="54"/>
      <c r="C25" s="67" t="s">
        <v>49</v>
      </c>
      <c r="D25" s="49" t="s">
        <v>30</v>
      </c>
      <c r="E25" s="50">
        <v>2367</v>
      </c>
      <c r="F25" s="52">
        <v>78</v>
      </c>
      <c r="G25" s="52">
        <v>90</v>
      </c>
      <c r="H25" s="52">
        <v>94</v>
      </c>
      <c r="I25" s="52">
        <v>111</v>
      </c>
      <c r="J25" s="52">
        <v>137</v>
      </c>
      <c r="K25" s="52">
        <v>179</v>
      </c>
      <c r="L25" s="52">
        <v>231</v>
      </c>
      <c r="M25" s="52">
        <v>230</v>
      </c>
      <c r="N25" s="52">
        <v>246</v>
      </c>
      <c r="O25" s="52">
        <v>178</v>
      </c>
      <c r="P25" s="52">
        <v>206</v>
      </c>
      <c r="Q25" s="52">
        <v>240</v>
      </c>
      <c r="R25" s="53">
        <v>347</v>
      </c>
    </row>
    <row r="26" spans="2:18" ht="18" customHeight="1">
      <c r="B26" s="54"/>
      <c r="C26" s="54"/>
      <c r="D26" s="62" t="s">
        <v>47</v>
      </c>
      <c r="E26" s="63">
        <v>1233</v>
      </c>
      <c r="F26" s="65">
        <v>48</v>
      </c>
      <c r="G26" s="65">
        <v>57</v>
      </c>
      <c r="H26" s="65">
        <v>56</v>
      </c>
      <c r="I26" s="65">
        <v>69</v>
      </c>
      <c r="J26" s="65">
        <v>78</v>
      </c>
      <c r="K26" s="65">
        <v>95</v>
      </c>
      <c r="L26" s="65">
        <v>119</v>
      </c>
      <c r="M26" s="65">
        <v>121</v>
      </c>
      <c r="N26" s="65">
        <v>124</v>
      </c>
      <c r="O26" s="65">
        <v>96</v>
      </c>
      <c r="P26" s="65">
        <v>88</v>
      </c>
      <c r="Q26" s="65">
        <v>114</v>
      </c>
      <c r="R26" s="66">
        <v>168</v>
      </c>
    </row>
    <row r="27" spans="2:18" ht="18" customHeight="1">
      <c r="B27" s="54"/>
      <c r="C27" s="76"/>
      <c r="D27" s="56" t="s">
        <v>48</v>
      </c>
      <c r="E27" s="63">
        <v>1134</v>
      </c>
      <c r="F27" s="65">
        <v>30</v>
      </c>
      <c r="G27" s="65">
        <v>33</v>
      </c>
      <c r="H27" s="65">
        <v>38</v>
      </c>
      <c r="I27" s="65">
        <v>42</v>
      </c>
      <c r="J27" s="65">
        <v>59</v>
      </c>
      <c r="K27" s="65">
        <v>84</v>
      </c>
      <c r="L27" s="65">
        <v>112</v>
      </c>
      <c r="M27" s="65">
        <v>109</v>
      </c>
      <c r="N27" s="65">
        <v>122</v>
      </c>
      <c r="O27" s="65">
        <v>82</v>
      </c>
      <c r="P27" s="65">
        <v>118</v>
      </c>
      <c r="Q27" s="65">
        <v>126</v>
      </c>
      <c r="R27" s="66">
        <v>179</v>
      </c>
    </row>
    <row r="28" spans="2:18" ht="18" customHeight="1">
      <c r="B28" s="54"/>
      <c r="C28" s="67" t="s">
        <v>50</v>
      </c>
      <c r="D28" s="49" t="s">
        <v>30</v>
      </c>
      <c r="E28" s="50">
        <v>3763</v>
      </c>
      <c r="F28" s="52">
        <v>124</v>
      </c>
      <c r="G28" s="52">
        <v>181</v>
      </c>
      <c r="H28" s="52">
        <v>158</v>
      </c>
      <c r="I28" s="52">
        <v>196</v>
      </c>
      <c r="J28" s="52">
        <v>190</v>
      </c>
      <c r="K28" s="52">
        <v>279</v>
      </c>
      <c r="L28" s="52">
        <v>356</v>
      </c>
      <c r="M28" s="52">
        <v>388</v>
      </c>
      <c r="N28" s="52">
        <v>354</v>
      </c>
      <c r="O28" s="52">
        <v>323</v>
      </c>
      <c r="P28" s="52">
        <v>320</v>
      </c>
      <c r="Q28" s="52">
        <v>376</v>
      </c>
      <c r="R28" s="53">
        <v>518</v>
      </c>
    </row>
    <row r="29" spans="2:18" ht="18" customHeight="1">
      <c r="B29" s="54"/>
      <c r="C29" s="54"/>
      <c r="D29" s="62" t="s">
        <v>47</v>
      </c>
      <c r="E29" s="63">
        <v>2003</v>
      </c>
      <c r="F29" s="65">
        <v>73</v>
      </c>
      <c r="G29" s="65">
        <v>101</v>
      </c>
      <c r="H29" s="65">
        <v>99</v>
      </c>
      <c r="I29" s="65">
        <v>120</v>
      </c>
      <c r="J29" s="65">
        <v>110</v>
      </c>
      <c r="K29" s="65">
        <v>146</v>
      </c>
      <c r="L29" s="65">
        <v>187</v>
      </c>
      <c r="M29" s="65">
        <v>215</v>
      </c>
      <c r="N29" s="65">
        <v>194</v>
      </c>
      <c r="O29" s="65">
        <v>166</v>
      </c>
      <c r="P29" s="65">
        <v>160</v>
      </c>
      <c r="Q29" s="65">
        <v>179</v>
      </c>
      <c r="R29" s="66">
        <v>253</v>
      </c>
    </row>
    <row r="30" spans="2:18" ht="18" customHeight="1">
      <c r="B30" s="54"/>
      <c r="C30" s="76"/>
      <c r="D30" s="56" t="s">
        <v>48</v>
      </c>
      <c r="E30" s="63">
        <v>1760</v>
      </c>
      <c r="F30" s="65">
        <v>51</v>
      </c>
      <c r="G30" s="65">
        <v>80</v>
      </c>
      <c r="H30" s="65">
        <v>59</v>
      </c>
      <c r="I30" s="65">
        <v>76</v>
      </c>
      <c r="J30" s="65">
        <v>80</v>
      </c>
      <c r="K30" s="65">
        <v>133</v>
      </c>
      <c r="L30" s="65">
        <v>169</v>
      </c>
      <c r="M30" s="65">
        <v>173</v>
      </c>
      <c r="N30" s="65">
        <v>160</v>
      </c>
      <c r="O30" s="65">
        <v>157</v>
      </c>
      <c r="P30" s="65">
        <v>160</v>
      </c>
      <c r="Q30" s="65">
        <v>197</v>
      </c>
      <c r="R30" s="66">
        <v>265</v>
      </c>
    </row>
    <row r="31" spans="2:18" ht="18" customHeight="1">
      <c r="B31" s="54"/>
      <c r="C31" s="67" t="s">
        <v>51</v>
      </c>
      <c r="D31" s="49" t="s">
        <v>30</v>
      </c>
      <c r="E31" s="50">
        <v>2438</v>
      </c>
      <c r="F31" s="52">
        <v>83</v>
      </c>
      <c r="G31" s="52">
        <v>105</v>
      </c>
      <c r="H31" s="52">
        <v>118</v>
      </c>
      <c r="I31" s="52">
        <v>130</v>
      </c>
      <c r="J31" s="52">
        <v>126</v>
      </c>
      <c r="K31" s="52">
        <v>173</v>
      </c>
      <c r="L31" s="52">
        <v>203</v>
      </c>
      <c r="M31" s="52">
        <v>233</v>
      </c>
      <c r="N31" s="52">
        <v>222</v>
      </c>
      <c r="O31" s="52">
        <v>240</v>
      </c>
      <c r="P31" s="52">
        <v>228</v>
      </c>
      <c r="Q31" s="52">
        <v>249</v>
      </c>
      <c r="R31" s="53">
        <v>328</v>
      </c>
    </row>
    <row r="32" spans="2:18" ht="18" customHeight="1">
      <c r="B32" s="54"/>
      <c r="C32" s="54"/>
      <c r="D32" s="62" t="s">
        <v>47</v>
      </c>
      <c r="E32" s="63">
        <v>1313</v>
      </c>
      <c r="F32" s="65">
        <v>55</v>
      </c>
      <c r="G32" s="65">
        <v>67</v>
      </c>
      <c r="H32" s="65">
        <v>67</v>
      </c>
      <c r="I32" s="65">
        <v>81</v>
      </c>
      <c r="J32" s="65">
        <v>72</v>
      </c>
      <c r="K32" s="65">
        <v>87</v>
      </c>
      <c r="L32" s="65">
        <v>117</v>
      </c>
      <c r="M32" s="65">
        <v>124</v>
      </c>
      <c r="N32" s="65">
        <v>115</v>
      </c>
      <c r="O32" s="65">
        <v>122</v>
      </c>
      <c r="P32" s="65">
        <v>109</v>
      </c>
      <c r="Q32" s="65">
        <v>132</v>
      </c>
      <c r="R32" s="66">
        <v>165</v>
      </c>
    </row>
    <row r="33" spans="2:18" ht="18" customHeight="1">
      <c r="B33" s="54"/>
      <c r="C33" s="76"/>
      <c r="D33" s="56" t="s">
        <v>48</v>
      </c>
      <c r="E33" s="63">
        <v>1125</v>
      </c>
      <c r="F33" s="65">
        <v>28</v>
      </c>
      <c r="G33" s="65">
        <v>38</v>
      </c>
      <c r="H33" s="65">
        <v>51</v>
      </c>
      <c r="I33" s="65">
        <v>49</v>
      </c>
      <c r="J33" s="65">
        <v>54</v>
      </c>
      <c r="K33" s="65">
        <v>86</v>
      </c>
      <c r="L33" s="65">
        <v>86</v>
      </c>
      <c r="M33" s="65">
        <v>109</v>
      </c>
      <c r="N33" s="65">
        <v>107</v>
      </c>
      <c r="O33" s="65">
        <v>118</v>
      </c>
      <c r="P33" s="65">
        <v>119</v>
      </c>
      <c r="Q33" s="65">
        <v>117</v>
      </c>
      <c r="R33" s="66">
        <v>163</v>
      </c>
    </row>
    <row r="34" spans="2:18" ht="18" customHeight="1">
      <c r="B34" s="54"/>
      <c r="C34" s="67" t="s">
        <v>52</v>
      </c>
      <c r="D34" s="49" t="s">
        <v>30</v>
      </c>
      <c r="E34" s="50">
        <v>2715</v>
      </c>
      <c r="F34" s="52">
        <v>86</v>
      </c>
      <c r="G34" s="52">
        <v>113</v>
      </c>
      <c r="H34" s="52">
        <v>124</v>
      </c>
      <c r="I34" s="52">
        <v>127</v>
      </c>
      <c r="J34" s="52">
        <v>119</v>
      </c>
      <c r="K34" s="52">
        <v>191</v>
      </c>
      <c r="L34" s="52">
        <v>270</v>
      </c>
      <c r="M34" s="52">
        <v>296</v>
      </c>
      <c r="N34" s="52">
        <v>262</v>
      </c>
      <c r="O34" s="52">
        <v>235</v>
      </c>
      <c r="P34" s="52">
        <v>238</v>
      </c>
      <c r="Q34" s="52">
        <v>277</v>
      </c>
      <c r="R34" s="53">
        <v>377</v>
      </c>
    </row>
    <row r="35" spans="2:18" ht="18" customHeight="1">
      <c r="B35" s="54"/>
      <c r="C35" s="54"/>
      <c r="D35" s="62" t="s">
        <v>47</v>
      </c>
      <c r="E35" s="63">
        <v>1419</v>
      </c>
      <c r="F35" s="65">
        <v>40</v>
      </c>
      <c r="G35" s="65">
        <v>67</v>
      </c>
      <c r="H35" s="65">
        <v>76</v>
      </c>
      <c r="I35" s="65">
        <v>75</v>
      </c>
      <c r="J35" s="65">
        <v>70</v>
      </c>
      <c r="K35" s="65">
        <v>102</v>
      </c>
      <c r="L35" s="65">
        <v>142</v>
      </c>
      <c r="M35" s="65">
        <v>160</v>
      </c>
      <c r="N35" s="65">
        <v>145</v>
      </c>
      <c r="O35" s="65">
        <v>120</v>
      </c>
      <c r="P35" s="65">
        <v>104</v>
      </c>
      <c r="Q35" s="65">
        <v>133</v>
      </c>
      <c r="R35" s="66">
        <v>185</v>
      </c>
    </row>
    <row r="36" spans="2:18" ht="18" customHeight="1">
      <c r="B36" s="76"/>
      <c r="C36" s="76"/>
      <c r="D36" s="56" t="s">
        <v>48</v>
      </c>
      <c r="E36" s="82">
        <v>1296</v>
      </c>
      <c r="F36" s="84">
        <v>46</v>
      </c>
      <c r="G36" s="84">
        <v>46</v>
      </c>
      <c r="H36" s="84">
        <v>48</v>
      </c>
      <c r="I36" s="84">
        <v>52</v>
      </c>
      <c r="J36" s="84">
        <v>49</v>
      </c>
      <c r="K36" s="84">
        <v>89</v>
      </c>
      <c r="L36" s="84">
        <v>128</v>
      </c>
      <c r="M36" s="84">
        <v>136</v>
      </c>
      <c r="N36" s="84">
        <v>117</v>
      </c>
      <c r="O36" s="84">
        <v>115</v>
      </c>
      <c r="P36" s="84">
        <v>134</v>
      </c>
      <c r="Q36" s="84">
        <v>144</v>
      </c>
      <c r="R36" s="85">
        <v>192</v>
      </c>
    </row>
    <row r="37" spans="2:18" s="87" customFormat="1" ht="18" customHeight="1">
      <c r="B37" s="544" t="s">
        <v>54</v>
      </c>
      <c r="C37" s="545"/>
      <c r="D37" s="49" t="s">
        <v>30</v>
      </c>
      <c r="E37" s="88">
        <f aca="true" t="shared" si="11" ref="E37:E52">SUM(F37:R37)</f>
        <v>8403</v>
      </c>
      <c r="F37" s="89">
        <f>SUM(F38:F39)</f>
        <v>236</v>
      </c>
      <c r="G37" s="89">
        <f aca="true" t="shared" si="12" ref="G37:R37">SUM(G38:G39)</f>
        <v>356</v>
      </c>
      <c r="H37" s="89">
        <f t="shared" si="12"/>
        <v>392</v>
      </c>
      <c r="I37" s="89">
        <f t="shared" si="12"/>
        <v>374</v>
      </c>
      <c r="J37" s="89">
        <f t="shared" si="12"/>
        <v>464</v>
      </c>
      <c r="K37" s="89">
        <f t="shared" si="12"/>
        <v>479</v>
      </c>
      <c r="L37" s="89">
        <f t="shared" si="12"/>
        <v>638</v>
      </c>
      <c r="M37" s="89">
        <f t="shared" si="12"/>
        <v>768</v>
      </c>
      <c r="N37" s="89">
        <f t="shared" si="12"/>
        <v>879</v>
      </c>
      <c r="O37" s="89">
        <f t="shared" si="12"/>
        <v>870</v>
      </c>
      <c r="P37" s="89">
        <f t="shared" si="12"/>
        <v>772</v>
      </c>
      <c r="Q37" s="89">
        <f t="shared" si="12"/>
        <v>743</v>
      </c>
      <c r="R37" s="90">
        <f t="shared" si="12"/>
        <v>1432</v>
      </c>
    </row>
    <row r="38" spans="2:18" s="87" customFormat="1" ht="18" customHeight="1">
      <c r="B38" s="54"/>
      <c r="C38" s="61"/>
      <c r="D38" s="62" t="s">
        <v>47</v>
      </c>
      <c r="E38" s="91">
        <f t="shared" si="11"/>
        <v>4450</v>
      </c>
      <c r="F38" s="92">
        <f aca="true" t="shared" si="13" ref="F38:R39">F42+F45+F48+F51</f>
        <v>140</v>
      </c>
      <c r="G38" s="92">
        <f t="shared" si="13"/>
        <v>201</v>
      </c>
      <c r="H38" s="92">
        <f t="shared" si="13"/>
        <v>241</v>
      </c>
      <c r="I38" s="92">
        <f t="shared" si="13"/>
        <v>235</v>
      </c>
      <c r="J38" s="92">
        <f t="shared" si="13"/>
        <v>258</v>
      </c>
      <c r="K38" s="92">
        <f t="shared" si="13"/>
        <v>282</v>
      </c>
      <c r="L38" s="92">
        <f t="shared" si="13"/>
        <v>320</v>
      </c>
      <c r="M38" s="92">
        <f t="shared" si="13"/>
        <v>407</v>
      </c>
      <c r="N38" s="92">
        <f t="shared" si="13"/>
        <v>449</v>
      </c>
      <c r="O38" s="92">
        <f t="shared" si="13"/>
        <v>475</v>
      </c>
      <c r="P38" s="92">
        <f t="shared" si="13"/>
        <v>399</v>
      </c>
      <c r="Q38" s="92">
        <f t="shared" si="13"/>
        <v>346</v>
      </c>
      <c r="R38" s="93">
        <f t="shared" si="13"/>
        <v>697</v>
      </c>
    </row>
    <row r="39" spans="2:18" ht="18" customHeight="1">
      <c r="B39" s="54"/>
      <c r="C39" s="61"/>
      <c r="D39" s="62" t="s">
        <v>48</v>
      </c>
      <c r="E39" s="91">
        <f t="shared" si="11"/>
        <v>3953</v>
      </c>
      <c r="F39" s="92">
        <f t="shared" si="13"/>
        <v>96</v>
      </c>
      <c r="G39" s="92">
        <f t="shared" si="13"/>
        <v>155</v>
      </c>
      <c r="H39" s="92">
        <f t="shared" si="13"/>
        <v>151</v>
      </c>
      <c r="I39" s="92">
        <f t="shared" si="13"/>
        <v>139</v>
      </c>
      <c r="J39" s="92">
        <f t="shared" si="13"/>
        <v>206</v>
      </c>
      <c r="K39" s="92">
        <f t="shared" si="13"/>
        <v>197</v>
      </c>
      <c r="L39" s="92">
        <f t="shared" si="13"/>
        <v>318</v>
      </c>
      <c r="M39" s="92">
        <f t="shared" si="13"/>
        <v>361</v>
      </c>
      <c r="N39" s="92">
        <f t="shared" si="13"/>
        <v>430</v>
      </c>
      <c r="O39" s="92">
        <f t="shared" si="13"/>
        <v>395</v>
      </c>
      <c r="P39" s="92">
        <f t="shared" si="13"/>
        <v>373</v>
      </c>
      <c r="Q39" s="92">
        <f t="shared" si="13"/>
        <v>397</v>
      </c>
      <c r="R39" s="93">
        <f t="shared" si="13"/>
        <v>735</v>
      </c>
    </row>
    <row r="40" spans="2:18" ht="18" customHeight="1">
      <c r="B40" s="54"/>
      <c r="C40" s="81"/>
      <c r="D40" s="56" t="s">
        <v>46</v>
      </c>
      <c r="E40" s="94">
        <f t="shared" si="11"/>
        <v>100</v>
      </c>
      <c r="F40" s="95">
        <f aca="true" t="shared" si="14" ref="F40:R40">ROUND(F37/$E37*100,1)</f>
        <v>2.8</v>
      </c>
      <c r="G40" s="95">
        <f t="shared" si="14"/>
        <v>4.2</v>
      </c>
      <c r="H40" s="95">
        <f t="shared" si="14"/>
        <v>4.7</v>
      </c>
      <c r="I40" s="95">
        <f t="shared" si="14"/>
        <v>4.5</v>
      </c>
      <c r="J40" s="95">
        <f t="shared" si="14"/>
        <v>5.5</v>
      </c>
      <c r="K40" s="95">
        <f t="shared" si="14"/>
        <v>5.7</v>
      </c>
      <c r="L40" s="95">
        <f t="shared" si="14"/>
        <v>7.6</v>
      </c>
      <c r="M40" s="95">
        <f t="shared" si="14"/>
        <v>9.1</v>
      </c>
      <c r="N40" s="95">
        <f t="shared" si="14"/>
        <v>10.5</v>
      </c>
      <c r="O40" s="95">
        <f t="shared" si="14"/>
        <v>10.4</v>
      </c>
      <c r="P40" s="95">
        <f t="shared" si="14"/>
        <v>9.2</v>
      </c>
      <c r="Q40" s="95">
        <f t="shared" si="14"/>
        <v>8.8</v>
      </c>
      <c r="R40" s="96">
        <f t="shared" si="14"/>
        <v>17</v>
      </c>
    </row>
    <row r="41" spans="2:18" ht="18" customHeight="1">
      <c r="B41" s="54"/>
      <c r="C41" s="67" t="s">
        <v>49</v>
      </c>
      <c r="D41" s="49" t="s">
        <v>30</v>
      </c>
      <c r="E41" s="50">
        <f t="shared" si="11"/>
        <v>1738</v>
      </c>
      <c r="F41" s="52">
        <f aca="true" t="shared" si="15" ref="F41:R41">F42+F43</f>
        <v>39</v>
      </c>
      <c r="G41" s="52">
        <f t="shared" si="15"/>
        <v>71</v>
      </c>
      <c r="H41" s="52">
        <f t="shared" si="15"/>
        <v>77</v>
      </c>
      <c r="I41" s="52">
        <f t="shared" si="15"/>
        <v>67</v>
      </c>
      <c r="J41" s="52">
        <f t="shared" si="15"/>
        <v>87</v>
      </c>
      <c r="K41" s="52">
        <f t="shared" si="15"/>
        <v>109</v>
      </c>
      <c r="L41" s="52">
        <f t="shared" si="15"/>
        <v>140</v>
      </c>
      <c r="M41" s="52">
        <f t="shared" si="15"/>
        <v>161</v>
      </c>
      <c r="N41" s="52">
        <f t="shared" si="15"/>
        <v>179</v>
      </c>
      <c r="O41" s="52">
        <f t="shared" si="15"/>
        <v>209</v>
      </c>
      <c r="P41" s="52">
        <f t="shared" si="15"/>
        <v>148</v>
      </c>
      <c r="Q41" s="52">
        <f t="shared" si="15"/>
        <v>147</v>
      </c>
      <c r="R41" s="53">
        <f t="shared" si="15"/>
        <v>304</v>
      </c>
    </row>
    <row r="42" spans="2:18" ht="18" customHeight="1">
      <c r="B42" s="54"/>
      <c r="C42" s="54"/>
      <c r="D42" s="62" t="s">
        <v>47</v>
      </c>
      <c r="E42" s="63">
        <f t="shared" si="11"/>
        <v>901</v>
      </c>
      <c r="F42" s="65">
        <v>22</v>
      </c>
      <c r="G42" s="65">
        <v>43</v>
      </c>
      <c r="H42" s="65">
        <v>46</v>
      </c>
      <c r="I42" s="65">
        <v>43</v>
      </c>
      <c r="J42" s="65">
        <v>50</v>
      </c>
      <c r="K42" s="65">
        <v>66</v>
      </c>
      <c r="L42" s="65">
        <v>71</v>
      </c>
      <c r="M42" s="65">
        <v>84</v>
      </c>
      <c r="N42" s="65">
        <v>86</v>
      </c>
      <c r="O42" s="65">
        <v>108</v>
      </c>
      <c r="P42" s="65">
        <v>78</v>
      </c>
      <c r="Q42" s="65">
        <v>65</v>
      </c>
      <c r="R42" s="66">
        <v>139</v>
      </c>
    </row>
    <row r="43" spans="2:18" ht="18" customHeight="1">
      <c r="B43" s="54"/>
      <c r="C43" s="76"/>
      <c r="D43" s="56" t="s">
        <v>48</v>
      </c>
      <c r="E43" s="63">
        <f t="shared" si="11"/>
        <v>837</v>
      </c>
      <c r="F43" s="65">
        <v>17</v>
      </c>
      <c r="G43" s="65">
        <v>28</v>
      </c>
      <c r="H43" s="65">
        <v>31</v>
      </c>
      <c r="I43" s="65">
        <v>24</v>
      </c>
      <c r="J43" s="65">
        <v>37</v>
      </c>
      <c r="K43" s="65">
        <v>43</v>
      </c>
      <c r="L43" s="65">
        <v>69</v>
      </c>
      <c r="M43" s="65">
        <v>77</v>
      </c>
      <c r="N43" s="65">
        <v>93</v>
      </c>
      <c r="O43" s="65">
        <v>101</v>
      </c>
      <c r="P43" s="65">
        <v>70</v>
      </c>
      <c r="Q43" s="65">
        <v>82</v>
      </c>
      <c r="R43" s="66">
        <v>165</v>
      </c>
    </row>
    <row r="44" spans="2:18" ht="18" customHeight="1">
      <c r="B44" s="54"/>
      <c r="C44" s="67" t="s">
        <v>50</v>
      </c>
      <c r="D44" s="49" t="s">
        <v>30</v>
      </c>
      <c r="E44" s="50">
        <f t="shared" si="11"/>
        <v>2991</v>
      </c>
      <c r="F44" s="52">
        <f aca="true" t="shared" si="16" ref="F44:R44">F45+F46</f>
        <v>95</v>
      </c>
      <c r="G44" s="52">
        <f t="shared" si="16"/>
        <v>123</v>
      </c>
      <c r="H44" s="52">
        <f t="shared" si="16"/>
        <v>148</v>
      </c>
      <c r="I44" s="52">
        <f t="shared" si="16"/>
        <v>138</v>
      </c>
      <c r="J44" s="52">
        <f t="shared" si="16"/>
        <v>163</v>
      </c>
      <c r="K44" s="52">
        <f t="shared" si="16"/>
        <v>156</v>
      </c>
      <c r="L44" s="52">
        <f t="shared" si="16"/>
        <v>234</v>
      </c>
      <c r="M44" s="52">
        <f t="shared" si="16"/>
        <v>290</v>
      </c>
      <c r="N44" s="52">
        <f t="shared" si="16"/>
        <v>325</v>
      </c>
      <c r="O44" s="52">
        <f t="shared" si="16"/>
        <v>294</v>
      </c>
      <c r="P44" s="52">
        <f t="shared" si="16"/>
        <v>266</v>
      </c>
      <c r="Q44" s="52">
        <f t="shared" si="16"/>
        <v>258</v>
      </c>
      <c r="R44" s="53">
        <f t="shared" si="16"/>
        <v>501</v>
      </c>
    </row>
    <row r="45" spans="2:18" ht="18" customHeight="1">
      <c r="B45" s="54"/>
      <c r="C45" s="54"/>
      <c r="D45" s="62" t="s">
        <v>47</v>
      </c>
      <c r="E45" s="63">
        <f t="shared" si="11"/>
        <v>1595</v>
      </c>
      <c r="F45" s="65">
        <v>59</v>
      </c>
      <c r="G45" s="65">
        <v>66</v>
      </c>
      <c r="H45" s="65">
        <v>92</v>
      </c>
      <c r="I45" s="65">
        <v>82</v>
      </c>
      <c r="J45" s="65">
        <v>89</v>
      </c>
      <c r="K45" s="65">
        <v>100</v>
      </c>
      <c r="L45" s="65">
        <v>113</v>
      </c>
      <c r="M45" s="65">
        <v>150</v>
      </c>
      <c r="N45" s="65">
        <v>174</v>
      </c>
      <c r="O45" s="65">
        <v>171</v>
      </c>
      <c r="P45" s="65">
        <v>139</v>
      </c>
      <c r="Q45" s="65">
        <v>124</v>
      </c>
      <c r="R45" s="66">
        <v>236</v>
      </c>
    </row>
    <row r="46" spans="2:18" ht="18" customHeight="1">
      <c r="B46" s="54"/>
      <c r="C46" s="76"/>
      <c r="D46" s="56" t="s">
        <v>48</v>
      </c>
      <c r="E46" s="63">
        <f t="shared" si="11"/>
        <v>1396</v>
      </c>
      <c r="F46" s="65">
        <v>36</v>
      </c>
      <c r="G46" s="65">
        <v>57</v>
      </c>
      <c r="H46" s="65">
        <v>56</v>
      </c>
      <c r="I46" s="65">
        <v>56</v>
      </c>
      <c r="J46" s="65">
        <v>74</v>
      </c>
      <c r="K46" s="65">
        <v>56</v>
      </c>
      <c r="L46" s="65">
        <v>121</v>
      </c>
      <c r="M46" s="65">
        <v>140</v>
      </c>
      <c r="N46" s="65">
        <v>151</v>
      </c>
      <c r="O46" s="65">
        <v>123</v>
      </c>
      <c r="P46" s="65">
        <v>127</v>
      </c>
      <c r="Q46" s="65">
        <v>134</v>
      </c>
      <c r="R46" s="66">
        <v>265</v>
      </c>
    </row>
    <row r="47" spans="2:18" ht="18" customHeight="1">
      <c r="B47" s="54"/>
      <c r="C47" s="67" t="s">
        <v>51</v>
      </c>
      <c r="D47" s="49" t="s">
        <v>30</v>
      </c>
      <c r="E47" s="50">
        <f t="shared" si="11"/>
        <v>2041</v>
      </c>
      <c r="F47" s="52">
        <f aca="true" t="shared" si="17" ref="F47:R47">F48+F49</f>
        <v>60</v>
      </c>
      <c r="G47" s="52">
        <f t="shared" si="17"/>
        <v>81</v>
      </c>
      <c r="H47" s="52">
        <f t="shared" si="17"/>
        <v>99</v>
      </c>
      <c r="I47" s="52">
        <f t="shared" si="17"/>
        <v>109</v>
      </c>
      <c r="J47" s="52">
        <f t="shared" si="17"/>
        <v>115</v>
      </c>
      <c r="K47" s="52">
        <f t="shared" si="17"/>
        <v>114</v>
      </c>
      <c r="L47" s="52">
        <f t="shared" si="17"/>
        <v>149</v>
      </c>
      <c r="M47" s="52">
        <f t="shared" si="17"/>
        <v>161</v>
      </c>
      <c r="N47" s="52">
        <f t="shared" si="17"/>
        <v>197</v>
      </c>
      <c r="O47" s="52">
        <f t="shared" si="17"/>
        <v>197</v>
      </c>
      <c r="P47" s="52">
        <f t="shared" si="17"/>
        <v>215</v>
      </c>
      <c r="Q47" s="52">
        <f t="shared" si="17"/>
        <v>182</v>
      </c>
      <c r="R47" s="53">
        <f t="shared" si="17"/>
        <v>362</v>
      </c>
    </row>
    <row r="48" spans="2:18" ht="18" customHeight="1">
      <c r="B48" s="54"/>
      <c r="C48" s="54"/>
      <c r="D48" s="62" t="s">
        <v>47</v>
      </c>
      <c r="E48" s="63">
        <f t="shared" si="11"/>
        <v>1091</v>
      </c>
      <c r="F48" s="65">
        <v>35</v>
      </c>
      <c r="G48" s="65">
        <v>56</v>
      </c>
      <c r="H48" s="65">
        <v>64</v>
      </c>
      <c r="I48" s="65">
        <v>64</v>
      </c>
      <c r="J48" s="65">
        <v>68</v>
      </c>
      <c r="K48" s="65">
        <v>59</v>
      </c>
      <c r="L48" s="65">
        <v>76</v>
      </c>
      <c r="M48" s="65">
        <v>84</v>
      </c>
      <c r="N48" s="65">
        <v>104</v>
      </c>
      <c r="O48" s="65">
        <v>97</v>
      </c>
      <c r="P48" s="65">
        <v>112</v>
      </c>
      <c r="Q48" s="65">
        <v>86</v>
      </c>
      <c r="R48" s="66">
        <v>186</v>
      </c>
    </row>
    <row r="49" spans="2:18" ht="18" customHeight="1">
      <c r="B49" s="54"/>
      <c r="C49" s="76"/>
      <c r="D49" s="56" t="s">
        <v>48</v>
      </c>
      <c r="E49" s="63">
        <f t="shared" si="11"/>
        <v>950</v>
      </c>
      <c r="F49" s="65">
        <v>25</v>
      </c>
      <c r="G49" s="65">
        <v>25</v>
      </c>
      <c r="H49" s="65">
        <v>35</v>
      </c>
      <c r="I49" s="65">
        <v>45</v>
      </c>
      <c r="J49" s="65">
        <v>47</v>
      </c>
      <c r="K49" s="65">
        <v>55</v>
      </c>
      <c r="L49" s="65">
        <v>73</v>
      </c>
      <c r="M49" s="65">
        <v>77</v>
      </c>
      <c r="N49" s="65">
        <v>93</v>
      </c>
      <c r="O49" s="65">
        <v>100</v>
      </c>
      <c r="P49" s="65">
        <v>103</v>
      </c>
      <c r="Q49" s="65">
        <v>96</v>
      </c>
      <c r="R49" s="66">
        <v>176</v>
      </c>
    </row>
    <row r="50" spans="2:18" ht="18" customHeight="1">
      <c r="B50" s="54"/>
      <c r="C50" s="67" t="s">
        <v>52</v>
      </c>
      <c r="D50" s="49" t="s">
        <v>30</v>
      </c>
      <c r="E50" s="50">
        <f t="shared" si="11"/>
        <v>1633</v>
      </c>
      <c r="F50" s="52">
        <f aca="true" t="shared" si="18" ref="F50:R50">F51+F52</f>
        <v>42</v>
      </c>
      <c r="G50" s="52">
        <f t="shared" si="18"/>
        <v>81</v>
      </c>
      <c r="H50" s="52">
        <f t="shared" si="18"/>
        <v>68</v>
      </c>
      <c r="I50" s="52">
        <f t="shared" si="18"/>
        <v>60</v>
      </c>
      <c r="J50" s="52">
        <f t="shared" si="18"/>
        <v>99</v>
      </c>
      <c r="K50" s="52">
        <f t="shared" si="18"/>
        <v>100</v>
      </c>
      <c r="L50" s="52">
        <f t="shared" si="18"/>
        <v>115</v>
      </c>
      <c r="M50" s="52">
        <f t="shared" si="18"/>
        <v>156</v>
      </c>
      <c r="N50" s="52">
        <f t="shared" si="18"/>
        <v>178</v>
      </c>
      <c r="O50" s="52">
        <f t="shared" si="18"/>
        <v>170</v>
      </c>
      <c r="P50" s="52">
        <f t="shared" si="18"/>
        <v>143</v>
      </c>
      <c r="Q50" s="52">
        <f t="shared" si="18"/>
        <v>156</v>
      </c>
      <c r="R50" s="53">
        <f t="shared" si="18"/>
        <v>265</v>
      </c>
    </row>
    <row r="51" spans="2:18" ht="18" customHeight="1">
      <c r="B51" s="54"/>
      <c r="C51" s="54"/>
      <c r="D51" s="62" t="s">
        <v>47</v>
      </c>
      <c r="E51" s="63">
        <f t="shared" si="11"/>
        <v>863</v>
      </c>
      <c r="F51" s="65">
        <v>24</v>
      </c>
      <c r="G51" s="65">
        <v>36</v>
      </c>
      <c r="H51" s="65">
        <v>39</v>
      </c>
      <c r="I51" s="65">
        <v>46</v>
      </c>
      <c r="J51" s="65">
        <v>51</v>
      </c>
      <c r="K51" s="65">
        <v>57</v>
      </c>
      <c r="L51" s="65">
        <v>60</v>
      </c>
      <c r="M51" s="65">
        <v>89</v>
      </c>
      <c r="N51" s="65">
        <v>85</v>
      </c>
      <c r="O51" s="65">
        <v>99</v>
      </c>
      <c r="P51" s="65">
        <v>70</v>
      </c>
      <c r="Q51" s="65">
        <v>71</v>
      </c>
      <c r="R51" s="66">
        <v>136</v>
      </c>
    </row>
    <row r="52" spans="2:18" ht="18" customHeight="1">
      <c r="B52" s="76"/>
      <c r="C52" s="76"/>
      <c r="D52" s="56" t="s">
        <v>48</v>
      </c>
      <c r="E52" s="82">
        <f t="shared" si="11"/>
        <v>770</v>
      </c>
      <c r="F52" s="84">
        <v>18</v>
      </c>
      <c r="G52" s="84">
        <v>45</v>
      </c>
      <c r="H52" s="84">
        <v>29</v>
      </c>
      <c r="I52" s="84">
        <v>14</v>
      </c>
      <c r="J52" s="84">
        <v>48</v>
      </c>
      <c r="K52" s="84">
        <v>43</v>
      </c>
      <c r="L52" s="84">
        <v>55</v>
      </c>
      <c r="M52" s="84">
        <v>67</v>
      </c>
      <c r="N52" s="84">
        <v>93</v>
      </c>
      <c r="O52" s="84">
        <v>71</v>
      </c>
      <c r="P52" s="84">
        <v>73</v>
      </c>
      <c r="Q52" s="84">
        <v>85</v>
      </c>
      <c r="R52" s="85">
        <v>129</v>
      </c>
    </row>
    <row r="53" ht="15" customHeight="1">
      <c r="R53" s="97" t="s">
        <v>55</v>
      </c>
    </row>
  </sheetData>
  <sheetProtection/>
  <mergeCells count="6">
    <mergeCell ref="B3:C4"/>
    <mergeCell ref="D3:D4"/>
    <mergeCell ref="E3:R3"/>
    <mergeCell ref="B5:C5"/>
    <mergeCell ref="B21:C21"/>
    <mergeCell ref="B37:C3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8" r:id="rId1"/>
  <headerFooter alignWithMargins="0">
    <oddHeader>&amp;R4.農      業</oddHeader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view="pageBreakPreview" zoomScale="60" zoomScalePageLayoutView="0" workbookViewId="0" topLeftCell="A16">
      <selection activeCell="R58" sqref="R58"/>
    </sheetView>
  </sheetViews>
  <sheetFormatPr defaultColWidth="9.00390625" defaultRowHeight="12.75"/>
  <cols>
    <col min="1" max="1" width="4.125" style="98" customWidth="1"/>
    <col min="2" max="2" width="3.00390625" style="98" customWidth="1"/>
    <col min="3" max="3" width="6.375" style="98" customWidth="1"/>
    <col min="4" max="4" width="7.625" style="98" customWidth="1"/>
    <col min="5" max="16" width="7.00390625" style="98" customWidth="1"/>
    <col min="17" max="16384" width="9.125" style="98" customWidth="1"/>
  </cols>
  <sheetData>
    <row r="1" ht="30" customHeight="1">
      <c r="A1" s="37" t="s">
        <v>59</v>
      </c>
    </row>
    <row r="2" spans="2:16" ht="18" customHeight="1">
      <c r="B2" s="99" t="s">
        <v>26</v>
      </c>
      <c r="P2" s="100" t="s">
        <v>60</v>
      </c>
    </row>
    <row r="3" spans="2:16" ht="15" customHeight="1">
      <c r="B3" s="549" t="s">
        <v>61</v>
      </c>
      <c r="C3" s="550"/>
      <c r="D3" s="553" t="s">
        <v>62</v>
      </c>
      <c r="E3" s="554"/>
      <c r="F3" s="554"/>
      <c r="G3" s="554"/>
      <c r="H3" s="554"/>
      <c r="I3" s="554"/>
      <c r="J3" s="554"/>
      <c r="K3" s="554"/>
      <c r="L3" s="554"/>
      <c r="M3" s="554"/>
      <c r="N3" s="554"/>
      <c r="O3" s="554"/>
      <c r="P3" s="555"/>
    </row>
    <row r="4" spans="2:16" ht="18" customHeight="1">
      <c r="B4" s="551"/>
      <c r="C4" s="552"/>
      <c r="D4" s="101" t="s">
        <v>30</v>
      </c>
      <c r="E4" s="102" t="s">
        <v>63</v>
      </c>
      <c r="F4" s="103" t="s">
        <v>64</v>
      </c>
      <c r="G4" s="103" t="s">
        <v>65</v>
      </c>
      <c r="H4" s="103" t="s">
        <v>66</v>
      </c>
      <c r="I4" s="103" t="s">
        <v>67</v>
      </c>
      <c r="J4" s="103" t="s">
        <v>68</v>
      </c>
      <c r="K4" s="103" t="s">
        <v>69</v>
      </c>
      <c r="L4" s="103" t="s">
        <v>70</v>
      </c>
      <c r="M4" s="103" t="s">
        <v>71</v>
      </c>
      <c r="N4" s="103" t="s">
        <v>72</v>
      </c>
      <c r="O4" s="103" t="s">
        <v>73</v>
      </c>
      <c r="P4" s="104" t="s">
        <v>74</v>
      </c>
    </row>
    <row r="5" spans="2:16" ht="21.75" customHeight="1">
      <c r="B5" s="544" t="s">
        <v>45</v>
      </c>
      <c r="C5" s="545"/>
      <c r="D5" s="105">
        <f aca="true" t="shared" si="0" ref="D5:P5">+D7+D8+D9+D10</f>
        <v>4659</v>
      </c>
      <c r="E5" s="106">
        <f t="shared" si="0"/>
        <v>445</v>
      </c>
      <c r="F5" s="107">
        <f t="shared" si="0"/>
        <v>442</v>
      </c>
      <c r="G5" s="107">
        <f t="shared" si="0"/>
        <v>1004</v>
      </c>
      <c r="H5" s="107">
        <f t="shared" si="0"/>
        <v>1102</v>
      </c>
      <c r="I5" s="107">
        <f t="shared" si="0"/>
        <v>841</v>
      </c>
      <c r="J5" s="107">
        <f t="shared" si="0"/>
        <v>628</v>
      </c>
      <c r="K5" s="107">
        <f t="shared" si="0"/>
        <v>145</v>
      </c>
      <c r="L5" s="107">
        <f t="shared" si="0"/>
        <v>43</v>
      </c>
      <c r="M5" s="107">
        <f t="shared" si="0"/>
        <v>9</v>
      </c>
      <c r="N5" s="107">
        <f t="shared" si="0"/>
        <v>0</v>
      </c>
      <c r="O5" s="107">
        <f t="shared" si="0"/>
        <v>0</v>
      </c>
      <c r="P5" s="108">
        <f t="shared" si="0"/>
        <v>0</v>
      </c>
    </row>
    <row r="6" spans="2:16" ht="11.25">
      <c r="B6" s="109"/>
      <c r="C6" s="110" t="s">
        <v>75</v>
      </c>
      <c r="D6" s="111">
        <f>SUM(E6:P6)</f>
        <v>100.00000000000001</v>
      </c>
      <c r="E6" s="112">
        <f>ROUND(E5/$D5*100,1)</f>
        <v>9.6</v>
      </c>
      <c r="F6" s="113">
        <f>ROUND(F5/$D5*100,1)</f>
        <v>9.5</v>
      </c>
      <c r="G6" s="113">
        <f>ROUND(G5/$D5*100,1)-0.1</f>
        <v>21.4</v>
      </c>
      <c r="H6" s="113">
        <f aca="true" t="shared" si="1" ref="H6:P6">ROUND(H5/$D5*100,1)</f>
        <v>23.7</v>
      </c>
      <c r="I6" s="113">
        <f t="shared" si="1"/>
        <v>18.1</v>
      </c>
      <c r="J6" s="113">
        <f t="shared" si="1"/>
        <v>13.5</v>
      </c>
      <c r="K6" s="113">
        <f t="shared" si="1"/>
        <v>3.1</v>
      </c>
      <c r="L6" s="113">
        <f t="shared" si="1"/>
        <v>0.9</v>
      </c>
      <c r="M6" s="113">
        <f t="shared" si="1"/>
        <v>0.2</v>
      </c>
      <c r="N6" s="113">
        <f t="shared" si="1"/>
        <v>0</v>
      </c>
      <c r="O6" s="113">
        <f t="shared" si="1"/>
        <v>0</v>
      </c>
      <c r="P6" s="114">
        <f t="shared" si="1"/>
        <v>0</v>
      </c>
    </row>
    <row r="7" spans="2:16" ht="21.75" customHeight="1" hidden="1">
      <c r="B7" s="115"/>
      <c r="C7" s="116" t="s">
        <v>49</v>
      </c>
      <c r="D7" s="117">
        <f>SUM(E7:P7)</f>
        <v>904</v>
      </c>
      <c r="E7" s="118">
        <v>70</v>
      </c>
      <c r="F7" s="119">
        <v>79</v>
      </c>
      <c r="G7" s="119">
        <v>174</v>
      </c>
      <c r="H7" s="119">
        <v>227</v>
      </c>
      <c r="I7" s="119">
        <v>151</v>
      </c>
      <c r="J7" s="119">
        <v>148</v>
      </c>
      <c r="K7" s="119">
        <v>47</v>
      </c>
      <c r="L7" s="119">
        <v>7</v>
      </c>
      <c r="M7" s="119">
        <v>1</v>
      </c>
      <c r="N7" s="119">
        <v>0</v>
      </c>
      <c r="O7" s="119">
        <v>0</v>
      </c>
      <c r="P7" s="120">
        <v>0</v>
      </c>
    </row>
    <row r="8" spans="2:16" ht="21.75" customHeight="1" hidden="1">
      <c r="B8" s="115"/>
      <c r="C8" s="121" t="s">
        <v>50</v>
      </c>
      <c r="D8" s="117">
        <f>SUM(E8:P8)</f>
        <v>1614</v>
      </c>
      <c r="E8" s="122">
        <v>234</v>
      </c>
      <c r="F8" s="123">
        <v>217</v>
      </c>
      <c r="G8" s="123">
        <v>443</v>
      </c>
      <c r="H8" s="123">
        <v>341</v>
      </c>
      <c r="I8" s="123">
        <v>199</v>
      </c>
      <c r="J8" s="123">
        <v>122</v>
      </c>
      <c r="K8" s="123">
        <v>40</v>
      </c>
      <c r="L8" s="123">
        <v>13</v>
      </c>
      <c r="M8" s="123">
        <v>5</v>
      </c>
      <c r="N8" s="123">
        <v>0</v>
      </c>
      <c r="O8" s="123">
        <v>0</v>
      </c>
      <c r="P8" s="124">
        <v>0</v>
      </c>
    </row>
    <row r="9" spans="2:16" ht="21.75" customHeight="1" hidden="1">
      <c r="B9" s="115"/>
      <c r="C9" s="121" t="s">
        <v>51</v>
      </c>
      <c r="D9" s="117">
        <f>SUM(E9:P9)</f>
        <v>984</v>
      </c>
      <c r="E9" s="122">
        <v>89</v>
      </c>
      <c r="F9" s="123">
        <v>89</v>
      </c>
      <c r="G9" s="123">
        <v>225</v>
      </c>
      <c r="H9" s="123">
        <v>222</v>
      </c>
      <c r="I9" s="123">
        <v>196</v>
      </c>
      <c r="J9" s="123">
        <v>135</v>
      </c>
      <c r="K9" s="123">
        <v>21</v>
      </c>
      <c r="L9" s="123">
        <v>7</v>
      </c>
      <c r="M9" s="123">
        <v>0</v>
      </c>
      <c r="N9" s="123">
        <v>0</v>
      </c>
      <c r="O9" s="123">
        <v>0</v>
      </c>
      <c r="P9" s="124">
        <v>0</v>
      </c>
    </row>
    <row r="10" spans="2:16" ht="21.75" customHeight="1" hidden="1">
      <c r="B10" s="125"/>
      <c r="C10" s="126" t="s">
        <v>52</v>
      </c>
      <c r="D10" s="117">
        <f>SUM(E10:P10)</f>
        <v>1157</v>
      </c>
      <c r="E10" s="127">
        <v>52</v>
      </c>
      <c r="F10" s="128">
        <v>57</v>
      </c>
      <c r="G10" s="128">
        <v>162</v>
      </c>
      <c r="H10" s="128">
        <v>312</v>
      </c>
      <c r="I10" s="128">
        <v>295</v>
      </c>
      <c r="J10" s="128">
        <v>223</v>
      </c>
      <c r="K10" s="128">
        <v>37</v>
      </c>
      <c r="L10" s="128">
        <v>16</v>
      </c>
      <c r="M10" s="128">
        <v>3</v>
      </c>
      <c r="N10" s="128">
        <v>0</v>
      </c>
      <c r="O10" s="128">
        <v>0</v>
      </c>
      <c r="P10" s="129">
        <v>0</v>
      </c>
    </row>
    <row r="11" spans="2:16" ht="21.75" customHeight="1">
      <c r="B11" s="544" t="s">
        <v>53</v>
      </c>
      <c r="C11" s="545"/>
      <c r="D11" s="105">
        <f aca="true" t="shared" si="2" ref="D11:P11">+D13+D14+D15+D16</f>
        <v>3667</v>
      </c>
      <c r="E11" s="106">
        <f t="shared" si="2"/>
        <v>105</v>
      </c>
      <c r="F11" s="107">
        <f t="shared" si="2"/>
        <v>390</v>
      </c>
      <c r="G11" s="107">
        <f t="shared" si="2"/>
        <v>912</v>
      </c>
      <c r="H11" s="107">
        <f t="shared" si="2"/>
        <v>880</v>
      </c>
      <c r="I11" s="107">
        <f t="shared" si="2"/>
        <v>606</v>
      </c>
      <c r="J11" s="107">
        <f t="shared" si="2"/>
        <v>497</v>
      </c>
      <c r="K11" s="107">
        <f t="shared" si="2"/>
        <v>151</v>
      </c>
      <c r="L11" s="107">
        <f t="shared" si="2"/>
        <v>72</v>
      </c>
      <c r="M11" s="107">
        <f t="shared" si="2"/>
        <v>33</v>
      </c>
      <c r="N11" s="107">
        <f t="shared" si="2"/>
        <v>13</v>
      </c>
      <c r="O11" s="107">
        <f t="shared" si="2"/>
        <v>6</v>
      </c>
      <c r="P11" s="108">
        <f t="shared" si="2"/>
        <v>2</v>
      </c>
    </row>
    <row r="12" spans="2:16" ht="11.25">
      <c r="B12" s="109"/>
      <c r="C12" s="110" t="s">
        <v>75</v>
      </c>
      <c r="D12" s="111">
        <f aca="true" t="shared" si="3" ref="D12:D18">SUM(E12:P12)</f>
        <v>99.99999999999999</v>
      </c>
      <c r="E12" s="112">
        <f>ROUND(E11/$D11*100,1)</f>
        <v>2.9</v>
      </c>
      <c r="F12" s="113">
        <f>ROUND(F11/$D11*100,1)</f>
        <v>10.6</v>
      </c>
      <c r="G12" s="113">
        <f>ROUND(G11/$D11*100,1)-0.1</f>
        <v>24.799999999999997</v>
      </c>
      <c r="H12" s="113">
        <f>ROUND(H11/$D11*100,1)-0.1</f>
        <v>23.9</v>
      </c>
      <c r="I12" s="113">
        <f aca="true" t="shared" si="4" ref="I12:P12">ROUND(I11/$D11*100,1)</f>
        <v>16.5</v>
      </c>
      <c r="J12" s="113">
        <f t="shared" si="4"/>
        <v>13.6</v>
      </c>
      <c r="K12" s="113">
        <f t="shared" si="4"/>
        <v>4.1</v>
      </c>
      <c r="L12" s="113">
        <f t="shared" si="4"/>
        <v>2</v>
      </c>
      <c r="M12" s="113">
        <f t="shared" si="4"/>
        <v>0.9</v>
      </c>
      <c r="N12" s="113">
        <f t="shared" si="4"/>
        <v>0.4</v>
      </c>
      <c r="O12" s="113">
        <f t="shared" si="4"/>
        <v>0.2</v>
      </c>
      <c r="P12" s="114">
        <f t="shared" si="4"/>
        <v>0.1</v>
      </c>
    </row>
    <row r="13" spans="2:16" ht="21.75" customHeight="1">
      <c r="B13" s="115"/>
      <c r="C13" s="116" t="s">
        <v>49</v>
      </c>
      <c r="D13" s="117">
        <f t="shared" si="3"/>
        <v>793</v>
      </c>
      <c r="E13" s="118">
        <v>31</v>
      </c>
      <c r="F13" s="119">
        <v>75</v>
      </c>
      <c r="G13" s="119">
        <v>193</v>
      </c>
      <c r="H13" s="119">
        <v>189</v>
      </c>
      <c r="I13" s="119">
        <v>125</v>
      </c>
      <c r="J13" s="119">
        <v>119</v>
      </c>
      <c r="K13" s="119">
        <v>45</v>
      </c>
      <c r="L13" s="119">
        <v>12</v>
      </c>
      <c r="M13" s="119">
        <v>2</v>
      </c>
      <c r="N13" s="119">
        <v>0</v>
      </c>
      <c r="O13" s="119">
        <v>2</v>
      </c>
      <c r="P13" s="120">
        <v>0</v>
      </c>
    </row>
    <row r="14" spans="2:16" ht="21.75" customHeight="1">
      <c r="B14" s="115"/>
      <c r="C14" s="121" t="s">
        <v>50</v>
      </c>
      <c r="D14" s="130">
        <f t="shared" si="3"/>
        <v>1178</v>
      </c>
      <c r="E14" s="122">
        <v>8</v>
      </c>
      <c r="F14" s="123">
        <v>192</v>
      </c>
      <c r="G14" s="123">
        <v>396</v>
      </c>
      <c r="H14" s="123">
        <v>265</v>
      </c>
      <c r="I14" s="123">
        <v>146</v>
      </c>
      <c r="J14" s="123">
        <v>90</v>
      </c>
      <c r="K14" s="123">
        <v>43</v>
      </c>
      <c r="L14" s="123">
        <v>26</v>
      </c>
      <c r="M14" s="123">
        <v>10</v>
      </c>
      <c r="N14" s="123">
        <v>2</v>
      </c>
      <c r="O14" s="123">
        <v>0</v>
      </c>
      <c r="P14" s="124">
        <v>0</v>
      </c>
    </row>
    <row r="15" spans="2:16" ht="21.75" customHeight="1">
      <c r="B15" s="115"/>
      <c r="C15" s="121" t="s">
        <v>51</v>
      </c>
      <c r="D15" s="130">
        <f t="shared" si="3"/>
        <v>797</v>
      </c>
      <c r="E15" s="122">
        <v>8</v>
      </c>
      <c r="F15" s="123">
        <v>72</v>
      </c>
      <c r="G15" s="123">
        <v>187</v>
      </c>
      <c r="H15" s="123">
        <v>204</v>
      </c>
      <c r="I15" s="123">
        <v>155</v>
      </c>
      <c r="J15" s="123">
        <v>124</v>
      </c>
      <c r="K15" s="123">
        <v>26</v>
      </c>
      <c r="L15" s="123">
        <v>15</v>
      </c>
      <c r="M15" s="123">
        <v>3</v>
      </c>
      <c r="N15" s="123">
        <v>2</v>
      </c>
      <c r="O15" s="123">
        <v>1</v>
      </c>
      <c r="P15" s="124">
        <v>0</v>
      </c>
    </row>
    <row r="16" spans="2:16" ht="21.75" customHeight="1">
      <c r="B16" s="125"/>
      <c r="C16" s="126" t="s">
        <v>52</v>
      </c>
      <c r="D16" s="131">
        <f t="shared" si="3"/>
        <v>899</v>
      </c>
      <c r="E16" s="127">
        <v>58</v>
      </c>
      <c r="F16" s="128">
        <v>51</v>
      </c>
      <c r="G16" s="128">
        <v>136</v>
      </c>
      <c r="H16" s="128">
        <v>222</v>
      </c>
      <c r="I16" s="128">
        <v>180</v>
      </c>
      <c r="J16" s="128">
        <v>164</v>
      </c>
      <c r="K16" s="128">
        <v>37</v>
      </c>
      <c r="L16" s="128">
        <v>19</v>
      </c>
      <c r="M16" s="128">
        <v>18</v>
      </c>
      <c r="N16" s="128">
        <v>9</v>
      </c>
      <c r="O16" s="128">
        <v>3</v>
      </c>
      <c r="P16" s="129">
        <v>2</v>
      </c>
    </row>
    <row r="17" spans="2:16" ht="21.75" customHeight="1">
      <c r="B17" s="132" t="s">
        <v>54</v>
      </c>
      <c r="C17" s="48"/>
      <c r="D17" s="105">
        <f>SUM(E17:P17)</f>
        <v>2797</v>
      </c>
      <c r="E17" s="106">
        <f aca="true" t="shared" si="5" ref="E17:P17">E19+E20+E21+E22</f>
        <v>41</v>
      </c>
      <c r="F17" s="107">
        <f t="shared" si="5"/>
        <v>288</v>
      </c>
      <c r="G17" s="107">
        <f t="shared" si="5"/>
        <v>635</v>
      </c>
      <c r="H17" s="107">
        <f t="shared" si="5"/>
        <v>666</v>
      </c>
      <c r="I17" s="107">
        <f t="shared" si="5"/>
        <v>480</v>
      </c>
      <c r="J17" s="107">
        <f t="shared" si="5"/>
        <v>407</v>
      </c>
      <c r="K17" s="107">
        <f t="shared" si="5"/>
        <v>122</v>
      </c>
      <c r="L17" s="107">
        <f t="shared" si="5"/>
        <v>73</v>
      </c>
      <c r="M17" s="107">
        <f t="shared" si="5"/>
        <v>46</v>
      </c>
      <c r="N17" s="107">
        <f t="shared" si="5"/>
        <v>22</v>
      </c>
      <c r="O17" s="107">
        <f t="shared" si="5"/>
        <v>11</v>
      </c>
      <c r="P17" s="108">
        <f t="shared" si="5"/>
        <v>6</v>
      </c>
    </row>
    <row r="18" spans="2:16" ht="11.25">
      <c r="B18" s="109"/>
      <c r="C18" s="110" t="s">
        <v>75</v>
      </c>
      <c r="D18" s="111">
        <f t="shared" si="3"/>
        <v>100</v>
      </c>
      <c r="E18" s="112">
        <f>ROUND(E17/$D17*100,1)</f>
        <v>1.5</v>
      </c>
      <c r="F18" s="113">
        <f>ROUND(F17/$D17*100,1)</f>
        <v>10.3</v>
      </c>
      <c r="G18" s="113">
        <f>ROUND(G17/$D17*100,1)</f>
        <v>22.7</v>
      </c>
      <c r="H18" s="113">
        <f>ROUND(H17/$D17*100,1)-0.1</f>
        <v>23.7</v>
      </c>
      <c r="I18" s="113">
        <f aca="true" t="shared" si="6" ref="I18:P18">ROUND(I17/$D17*100,1)</f>
        <v>17.2</v>
      </c>
      <c r="J18" s="113">
        <f t="shared" si="6"/>
        <v>14.6</v>
      </c>
      <c r="K18" s="113">
        <f t="shared" si="6"/>
        <v>4.4</v>
      </c>
      <c r="L18" s="113">
        <f t="shared" si="6"/>
        <v>2.6</v>
      </c>
      <c r="M18" s="113">
        <f t="shared" si="6"/>
        <v>1.6</v>
      </c>
      <c r="N18" s="113">
        <f t="shared" si="6"/>
        <v>0.8</v>
      </c>
      <c r="O18" s="113">
        <f t="shared" si="6"/>
        <v>0.4</v>
      </c>
      <c r="P18" s="114">
        <f t="shared" si="6"/>
        <v>0.2</v>
      </c>
    </row>
    <row r="19" spans="2:16" ht="21.75" customHeight="1">
      <c r="B19" s="115"/>
      <c r="C19" s="116" t="s">
        <v>49</v>
      </c>
      <c r="D19" s="117">
        <f aca="true" t="shared" si="7" ref="D19:D24">SUM(E19:P19)</f>
        <v>600</v>
      </c>
      <c r="E19" s="118">
        <v>16</v>
      </c>
      <c r="F19" s="119">
        <v>52</v>
      </c>
      <c r="G19" s="119">
        <v>126</v>
      </c>
      <c r="H19" s="119">
        <v>130</v>
      </c>
      <c r="I19" s="119">
        <v>107</v>
      </c>
      <c r="J19" s="119">
        <v>113</v>
      </c>
      <c r="K19" s="119">
        <v>31</v>
      </c>
      <c r="L19" s="119">
        <v>13</v>
      </c>
      <c r="M19" s="119">
        <v>7</v>
      </c>
      <c r="N19" s="119">
        <v>1</v>
      </c>
      <c r="O19" s="119">
        <v>3</v>
      </c>
      <c r="P19" s="120">
        <v>1</v>
      </c>
    </row>
    <row r="20" spans="2:16" ht="21.75" customHeight="1">
      <c r="B20" s="115"/>
      <c r="C20" s="121" t="s">
        <v>50</v>
      </c>
      <c r="D20" s="130">
        <f t="shared" si="7"/>
        <v>986</v>
      </c>
      <c r="E20" s="122">
        <v>8</v>
      </c>
      <c r="F20" s="123">
        <v>155</v>
      </c>
      <c r="G20" s="123">
        <v>285</v>
      </c>
      <c r="H20" s="123">
        <v>243</v>
      </c>
      <c r="I20" s="123">
        <v>123</v>
      </c>
      <c r="J20" s="123">
        <v>79</v>
      </c>
      <c r="K20" s="123">
        <v>41</v>
      </c>
      <c r="L20" s="123">
        <v>31</v>
      </c>
      <c r="M20" s="123">
        <v>15</v>
      </c>
      <c r="N20" s="123">
        <v>4</v>
      </c>
      <c r="O20" s="123">
        <v>2</v>
      </c>
      <c r="P20" s="124">
        <v>0</v>
      </c>
    </row>
    <row r="21" spans="2:16" ht="21.75" customHeight="1">
      <c r="B21" s="115"/>
      <c r="C21" s="121" t="s">
        <v>51</v>
      </c>
      <c r="D21" s="130">
        <f t="shared" si="7"/>
        <v>655</v>
      </c>
      <c r="E21" s="122">
        <v>8</v>
      </c>
      <c r="F21" s="123">
        <v>47</v>
      </c>
      <c r="G21" s="123">
        <v>148</v>
      </c>
      <c r="H21" s="123">
        <v>168</v>
      </c>
      <c r="I21" s="123">
        <v>125</v>
      </c>
      <c r="J21" s="123">
        <v>104</v>
      </c>
      <c r="K21" s="123">
        <v>26</v>
      </c>
      <c r="L21" s="123">
        <v>13</v>
      </c>
      <c r="M21" s="123">
        <v>11</v>
      </c>
      <c r="N21" s="123">
        <v>5</v>
      </c>
      <c r="O21" s="123">
        <v>0</v>
      </c>
      <c r="P21" s="124">
        <v>0</v>
      </c>
    </row>
    <row r="22" spans="2:16" ht="21.75" customHeight="1">
      <c r="B22" s="125"/>
      <c r="C22" s="126" t="s">
        <v>52</v>
      </c>
      <c r="D22" s="131">
        <f t="shared" si="7"/>
        <v>556</v>
      </c>
      <c r="E22" s="127">
        <v>9</v>
      </c>
      <c r="F22" s="128">
        <v>34</v>
      </c>
      <c r="G22" s="128">
        <v>76</v>
      </c>
      <c r="H22" s="128">
        <v>125</v>
      </c>
      <c r="I22" s="128">
        <v>125</v>
      </c>
      <c r="J22" s="128">
        <v>111</v>
      </c>
      <c r="K22" s="128">
        <v>24</v>
      </c>
      <c r="L22" s="128">
        <v>16</v>
      </c>
      <c r="M22" s="128">
        <v>13</v>
      </c>
      <c r="N22" s="128">
        <v>12</v>
      </c>
      <c r="O22" s="128">
        <v>6</v>
      </c>
      <c r="P22" s="129">
        <v>5</v>
      </c>
    </row>
    <row r="23" spans="2:16" ht="21.75" customHeight="1">
      <c r="B23" s="132" t="s">
        <v>76</v>
      </c>
      <c r="C23" s="48"/>
      <c r="D23" s="105">
        <f t="shared" si="7"/>
        <v>2164</v>
      </c>
      <c r="E23" s="106">
        <v>28</v>
      </c>
      <c r="F23" s="107">
        <v>220</v>
      </c>
      <c r="G23" s="107">
        <v>502</v>
      </c>
      <c r="H23" s="107">
        <v>474</v>
      </c>
      <c r="I23" s="107">
        <v>357</v>
      </c>
      <c r="J23" s="107">
        <v>265</v>
      </c>
      <c r="K23" s="107">
        <v>113</v>
      </c>
      <c r="L23" s="107">
        <v>87</v>
      </c>
      <c r="M23" s="107">
        <v>59</v>
      </c>
      <c r="N23" s="107">
        <v>27</v>
      </c>
      <c r="O23" s="107">
        <v>24</v>
      </c>
      <c r="P23" s="108">
        <v>8</v>
      </c>
    </row>
    <row r="24" spans="2:16" ht="21.75" customHeight="1">
      <c r="B24" s="133"/>
      <c r="C24" s="134" t="s">
        <v>75</v>
      </c>
      <c r="D24" s="135">
        <f t="shared" si="7"/>
        <v>99.80000000000001</v>
      </c>
      <c r="E24" s="136">
        <f>ROUND(E23/$D23*100,1)</f>
        <v>1.3</v>
      </c>
      <c r="F24" s="137">
        <f>ROUND(F23/$D23*100,1)</f>
        <v>10.2</v>
      </c>
      <c r="G24" s="137">
        <f>ROUND(G23/$D23*100,1)</f>
        <v>23.2</v>
      </c>
      <c r="H24" s="137">
        <f>ROUND(H23/$D23*100,1)-0.1</f>
        <v>21.799999999999997</v>
      </c>
      <c r="I24" s="137">
        <f aca="true" t="shared" si="8" ref="I24:P24">ROUND(I23/$D23*100,1)</f>
        <v>16.5</v>
      </c>
      <c r="J24" s="137">
        <f t="shared" si="8"/>
        <v>12.2</v>
      </c>
      <c r="K24" s="137">
        <f t="shared" si="8"/>
        <v>5.2</v>
      </c>
      <c r="L24" s="137">
        <f t="shared" si="8"/>
        <v>4</v>
      </c>
      <c r="M24" s="137">
        <f t="shared" si="8"/>
        <v>2.7</v>
      </c>
      <c r="N24" s="137">
        <f t="shared" si="8"/>
        <v>1.2</v>
      </c>
      <c r="O24" s="137">
        <f t="shared" si="8"/>
        <v>1.1</v>
      </c>
      <c r="P24" s="138">
        <f t="shared" si="8"/>
        <v>0.4</v>
      </c>
    </row>
    <row r="25" spans="2:16" ht="15" customHeight="1">
      <c r="B25" s="139" t="s">
        <v>77</v>
      </c>
      <c r="P25" s="97" t="s">
        <v>78</v>
      </c>
    </row>
    <row r="26" ht="15" customHeight="1">
      <c r="P26" s="97"/>
    </row>
    <row r="27" ht="15" customHeight="1">
      <c r="P27" s="97"/>
    </row>
    <row r="28" ht="15" customHeight="1">
      <c r="P28" s="97"/>
    </row>
    <row r="30" ht="12.75" customHeight="1"/>
    <row r="31" ht="12.75" customHeight="1"/>
    <row r="32" ht="12.75" customHeight="1"/>
  </sheetData>
  <sheetProtection/>
  <mergeCells count="4">
    <mergeCell ref="B3:C4"/>
    <mergeCell ref="D3:P3"/>
    <mergeCell ref="B5:C5"/>
    <mergeCell ref="B11:C1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6" r:id="rId2"/>
  <headerFooter alignWithMargins="0">
    <oddHeader>&amp;R4.農      業</oddHeader>
    <oddFooter>&amp;C-34-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2"/>
  <sheetViews>
    <sheetView showGridLines="0" tabSelected="1" view="pageBreakPreview" zoomScale="60" zoomScalePageLayoutView="0" workbookViewId="0" topLeftCell="A1">
      <selection activeCell="R58" sqref="R58"/>
    </sheetView>
  </sheetViews>
  <sheetFormatPr defaultColWidth="9.00390625" defaultRowHeight="12.75"/>
  <cols>
    <col min="1" max="1" width="4.125" style="38" customWidth="1"/>
    <col min="2" max="2" width="12.125" style="38" customWidth="1"/>
    <col min="3" max="8" width="6.375" style="38" hidden="1" customWidth="1"/>
    <col min="9" max="9" width="6.375" style="38" customWidth="1"/>
    <col min="10" max="10" width="6.375" style="141" customWidth="1"/>
    <col min="11" max="20" width="6.375" style="38" customWidth="1"/>
    <col min="21" max="16384" width="9.125" style="38" customWidth="1"/>
  </cols>
  <sheetData>
    <row r="1" ht="30" customHeight="1">
      <c r="A1" s="37" t="s">
        <v>79</v>
      </c>
    </row>
    <row r="2" spans="2:20" ht="18" customHeight="1">
      <c r="B2" s="142" t="s">
        <v>80</v>
      </c>
      <c r="C2" s="142"/>
      <c r="D2" s="142"/>
      <c r="E2" s="142"/>
      <c r="F2" s="142"/>
      <c r="G2" s="142"/>
      <c r="H2" s="142"/>
      <c r="T2" s="100" t="s">
        <v>81</v>
      </c>
    </row>
    <row r="3" spans="2:20" ht="23.25" customHeight="1">
      <c r="B3" s="539" t="s">
        <v>27</v>
      </c>
      <c r="C3" s="556" t="s">
        <v>82</v>
      </c>
      <c r="D3" s="556"/>
      <c r="E3" s="556"/>
      <c r="F3" s="556"/>
      <c r="G3" s="556"/>
      <c r="H3" s="556"/>
      <c r="I3" s="556" t="s">
        <v>83</v>
      </c>
      <c r="J3" s="556"/>
      <c r="K3" s="556"/>
      <c r="L3" s="556"/>
      <c r="M3" s="556"/>
      <c r="N3" s="556"/>
      <c r="O3" s="557" t="s">
        <v>84</v>
      </c>
      <c r="P3" s="558"/>
      <c r="Q3" s="558"/>
      <c r="R3" s="558"/>
      <c r="S3" s="558"/>
      <c r="T3" s="559"/>
    </row>
    <row r="4" spans="2:20" ht="28.5" customHeight="1">
      <c r="B4" s="539"/>
      <c r="C4" s="143" t="s">
        <v>30</v>
      </c>
      <c r="D4" s="144" t="s">
        <v>85</v>
      </c>
      <c r="E4" s="145" t="s">
        <v>49</v>
      </c>
      <c r="F4" s="146" t="s">
        <v>50</v>
      </c>
      <c r="G4" s="146" t="s">
        <v>51</v>
      </c>
      <c r="H4" s="147" t="s">
        <v>52</v>
      </c>
      <c r="I4" s="143" t="s">
        <v>30</v>
      </c>
      <c r="J4" s="144" t="s">
        <v>85</v>
      </c>
      <c r="K4" s="145" t="s">
        <v>49</v>
      </c>
      <c r="L4" s="146" t="s">
        <v>50</v>
      </c>
      <c r="M4" s="146" t="s">
        <v>51</v>
      </c>
      <c r="N4" s="147" t="s">
        <v>52</v>
      </c>
      <c r="O4" s="143" t="s">
        <v>30</v>
      </c>
      <c r="P4" s="148" t="s">
        <v>85</v>
      </c>
      <c r="Q4" s="145" t="s">
        <v>49</v>
      </c>
      <c r="R4" s="146" t="s">
        <v>50</v>
      </c>
      <c r="S4" s="146" t="s">
        <v>51</v>
      </c>
      <c r="T4" s="147" t="s">
        <v>52</v>
      </c>
    </row>
    <row r="5" spans="2:20" ht="23.25" customHeight="1">
      <c r="B5" s="42" t="s">
        <v>30</v>
      </c>
      <c r="C5" s="149">
        <f>+E5+F5+G5+H5</f>
        <v>4659</v>
      </c>
      <c r="D5" s="150">
        <f>SUM(D6:D21)</f>
        <v>99.99999999999999</v>
      </c>
      <c r="E5" s="151">
        <f>SUM(E6:E21)</f>
        <v>904</v>
      </c>
      <c r="F5" s="152">
        <f>SUM(F6:F21)</f>
        <v>1614</v>
      </c>
      <c r="G5" s="152">
        <f>SUM(G6:G21)</f>
        <v>984</v>
      </c>
      <c r="H5" s="153">
        <f>SUM(H6:H21)</f>
        <v>1157</v>
      </c>
      <c r="I5" s="149">
        <f>+K5+L5+M5+N5</f>
        <v>3667</v>
      </c>
      <c r="J5" s="150">
        <f aca="true" t="shared" si="0" ref="J5:P5">SUM(J6:J21)</f>
        <v>99.99999999999999</v>
      </c>
      <c r="K5" s="151">
        <f t="shared" si="0"/>
        <v>793</v>
      </c>
      <c r="L5" s="152">
        <f t="shared" si="0"/>
        <v>1178</v>
      </c>
      <c r="M5" s="152">
        <f t="shared" si="0"/>
        <v>797</v>
      </c>
      <c r="N5" s="153">
        <f t="shared" si="0"/>
        <v>899</v>
      </c>
      <c r="O5" s="149">
        <f t="shared" si="0"/>
        <v>2797</v>
      </c>
      <c r="P5" s="154">
        <f t="shared" si="0"/>
        <v>99.99999999999999</v>
      </c>
      <c r="Q5" s="151">
        <f>SUM(Q6:Q21)</f>
        <v>600</v>
      </c>
      <c r="R5" s="152">
        <f>SUM(R6:R21)</f>
        <v>986</v>
      </c>
      <c r="S5" s="152">
        <f>SUM(S6:S21)</f>
        <v>655</v>
      </c>
      <c r="T5" s="153">
        <f>SUM(T6:T21)</f>
        <v>556</v>
      </c>
    </row>
    <row r="6" spans="2:20" ht="23.25" customHeight="1">
      <c r="B6" s="49" t="s">
        <v>86</v>
      </c>
      <c r="C6" s="155">
        <f aca="true" t="shared" si="1" ref="C6:C21">SUM(E6:H6)</f>
        <v>34</v>
      </c>
      <c r="D6" s="156">
        <f aca="true" t="shared" si="2" ref="D6:D21">ROUND(C6/C$5*100,1)</f>
        <v>0.7</v>
      </c>
      <c r="E6" s="157">
        <v>9</v>
      </c>
      <c r="F6" s="158">
        <v>14</v>
      </c>
      <c r="G6" s="158">
        <v>10</v>
      </c>
      <c r="H6" s="159">
        <v>1</v>
      </c>
      <c r="I6" s="155">
        <f aca="true" t="shared" si="3" ref="I6:I21">SUM(K6:N6)</f>
        <v>141</v>
      </c>
      <c r="J6" s="156">
        <f aca="true" t="shared" si="4" ref="J6:J21">ROUND(I6/I$5*100,1)</f>
        <v>3.8</v>
      </c>
      <c r="K6" s="157">
        <v>50</v>
      </c>
      <c r="L6" s="158">
        <v>20</v>
      </c>
      <c r="M6" s="158">
        <v>23</v>
      </c>
      <c r="N6" s="159">
        <v>48</v>
      </c>
      <c r="O6" s="155">
        <f aca="true" t="shared" si="5" ref="O6:O21">SUM(Q6:T6)</f>
        <v>120</v>
      </c>
      <c r="P6" s="160">
        <f aca="true" t="shared" si="6" ref="P6:P21">ROUND(O6/O$5*100,1)</f>
        <v>4.3</v>
      </c>
      <c r="Q6" s="157">
        <v>39</v>
      </c>
      <c r="R6" s="158">
        <v>24</v>
      </c>
      <c r="S6" s="158">
        <v>26</v>
      </c>
      <c r="T6" s="159">
        <v>31</v>
      </c>
    </row>
    <row r="7" spans="2:20" ht="23.25" customHeight="1">
      <c r="B7" s="161" t="s">
        <v>87</v>
      </c>
      <c r="C7" s="155">
        <f t="shared" si="1"/>
        <v>42</v>
      </c>
      <c r="D7" s="156">
        <f t="shared" si="2"/>
        <v>0.9</v>
      </c>
      <c r="E7" s="162">
        <v>6</v>
      </c>
      <c r="F7" s="163">
        <v>17</v>
      </c>
      <c r="G7" s="163">
        <v>14</v>
      </c>
      <c r="H7" s="164">
        <v>5</v>
      </c>
      <c r="I7" s="155">
        <f t="shared" si="3"/>
        <v>13</v>
      </c>
      <c r="J7" s="156">
        <f t="shared" si="4"/>
        <v>0.4</v>
      </c>
      <c r="K7" s="162">
        <v>2</v>
      </c>
      <c r="L7" s="163">
        <v>5</v>
      </c>
      <c r="M7" s="163">
        <v>2</v>
      </c>
      <c r="N7" s="164">
        <v>4</v>
      </c>
      <c r="O7" s="155">
        <f t="shared" si="5"/>
        <v>14</v>
      </c>
      <c r="P7" s="160">
        <f t="shared" si="6"/>
        <v>0.5</v>
      </c>
      <c r="Q7" s="162">
        <v>1</v>
      </c>
      <c r="R7" s="163">
        <v>4</v>
      </c>
      <c r="S7" s="163">
        <v>6</v>
      </c>
      <c r="T7" s="164">
        <v>3</v>
      </c>
    </row>
    <row r="8" spans="2:20" ht="23.25" customHeight="1">
      <c r="B8" s="62" t="s">
        <v>88</v>
      </c>
      <c r="C8" s="155">
        <f t="shared" si="1"/>
        <v>414</v>
      </c>
      <c r="D8" s="156">
        <f t="shared" si="2"/>
        <v>8.9</v>
      </c>
      <c r="E8" s="162">
        <v>55</v>
      </c>
      <c r="F8" s="163">
        <v>233</v>
      </c>
      <c r="G8" s="163">
        <v>87</v>
      </c>
      <c r="H8" s="164">
        <v>39</v>
      </c>
      <c r="I8" s="155">
        <f t="shared" si="3"/>
        <v>64</v>
      </c>
      <c r="J8" s="156">
        <f t="shared" si="4"/>
        <v>1.7</v>
      </c>
      <c r="K8" s="162">
        <v>10</v>
      </c>
      <c r="L8" s="163">
        <v>26</v>
      </c>
      <c r="M8" s="163">
        <v>15</v>
      </c>
      <c r="N8" s="164">
        <v>13</v>
      </c>
      <c r="O8" s="155">
        <f t="shared" si="5"/>
        <v>53</v>
      </c>
      <c r="P8" s="160">
        <f t="shared" si="6"/>
        <v>1.9</v>
      </c>
      <c r="Q8" s="162">
        <v>10</v>
      </c>
      <c r="R8" s="163">
        <v>25</v>
      </c>
      <c r="S8" s="163">
        <v>14</v>
      </c>
      <c r="T8" s="164">
        <v>4</v>
      </c>
    </row>
    <row r="9" spans="2:20" ht="23.25" customHeight="1">
      <c r="B9" s="62" t="s">
        <v>64</v>
      </c>
      <c r="C9" s="155">
        <f t="shared" si="1"/>
        <v>431</v>
      </c>
      <c r="D9" s="165">
        <f t="shared" si="2"/>
        <v>9.3</v>
      </c>
      <c r="E9" s="162">
        <v>69</v>
      </c>
      <c r="F9" s="163">
        <v>211</v>
      </c>
      <c r="G9" s="163">
        <v>110</v>
      </c>
      <c r="H9" s="164">
        <v>41</v>
      </c>
      <c r="I9" s="155">
        <f t="shared" si="3"/>
        <v>342</v>
      </c>
      <c r="J9" s="165">
        <f t="shared" si="4"/>
        <v>9.3</v>
      </c>
      <c r="K9" s="162">
        <v>56</v>
      </c>
      <c r="L9" s="163">
        <v>178</v>
      </c>
      <c r="M9" s="163">
        <v>78</v>
      </c>
      <c r="N9" s="164">
        <v>30</v>
      </c>
      <c r="O9" s="155">
        <f t="shared" si="5"/>
        <v>249</v>
      </c>
      <c r="P9" s="166">
        <f t="shared" si="6"/>
        <v>8.9</v>
      </c>
      <c r="Q9" s="162">
        <v>30</v>
      </c>
      <c r="R9" s="163">
        <v>152</v>
      </c>
      <c r="S9" s="163">
        <v>51</v>
      </c>
      <c r="T9" s="164">
        <v>16</v>
      </c>
    </row>
    <row r="10" spans="2:20" ht="23.25" customHeight="1">
      <c r="B10" s="62" t="s">
        <v>65</v>
      </c>
      <c r="C10" s="155">
        <f t="shared" si="1"/>
        <v>1064</v>
      </c>
      <c r="D10" s="165">
        <f t="shared" si="2"/>
        <v>22.8</v>
      </c>
      <c r="E10" s="162">
        <v>190</v>
      </c>
      <c r="F10" s="163">
        <v>448</v>
      </c>
      <c r="G10" s="163">
        <v>228</v>
      </c>
      <c r="H10" s="164">
        <v>198</v>
      </c>
      <c r="I10" s="155">
        <f t="shared" si="3"/>
        <v>861</v>
      </c>
      <c r="J10" s="165">
        <f t="shared" si="4"/>
        <v>23.5</v>
      </c>
      <c r="K10" s="162">
        <v>169</v>
      </c>
      <c r="L10" s="163">
        <v>358</v>
      </c>
      <c r="M10" s="163">
        <v>196</v>
      </c>
      <c r="N10" s="164">
        <v>138</v>
      </c>
      <c r="O10" s="155">
        <f t="shared" si="5"/>
        <v>647</v>
      </c>
      <c r="P10" s="166">
        <f t="shared" si="6"/>
        <v>23.1</v>
      </c>
      <c r="Q10" s="162">
        <v>112</v>
      </c>
      <c r="R10" s="163">
        <v>282</v>
      </c>
      <c r="S10" s="163">
        <v>162</v>
      </c>
      <c r="T10" s="164">
        <v>91</v>
      </c>
    </row>
    <row r="11" spans="2:20" ht="23.25" customHeight="1">
      <c r="B11" s="62" t="s">
        <v>66</v>
      </c>
      <c r="C11" s="155">
        <f t="shared" si="1"/>
        <v>1193</v>
      </c>
      <c r="D11" s="165">
        <f t="shared" si="2"/>
        <v>25.6</v>
      </c>
      <c r="E11" s="162">
        <v>245</v>
      </c>
      <c r="F11" s="163">
        <v>361</v>
      </c>
      <c r="G11" s="163">
        <v>225</v>
      </c>
      <c r="H11" s="164">
        <v>362</v>
      </c>
      <c r="I11" s="155">
        <f t="shared" si="3"/>
        <v>967</v>
      </c>
      <c r="J11" s="165">
        <f t="shared" si="4"/>
        <v>26.4</v>
      </c>
      <c r="K11" s="162">
        <v>210</v>
      </c>
      <c r="L11" s="163">
        <v>306</v>
      </c>
      <c r="M11" s="163">
        <v>193</v>
      </c>
      <c r="N11" s="164">
        <v>258</v>
      </c>
      <c r="O11" s="155">
        <f t="shared" si="5"/>
        <v>710</v>
      </c>
      <c r="P11" s="166">
        <f t="shared" si="6"/>
        <v>25.4</v>
      </c>
      <c r="Q11" s="162">
        <v>155</v>
      </c>
      <c r="R11" s="163">
        <v>251</v>
      </c>
      <c r="S11" s="163">
        <v>159</v>
      </c>
      <c r="T11" s="164">
        <v>145</v>
      </c>
    </row>
    <row r="12" spans="2:20" ht="23.25" customHeight="1">
      <c r="B12" s="62" t="s">
        <v>67</v>
      </c>
      <c r="C12" s="155">
        <f t="shared" si="1"/>
        <v>846</v>
      </c>
      <c r="D12" s="165">
        <f t="shared" si="2"/>
        <v>18.2</v>
      </c>
      <c r="E12" s="162">
        <v>155</v>
      </c>
      <c r="F12" s="163">
        <v>199</v>
      </c>
      <c r="G12" s="163">
        <v>184</v>
      </c>
      <c r="H12" s="164">
        <v>308</v>
      </c>
      <c r="I12" s="155">
        <f t="shared" si="3"/>
        <v>738</v>
      </c>
      <c r="J12" s="165">
        <f t="shared" si="4"/>
        <v>20.1</v>
      </c>
      <c r="K12" s="162">
        <v>148</v>
      </c>
      <c r="L12" s="163">
        <v>174</v>
      </c>
      <c r="M12" s="163">
        <v>173</v>
      </c>
      <c r="N12" s="164">
        <v>243</v>
      </c>
      <c r="O12" s="155">
        <f t="shared" si="5"/>
        <v>543</v>
      </c>
      <c r="P12" s="166">
        <f t="shared" si="6"/>
        <v>19.4</v>
      </c>
      <c r="Q12" s="162">
        <v>113</v>
      </c>
      <c r="R12" s="163">
        <v>151</v>
      </c>
      <c r="S12" s="163">
        <v>128</v>
      </c>
      <c r="T12" s="164">
        <v>151</v>
      </c>
    </row>
    <row r="13" spans="2:20" ht="23.25" customHeight="1">
      <c r="B13" s="62" t="s">
        <v>89</v>
      </c>
      <c r="C13" s="155">
        <f t="shared" si="1"/>
        <v>424</v>
      </c>
      <c r="D13" s="165">
        <f t="shared" si="2"/>
        <v>9.1</v>
      </c>
      <c r="E13" s="162">
        <v>88</v>
      </c>
      <c r="F13" s="163">
        <v>95</v>
      </c>
      <c r="G13" s="163">
        <v>84</v>
      </c>
      <c r="H13" s="164">
        <v>157</v>
      </c>
      <c r="I13" s="155">
        <f t="shared" si="3"/>
        <v>355</v>
      </c>
      <c r="J13" s="165">
        <f t="shared" si="4"/>
        <v>9.7</v>
      </c>
      <c r="K13" s="162">
        <v>81</v>
      </c>
      <c r="L13" s="163">
        <v>76</v>
      </c>
      <c r="M13" s="163">
        <v>75</v>
      </c>
      <c r="N13" s="164">
        <v>123</v>
      </c>
      <c r="O13" s="155">
        <f t="shared" si="5"/>
        <v>291</v>
      </c>
      <c r="P13" s="166">
        <f t="shared" si="6"/>
        <v>10.4</v>
      </c>
      <c r="Q13" s="162">
        <v>72</v>
      </c>
      <c r="R13" s="163">
        <v>67</v>
      </c>
      <c r="S13" s="163">
        <v>72</v>
      </c>
      <c r="T13" s="164">
        <v>80</v>
      </c>
    </row>
    <row r="14" spans="2:20" ht="23.25" customHeight="1">
      <c r="B14" s="62" t="s">
        <v>90</v>
      </c>
      <c r="C14" s="155">
        <f t="shared" si="1"/>
        <v>150</v>
      </c>
      <c r="D14" s="165">
        <f t="shared" si="2"/>
        <v>3.2</v>
      </c>
      <c r="E14" s="162">
        <v>48</v>
      </c>
      <c r="F14" s="163">
        <v>25</v>
      </c>
      <c r="G14" s="163">
        <v>34</v>
      </c>
      <c r="H14" s="164">
        <v>43</v>
      </c>
      <c r="I14" s="155">
        <f t="shared" si="3"/>
        <v>131</v>
      </c>
      <c r="J14" s="165">
        <f t="shared" si="4"/>
        <v>3.6</v>
      </c>
      <c r="K14" s="162">
        <v>37</v>
      </c>
      <c r="L14" s="163">
        <v>24</v>
      </c>
      <c r="M14" s="163">
        <v>34</v>
      </c>
      <c r="N14" s="164">
        <v>36</v>
      </c>
      <c r="O14" s="155">
        <f t="shared" si="5"/>
        <v>107</v>
      </c>
      <c r="P14" s="166">
        <f t="shared" si="6"/>
        <v>3.8</v>
      </c>
      <c r="Q14" s="162">
        <v>38</v>
      </c>
      <c r="R14" s="163">
        <v>20</v>
      </c>
      <c r="S14" s="163">
        <v>25</v>
      </c>
      <c r="T14" s="164">
        <v>24</v>
      </c>
    </row>
    <row r="15" spans="2:20" ht="23.25" customHeight="1">
      <c r="B15" s="62" t="s">
        <v>91</v>
      </c>
      <c r="C15" s="155">
        <f t="shared" si="1"/>
        <v>49</v>
      </c>
      <c r="D15" s="165">
        <f t="shared" si="2"/>
        <v>1.1</v>
      </c>
      <c r="E15" s="162">
        <v>30</v>
      </c>
      <c r="F15" s="163">
        <v>9</v>
      </c>
      <c r="G15" s="163">
        <v>7</v>
      </c>
      <c r="H15" s="164">
        <v>3</v>
      </c>
      <c r="I15" s="155">
        <f t="shared" si="3"/>
        <v>43</v>
      </c>
      <c r="J15" s="165">
        <f t="shared" si="4"/>
        <v>1.2</v>
      </c>
      <c r="K15" s="162">
        <v>24</v>
      </c>
      <c r="L15" s="163">
        <v>9</v>
      </c>
      <c r="M15" s="163">
        <v>7</v>
      </c>
      <c r="N15" s="164">
        <v>3</v>
      </c>
      <c r="O15" s="155">
        <f t="shared" si="5"/>
        <v>41</v>
      </c>
      <c r="P15" s="166">
        <f t="shared" si="6"/>
        <v>1.5</v>
      </c>
      <c r="Q15" s="162">
        <v>19</v>
      </c>
      <c r="R15" s="163">
        <v>8</v>
      </c>
      <c r="S15" s="163">
        <v>8</v>
      </c>
      <c r="T15" s="164">
        <v>6</v>
      </c>
    </row>
    <row r="16" spans="2:20" ht="23.25" customHeight="1">
      <c r="B16" s="62" t="s">
        <v>92</v>
      </c>
      <c r="C16" s="155">
        <f t="shared" si="1"/>
        <v>6</v>
      </c>
      <c r="D16" s="165">
        <f t="shared" si="2"/>
        <v>0.1</v>
      </c>
      <c r="E16" s="162">
        <v>4</v>
      </c>
      <c r="F16" s="167">
        <v>1</v>
      </c>
      <c r="G16" s="163">
        <v>1</v>
      </c>
      <c r="H16" s="164">
        <v>0</v>
      </c>
      <c r="I16" s="155">
        <f t="shared" si="3"/>
        <v>6</v>
      </c>
      <c r="J16" s="165">
        <f t="shared" si="4"/>
        <v>0.2</v>
      </c>
      <c r="K16" s="162">
        <v>2</v>
      </c>
      <c r="L16" s="167">
        <v>0</v>
      </c>
      <c r="M16" s="163">
        <v>1</v>
      </c>
      <c r="N16" s="164">
        <v>3</v>
      </c>
      <c r="O16" s="155">
        <f t="shared" si="5"/>
        <v>8</v>
      </c>
      <c r="P16" s="166">
        <f t="shared" si="6"/>
        <v>0.3</v>
      </c>
      <c r="Q16" s="162">
        <v>5</v>
      </c>
      <c r="R16" s="167">
        <v>1</v>
      </c>
      <c r="S16" s="163">
        <v>1</v>
      </c>
      <c r="T16" s="164">
        <v>1</v>
      </c>
    </row>
    <row r="17" spans="2:20" ht="23.25" customHeight="1">
      <c r="B17" s="62" t="s">
        <v>93</v>
      </c>
      <c r="C17" s="155">
        <f t="shared" si="1"/>
        <v>4</v>
      </c>
      <c r="D17" s="165">
        <f t="shared" si="2"/>
        <v>0.1</v>
      </c>
      <c r="E17" s="162">
        <v>3</v>
      </c>
      <c r="F17" s="163">
        <v>1</v>
      </c>
      <c r="G17" s="167">
        <v>0</v>
      </c>
      <c r="H17" s="168">
        <v>0</v>
      </c>
      <c r="I17" s="155">
        <f t="shared" si="3"/>
        <v>4</v>
      </c>
      <c r="J17" s="165">
        <f t="shared" si="4"/>
        <v>0.1</v>
      </c>
      <c r="K17" s="162">
        <v>3</v>
      </c>
      <c r="L17" s="163">
        <v>1</v>
      </c>
      <c r="M17" s="167">
        <v>0</v>
      </c>
      <c r="N17" s="168">
        <v>0</v>
      </c>
      <c r="O17" s="155">
        <f t="shared" si="5"/>
        <v>3</v>
      </c>
      <c r="P17" s="166">
        <f t="shared" si="6"/>
        <v>0.1</v>
      </c>
      <c r="Q17" s="162">
        <v>1</v>
      </c>
      <c r="R17" s="163">
        <v>1</v>
      </c>
      <c r="S17" s="167">
        <v>1</v>
      </c>
      <c r="T17" s="168">
        <v>0</v>
      </c>
    </row>
    <row r="18" spans="2:20" ht="23.25" customHeight="1">
      <c r="B18" s="62" t="s">
        <v>94</v>
      </c>
      <c r="C18" s="155">
        <f t="shared" si="1"/>
        <v>1</v>
      </c>
      <c r="D18" s="165">
        <f t="shared" si="2"/>
        <v>0</v>
      </c>
      <c r="E18" s="169">
        <v>1</v>
      </c>
      <c r="F18" s="163">
        <v>0</v>
      </c>
      <c r="G18" s="167">
        <v>0</v>
      </c>
      <c r="H18" s="168">
        <v>0</v>
      </c>
      <c r="I18" s="155">
        <f t="shared" si="3"/>
        <v>1</v>
      </c>
      <c r="J18" s="165">
        <f t="shared" si="4"/>
        <v>0</v>
      </c>
      <c r="K18" s="169">
        <v>0</v>
      </c>
      <c r="L18" s="163">
        <v>1</v>
      </c>
      <c r="M18" s="167">
        <v>0</v>
      </c>
      <c r="N18" s="168">
        <v>0</v>
      </c>
      <c r="O18" s="155">
        <f t="shared" si="5"/>
        <v>2</v>
      </c>
      <c r="P18" s="166">
        <f t="shared" si="6"/>
        <v>0.1</v>
      </c>
      <c r="Q18" s="169">
        <v>2</v>
      </c>
      <c r="R18" s="163">
        <v>0</v>
      </c>
      <c r="S18" s="167">
        <v>0</v>
      </c>
      <c r="T18" s="168">
        <v>0</v>
      </c>
    </row>
    <row r="19" spans="2:20" ht="23.25" customHeight="1">
      <c r="B19" s="62" t="s">
        <v>95</v>
      </c>
      <c r="C19" s="155">
        <f t="shared" si="1"/>
        <v>1</v>
      </c>
      <c r="D19" s="165">
        <f t="shared" si="2"/>
        <v>0</v>
      </c>
      <c r="E19" s="162">
        <v>1</v>
      </c>
      <c r="F19" s="167">
        <v>0</v>
      </c>
      <c r="G19" s="167">
        <v>0</v>
      </c>
      <c r="H19" s="168">
        <v>0</v>
      </c>
      <c r="I19" s="155">
        <f t="shared" si="3"/>
        <v>1</v>
      </c>
      <c r="J19" s="165">
        <f t="shared" si="4"/>
        <v>0</v>
      </c>
      <c r="K19" s="162">
        <v>1</v>
      </c>
      <c r="L19" s="167">
        <v>0</v>
      </c>
      <c r="M19" s="167">
        <v>0</v>
      </c>
      <c r="N19" s="168">
        <v>0</v>
      </c>
      <c r="O19" s="155">
        <f t="shared" si="5"/>
        <v>5</v>
      </c>
      <c r="P19" s="166">
        <f t="shared" si="6"/>
        <v>0.2</v>
      </c>
      <c r="Q19" s="162">
        <v>3</v>
      </c>
      <c r="R19" s="167">
        <v>0</v>
      </c>
      <c r="S19" s="167">
        <v>1</v>
      </c>
      <c r="T19" s="168">
        <v>1</v>
      </c>
    </row>
    <row r="20" spans="2:20" ht="23.25" customHeight="1">
      <c r="B20" s="62" t="s">
        <v>96</v>
      </c>
      <c r="C20" s="155">
        <f t="shared" si="1"/>
        <v>0</v>
      </c>
      <c r="D20" s="165">
        <f t="shared" si="2"/>
        <v>0</v>
      </c>
      <c r="E20" s="169">
        <v>0</v>
      </c>
      <c r="F20" s="167">
        <v>0</v>
      </c>
      <c r="G20" s="167">
        <v>0</v>
      </c>
      <c r="H20" s="168">
        <v>0</v>
      </c>
      <c r="I20" s="155">
        <f t="shared" si="3"/>
        <v>0</v>
      </c>
      <c r="J20" s="165">
        <f t="shared" si="4"/>
        <v>0</v>
      </c>
      <c r="K20" s="169">
        <v>0</v>
      </c>
      <c r="L20" s="167">
        <v>0</v>
      </c>
      <c r="M20" s="167">
        <v>0</v>
      </c>
      <c r="N20" s="168">
        <v>0</v>
      </c>
      <c r="O20" s="155">
        <f t="shared" si="5"/>
        <v>1</v>
      </c>
      <c r="P20" s="166">
        <f t="shared" si="6"/>
        <v>0</v>
      </c>
      <c r="Q20" s="169">
        <v>0</v>
      </c>
      <c r="R20" s="167">
        <v>0</v>
      </c>
      <c r="S20" s="167">
        <v>0</v>
      </c>
      <c r="T20" s="168">
        <v>1</v>
      </c>
    </row>
    <row r="21" spans="2:20" ht="23.25" customHeight="1">
      <c r="B21" s="56" t="s">
        <v>97</v>
      </c>
      <c r="C21" s="170">
        <f t="shared" si="1"/>
        <v>0</v>
      </c>
      <c r="D21" s="171">
        <f t="shared" si="2"/>
        <v>0</v>
      </c>
      <c r="E21" s="172">
        <v>0</v>
      </c>
      <c r="F21" s="173">
        <v>0</v>
      </c>
      <c r="G21" s="173">
        <v>0</v>
      </c>
      <c r="H21" s="174">
        <v>0</v>
      </c>
      <c r="I21" s="170">
        <f t="shared" si="3"/>
        <v>0</v>
      </c>
      <c r="J21" s="171">
        <f t="shared" si="4"/>
        <v>0</v>
      </c>
      <c r="K21" s="172">
        <v>0</v>
      </c>
      <c r="L21" s="173">
        <v>0</v>
      </c>
      <c r="M21" s="173">
        <v>0</v>
      </c>
      <c r="N21" s="174">
        <v>0</v>
      </c>
      <c r="O21" s="170">
        <f t="shared" si="5"/>
        <v>3</v>
      </c>
      <c r="P21" s="171">
        <f t="shared" si="6"/>
        <v>0.1</v>
      </c>
      <c r="Q21" s="172">
        <v>0</v>
      </c>
      <c r="R21" s="173">
        <v>0</v>
      </c>
      <c r="S21" s="173">
        <v>1</v>
      </c>
      <c r="T21" s="174">
        <v>2</v>
      </c>
    </row>
    <row r="22" spans="2:20" ht="15" customHeight="1">
      <c r="B22" s="175"/>
      <c r="C22" s="175"/>
      <c r="D22" s="175"/>
      <c r="E22" s="175"/>
      <c r="F22" s="175"/>
      <c r="G22" s="175"/>
      <c r="H22" s="175"/>
      <c r="T22" s="97" t="s">
        <v>78</v>
      </c>
    </row>
  </sheetData>
  <sheetProtection/>
  <mergeCells count="4">
    <mergeCell ref="B3:B4"/>
    <mergeCell ref="C3:H3"/>
    <mergeCell ref="I3:N3"/>
    <mergeCell ref="O3:T3"/>
  </mergeCells>
  <printOptions/>
  <pageMargins left="0.5905511811023623" right="0.39" top="0.7874015748031497" bottom="0.7874015748031497" header="0.3937007874015748" footer="0.3937007874015748"/>
  <pageSetup horizontalDpi="600" verticalDpi="600" orientation="portrait" paperSize="9" r:id="rId1"/>
  <headerFooter alignWithMargins="0">
    <oddHeader>&amp;R4.農      業
</oddHeader>
    <oddFooter>&amp;C-35-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view="pageBreakPreview" zoomScale="60" zoomScalePageLayoutView="0" workbookViewId="0" topLeftCell="A1">
      <selection activeCell="R58" sqref="R58"/>
    </sheetView>
  </sheetViews>
  <sheetFormatPr defaultColWidth="9.00390625" defaultRowHeight="12.75"/>
  <cols>
    <col min="1" max="1" width="4.125" style="38" customWidth="1"/>
    <col min="2" max="2" width="3.00390625" style="38" customWidth="1"/>
    <col min="3" max="3" width="6.375" style="39" customWidth="1"/>
    <col min="4" max="4" width="7.625" style="38" customWidth="1"/>
    <col min="5" max="5" width="9.25390625" style="39" customWidth="1"/>
    <col min="6" max="8" width="9.25390625" style="38" customWidth="1"/>
    <col min="9" max="9" width="8.125" style="38" customWidth="1"/>
    <col min="10" max="13" width="8.75390625" style="38" customWidth="1"/>
    <col min="14" max="16384" width="9.125" style="38" customWidth="1"/>
  </cols>
  <sheetData>
    <row r="1" ht="30" customHeight="1">
      <c r="A1" s="37" t="s">
        <v>98</v>
      </c>
    </row>
    <row r="2" spans="2:13" ht="18" customHeight="1">
      <c r="B2" s="142" t="s">
        <v>99</v>
      </c>
      <c r="M2" s="176" t="s">
        <v>100</v>
      </c>
    </row>
    <row r="3" spans="2:13" s="87" customFormat="1" ht="15" customHeight="1">
      <c r="B3" s="576" t="s">
        <v>61</v>
      </c>
      <c r="C3" s="576"/>
      <c r="D3" s="577" t="s">
        <v>28</v>
      </c>
      <c r="E3" s="578" t="s">
        <v>101</v>
      </c>
      <c r="F3" s="579"/>
      <c r="G3" s="579"/>
      <c r="H3" s="579"/>
      <c r="I3" s="580" t="s">
        <v>102</v>
      </c>
      <c r="J3" s="582" t="s">
        <v>103</v>
      </c>
      <c r="K3" s="584" t="s">
        <v>104</v>
      </c>
      <c r="L3" s="564" t="s">
        <v>105</v>
      </c>
      <c r="M3" s="564" t="s">
        <v>106</v>
      </c>
    </row>
    <row r="4" spans="2:13" s="87" customFormat="1" ht="18" customHeight="1">
      <c r="B4" s="576"/>
      <c r="C4" s="576"/>
      <c r="D4" s="577"/>
      <c r="E4" s="177" t="s">
        <v>107</v>
      </c>
      <c r="F4" s="178" t="s">
        <v>108</v>
      </c>
      <c r="G4" s="179" t="s">
        <v>109</v>
      </c>
      <c r="H4" s="180" t="s">
        <v>110</v>
      </c>
      <c r="I4" s="581"/>
      <c r="J4" s="583"/>
      <c r="K4" s="585"/>
      <c r="L4" s="565"/>
      <c r="M4" s="565"/>
    </row>
    <row r="5" spans="2:13" s="87" customFormat="1" ht="19.5" customHeight="1">
      <c r="B5" s="566" t="s">
        <v>45</v>
      </c>
      <c r="C5" s="567"/>
      <c r="D5" s="181" t="s">
        <v>111</v>
      </c>
      <c r="E5" s="182">
        <f>+E7+E9+E11+E13</f>
        <v>2938</v>
      </c>
      <c r="F5" s="183">
        <f aca="true" t="shared" si="0" ref="F5:M5">+F7+F9+F11+F13</f>
        <v>333</v>
      </c>
      <c r="G5" s="184">
        <f t="shared" si="0"/>
        <v>2121</v>
      </c>
      <c r="H5" s="185">
        <f t="shared" si="0"/>
        <v>484</v>
      </c>
      <c r="I5" s="186">
        <f t="shared" si="0"/>
        <v>2111</v>
      </c>
      <c r="J5" s="186">
        <f t="shared" si="0"/>
        <v>13</v>
      </c>
      <c r="K5" s="186">
        <f t="shared" si="0"/>
        <v>2443</v>
      </c>
      <c r="L5" s="186">
        <f t="shared" si="0"/>
        <v>2028</v>
      </c>
      <c r="M5" s="186">
        <f t="shared" si="0"/>
        <v>91</v>
      </c>
    </row>
    <row r="6" spans="2:13" s="87" customFormat="1" ht="19.5" customHeight="1">
      <c r="B6" s="54"/>
      <c r="C6" s="187"/>
      <c r="D6" s="188" t="s">
        <v>112</v>
      </c>
      <c r="E6" s="189">
        <f aca="true" t="shared" si="1" ref="E6:M6">+E8+E10+E12+E14</f>
        <v>3061</v>
      </c>
      <c r="F6" s="190">
        <f t="shared" si="1"/>
        <v>337</v>
      </c>
      <c r="G6" s="191">
        <f t="shared" si="1"/>
        <v>2179</v>
      </c>
      <c r="H6" s="192">
        <f t="shared" si="1"/>
        <v>545</v>
      </c>
      <c r="I6" s="193">
        <f t="shared" si="1"/>
        <v>2246</v>
      </c>
      <c r="J6" s="193">
        <f t="shared" si="1"/>
        <v>13</v>
      </c>
      <c r="K6" s="193">
        <f t="shared" si="1"/>
        <v>2463</v>
      </c>
      <c r="L6" s="193">
        <f t="shared" si="1"/>
        <v>2060</v>
      </c>
      <c r="M6" s="193">
        <f t="shared" si="1"/>
        <v>91</v>
      </c>
    </row>
    <row r="7" spans="2:13" s="87" customFormat="1" ht="19.5" customHeight="1">
      <c r="B7" s="54"/>
      <c r="C7" s="194" t="s">
        <v>12</v>
      </c>
      <c r="D7" s="181" t="s">
        <v>111</v>
      </c>
      <c r="E7" s="195">
        <f>SUM(F7:H7)</f>
        <v>648</v>
      </c>
      <c r="F7" s="196">
        <v>99</v>
      </c>
      <c r="G7" s="197">
        <v>431</v>
      </c>
      <c r="H7" s="198">
        <v>118</v>
      </c>
      <c r="I7" s="199">
        <v>422</v>
      </c>
      <c r="J7" s="199">
        <v>2</v>
      </c>
      <c r="K7" s="199">
        <v>381</v>
      </c>
      <c r="L7" s="199">
        <v>287</v>
      </c>
      <c r="M7" s="199">
        <v>26</v>
      </c>
    </row>
    <row r="8" spans="2:13" s="87" customFormat="1" ht="19.5" customHeight="1">
      <c r="B8" s="54"/>
      <c r="C8" s="200"/>
      <c r="D8" s="188" t="s">
        <v>112</v>
      </c>
      <c r="E8" s="201">
        <f aca="true" t="shared" si="2" ref="E8:E14">SUM(F8:H8)</f>
        <v>690</v>
      </c>
      <c r="F8" s="202">
        <v>100</v>
      </c>
      <c r="G8" s="203">
        <v>454</v>
      </c>
      <c r="H8" s="204">
        <v>136</v>
      </c>
      <c r="I8" s="205">
        <v>483</v>
      </c>
      <c r="J8" s="205">
        <v>2</v>
      </c>
      <c r="K8" s="205">
        <v>383</v>
      </c>
      <c r="L8" s="205">
        <v>290</v>
      </c>
      <c r="M8" s="205">
        <v>26</v>
      </c>
    </row>
    <row r="9" spans="2:13" s="87" customFormat="1" ht="19.5" customHeight="1">
      <c r="B9" s="54"/>
      <c r="C9" s="206" t="s">
        <v>113</v>
      </c>
      <c r="D9" s="181" t="s">
        <v>111</v>
      </c>
      <c r="E9" s="195">
        <f t="shared" si="2"/>
        <v>938</v>
      </c>
      <c r="F9" s="196">
        <v>104</v>
      </c>
      <c r="G9" s="197">
        <v>674</v>
      </c>
      <c r="H9" s="198">
        <v>160</v>
      </c>
      <c r="I9" s="199">
        <v>742</v>
      </c>
      <c r="J9" s="199">
        <v>5</v>
      </c>
      <c r="K9" s="199">
        <v>816</v>
      </c>
      <c r="L9" s="199">
        <v>703</v>
      </c>
      <c r="M9" s="199">
        <v>34</v>
      </c>
    </row>
    <row r="10" spans="2:13" s="87" customFormat="1" ht="19.5" customHeight="1">
      <c r="B10" s="54"/>
      <c r="C10" s="206"/>
      <c r="D10" s="188" t="s">
        <v>112</v>
      </c>
      <c r="E10" s="201">
        <f t="shared" si="2"/>
        <v>962</v>
      </c>
      <c r="F10" s="202">
        <v>107</v>
      </c>
      <c r="G10" s="203">
        <v>691</v>
      </c>
      <c r="H10" s="204">
        <v>164</v>
      </c>
      <c r="I10" s="205">
        <v>779</v>
      </c>
      <c r="J10" s="205">
        <v>5</v>
      </c>
      <c r="K10" s="205">
        <v>821</v>
      </c>
      <c r="L10" s="205">
        <v>715</v>
      </c>
      <c r="M10" s="205">
        <v>34</v>
      </c>
    </row>
    <row r="11" spans="2:13" s="87" customFormat="1" ht="19.5" customHeight="1">
      <c r="B11" s="54"/>
      <c r="C11" s="194" t="s">
        <v>114</v>
      </c>
      <c r="D11" s="181" t="s">
        <v>111</v>
      </c>
      <c r="E11" s="195">
        <f t="shared" si="2"/>
        <v>682</v>
      </c>
      <c r="F11" s="196">
        <v>71</v>
      </c>
      <c r="G11" s="197">
        <v>509</v>
      </c>
      <c r="H11" s="198">
        <v>102</v>
      </c>
      <c r="I11" s="199">
        <v>450</v>
      </c>
      <c r="J11" s="199">
        <v>0</v>
      </c>
      <c r="K11" s="199">
        <v>619</v>
      </c>
      <c r="L11" s="199">
        <v>539</v>
      </c>
      <c r="M11" s="199">
        <v>14</v>
      </c>
    </row>
    <row r="12" spans="2:13" s="87" customFormat="1" ht="19.5" customHeight="1">
      <c r="B12" s="54"/>
      <c r="C12" s="200"/>
      <c r="D12" s="188" t="s">
        <v>112</v>
      </c>
      <c r="E12" s="201">
        <f t="shared" si="2"/>
        <v>698</v>
      </c>
      <c r="F12" s="202">
        <v>71</v>
      </c>
      <c r="G12" s="203">
        <v>513</v>
      </c>
      <c r="H12" s="204">
        <v>114</v>
      </c>
      <c r="I12" s="205">
        <v>471</v>
      </c>
      <c r="J12" s="205">
        <v>0</v>
      </c>
      <c r="K12" s="205">
        <v>625</v>
      </c>
      <c r="L12" s="205">
        <v>545</v>
      </c>
      <c r="M12" s="205">
        <v>14</v>
      </c>
    </row>
    <row r="13" spans="2:13" s="87" customFormat="1" ht="19.5" customHeight="1">
      <c r="B13" s="54"/>
      <c r="C13" s="194" t="s">
        <v>115</v>
      </c>
      <c r="D13" s="181" t="s">
        <v>111</v>
      </c>
      <c r="E13" s="195">
        <f t="shared" si="2"/>
        <v>670</v>
      </c>
      <c r="F13" s="196">
        <v>59</v>
      </c>
      <c r="G13" s="197">
        <v>507</v>
      </c>
      <c r="H13" s="198">
        <v>104</v>
      </c>
      <c r="I13" s="199">
        <v>497</v>
      </c>
      <c r="J13" s="199">
        <v>6</v>
      </c>
      <c r="K13" s="199">
        <v>627</v>
      </c>
      <c r="L13" s="199">
        <v>499</v>
      </c>
      <c r="M13" s="199">
        <v>17</v>
      </c>
    </row>
    <row r="14" spans="2:13" s="87" customFormat="1" ht="19.5" customHeight="1">
      <c r="B14" s="207"/>
      <c r="C14" s="200"/>
      <c r="D14" s="188" t="s">
        <v>112</v>
      </c>
      <c r="E14" s="201">
        <f t="shared" si="2"/>
        <v>711</v>
      </c>
      <c r="F14" s="202">
        <v>59</v>
      </c>
      <c r="G14" s="203">
        <v>521</v>
      </c>
      <c r="H14" s="204">
        <v>131</v>
      </c>
      <c r="I14" s="205">
        <v>513</v>
      </c>
      <c r="J14" s="205">
        <v>6</v>
      </c>
      <c r="K14" s="205">
        <v>634</v>
      </c>
      <c r="L14" s="205">
        <v>510</v>
      </c>
      <c r="M14" s="205">
        <v>17</v>
      </c>
    </row>
    <row r="15" spans="2:13" s="87" customFormat="1" ht="19.5" customHeight="1">
      <c r="B15" s="566" t="s">
        <v>53</v>
      </c>
      <c r="C15" s="567"/>
      <c r="D15" s="181" t="s">
        <v>116</v>
      </c>
      <c r="E15" s="182">
        <f>+E17+E19+E21+E23</f>
        <v>2539</v>
      </c>
      <c r="F15" s="183">
        <f aca="true" t="shared" si="3" ref="F15:M15">+F17+F19+F21+F23</f>
        <v>271</v>
      </c>
      <c r="G15" s="184">
        <f t="shared" si="3"/>
        <v>1851</v>
      </c>
      <c r="H15" s="185">
        <f t="shared" si="3"/>
        <v>598</v>
      </c>
      <c r="I15" s="186">
        <f t="shared" si="3"/>
        <v>2374</v>
      </c>
      <c r="J15" s="186">
        <f t="shared" si="3"/>
        <v>17</v>
      </c>
      <c r="K15" s="186">
        <f t="shared" si="3"/>
        <v>2067</v>
      </c>
      <c r="L15" s="186">
        <f t="shared" si="3"/>
        <v>1480</v>
      </c>
      <c r="M15" s="186">
        <f t="shared" si="3"/>
        <v>294</v>
      </c>
    </row>
    <row r="16" spans="2:13" s="87" customFormat="1" ht="19.5" customHeight="1">
      <c r="B16" s="54"/>
      <c r="C16" s="187"/>
      <c r="D16" s="188" t="s">
        <v>117</v>
      </c>
      <c r="E16" s="189">
        <f aca="true" t="shared" si="4" ref="E16:M16">+E18+E20+E22+E24</f>
        <v>2905</v>
      </c>
      <c r="F16" s="190">
        <f t="shared" si="4"/>
        <v>276</v>
      </c>
      <c r="G16" s="191">
        <f t="shared" si="4"/>
        <v>1900</v>
      </c>
      <c r="H16" s="192">
        <f t="shared" si="4"/>
        <v>729</v>
      </c>
      <c r="I16" s="193">
        <f t="shared" si="4"/>
        <v>2528</v>
      </c>
      <c r="J16" s="193">
        <f t="shared" si="4"/>
        <v>17</v>
      </c>
      <c r="K16" s="193">
        <f t="shared" si="4"/>
        <v>2133</v>
      </c>
      <c r="L16" s="193">
        <f t="shared" si="4"/>
        <v>1555</v>
      </c>
      <c r="M16" s="193">
        <f t="shared" si="4"/>
        <v>311</v>
      </c>
    </row>
    <row r="17" spans="2:13" s="87" customFormat="1" ht="19.5" customHeight="1">
      <c r="B17" s="54"/>
      <c r="C17" s="194" t="s">
        <v>12</v>
      </c>
      <c r="D17" s="181" t="s">
        <v>116</v>
      </c>
      <c r="E17" s="195">
        <v>583</v>
      </c>
      <c r="F17" s="196">
        <v>91</v>
      </c>
      <c r="G17" s="197">
        <v>427</v>
      </c>
      <c r="H17" s="198">
        <v>134</v>
      </c>
      <c r="I17" s="199">
        <v>409</v>
      </c>
      <c r="J17" s="199">
        <v>6</v>
      </c>
      <c r="K17" s="199">
        <v>375</v>
      </c>
      <c r="L17" s="199">
        <v>239</v>
      </c>
      <c r="M17" s="199">
        <v>29</v>
      </c>
    </row>
    <row r="18" spans="2:13" s="87" customFormat="1" ht="19.5" customHeight="1">
      <c r="B18" s="54"/>
      <c r="C18" s="200"/>
      <c r="D18" s="188" t="s">
        <v>117</v>
      </c>
      <c r="E18" s="201">
        <v>704</v>
      </c>
      <c r="F18" s="202">
        <v>93</v>
      </c>
      <c r="G18" s="203">
        <v>449</v>
      </c>
      <c r="H18" s="204">
        <v>162</v>
      </c>
      <c r="I18" s="205">
        <v>443</v>
      </c>
      <c r="J18" s="205">
        <v>6</v>
      </c>
      <c r="K18" s="205">
        <v>386</v>
      </c>
      <c r="L18" s="205">
        <v>246</v>
      </c>
      <c r="M18" s="205">
        <v>30</v>
      </c>
    </row>
    <row r="19" spans="2:13" s="87" customFormat="1" ht="19.5" customHeight="1">
      <c r="B19" s="54"/>
      <c r="C19" s="206" t="s">
        <v>113</v>
      </c>
      <c r="D19" s="181" t="s">
        <v>116</v>
      </c>
      <c r="E19" s="195">
        <v>868</v>
      </c>
      <c r="F19" s="196">
        <v>83</v>
      </c>
      <c r="G19" s="197">
        <v>631</v>
      </c>
      <c r="H19" s="198">
        <v>196</v>
      </c>
      <c r="I19" s="199">
        <v>850</v>
      </c>
      <c r="J19" s="199">
        <v>1</v>
      </c>
      <c r="K19" s="199">
        <v>704</v>
      </c>
      <c r="L19" s="199">
        <v>483</v>
      </c>
      <c r="M19" s="199">
        <v>156</v>
      </c>
    </row>
    <row r="20" spans="2:13" s="87" customFormat="1" ht="19.5" customHeight="1">
      <c r="B20" s="54"/>
      <c r="C20" s="206"/>
      <c r="D20" s="188" t="s">
        <v>117</v>
      </c>
      <c r="E20" s="201">
        <v>938</v>
      </c>
      <c r="F20" s="202">
        <v>83</v>
      </c>
      <c r="G20" s="203">
        <v>638</v>
      </c>
      <c r="H20" s="204">
        <v>217</v>
      </c>
      <c r="I20" s="205">
        <v>903</v>
      </c>
      <c r="J20" s="205">
        <v>1</v>
      </c>
      <c r="K20" s="205">
        <v>715</v>
      </c>
      <c r="L20" s="205">
        <v>496</v>
      </c>
      <c r="M20" s="205">
        <v>157</v>
      </c>
    </row>
    <row r="21" spans="2:13" s="87" customFormat="1" ht="19.5" customHeight="1">
      <c r="B21" s="54"/>
      <c r="C21" s="194" t="s">
        <v>114</v>
      </c>
      <c r="D21" s="181" t="s">
        <v>116</v>
      </c>
      <c r="E21" s="195">
        <v>580</v>
      </c>
      <c r="F21" s="196">
        <v>52</v>
      </c>
      <c r="G21" s="197">
        <v>417</v>
      </c>
      <c r="H21" s="198">
        <v>132</v>
      </c>
      <c r="I21" s="199">
        <v>505</v>
      </c>
      <c r="J21" s="199">
        <v>4</v>
      </c>
      <c r="K21" s="199">
        <v>514</v>
      </c>
      <c r="L21" s="199">
        <v>438</v>
      </c>
      <c r="M21" s="199">
        <v>30</v>
      </c>
    </row>
    <row r="22" spans="2:13" s="87" customFormat="1" ht="19.5" customHeight="1">
      <c r="B22" s="54"/>
      <c r="C22" s="200"/>
      <c r="D22" s="188" t="s">
        <v>117</v>
      </c>
      <c r="E22" s="201">
        <v>627</v>
      </c>
      <c r="F22" s="202">
        <v>52</v>
      </c>
      <c r="G22" s="203">
        <v>422</v>
      </c>
      <c r="H22" s="204">
        <v>153</v>
      </c>
      <c r="I22" s="205">
        <v>536</v>
      </c>
      <c r="J22" s="205">
        <v>4</v>
      </c>
      <c r="K22" s="205">
        <v>527</v>
      </c>
      <c r="L22" s="205">
        <v>457</v>
      </c>
      <c r="M22" s="205">
        <v>30</v>
      </c>
    </row>
    <row r="23" spans="2:13" s="87" customFormat="1" ht="19.5" customHeight="1">
      <c r="B23" s="54"/>
      <c r="C23" s="194" t="s">
        <v>115</v>
      </c>
      <c r="D23" s="181" t="s">
        <v>116</v>
      </c>
      <c r="E23" s="195">
        <v>508</v>
      </c>
      <c r="F23" s="196">
        <v>45</v>
      </c>
      <c r="G23" s="197">
        <v>376</v>
      </c>
      <c r="H23" s="198">
        <v>136</v>
      </c>
      <c r="I23" s="199">
        <v>610</v>
      </c>
      <c r="J23" s="199">
        <v>6</v>
      </c>
      <c r="K23" s="199">
        <v>474</v>
      </c>
      <c r="L23" s="199">
        <v>320</v>
      </c>
      <c r="M23" s="199">
        <v>79</v>
      </c>
    </row>
    <row r="24" spans="2:13" s="87" customFormat="1" ht="19.5" customHeight="1">
      <c r="B24" s="207"/>
      <c r="C24" s="200"/>
      <c r="D24" s="188" t="s">
        <v>117</v>
      </c>
      <c r="E24" s="201">
        <v>636</v>
      </c>
      <c r="F24" s="202">
        <v>48</v>
      </c>
      <c r="G24" s="203">
        <v>391</v>
      </c>
      <c r="H24" s="204">
        <v>197</v>
      </c>
      <c r="I24" s="205">
        <v>646</v>
      </c>
      <c r="J24" s="205">
        <v>6</v>
      </c>
      <c r="K24" s="205">
        <v>505</v>
      </c>
      <c r="L24" s="205">
        <v>356</v>
      </c>
      <c r="M24" s="205">
        <v>94</v>
      </c>
    </row>
    <row r="25" spans="2:13" s="87" customFormat="1" ht="21.75" customHeight="1">
      <c r="B25" s="566" t="s">
        <v>54</v>
      </c>
      <c r="C25" s="567"/>
      <c r="D25" s="208"/>
      <c r="E25" s="209" t="s">
        <v>118</v>
      </c>
      <c r="F25" s="210"/>
      <c r="G25" s="211"/>
      <c r="H25" s="212"/>
      <c r="I25" s="213"/>
      <c r="J25" s="213"/>
      <c r="K25" s="214" t="s">
        <v>119</v>
      </c>
      <c r="L25" s="570" t="s">
        <v>120</v>
      </c>
      <c r="M25" s="571"/>
    </row>
    <row r="26" spans="2:13" s="87" customFormat="1" ht="19.5" customHeight="1">
      <c r="B26" s="568"/>
      <c r="C26" s="569"/>
      <c r="D26" s="181" t="s">
        <v>116</v>
      </c>
      <c r="E26" s="182">
        <f>E28+E30+E32+E34</f>
        <v>2042</v>
      </c>
      <c r="F26" s="215"/>
      <c r="G26" s="216"/>
      <c r="H26" s="217"/>
      <c r="I26" s="218"/>
      <c r="J26" s="218"/>
      <c r="K26" s="186">
        <f>K28+K30+K32+K34</f>
        <v>1628</v>
      </c>
      <c r="L26" s="572">
        <f>L28+L30+L32+L34</f>
        <v>1369</v>
      </c>
      <c r="M26" s="573"/>
    </row>
    <row r="27" spans="2:13" s="87" customFormat="1" ht="19.5" customHeight="1">
      <c r="B27" s="568"/>
      <c r="C27" s="569"/>
      <c r="D27" s="188" t="s">
        <v>112</v>
      </c>
      <c r="E27" s="189">
        <f>E29+E31+E33+E35</f>
        <v>2525</v>
      </c>
      <c r="F27" s="219"/>
      <c r="G27" s="220"/>
      <c r="H27" s="221"/>
      <c r="I27" s="222"/>
      <c r="J27" s="222"/>
      <c r="K27" s="193">
        <f>K29+K31+K33+K35</f>
        <v>1739</v>
      </c>
      <c r="L27" s="574">
        <f>L29+L31+L33+L35</f>
        <v>1558</v>
      </c>
      <c r="M27" s="575"/>
    </row>
    <row r="28" spans="2:13" s="87" customFormat="1" ht="19.5" customHeight="1">
      <c r="B28" s="223"/>
      <c r="C28" s="194" t="s">
        <v>12</v>
      </c>
      <c r="D28" s="181" t="s">
        <v>116</v>
      </c>
      <c r="E28" s="195">
        <v>465</v>
      </c>
      <c r="F28" s="224"/>
      <c r="G28" s="225"/>
      <c r="H28" s="226"/>
      <c r="I28" s="227"/>
      <c r="J28" s="227"/>
      <c r="K28" s="199">
        <v>273</v>
      </c>
      <c r="L28" s="560">
        <v>217</v>
      </c>
      <c r="M28" s="561"/>
    </row>
    <row r="29" spans="2:13" s="87" customFormat="1" ht="19.5" customHeight="1">
      <c r="B29" s="54"/>
      <c r="C29" s="200"/>
      <c r="D29" s="188" t="s">
        <v>112</v>
      </c>
      <c r="E29" s="201">
        <v>599</v>
      </c>
      <c r="F29" s="228"/>
      <c r="G29" s="229"/>
      <c r="H29" s="230"/>
      <c r="I29" s="231"/>
      <c r="J29" s="231"/>
      <c r="K29" s="205">
        <v>278</v>
      </c>
      <c r="L29" s="562">
        <v>238</v>
      </c>
      <c r="M29" s="563"/>
    </row>
    <row r="30" spans="2:13" s="87" customFormat="1" ht="19.5" customHeight="1">
      <c r="B30" s="54"/>
      <c r="C30" s="206" t="s">
        <v>113</v>
      </c>
      <c r="D30" s="181" t="s">
        <v>116</v>
      </c>
      <c r="E30" s="195">
        <v>705</v>
      </c>
      <c r="F30" s="224"/>
      <c r="G30" s="225"/>
      <c r="H30" s="226"/>
      <c r="I30" s="227"/>
      <c r="J30" s="227"/>
      <c r="K30" s="199">
        <v>559</v>
      </c>
      <c r="L30" s="560">
        <v>487</v>
      </c>
      <c r="M30" s="561"/>
    </row>
    <row r="31" spans="2:13" s="87" customFormat="1" ht="19.5" customHeight="1">
      <c r="B31" s="54"/>
      <c r="C31" s="206"/>
      <c r="D31" s="188" t="s">
        <v>112</v>
      </c>
      <c r="E31" s="201">
        <v>801</v>
      </c>
      <c r="F31" s="228"/>
      <c r="G31" s="229"/>
      <c r="H31" s="230"/>
      <c r="I31" s="231"/>
      <c r="J31" s="231"/>
      <c r="K31" s="205">
        <v>573</v>
      </c>
      <c r="L31" s="562">
        <v>527</v>
      </c>
      <c r="M31" s="563"/>
    </row>
    <row r="32" spans="2:13" s="87" customFormat="1" ht="19.5" customHeight="1">
      <c r="B32" s="54"/>
      <c r="C32" s="194" t="s">
        <v>114</v>
      </c>
      <c r="D32" s="181" t="s">
        <v>116</v>
      </c>
      <c r="E32" s="195">
        <v>488</v>
      </c>
      <c r="F32" s="224"/>
      <c r="G32" s="225"/>
      <c r="H32" s="226"/>
      <c r="I32" s="227"/>
      <c r="J32" s="227"/>
      <c r="K32" s="199">
        <v>440</v>
      </c>
      <c r="L32" s="560">
        <v>382</v>
      </c>
      <c r="M32" s="561"/>
    </row>
    <row r="33" spans="2:13" s="87" customFormat="1" ht="19.5" customHeight="1">
      <c r="B33" s="54"/>
      <c r="C33" s="200"/>
      <c r="D33" s="188" t="s">
        <v>112</v>
      </c>
      <c r="E33" s="201">
        <v>560</v>
      </c>
      <c r="F33" s="228"/>
      <c r="G33" s="229"/>
      <c r="H33" s="230"/>
      <c r="I33" s="231"/>
      <c r="J33" s="231"/>
      <c r="K33" s="205">
        <v>460</v>
      </c>
      <c r="L33" s="562">
        <v>418</v>
      </c>
      <c r="M33" s="563"/>
    </row>
    <row r="34" spans="2:13" s="87" customFormat="1" ht="19.5" customHeight="1">
      <c r="B34" s="54"/>
      <c r="C34" s="194" t="s">
        <v>115</v>
      </c>
      <c r="D34" s="181" t="s">
        <v>116</v>
      </c>
      <c r="E34" s="195">
        <v>384</v>
      </c>
      <c r="F34" s="224"/>
      <c r="G34" s="225"/>
      <c r="H34" s="226"/>
      <c r="I34" s="227"/>
      <c r="J34" s="227"/>
      <c r="K34" s="199">
        <v>356</v>
      </c>
      <c r="L34" s="560">
        <v>283</v>
      </c>
      <c r="M34" s="561"/>
    </row>
    <row r="35" spans="2:13" s="87" customFormat="1" ht="19.5" customHeight="1">
      <c r="B35" s="207"/>
      <c r="C35" s="200"/>
      <c r="D35" s="188" t="s">
        <v>112</v>
      </c>
      <c r="E35" s="201">
        <v>565</v>
      </c>
      <c r="F35" s="228"/>
      <c r="G35" s="229"/>
      <c r="H35" s="230"/>
      <c r="I35" s="231"/>
      <c r="J35" s="231"/>
      <c r="K35" s="205">
        <v>428</v>
      </c>
      <c r="L35" s="562">
        <v>375</v>
      </c>
      <c r="M35" s="563"/>
    </row>
    <row r="36" spans="2:13" ht="15" customHeight="1">
      <c r="B36" s="232" t="s">
        <v>121</v>
      </c>
      <c r="M36" s="97" t="s">
        <v>55</v>
      </c>
    </row>
  </sheetData>
  <sheetProtection/>
  <mergeCells count="22">
    <mergeCell ref="E3:H3"/>
    <mergeCell ref="I3:I4"/>
    <mergeCell ref="J3:J4"/>
    <mergeCell ref="K3:K4"/>
    <mergeCell ref="L3:L4"/>
    <mergeCell ref="M3:M4"/>
    <mergeCell ref="B5:C5"/>
    <mergeCell ref="B15:C15"/>
    <mergeCell ref="B25:C27"/>
    <mergeCell ref="L25:M25"/>
    <mergeCell ref="L26:M26"/>
    <mergeCell ref="L27:M27"/>
    <mergeCell ref="B3:C4"/>
    <mergeCell ref="D3:D4"/>
    <mergeCell ref="L34:M34"/>
    <mergeCell ref="L35:M35"/>
    <mergeCell ref="L28:M28"/>
    <mergeCell ref="L29:M29"/>
    <mergeCell ref="L30:M30"/>
    <mergeCell ref="L31:M31"/>
    <mergeCell ref="L32:M32"/>
    <mergeCell ref="L33:M33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scale="99" r:id="rId1"/>
  <headerFooter alignWithMargins="0">
    <oddHeader>&amp;R4.農      業</oddHeader>
    <oddFooter>&amp;C-36-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showGridLines="0" tabSelected="1" view="pageBreakPreview" zoomScale="60" zoomScalePageLayoutView="0" workbookViewId="0" topLeftCell="A1">
      <selection activeCell="R58" sqref="R58"/>
    </sheetView>
  </sheetViews>
  <sheetFormatPr defaultColWidth="9.00390625" defaultRowHeight="12.75"/>
  <cols>
    <col min="1" max="1" width="4.125" style="233" customWidth="1"/>
    <col min="2" max="2" width="3.00390625" style="233" customWidth="1"/>
    <col min="3" max="3" width="6.375" style="233" customWidth="1"/>
    <col min="4" max="4" width="8.00390625" style="234" customWidth="1"/>
    <col min="5" max="5" width="9.25390625" style="233" customWidth="1"/>
    <col min="6" max="6" width="8.125" style="233" customWidth="1"/>
    <col min="7" max="12" width="7.625" style="233" customWidth="1"/>
    <col min="13" max="14" width="7.00390625" style="233" customWidth="1"/>
    <col min="15" max="15" width="7.25390625" style="233" customWidth="1"/>
    <col min="16" max="16384" width="9.125" style="233" customWidth="1"/>
  </cols>
  <sheetData>
    <row r="1" ht="30" customHeight="1">
      <c r="A1" s="37" t="s">
        <v>122</v>
      </c>
    </row>
    <row r="2" spans="2:15" ht="18" customHeight="1">
      <c r="B2" s="235" t="s">
        <v>123</v>
      </c>
      <c r="O2" s="236" t="s">
        <v>124</v>
      </c>
    </row>
    <row r="3" spans="2:15" ht="28.5" customHeight="1">
      <c r="B3" s="586" t="s">
        <v>61</v>
      </c>
      <c r="C3" s="587"/>
      <c r="D3" s="237" t="s">
        <v>28</v>
      </c>
      <c r="E3" s="238" t="s">
        <v>125</v>
      </c>
      <c r="F3" s="239" t="s">
        <v>126</v>
      </c>
      <c r="G3" s="240" t="s">
        <v>127</v>
      </c>
      <c r="H3" s="240" t="s">
        <v>128</v>
      </c>
      <c r="I3" s="240" t="s">
        <v>129</v>
      </c>
      <c r="J3" s="240" t="s">
        <v>130</v>
      </c>
      <c r="K3" s="241" t="s">
        <v>131</v>
      </c>
      <c r="L3" s="241" t="s">
        <v>132</v>
      </c>
      <c r="M3" s="242" t="s">
        <v>133</v>
      </c>
      <c r="N3" s="242" t="s">
        <v>134</v>
      </c>
      <c r="O3" s="243" t="s">
        <v>135</v>
      </c>
    </row>
    <row r="4" spans="2:15" ht="19.5" customHeight="1">
      <c r="B4" s="588" t="s">
        <v>45</v>
      </c>
      <c r="C4" s="589"/>
      <c r="D4" s="244" t="s">
        <v>136</v>
      </c>
      <c r="E4" s="245">
        <f>E6+E8+E10+E12</f>
        <v>4161</v>
      </c>
      <c r="F4" s="246">
        <f aca="true" t="shared" si="0" ref="F4:O4">F6+F8+F10+F12</f>
        <v>4030</v>
      </c>
      <c r="G4" s="247">
        <f t="shared" si="0"/>
        <v>1351</v>
      </c>
      <c r="H4" s="247">
        <f t="shared" si="0"/>
        <v>233</v>
      </c>
      <c r="I4" s="247">
        <f t="shared" si="0"/>
        <v>130</v>
      </c>
      <c r="J4" s="247">
        <f t="shared" si="0"/>
        <v>419</v>
      </c>
      <c r="K4" s="247">
        <f t="shared" si="0"/>
        <v>177</v>
      </c>
      <c r="L4" s="247">
        <f t="shared" si="0"/>
        <v>365</v>
      </c>
      <c r="M4" s="247">
        <f t="shared" si="0"/>
        <v>29</v>
      </c>
      <c r="N4" s="247">
        <f t="shared" si="0"/>
        <v>6</v>
      </c>
      <c r="O4" s="248">
        <f t="shared" si="0"/>
        <v>9</v>
      </c>
    </row>
    <row r="5" spans="2:15" ht="19.5" customHeight="1">
      <c r="B5" s="249"/>
      <c r="C5" s="250"/>
      <c r="D5" s="251" t="s">
        <v>137</v>
      </c>
      <c r="E5" s="252">
        <f aca="true" t="shared" si="1" ref="E5:O5">E7+E9+E11+E13</f>
        <v>584965</v>
      </c>
      <c r="F5" s="253">
        <f t="shared" si="1"/>
        <v>448807</v>
      </c>
      <c r="G5" s="254">
        <f t="shared" si="1"/>
        <v>74838</v>
      </c>
      <c r="H5" s="254">
        <f t="shared" si="1"/>
        <v>13279</v>
      </c>
      <c r="I5" s="254">
        <f t="shared" si="1"/>
        <v>608</v>
      </c>
      <c r="J5" s="254">
        <f t="shared" si="1"/>
        <v>21386</v>
      </c>
      <c r="K5" s="254">
        <f t="shared" si="1"/>
        <v>7332</v>
      </c>
      <c r="L5" s="254">
        <f t="shared" si="1"/>
        <v>17336</v>
      </c>
      <c r="M5" s="254">
        <f t="shared" si="1"/>
        <v>1039</v>
      </c>
      <c r="N5" s="254">
        <f t="shared" si="1"/>
        <v>109</v>
      </c>
      <c r="O5" s="255">
        <f t="shared" si="1"/>
        <v>231</v>
      </c>
    </row>
    <row r="6" spans="2:15" ht="19.5" customHeight="1">
      <c r="B6" s="256"/>
      <c r="C6" s="257" t="s">
        <v>138</v>
      </c>
      <c r="D6" s="244" t="s">
        <v>136</v>
      </c>
      <c r="E6" s="258">
        <v>824</v>
      </c>
      <c r="F6" s="259">
        <v>730</v>
      </c>
      <c r="G6" s="260">
        <v>146</v>
      </c>
      <c r="H6" s="260">
        <v>3</v>
      </c>
      <c r="I6" s="260">
        <v>54</v>
      </c>
      <c r="J6" s="260">
        <v>111</v>
      </c>
      <c r="K6" s="260">
        <v>175</v>
      </c>
      <c r="L6" s="260">
        <v>249</v>
      </c>
      <c r="M6" s="260">
        <v>5</v>
      </c>
      <c r="N6" s="260">
        <v>5</v>
      </c>
      <c r="O6" s="261">
        <v>4</v>
      </c>
    </row>
    <row r="7" spans="2:15" ht="19.5" customHeight="1">
      <c r="B7" s="256"/>
      <c r="C7" s="250"/>
      <c r="D7" s="251" t="s">
        <v>137</v>
      </c>
      <c r="E7" s="262">
        <f aca="true" t="shared" si="2" ref="E7:E13">SUM(F7:O7)</f>
        <v>113340</v>
      </c>
      <c r="F7" s="263">
        <v>77922</v>
      </c>
      <c r="G7" s="264">
        <v>7053</v>
      </c>
      <c r="H7" s="264">
        <v>31</v>
      </c>
      <c r="I7" s="264">
        <v>454</v>
      </c>
      <c r="J7" s="264">
        <v>4570</v>
      </c>
      <c r="K7" s="264">
        <v>7300</v>
      </c>
      <c r="L7" s="264">
        <v>15511</v>
      </c>
      <c r="M7" s="264">
        <v>161</v>
      </c>
      <c r="N7" s="264">
        <v>108</v>
      </c>
      <c r="O7" s="265">
        <v>230</v>
      </c>
    </row>
    <row r="8" spans="2:15" ht="19.5" customHeight="1">
      <c r="B8" s="256"/>
      <c r="C8" s="266" t="s">
        <v>139</v>
      </c>
      <c r="D8" s="244" t="s">
        <v>136</v>
      </c>
      <c r="E8" s="258">
        <v>1348</v>
      </c>
      <c r="F8" s="259">
        <v>1337</v>
      </c>
      <c r="G8" s="260">
        <v>321</v>
      </c>
      <c r="H8" s="260">
        <v>205</v>
      </c>
      <c r="I8" s="260">
        <v>43</v>
      </c>
      <c r="J8" s="260">
        <v>42</v>
      </c>
      <c r="K8" s="260">
        <v>1</v>
      </c>
      <c r="L8" s="260">
        <v>57</v>
      </c>
      <c r="M8" s="260">
        <v>2</v>
      </c>
      <c r="N8" s="260">
        <v>0</v>
      </c>
      <c r="O8" s="261">
        <v>4</v>
      </c>
    </row>
    <row r="9" spans="2:15" ht="19.5" customHeight="1">
      <c r="B9" s="256"/>
      <c r="C9" s="267"/>
      <c r="D9" s="251" t="s">
        <v>137</v>
      </c>
      <c r="E9" s="262">
        <f t="shared" si="2"/>
        <v>163316</v>
      </c>
      <c r="F9" s="263">
        <v>131324</v>
      </c>
      <c r="G9" s="264">
        <v>17726</v>
      </c>
      <c r="H9" s="264">
        <v>12616</v>
      </c>
      <c r="I9" s="264">
        <v>92</v>
      </c>
      <c r="J9" s="264">
        <v>662</v>
      </c>
      <c r="K9" s="264">
        <v>12</v>
      </c>
      <c r="L9" s="264">
        <v>819</v>
      </c>
      <c r="M9" s="264">
        <v>65</v>
      </c>
      <c r="N9" s="264">
        <v>0</v>
      </c>
      <c r="O9" s="265">
        <v>0</v>
      </c>
    </row>
    <row r="10" spans="2:15" ht="19.5" customHeight="1">
      <c r="B10" s="256"/>
      <c r="C10" s="266" t="s">
        <v>51</v>
      </c>
      <c r="D10" s="244" t="s">
        <v>136</v>
      </c>
      <c r="E10" s="258">
        <v>895</v>
      </c>
      <c r="F10" s="259">
        <v>885</v>
      </c>
      <c r="G10" s="260">
        <v>379</v>
      </c>
      <c r="H10" s="260">
        <v>9</v>
      </c>
      <c r="I10" s="260">
        <v>17</v>
      </c>
      <c r="J10" s="260">
        <v>77</v>
      </c>
      <c r="K10" s="260">
        <v>1</v>
      </c>
      <c r="L10" s="260">
        <v>17</v>
      </c>
      <c r="M10" s="260">
        <v>10</v>
      </c>
      <c r="N10" s="260">
        <v>0</v>
      </c>
      <c r="O10" s="261">
        <v>0</v>
      </c>
    </row>
    <row r="11" spans="2:15" ht="19.5" customHeight="1">
      <c r="B11" s="256"/>
      <c r="C11" s="267"/>
      <c r="D11" s="251" t="s">
        <v>137</v>
      </c>
      <c r="E11" s="262">
        <f t="shared" si="2"/>
        <v>123191</v>
      </c>
      <c r="F11" s="263">
        <v>99229</v>
      </c>
      <c r="G11" s="264">
        <v>19294</v>
      </c>
      <c r="H11" s="264">
        <v>294</v>
      </c>
      <c r="I11" s="264">
        <v>32</v>
      </c>
      <c r="J11" s="264">
        <v>3440</v>
      </c>
      <c r="K11" s="264">
        <v>20</v>
      </c>
      <c r="L11" s="264">
        <v>455</v>
      </c>
      <c r="M11" s="264">
        <v>427</v>
      </c>
      <c r="N11" s="264">
        <v>0</v>
      </c>
      <c r="O11" s="265">
        <v>0</v>
      </c>
    </row>
    <row r="12" spans="2:15" ht="19.5" customHeight="1">
      <c r="B12" s="256"/>
      <c r="C12" s="268" t="s">
        <v>52</v>
      </c>
      <c r="D12" s="269" t="s">
        <v>136</v>
      </c>
      <c r="E12" s="270">
        <v>1094</v>
      </c>
      <c r="F12" s="271">
        <v>1078</v>
      </c>
      <c r="G12" s="272">
        <v>505</v>
      </c>
      <c r="H12" s="272">
        <v>16</v>
      </c>
      <c r="I12" s="272">
        <v>16</v>
      </c>
      <c r="J12" s="272">
        <v>189</v>
      </c>
      <c r="K12" s="272">
        <v>0</v>
      </c>
      <c r="L12" s="272">
        <v>42</v>
      </c>
      <c r="M12" s="272">
        <v>12</v>
      </c>
      <c r="N12" s="272">
        <v>1</v>
      </c>
      <c r="O12" s="273">
        <v>1</v>
      </c>
    </row>
    <row r="13" spans="2:15" ht="19.5" customHeight="1">
      <c r="B13" s="274"/>
      <c r="C13" s="267"/>
      <c r="D13" s="251" t="s">
        <v>137</v>
      </c>
      <c r="E13" s="262">
        <f t="shared" si="2"/>
        <v>185118</v>
      </c>
      <c r="F13" s="263">
        <v>140332</v>
      </c>
      <c r="G13" s="264">
        <v>30765</v>
      </c>
      <c r="H13" s="264">
        <v>338</v>
      </c>
      <c r="I13" s="264">
        <v>30</v>
      </c>
      <c r="J13" s="264">
        <v>12714</v>
      </c>
      <c r="K13" s="264">
        <v>0</v>
      </c>
      <c r="L13" s="264">
        <v>551</v>
      </c>
      <c r="M13" s="264">
        <v>386</v>
      </c>
      <c r="N13" s="264">
        <v>1</v>
      </c>
      <c r="O13" s="265">
        <v>1</v>
      </c>
    </row>
    <row r="14" spans="2:15" ht="19.5" customHeight="1">
      <c r="B14" s="588" t="s">
        <v>53</v>
      </c>
      <c r="C14" s="589"/>
      <c r="D14" s="275" t="s">
        <v>136</v>
      </c>
      <c r="E14" s="245">
        <v>3493</v>
      </c>
      <c r="F14" s="246">
        <v>3377</v>
      </c>
      <c r="G14" s="247">
        <v>1062</v>
      </c>
      <c r="H14" s="247">
        <v>282</v>
      </c>
      <c r="I14" s="247">
        <v>65</v>
      </c>
      <c r="J14" s="247">
        <v>225</v>
      </c>
      <c r="K14" s="247">
        <v>12</v>
      </c>
      <c r="L14" s="247">
        <v>418</v>
      </c>
      <c r="M14" s="247">
        <v>30</v>
      </c>
      <c r="N14" s="247">
        <v>14</v>
      </c>
      <c r="O14" s="248">
        <v>10</v>
      </c>
    </row>
    <row r="15" spans="2:15" ht="19.5" customHeight="1">
      <c r="B15" s="249"/>
      <c r="C15" s="250"/>
      <c r="D15" s="251" t="s">
        <v>137</v>
      </c>
      <c r="E15" s="252">
        <v>542014</v>
      </c>
      <c r="F15" s="253">
        <v>399799</v>
      </c>
      <c r="G15" s="254">
        <v>77889</v>
      </c>
      <c r="H15" s="254">
        <v>22513</v>
      </c>
      <c r="I15" s="254">
        <v>457</v>
      </c>
      <c r="J15" s="254">
        <v>18449</v>
      </c>
      <c r="K15" s="254">
        <v>671</v>
      </c>
      <c r="L15" s="254">
        <v>20808</v>
      </c>
      <c r="M15" s="254">
        <v>1008</v>
      </c>
      <c r="N15" s="254">
        <v>224</v>
      </c>
      <c r="O15" s="255">
        <v>196</v>
      </c>
    </row>
    <row r="16" spans="2:15" ht="19.5" customHeight="1">
      <c r="B16" s="256"/>
      <c r="C16" s="257" t="s">
        <v>138</v>
      </c>
      <c r="D16" s="275" t="s">
        <v>136</v>
      </c>
      <c r="E16" s="258">
        <v>740</v>
      </c>
      <c r="F16" s="259">
        <v>645</v>
      </c>
      <c r="G16" s="260">
        <v>9</v>
      </c>
      <c r="H16" s="260">
        <v>1</v>
      </c>
      <c r="I16" s="260">
        <v>22</v>
      </c>
      <c r="J16" s="260">
        <v>12</v>
      </c>
      <c r="K16" s="260">
        <v>6</v>
      </c>
      <c r="L16" s="260">
        <v>319</v>
      </c>
      <c r="M16" s="260">
        <v>5</v>
      </c>
      <c r="N16" s="260">
        <v>4</v>
      </c>
      <c r="O16" s="261">
        <v>6</v>
      </c>
    </row>
    <row r="17" spans="2:15" ht="19.5" customHeight="1">
      <c r="B17" s="256"/>
      <c r="C17" s="250"/>
      <c r="D17" s="251" t="s">
        <v>137</v>
      </c>
      <c r="E17" s="262">
        <v>88278</v>
      </c>
      <c r="F17" s="263">
        <v>66845</v>
      </c>
      <c r="G17" s="264">
        <v>307</v>
      </c>
      <c r="H17" s="264">
        <v>20</v>
      </c>
      <c r="I17" s="264">
        <v>356</v>
      </c>
      <c r="J17" s="264">
        <v>218</v>
      </c>
      <c r="K17" s="264">
        <v>576</v>
      </c>
      <c r="L17" s="264">
        <v>19555</v>
      </c>
      <c r="M17" s="264">
        <v>103</v>
      </c>
      <c r="N17" s="264">
        <v>189</v>
      </c>
      <c r="O17" s="265">
        <v>109</v>
      </c>
    </row>
    <row r="18" spans="2:15" ht="19.5" customHeight="1">
      <c r="B18" s="256"/>
      <c r="C18" s="266" t="s">
        <v>139</v>
      </c>
      <c r="D18" s="275" t="s">
        <v>136</v>
      </c>
      <c r="E18" s="258">
        <v>1139</v>
      </c>
      <c r="F18" s="259">
        <v>1134</v>
      </c>
      <c r="G18" s="260">
        <v>347</v>
      </c>
      <c r="H18" s="260">
        <v>215</v>
      </c>
      <c r="I18" s="260">
        <v>10</v>
      </c>
      <c r="J18" s="260">
        <v>29</v>
      </c>
      <c r="K18" s="260">
        <v>4</v>
      </c>
      <c r="L18" s="260">
        <v>31</v>
      </c>
      <c r="M18" s="260">
        <v>4</v>
      </c>
      <c r="N18" s="260">
        <v>3</v>
      </c>
      <c r="O18" s="261">
        <v>3</v>
      </c>
    </row>
    <row r="19" spans="2:15" ht="19.5" customHeight="1">
      <c r="B19" s="256"/>
      <c r="C19" s="267"/>
      <c r="D19" s="251" t="s">
        <v>137</v>
      </c>
      <c r="E19" s="262">
        <v>174364</v>
      </c>
      <c r="F19" s="263">
        <v>128073</v>
      </c>
      <c r="G19" s="264">
        <v>26026</v>
      </c>
      <c r="H19" s="264">
        <v>18614</v>
      </c>
      <c r="I19" s="264">
        <v>42</v>
      </c>
      <c r="J19" s="264">
        <v>858</v>
      </c>
      <c r="K19" s="264">
        <v>91</v>
      </c>
      <c r="L19" s="264">
        <v>294</v>
      </c>
      <c r="M19" s="264">
        <v>274</v>
      </c>
      <c r="N19" s="264">
        <v>10</v>
      </c>
      <c r="O19" s="265">
        <v>82</v>
      </c>
    </row>
    <row r="20" spans="2:15" ht="19.5" customHeight="1">
      <c r="B20" s="256"/>
      <c r="C20" s="266" t="s">
        <v>51</v>
      </c>
      <c r="D20" s="275" t="s">
        <v>136</v>
      </c>
      <c r="E20" s="258">
        <v>773</v>
      </c>
      <c r="F20" s="259">
        <v>767</v>
      </c>
      <c r="G20" s="260">
        <v>306</v>
      </c>
      <c r="H20" s="260">
        <v>34</v>
      </c>
      <c r="I20" s="260">
        <v>13</v>
      </c>
      <c r="J20" s="260">
        <v>62</v>
      </c>
      <c r="K20" s="260">
        <v>2</v>
      </c>
      <c r="L20" s="260">
        <v>22</v>
      </c>
      <c r="M20" s="260">
        <v>9</v>
      </c>
      <c r="N20" s="260">
        <v>2</v>
      </c>
      <c r="O20" s="261">
        <v>0</v>
      </c>
    </row>
    <row r="21" spans="2:15" ht="19.5" customHeight="1">
      <c r="B21" s="256"/>
      <c r="C21" s="267"/>
      <c r="D21" s="251" t="s">
        <v>137</v>
      </c>
      <c r="E21" s="262">
        <v>116651</v>
      </c>
      <c r="F21" s="263">
        <v>89817</v>
      </c>
      <c r="G21" s="264">
        <v>18821</v>
      </c>
      <c r="H21" s="264">
        <v>1951</v>
      </c>
      <c r="I21" s="264">
        <v>28</v>
      </c>
      <c r="J21" s="264">
        <v>5503</v>
      </c>
      <c r="K21" s="264">
        <v>4</v>
      </c>
      <c r="L21" s="264">
        <v>331</v>
      </c>
      <c r="M21" s="264">
        <v>191</v>
      </c>
      <c r="N21" s="264">
        <v>5</v>
      </c>
      <c r="O21" s="265">
        <v>0</v>
      </c>
    </row>
    <row r="22" spans="2:15" ht="19.5" customHeight="1">
      <c r="B22" s="256"/>
      <c r="C22" s="268" t="s">
        <v>52</v>
      </c>
      <c r="D22" s="276" t="s">
        <v>136</v>
      </c>
      <c r="E22" s="270">
        <v>841</v>
      </c>
      <c r="F22" s="271">
        <v>831</v>
      </c>
      <c r="G22" s="272">
        <v>400</v>
      </c>
      <c r="H22" s="272">
        <v>32</v>
      </c>
      <c r="I22" s="272">
        <v>20</v>
      </c>
      <c r="J22" s="272">
        <v>122</v>
      </c>
      <c r="K22" s="272">
        <v>0</v>
      </c>
      <c r="L22" s="272">
        <v>46</v>
      </c>
      <c r="M22" s="272">
        <v>12</v>
      </c>
      <c r="N22" s="272">
        <v>5</v>
      </c>
      <c r="O22" s="273">
        <v>1</v>
      </c>
    </row>
    <row r="23" spans="2:15" ht="19.5" customHeight="1">
      <c r="B23" s="274"/>
      <c r="C23" s="267"/>
      <c r="D23" s="251" t="s">
        <v>137</v>
      </c>
      <c r="E23" s="262">
        <v>162721</v>
      </c>
      <c r="F23" s="263">
        <v>115064</v>
      </c>
      <c r="G23" s="264">
        <v>32735</v>
      </c>
      <c r="H23" s="264">
        <v>1928</v>
      </c>
      <c r="I23" s="264">
        <v>31</v>
      </c>
      <c r="J23" s="264">
        <v>11870</v>
      </c>
      <c r="K23" s="264">
        <v>0</v>
      </c>
      <c r="L23" s="264">
        <v>628</v>
      </c>
      <c r="M23" s="264">
        <v>440</v>
      </c>
      <c r="N23" s="264">
        <v>20</v>
      </c>
      <c r="O23" s="265">
        <v>5</v>
      </c>
    </row>
    <row r="24" spans="2:15" ht="19.5" customHeight="1">
      <c r="B24" s="588" t="s">
        <v>54</v>
      </c>
      <c r="C24" s="589"/>
      <c r="D24" s="277" t="s">
        <v>136</v>
      </c>
      <c r="E24" s="245">
        <f>E26+E28+E30+E32</f>
        <v>2623</v>
      </c>
      <c r="F24" s="246">
        <f>F26+F28+F30+F32</f>
        <v>2510</v>
      </c>
      <c r="G24" s="247">
        <f aca="true" t="shared" si="3" ref="G24:M25">G26+G28+G30+G32</f>
        <v>657</v>
      </c>
      <c r="H24" s="247">
        <f t="shared" si="3"/>
        <v>282</v>
      </c>
      <c r="I24" s="247">
        <f t="shared" si="3"/>
        <v>52</v>
      </c>
      <c r="J24" s="247">
        <f t="shared" si="3"/>
        <v>112</v>
      </c>
      <c r="K24" s="247">
        <f t="shared" si="3"/>
        <v>4</v>
      </c>
      <c r="L24" s="247">
        <f t="shared" si="3"/>
        <v>303</v>
      </c>
      <c r="M24" s="247">
        <f t="shared" si="3"/>
        <v>30</v>
      </c>
      <c r="N24" s="278" t="s">
        <v>140</v>
      </c>
      <c r="O24" s="248">
        <f>O26+O28+O30+O32</f>
        <v>44</v>
      </c>
    </row>
    <row r="25" spans="2:15" ht="19.5" customHeight="1">
      <c r="B25" s="249"/>
      <c r="C25" s="279"/>
      <c r="D25" s="280" t="s">
        <v>137</v>
      </c>
      <c r="E25" s="252">
        <f>E27+E29+E31+E33</f>
        <v>444831</v>
      </c>
      <c r="F25" s="253">
        <f>F27+F29+F31+F33</f>
        <v>324243</v>
      </c>
      <c r="G25" s="254">
        <f t="shared" si="3"/>
        <v>64462</v>
      </c>
      <c r="H25" s="254">
        <f t="shared" si="3"/>
        <v>26681</v>
      </c>
      <c r="I25" s="254">
        <f t="shared" si="3"/>
        <v>497</v>
      </c>
      <c r="J25" s="254">
        <f t="shared" si="3"/>
        <v>13437</v>
      </c>
      <c r="K25" s="254">
        <f t="shared" si="3"/>
        <v>102</v>
      </c>
      <c r="L25" s="254">
        <v>12548</v>
      </c>
      <c r="M25" s="254">
        <f t="shared" si="3"/>
        <v>1134</v>
      </c>
      <c r="N25" s="281" t="s">
        <v>140</v>
      </c>
      <c r="O25" s="255">
        <f>O27+O29+O31+O33</f>
        <v>1728</v>
      </c>
    </row>
    <row r="26" spans="2:15" ht="19.5" customHeight="1">
      <c r="B26" s="256"/>
      <c r="C26" s="257" t="s">
        <v>138</v>
      </c>
      <c r="D26" s="275" t="s">
        <v>136</v>
      </c>
      <c r="E26" s="258">
        <v>542</v>
      </c>
      <c r="F26" s="259">
        <v>453</v>
      </c>
      <c r="G26" s="260">
        <v>59</v>
      </c>
      <c r="H26" s="260">
        <v>20</v>
      </c>
      <c r="I26" s="260">
        <v>31</v>
      </c>
      <c r="J26" s="260">
        <v>22</v>
      </c>
      <c r="K26" s="260">
        <v>3</v>
      </c>
      <c r="L26" s="260">
        <v>209</v>
      </c>
      <c r="M26" s="260">
        <v>10</v>
      </c>
      <c r="N26" s="282" t="s">
        <v>140</v>
      </c>
      <c r="O26" s="261">
        <v>40</v>
      </c>
    </row>
    <row r="27" spans="2:15" ht="19.5" customHeight="1">
      <c r="B27" s="256"/>
      <c r="C27" s="250"/>
      <c r="D27" s="251" t="s">
        <v>137</v>
      </c>
      <c r="E27" s="262">
        <v>74012</v>
      </c>
      <c r="F27" s="263">
        <v>55285</v>
      </c>
      <c r="G27" s="264">
        <v>3531</v>
      </c>
      <c r="H27" s="264">
        <v>777</v>
      </c>
      <c r="I27" s="264">
        <v>395</v>
      </c>
      <c r="J27" s="264">
        <v>582</v>
      </c>
      <c r="K27" s="264">
        <v>80</v>
      </c>
      <c r="L27" s="264">
        <v>11498</v>
      </c>
      <c r="M27" s="264">
        <v>167</v>
      </c>
      <c r="N27" s="283" t="s">
        <v>140</v>
      </c>
      <c r="O27" s="265">
        <v>1697</v>
      </c>
    </row>
    <row r="28" spans="2:15" ht="19.5" customHeight="1">
      <c r="B28" s="256"/>
      <c r="C28" s="266" t="s">
        <v>139</v>
      </c>
      <c r="D28" s="275" t="s">
        <v>136</v>
      </c>
      <c r="E28" s="258">
        <v>946</v>
      </c>
      <c r="F28" s="259">
        <v>937</v>
      </c>
      <c r="G28" s="260">
        <v>213</v>
      </c>
      <c r="H28" s="260">
        <v>197</v>
      </c>
      <c r="I28" s="260">
        <v>15</v>
      </c>
      <c r="J28" s="260">
        <v>19</v>
      </c>
      <c r="K28" s="260">
        <v>1</v>
      </c>
      <c r="L28" s="260">
        <v>31</v>
      </c>
      <c r="M28" s="260">
        <v>2</v>
      </c>
      <c r="N28" s="282" t="s">
        <v>140</v>
      </c>
      <c r="O28" s="261">
        <v>1</v>
      </c>
    </row>
    <row r="29" spans="2:15" ht="19.5" customHeight="1">
      <c r="B29" s="256"/>
      <c r="C29" s="267"/>
      <c r="D29" s="251" t="s">
        <v>137</v>
      </c>
      <c r="E29" s="262">
        <v>156129</v>
      </c>
      <c r="F29" s="263">
        <v>111161</v>
      </c>
      <c r="G29" s="264">
        <v>23626</v>
      </c>
      <c r="H29" s="264">
        <v>20125</v>
      </c>
      <c r="I29" s="264">
        <v>79</v>
      </c>
      <c r="J29" s="264">
        <v>715</v>
      </c>
      <c r="K29" s="264">
        <v>22</v>
      </c>
      <c r="L29" s="264">
        <v>298</v>
      </c>
      <c r="M29" s="264">
        <v>90</v>
      </c>
      <c r="N29" s="283" t="s">
        <v>140</v>
      </c>
      <c r="O29" s="265">
        <v>13</v>
      </c>
    </row>
    <row r="30" spans="2:15" ht="19.5" customHeight="1">
      <c r="B30" s="256"/>
      <c r="C30" s="266" t="s">
        <v>51</v>
      </c>
      <c r="D30" s="275" t="s">
        <v>136</v>
      </c>
      <c r="E30" s="258">
        <v>622</v>
      </c>
      <c r="F30" s="259">
        <v>617</v>
      </c>
      <c r="G30" s="260">
        <v>201</v>
      </c>
      <c r="H30" s="260">
        <v>36</v>
      </c>
      <c r="I30" s="260">
        <v>3</v>
      </c>
      <c r="J30" s="260">
        <v>28</v>
      </c>
      <c r="K30" s="260">
        <v>0</v>
      </c>
      <c r="L30" s="260">
        <v>33</v>
      </c>
      <c r="M30" s="260">
        <v>9</v>
      </c>
      <c r="N30" s="282" t="s">
        <v>140</v>
      </c>
      <c r="O30" s="261">
        <v>0</v>
      </c>
    </row>
    <row r="31" spans="2:15" ht="19.5" customHeight="1">
      <c r="B31" s="256"/>
      <c r="C31" s="267"/>
      <c r="D31" s="251" t="s">
        <v>137</v>
      </c>
      <c r="E31" s="262">
        <v>99123</v>
      </c>
      <c r="F31" s="263">
        <v>77960</v>
      </c>
      <c r="G31" s="264">
        <v>14093</v>
      </c>
      <c r="H31" s="264">
        <v>3172</v>
      </c>
      <c r="I31" s="264">
        <v>9</v>
      </c>
      <c r="J31" s="264">
        <v>3230</v>
      </c>
      <c r="K31" s="264">
        <v>0</v>
      </c>
      <c r="L31" s="264">
        <v>274</v>
      </c>
      <c r="M31" s="264">
        <v>385</v>
      </c>
      <c r="N31" s="283" t="s">
        <v>140</v>
      </c>
      <c r="O31" s="265">
        <v>0</v>
      </c>
    </row>
    <row r="32" spans="2:15" ht="19.5" customHeight="1">
      <c r="B32" s="256"/>
      <c r="C32" s="268" t="s">
        <v>52</v>
      </c>
      <c r="D32" s="276" t="s">
        <v>136</v>
      </c>
      <c r="E32" s="270">
        <v>513</v>
      </c>
      <c r="F32" s="271">
        <v>503</v>
      </c>
      <c r="G32" s="272">
        <v>184</v>
      </c>
      <c r="H32" s="272">
        <v>29</v>
      </c>
      <c r="I32" s="272">
        <v>3</v>
      </c>
      <c r="J32" s="272">
        <v>43</v>
      </c>
      <c r="K32" s="272">
        <v>0</v>
      </c>
      <c r="L32" s="272">
        <v>30</v>
      </c>
      <c r="M32" s="272">
        <v>9</v>
      </c>
      <c r="N32" s="284" t="s">
        <v>140</v>
      </c>
      <c r="O32" s="273">
        <v>3</v>
      </c>
    </row>
    <row r="33" spans="2:15" ht="19.5" customHeight="1">
      <c r="B33" s="274"/>
      <c r="C33" s="267"/>
      <c r="D33" s="251" t="s">
        <v>137</v>
      </c>
      <c r="E33" s="262">
        <v>115567</v>
      </c>
      <c r="F33" s="263">
        <v>79837</v>
      </c>
      <c r="G33" s="264">
        <v>23212</v>
      </c>
      <c r="H33" s="264">
        <v>2607</v>
      </c>
      <c r="I33" s="264">
        <v>14</v>
      </c>
      <c r="J33" s="264">
        <v>8910</v>
      </c>
      <c r="K33" s="264">
        <v>0</v>
      </c>
      <c r="L33" s="264">
        <v>476</v>
      </c>
      <c r="M33" s="264">
        <v>492</v>
      </c>
      <c r="N33" s="283" t="s">
        <v>140</v>
      </c>
      <c r="O33" s="265">
        <v>18</v>
      </c>
    </row>
    <row r="34" ht="15" customHeight="1">
      <c r="O34" s="97" t="s">
        <v>78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sheetProtection/>
  <mergeCells count="4">
    <mergeCell ref="B3:C3"/>
    <mergeCell ref="B4:C4"/>
    <mergeCell ref="B14:C14"/>
    <mergeCell ref="B24:C24"/>
  </mergeCells>
  <printOptions/>
  <pageMargins left="0.5905511811023623" right="0.41" top="0.7874015748031497" bottom="0.7874015748031497" header="0.3937007874015748" footer="0.3937007874015748"/>
  <pageSetup horizontalDpi="600" verticalDpi="600" orientation="portrait" paperSize="9" scale="97" r:id="rId1"/>
  <headerFooter alignWithMargins="0">
    <oddHeader>&amp;R4.農      業</oddHeader>
    <oddFooter>&amp;C-37-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57"/>
  <sheetViews>
    <sheetView showGridLines="0" tabSelected="1" view="pageBreakPreview" zoomScale="60" zoomScalePageLayoutView="0" workbookViewId="0" topLeftCell="A4">
      <selection activeCell="R58" sqref="R58"/>
    </sheetView>
  </sheetViews>
  <sheetFormatPr defaultColWidth="9.00390625" defaultRowHeight="12.75"/>
  <cols>
    <col min="1" max="1" width="4.125" style="38" customWidth="1"/>
    <col min="2" max="2" width="11.00390625" style="38" customWidth="1"/>
    <col min="3" max="9" width="8.75390625" style="38" customWidth="1"/>
    <col min="10" max="10" width="9.875" style="38" customWidth="1"/>
    <col min="11" max="11" width="8.75390625" style="38" customWidth="1"/>
    <col min="12" max="12" width="9.875" style="38" customWidth="1"/>
    <col min="13" max="16384" width="9.125" style="38" customWidth="1"/>
  </cols>
  <sheetData>
    <row r="1" ht="30" customHeight="1">
      <c r="A1" s="37" t="s">
        <v>141</v>
      </c>
    </row>
    <row r="2" s="87" customFormat="1" ht="18" customHeight="1">
      <c r="B2" s="41" t="s">
        <v>142</v>
      </c>
    </row>
    <row r="3" spans="2:12" s="87" customFormat="1" ht="16.5" customHeight="1">
      <c r="B3" s="590" t="s">
        <v>143</v>
      </c>
      <c r="C3" s="592" t="s">
        <v>144</v>
      </c>
      <c r="D3" s="592"/>
      <c r="E3" s="593" t="s">
        <v>145</v>
      </c>
      <c r="F3" s="594"/>
      <c r="G3" s="593" t="s">
        <v>146</v>
      </c>
      <c r="H3" s="592"/>
      <c r="I3" s="593" t="s">
        <v>147</v>
      </c>
      <c r="J3" s="594"/>
      <c r="K3" s="593" t="s">
        <v>148</v>
      </c>
      <c r="L3" s="594"/>
    </row>
    <row r="4" spans="2:12" s="87" customFormat="1" ht="16.5" customHeight="1">
      <c r="B4" s="591"/>
      <c r="C4" s="285" t="s">
        <v>149</v>
      </c>
      <c r="D4" s="286" t="s">
        <v>150</v>
      </c>
      <c r="E4" s="287" t="s">
        <v>149</v>
      </c>
      <c r="F4" s="288" t="s">
        <v>150</v>
      </c>
      <c r="G4" s="285" t="s">
        <v>149</v>
      </c>
      <c r="H4" s="286" t="s">
        <v>150</v>
      </c>
      <c r="I4" s="287" t="s">
        <v>149</v>
      </c>
      <c r="J4" s="288" t="s">
        <v>150</v>
      </c>
      <c r="K4" s="287" t="s">
        <v>149</v>
      </c>
      <c r="L4" s="288" t="s">
        <v>150</v>
      </c>
    </row>
    <row r="5" spans="2:12" s="289" customFormat="1" ht="15" customHeight="1">
      <c r="B5" s="290" t="s">
        <v>151</v>
      </c>
      <c r="C5" s="291">
        <f aca="true" t="shared" si="0" ref="C5:L5">SUM(C6:C9)</f>
        <v>10</v>
      </c>
      <c r="D5" s="292">
        <f t="shared" si="0"/>
        <v>278</v>
      </c>
      <c r="E5" s="291">
        <f t="shared" si="0"/>
        <v>27</v>
      </c>
      <c r="F5" s="292">
        <f t="shared" si="0"/>
        <v>2871</v>
      </c>
      <c r="G5" s="291">
        <f t="shared" si="0"/>
        <v>3</v>
      </c>
      <c r="H5" s="292">
        <f t="shared" si="0"/>
        <v>1759</v>
      </c>
      <c r="I5" s="291">
        <f t="shared" si="0"/>
        <v>9</v>
      </c>
      <c r="J5" s="292">
        <f t="shared" si="0"/>
        <v>298050</v>
      </c>
      <c r="K5" s="293">
        <f t="shared" si="0"/>
        <v>3</v>
      </c>
      <c r="L5" s="292">
        <f t="shared" si="0"/>
        <v>78800</v>
      </c>
    </row>
    <row r="6" spans="2:12" s="289" customFormat="1" ht="15" customHeight="1" hidden="1">
      <c r="B6" s="294" t="s">
        <v>152</v>
      </c>
      <c r="C6" s="295">
        <v>8</v>
      </c>
      <c r="D6" s="296">
        <v>234</v>
      </c>
      <c r="E6" s="295">
        <v>7</v>
      </c>
      <c r="F6" s="296">
        <v>1067</v>
      </c>
      <c r="G6" s="295">
        <v>1</v>
      </c>
      <c r="H6" s="296">
        <v>786</v>
      </c>
      <c r="I6" s="295">
        <v>6</v>
      </c>
      <c r="J6" s="296">
        <v>289550</v>
      </c>
      <c r="K6" s="297">
        <v>1</v>
      </c>
      <c r="L6" s="296">
        <v>36000</v>
      </c>
    </row>
    <row r="7" spans="2:12" s="289" customFormat="1" ht="15" customHeight="1" hidden="1">
      <c r="B7" s="294" t="s">
        <v>153</v>
      </c>
      <c r="C7" s="295">
        <v>1</v>
      </c>
      <c r="D7" s="296">
        <v>22</v>
      </c>
      <c r="E7" s="295">
        <v>7</v>
      </c>
      <c r="F7" s="296">
        <v>497</v>
      </c>
      <c r="G7" s="295">
        <v>1</v>
      </c>
      <c r="H7" s="296">
        <v>788</v>
      </c>
      <c r="I7" s="295">
        <v>0</v>
      </c>
      <c r="J7" s="296">
        <v>0</v>
      </c>
      <c r="K7" s="297">
        <v>0</v>
      </c>
      <c r="L7" s="296">
        <v>0</v>
      </c>
    </row>
    <row r="8" spans="2:12" s="289" customFormat="1" ht="15" customHeight="1" hidden="1">
      <c r="B8" s="294" t="s">
        <v>154</v>
      </c>
      <c r="C8" s="295">
        <v>0</v>
      </c>
      <c r="D8" s="296">
        <v>0</v>
      </c>
      <c r="E8" s="295">
        <v>2</v>
      </c>
      <c r="F8" s="296">
        <v>351</v>
      </c>
      <c r="G8" s="295">
        <v>0</v>
      </c>
      <c r="H8" s="296">
        <v>0</v>
      </c>
      <c r="I8" s="295">
        <v>3</v>
      </c>
      <c r="J8" s="296">
        <v>8500</v>
      </c>
      <c r="K8" s="297">
        <v>1</v>
      </c>
      <c r="L8" s="296">
        <v>1800</v>
      </c>
    </row>
    <row r="9" spans="2:12" s="289" customFormat="1" ht="15" customHeight="1" hidden="1">
      <c r="B9" s="298" t="s">
        <v>155</v>
      </c>
      <c r="C9" s="299">
        <v>1</v>
      </c>
      <c r="D9" s="300">
        <v>22</v>
      </c>
      <c r="E9" s="299">
        <v>11</v>
      </c>
      <c r="F9" s="300">
        <v>956</v>
      </c>
      <c r="G9" s="299">
        <v>1</v>
      </c>
      <c r="H9" s="300">
        <v>185</v>
      </c>
      <c r="I9" s="299">
        <v>0</v>
      </c>
      <c r="J9" s="300">
        <v>0</v>
      </c>
      <c r="K9" s="301">
        <v>1</v>
      </c>
      <c r="L9" s="300">
        <v>41000</v>
      </c>
    </row>
    <row r="10" spans="2:12" s="289" customFormat="1" ht="15" customHeight="1">
      <c r="B10" s="290" t="s">
        <v>156</v>
      </c>
      <c r="C10" s="291">
        <f aca="true" t="shared" si="1" ref="C10:L10">SUM(C11:C14)</f>
        <v>9</v>
      </c>
      <c r="D10" s="292">
        <f t="shared" si="1"/>
        <v>253</v>
      </c>
      <c r="E10" s="291">
        <f t="shared" si="1"/>
        <v>27</v>
      </c>
      <c r="F10" s="292">
        <f t="shared" si="1"/>
        <v>3086</v>
      </c>
      <c r="G10" s="291">
        <f t="shared" si="1"/>
        <v>2</v>
      </c>
      <c r="H10" s="292">
        <f t="shared" si="1"/>
        <v>1485</v>
      </c>
      <c r="I10" s="291">
        <f t="shared" si="1"/>
        <v>9</v>
      </c>
      <c r="J10" s="292">
        <f t="shared" si="1"/>
        <v>281980</v>
      </c>
      <c r="K10" s="293">
        <f t="shared" si="1"/>
        <v>3</v>
      </c>
      <c r="L10" s="292">
        <f t="shared" si="1"/>
        <v>65900</v>
      </c>
    </row>
    <row r="11" spans="2:12" s="289" customFormat="1" ht="15" customHeight="1" hidden="1">
      <c r="B11" s="294" t="s">
        <v>152</v>
      </c>
      <c r="C11" s="295">
        <v>7</v>
      </c>
      <c r="D11" s="296">
        <v>209</v>
      </c>
      <c r="E11" s="295">
        <v>7</v>
      </c>
      <c r="F11" s="296">
        <v>1125</v>
      </c>
      <c r="G11" s="295">
        <v>1</v>
      </c>
      <c r="H11" s="296">
        <v>746</v>
      </c>
      <c r="I11" s="295">
        <v>6</v>
      </c>
      <c r="J11" s="296">
        <v>273730</v>
      </c>
      <c r="K11" s="297">
        <v>1</v>
      </c>
      <c r="L11" s="296">
        <v>37500</v>
      </c>
    </row>
    <row r="12" spans="2:12" s="289" customFormat="1" ht="15" customHeight="1" hidden="1">
      <c r="B12" s="294" t="s">
        <v>153</v>
      </c>
      <c r="C12" s="295">
        <v>1</v>
      </c>
      <c r="D12" s="296">
        <v>21</v>
      </c>
      <c r="E12" s="295">
        <v>7</v>
      </c>
      <c r="F12" s="296">
        <v>594</v>
      </c>
      <c r="G12" s="295">
        <v>1</v>
      </c>
      <c r="H12" s="296">
        <v>739</v>
      </c>
      <c r="I12" s="295">
        <v>0</v>
      </c>
      <c r="J12" s="296">
        <v>0</v>
      </c>
      <c r="K12" s="297">
        <v>0</v>
      </c>
      <c r="L12" s="296">
        <v>0</v>
      </c>
    </row>
    <row r="13" spans="2:12" s="289" customFormat="1" ht="15" customHeight="1" hidden="1">
      <c r="B13" s="294" t="s">
        <v>154</v>
      </c>
      <c r="C13" s="295">
        <v>0</v>
      </c>
      <c r="D13" s="296">
        <v>0</v>
      </c>
      <c r="E13" s="295">
        <v>2</v>
      </c>
      <c r="F13" s="296">
        <v>342</v>
      </c>
      <c r="G13" s="295">
        <v>0</v>
      </c>
      <c r="H13" s="296">
        <v>0</v>
      </c>
      <c r="I13" s="295">
        <v>3</v>
      </c>
      <c r="J13" s="296">
        <v>8250</v>
      </c>
      <c r="K13" s="297">
        <v>1</v>
      </c>
      <c r="L13" s="296">
        <v>700</v>
      </c>
    </row>
    <row r="14" spans="2:12" s="289" customFormat="1" ht="15" customHeight="1" hidden="1">
      <c r="B14" s="298" t="s">
        <v>155</v>
      </c>
      <c r="C14" s="299">
        <v>1</v>
      </c>
      <c r="D14" s="300">
        <v>23</v>
      </c>
      <c r="E14" s="299">
        <v>11</v>
      </c>
      <c r="F14" s="300">
        <v>1025</v>
      </c>
      <c r="G14" s="299">
        <v>0</v>
      </c>
      <c r="H14" s="300">
        <v>0</v>
      </c>
      <c r="I14" s="299">
        <v>0</v>
      </c>
      <c r="J14" s="300">
        <v>0</v>
      </c>
      <c r="K14" s="301">
        <v>1</v>
      </c>
      <c r="L14" s="300">
        <v>27700</v>
      </c>
    </row>
    <row r="15" spans="2:12" s="289" customFormat="1" ht="15" customHeight="1">
      <c r="B15" s="290" t="s">
        <v>82</v>
      </c>
      <c r="C15" s="291">
        <f aca="true" t="shared" si="2" ref="C15:L15">SUM(C16:C19)</f>
        <v>9</v>
      </c>
      <c r="D15" s="292">
        <f t="shared" si="2"/>
        <v>282</v>
      </c>
      <c r="E15" s="291">
        <f t="shared" si="2"/>
        <v>26</v>
      </c>
      <c r="F15" s="292">
        <f t="shared" si="2"/>
        <v>3140</v>
      </c>
      <c r="G15" s="291">
        <f t="shared" si="2"/>
        <v>2</v>
      </c>
      <c r="H15" s="292">
        <f t="shared" si="2"/>
        <v>1136</v>
      </c>
      <c r="I15" s="291">
        <f t="shared" si="2"/>
        <v>8</v>
      </c>
      <c r="J15" s="292">
        <f t="shared" si="2"/>
        <v>291130</v>
      </c>
      <c r="K15" s="293">
        <f t="shared" si="2"/>
        <v>3</v>
      </c>
      <c r="L15" s="292">
        <f t="shared" si="2"/>
        <v>68500</v>
      </c>
    </row>
    <row r="16" spans="2:12" s="289" customFormat="1" ht="15" customHeight="1" hidden="1">
      <c r="B16" s="294" t="s">
        <v>152</v>
      </c>
      <c r="C16" s="295">
        <v>7</v>
      </c>
      <c r="D16" s="296">
        <v>238</v>
      </c>
      <c r="E16" s="295">
        <v>7</v>
      </c>
      <c r="F16" s="296">
        <v>1117</v>
      </c>
      <c r="G16" s="295">
        <v>1</v>
      </c>
      <c r="H16" s="296">
        <v>516</v>
      </c>
      <c r="I16" s="295">
        <v>6</v>
      </c>
      <c r="J16" s="296">
        <v>285130</v>
      </c>
      <c r="K16" s="297">
        <v>1</v>
      </c>
      <c r="L16" s="296">
        <v>39000</v>
      </c>
    </row>
    <row r="17" spans="2:12" s="289" customFormat="1" ht="15" customHeight="1" hidden="1">
      <c r="B17" s="294" t="s">
        <v>153</v>
      </c>
      <c r="C17" s="295">
        <v>1</v>
      </c>
      <c r="D17" s="296">
        <v>24</v>
      </c>
      <c r="E17" s="295">
        <v>6</v>
      </c>
      <c r="F17" s="296">
        <v>626</v>
      </c>
      <c r="G17" s="295">
        <v>1</v>
      </c>
      <c r="H17" s="296">
        <v>620</v>
      </c>
      <c r="I17" s="295">
        <v>0</v>
      </c>
      <c r="J17" s="296">
        <v>0</v>
      </c>
      <c r="K17" s="297">
        <v>0</v>
      </c>
      <c r="L17" s="296">
        <v>0</v>
      </c>
    </row>
    <row r="18" spans="2:12" s="289" customFormat="1" ht="15" customHeight="1" hidden="1">
      <c r="B18" s="294" t="s">
        <v>154</v>
      </c>
      <c r="C18" s="295">
        <v>0</v>
      </c>
      <c r="D18" s="296">
        <v>0</v>
      </c>
      <c r="E18" s="295">
        <v>2</v>
      </c>
      <c r="F18" s="296">
        <v>349</v>
      </c>
      <c r="G18" s="295">
        <v>0</v>
      </c>
      <c r="H18" s="296">
        <v>0</v>
      </c>
      <c r="I18" s="295">
        <v>2</v>
      </c>
      <c r="J18" s="296">
        <v>6000</v>
      </c>
      <c r="K18" s="297">
        <v>1</v>
      </c>
      <c r="L18" s="296">
        <v>500</v>
      </c>
    </row>
    <row r="19" spans="2:12" s="289" customFormat="1" ht="15" customHeight="1" hidden="1">
      <c r="B19" s="298" t="s">
        <v>155</v>
      </c>
      <c r="C19" s="299">
        <v>1</v>
      </c>
      <c r="D19" s="300">
        <v>20</v>
      </c>
      <c r="E19" s="299">
        <v>11</v>
      </c>
      <c r="F19" s="300">
        <v>1048</v>
      </c>
      <c r="G19" s="299">
        <v>0</v>
      </c>
      <c r="H19" s="300">
        <v>0</v>
      </c>
      <c r="I19" s="299">
        <v>0</v>
      </c>
      <c r="J19" s="300">
        <v>0</v>
      </c>
      <c r="K19" s="301">
        <v>1</v>
      </c>
      <c r="L19" s="300">
        <v>29000</v>
      </c>
    </row>
    <row r="20" spans="2:12" s="289" customFormat="1" ht="15" customHeight="1">
      <c r="B20" s="290" t="s">
        <v>157</v>
      </c>
      <c r="C20" s="291">
        <f aca="true" t="shared" si="3" ref="C20:L20">SUM(C21:C24)</f>
        <v>8</v>
      </c>
      <c r="D20" s="292">
        <f t="shared" si="3"/>
        <v>252</v>
      </c>
      <c r="E20" s="291">
        <f t="shared" si="3"/>
        <v>25</v>
      </c>
      <c r="F20" s="292">
        <f t="shared" si="3"/>
        <v>2978</v>
      </c>
      <c r="G20" s="291">
        <f t="shared" si="3"/>
        <v>2</v>
      </c>
      <c r="H20" s="292">
        <f t="shared" si="3"/>
        <v>844</v>
      </c>
      <c r="I20" s="291">
        <f t="shared" si="3"/>
        <v>7</v>
      </c>
      <c r="J20" s="292">
        <f t="shared" si="3"/>
        <v>310400</v>
      </c>
      <c r="K20" s="293">
        <f t="shared" si="3"/>
        <v>3</v>
      </c>
      <c r="L20" s="292">
        <f t="shared" si="3"/>
        <v>177700</v>
      </c>
    </row>
    <row r="21" spans="2:12" s="289" customFormat="1" ht="15" customHeight="1" hidden="1">
      <c r="B21" s="294" t="s">
        <v>152</v>
      </c>
      <c r="C21" s="295">
        <v>6</v>
      </c>
      <c r="D21" s="296">
        <v>211</v>
      </c>
      <c r="E21" s="295">
        <v>7</v>
      </c>
      <c r="F21" s="296">
        <v>1042</v>
      </c>
      <c r="G21" s="295">
        <v>1</v>
      </c>
      <c r="H21" s="296">
        <v>395</v>
      </c>
      <c r="I21" s="295">
        <v>5</v>
      </c>
      <c r="J21" s="296">
        <v>307400</v>
      </c>
      <c r="K21" s="297">
        <v>1</v>
      </c>
      <c r="L21" s="296">
        <v>149400</v>
      </c>
    </row>
    <row r="22" spans="2:12" s="289" customFormat="1" ht="15" customHeight="1" hidden="1">
      <c r="B22" s="294" t="s">
        <v>153</v>
      </c>
      <c r="C22" s="295">
        <v>1</v>
      </c>
      <c r="D22" s="296">
        <v>24</v>
      </c>
      <c r="E22" s="295">
        <v>5</v>
      </c>
      <c r="F22" s="296">
        <v>515</v>
      </c>
      <c r="G22" s="295">
        <v>1</v>
      </c>
      <c r="H22" s="296">
        <v>449</v>
      </c>
      <c r="I22" s="295">
        <v>0</v>
      </c>
      <c r="J22" s="296">
        <v>0</v>
      </c>
      <c r="K22" s="297">
        <v>0</v>
      </c>
      <c r="L22" s="296">
        <v>0</v>
      </c>
    </row>
    <row r="23" spans="2:12" s="289" customFormat="1" ht="15" customHeight="1" hidden="1">
      <c r="B23" s="294" t="s">
        <v>154</v>
      </c>
      <c r="C23" s="295">
        <v>0</v>
      </c>
      <c r="D23" s="296">
        <v>0</v>
      </c>
      <c r="E23" s="295">
        <v>2</v>
      </c>
      <c r="F23" s="296">
        <v>363</v>
      </c>
      <c r="G23" s="295">
        <v>0</v>
      </c>
      <c r="H23" s="296">
        <v>0</v>
      </c>
      <c r="I23" s="295">
        <v>2</v>
      </c>
      <c r="J23" s="296">
        <v>3000</v>
      </c>
      <c r="K23" s="297">
        <v>1</v>
      </c>
      <c r="L23" s="296">
        <v>300</v>
      </c>
    </row>
    <row r="24" spans="2:12" s="289" customFormat="1" ht="15" customHeight="1" hidden="1">
      <c r="B24" s="298" t="s">
        <v>155</v>
      </c>
      <c r="C24" s="299">
        <v>1</v>
      </c>
      <c r="D24" s="300">
        <v>17</v>
      </c>
      <c r="E24" s="299">
        <v>11</v>
      </c>
      <c r="F24" s="300">
        <v>1058</v>
      </c>
      <c r="G24" s="299">
        <v>0</v>
      </c>
      <c r="H24" s="300">
        <v>0</v>
      </c>
      <c r="I24" s="299">
        <v>0</v>
      </c>
      <c r="J24" s="300">
        <v>0</v>
      </c>
      <c r="K24" s="301">
        <v>1</v>
      </c>
      <c r="L24" s="300">
        <v>28000</v>
      </c>
    </row>
    <row r="25" spans="2:12" s="289" customFormat="1" ht="15" customHeight="1">
      <c r="B25" s="290" t="s">
        <v>158</v>
      </c>
      <c r="C25" s="291">
        <f aca="true" t="shared" si="4" ref="C25:L25">SUM(C26:C29)</f>
        <v>8</v>
      </c>
      <c r="D25" s="292">
        <f t="shared" si="4"/>
        <v>248</v>
      </c>
      <c r="E25" s="291">
        <f t="shared" si="4"/>
        <v>25</v>
      </c>
      <c r="F25" s="292">
        <f t="shared" si="4"/>
        <v>2998</v>
      </c>
      <c r="G25" s="291">
        <f t="shared" si="4"/>
        <v>1</v>
      </c>
      <c r="H25" s="292">
        <f t="shared" si="4"/>
        <v>469</v>
      </c>
      <c r="I25" s="291">
        <f t="shared" si="4"/>
        <v>6</v>
      </c>
      <c r="J25" s="292">
        <f t="shared" si="4"/>
        <v>341600</v>
      </c>
      <c r="K25" s="293">
        <f t="shared" si="4"/>
        <v>2</v>
      </c>
      <c r="L25" s="292">
        <f t="shared" si="4"/>
        <v>50200</v>
      </c>
    </row>
    <row r="26" spans="2:12" s="289" customFormat="1" ht="15" customHeight="1" hidden="1">
      <c r="B26" s="294" t="s">
        <v>152</v>
      </c>
      <c r="C26" s="295">
        <v>6</v>
      </c>
      <c r="D26" s="296">
        <v>204</v>
      </c>
      <c r="E26" s="295">
        <v>7</v>
      </c>
      <c r="F26" s="296">
        <v>1095</v>
      </c>
      <c r="G26" s="295">
        <v>1</v>
      </c>
      <c r="H26" s="296">
        <v>469</v>
      </c>
      <c r="I26" s="295">
        <v>5</v>
      </c>
      <c r="J26" s="296">
        <v>340600</v>
      </c>
      <c r="K26" s="297">
        <v>1</v>
      </c>
      <c r="L26" s="296">
        <v>50000</v>
      </c>
    </row>
    <row r="27" spans="2:12" s="289" customFormat="1" ht="15" customHeight="1" hidden="1">
      <c r="B27" s="294" t="s">
        <v>153</v>
      </c>
      <c r="C27" s="295">
        <v>1</v>
      </c>
      <c r="D27" s="296">
        <v>25</v>
      </c>
      <c r="E27" s="295">
        <v>5</v>
      </c>
      <c r="F27" s="296">
        <v>493</v>
      </c>
      <c r="G27" s="295">
        <v>0</v>
      </c>
      <c r="H27" s="296">
        <v>0</v>
      </c>
      <c r="I27" s="295">
        <v>0</v>
      </c>
      <c r="J27" s="296">
        <v>0</v>
      </c>
      <c r="K27" s="297">
        <v>0</v>
      </c>
      <c r="L27" s="296">
        <v>0</v>
      </c>
    </row>
    <row r="28" spans="2:12" s="289" customFormat="1" ht="15" customHeight="1" hidden="1">
      <c r="B28" s="294" t="s">
        <v>154</v>
      </c>
      <c r="C28" s="295">
        <v>0</v>
      </c>
      <c r="D28" s="296">
        <v>0</v>
      </c>
      <c r="E28" s="295">
        <v>2</v>
      </c>
      <c r="F28" s="296">
        <v>332</v>
      </c>
      <c r="G28" s="295">
        <v>0</v>
      </c>
      <c r="H28" s="296">
        <v>0</v>
      </c>
      <c r="I28" s="295">
        <v>1</v>
      </c>
      <c r="J28" s="296">
        <v>1000</v>
      </c>
      <c r="K28" s="297">
        <v>1</v>
      </c>
      <c r="L28" s="296">
        <v>200</v>
      </c>
    </row>
    <row r="29" spans="2:12" s="289" customFormat="1" ht="15" customHeight="1" hidden="1">
      <c r="B29" s="298" t="s">
        <v>155</v>
      </c>
      <c r="C29" s="299">
        <v>1</v>
      </c>
      <c r="D29" s="300">
        <v>19</v>
      </c>
      <c r="E29" s="299">
        <v>11</v>
      </c>
      <c r="F29" s="300">
        <v>1078</v>
      </c>
      <c r="G29" s="299">
        <v>0</v>
      </c>
      <c r="H29" s="300">
        <v>0</v>
      </c>
      <c r="I29" s="299">
        <v>0</v>
      </c>
      <c r="J29" s="300">
        <v>0</v>
      </c>
      <c r="K29" s="301">
        <v>0</v>
      </c>
      <c r="L29" s="300">
        <v>0</v>
      </c>
    </row>
    <row r="30" spans="2:12" s="302" customFormat="1" ht="15" customHeight="1">
      <c r="B30" s="290" t="s">
        <v>159</v>
      </c>
      <c r="C30" s="291">
        <f aca="true" t="shared" si="5" ref="C30:L30">SUM(C31:C34)</f>
        <v>7</v>
      </c>
      <c r="D30" s="292">
        <f t="shared" si="5"/>
        <v>258</v>
      </c>
      <c r="E30" s="291">
        <f t="shared" si="5"/>
        <v>24</v>
      </c>
      <c r="F30" s="292">
        <f t="shared" si="5"/>
        <v>2937</v>
      </c>
      <c r="G30" s="291">
        <f t="shared" si="5"/>
        <v>1</v>
      </c>
      <c r="H30" s="292">
        <f t="shared" si="5"/>
        <v>684</v>
      </c>
      <c r="I30" s="291">
        <f t="shared" si="5"/>
        <v>6</v>
      </c>
      <c r="J30" s="292">
        <f t="shared" si="5"/>
        <v>341800</v>
      </c>
      <c r="K30" s="293">
        <f t="shared" si="5"/>
        <v>1</v>
      </c>
      <c r="L30" s="292">
        <f t="shared" si="5"/>
        <v>150000</v>
      </c>
    </row>
    <row r="31" spans="2:12" s="289" customFormat="1" ht="15" customHeight="1" hidden="1">
      <c r="B31" s="294" t="s">
        <v>152</v>
      </c>
      <c r="C31" s="295">
        <v>5</v>
      </c>
      <c r="D31" s="296">
        <v>221</v>
      </c>
      <c r="E31" s="295">
        <v>7</v>
      </c>
      <c r="F31" s="296">
        <v>1101</v>
      </c>
      <c r="G31" s="295">
        <v>1</v>
      </c>
      <c r="H31" s="296">
        <v>684</v>
      </c>
      <c r="I31" s="295">
        <v>5</v>
      </c>
      <c r="J31" s="296">
        <v>340600</v>
      </c>
      <c r="K31" s="297">
        <v>1</v>
      </c>
      <c r="L31" s="296">
        <v>150000</v>
      </c>
    </row>
    <row r="32" spans="2:12" s="289" customFormat="1" ht="15" customHeight="1" hidden="1">
      <c r="B32" s="294" t="s">
        <v>153</v>
      </c>
      <c r="C32" s="295">
        <v>1</v>
      </c>
      <c r="D32" s="296">
        <v>21</v>
      </c>
      <c r="E32" s="295">
        <v>5</v>
      </c>
      <c r="F32" s="296">
        <v>512</v>
      </c>
      <c r="G32" s="295">
        <v>0</v>
      </c>
      <c r="H32" s="296">
        <v>0</v>
      </c>
      <c r="I32" s="295">
        <v>0</v>
      </c>
      <c r="J32" s="296">
        <v>0</v>
      </c>
      <c r="K32" s="297">
        <v>0</v>
      </c>
      <c r="L32" s="296">
        <v>0</v>
      </c>
    </row>
    <row r="33" spans="2:12" s="289" customFormat="1" ht="15" customHeight="1" hidden="1">
      <c r="B33" s="294" t="s">
        <v>154</v>
      </c>
      <c r="C33" s="295">
        <v>0</v>
      </c>
      <c r="D33" s="296">
        <v>0</v>
      </c>
      <c r="E33" s="295">
        <v>2</v>
      </c>
      <c r="F33" s="296">
        <v>339</v>
      </c>
      <c r="G33" s="295">
        <v>0</v>
      </c>
      <c r="H33" s="296">
        <v>0</v>
      </c>
      <c r="I33" s="295">
        <v>1</v>
      </c>
      <c r="J33" s="296">
        <v>1200</v>
      </c>
      <c r="K33" s="297">
        <v>0</v>
      </c>
      <c r="L33" s="296">
        <v>0</v>
      </c>
    </row>
    <row r="34" spans="2:12" s="289" customFormat="1" ht="15" customHeight="1" hidden="1">
      <c r="B34" s="298" t="s">
        <v>155</v>
      </c>
      <c r="C34" s="299">
        <v>1</v>
      </c>
      <c r="D34" s="300">
        <v>16</v>
      </c>
      <c r="E34" s="299">
        <v>10</v>
      </c>
      <c r="F34" s="300">
        <v>985</v>
      </c>
      <c r="G34" s="299">
        <v>0</v>
      </c>
      <c r="H34" s="300">
        <v>0</v>
      </c>
      <c r="I34" s="299">
        <v>0</v>
      </c>
      <c r="J34" s="300">
        <v>0</v>
      </c>
      <c r="K34" s="301">
        <v>0</v>
      </c>
      <c r="L34" s="300">
        <v>0</v>
      </c>
    </row>
    <row r="35" spans="2:12" s="302" customFormat="1" ht="15" customHeight="1">
      <c r="B35" s="290" t="s">
        <v>160</v>
      </c>
      <c r="C35" s="291">
        <f aca="true" t="shared" si="6" ref="C35:L35">SUM(C36:C39)</f>
        <v>7</v>
      </c>
      <c r="D35" s="292">
        <f t="shared" si="6"/>
        <v>255</v>
      </c>
      <c r="E35" s="291">
        <f t="shared" si="6"/>
        <v>24</v>
      </c>
      <c r="F35" s="292">
        <f t="shared" si="6"/>
        <v>2831</v>
      </c>
      <c r="G35" s="291">
        <f t="shared" si="6"/>
        <v>1</v>
      </c>
      <c r="H35" s="292">
        <f t="shared" si="6"/>
        <v>674</v>
      </c>
      <c r="I35" s="291">
        <f t="shared" si="6"/>
        <v>7</v>
      </c>
      <c r="J35" s="292">
        <f t="shared" si="6"/>
        <v>392420</v>
      </c>
      <c r="K35" s="293">
        <f t="shared" si="6"/>
        <v>2</v>
      </c>
      <c r="L35" s="292">
        <f t="shared" si="6"/>
        <v>145000</v>
      </c>
    </row>
    <row r="36" spans="2:12" s="289" customFormat="1" ht="13.5" customHeight="1" hidden="1">
      <c r="B36" s="294" t="s">
        <v>152</v>
      </c>
      <c r="C36" s="295">
        <v>5</v>
      </c>
      <c r="D36" s="296">
        <v>221</v>
      </c>
      <c r="E36" s="295">
        <v>7</v>
      </c>
      <c r="F36" s="296">
        <v>979</v>
      </c>
      <c r="G36" s="295">
        <v>1</v>
      </c>
      <c r="H36" s="296">
        <v>674</v>
      </c>
      <c r="I36" s="295">
        <v>5</v>
      </c>
      <c r="J36" s="296">
        <v>391470</v>
      </c>
      <c r="K36" s="297">
        <v>1</v>
      </c>
      <c r="L36" s="296">
        <v>120000</v>
      </c>
    </row>
    <row r="37" spans="2:12" s="289" customFormat="1" ht="13.5" customHeight="1" hidden="1">
      <c r="B37" s="294" t="s">
        <v>153</v>
      </c>
      <c r="C37" s="295">
        <v>1</v>
      </c>
      <c r="D37" s="296">
        <v>18</v>
      </c>
      <c r="E37" s="295">
        <v>5</v>
      </c>
      <c r="F37" s="296">
        <v>559</v>
      </c>
      <c r="G37" s="295">
        <v>0</v>
      </c>
      <c r="H37" s="296">
        <v>0</v>
      </c>
      <c r="I37" s="295">
        <v>0</v>
      </c>
      <c r="J37" s="296">
        <v>0</v>
      </c>
      <c r="K37" s="297">
        <v>0</v>
      </c>
      <c r="L37" s="296">
        <v>0</v>
      </c>
    </row>
    <row r="38" spans="2:12" s="289" customFormat="1" ht="13.5" customHeight="1" hidden="1">
      <c r="B38" s="294" t="s">
        <v>154</v>
      </c>
      <c r="C38" s="295">
        <v>0</v>
      </c>
      <c r="D38" s="296">
        <v>0</v>
      </c>
      <c r="E38" s="295">
        <v>2</v>
      </c>
      <c r="F38" s="296">
        <v>323</v>
      </c>
      <c r="G38" s="295">
        <v>0</v>
      </c>
      <c r="H38" s="296">
        <v>0</v>
      </c>
      <c r="I38" s="295">
        <v>2</v>
      </c>
      <c r="J38" s="296">
        <v>950</v>
      </c>
      <c r="K38" s="297">
        <v>0</v>
      </c>
      <c r="L38" s="296">
        <v>0</v>
      </c>
    </row>
    <row r="39" spans="2:12" s="289" customFormat="1" ht="13.5" customHeight="1" hidden="1">
      <c r="B39" s="298" t="s">
        <v>155</v>
      </c>
      <c r="C39" s="299">
        <v>1</v>
      </c>
      <c r="D39" s="300">
        <v>16</v>
      </c>
      <c r="E39" s="299">
        <v>10</v>
      </c>
      <c r="F39" s="300">
        <v>970</v>
      </c>
      <c r="G39" s="299">
        <v>0</v>
      </c>
      <c r="H39" s="300">
        <v>0</v>
      </c>
      <c r="I39" s="299">
        <v>0</v>
      </c>
      <c r="J39" s="300">
        <v>0</v>
      </c>
      <c r="K39" s="301">
        <v>1</v>
      </c>
      <c r="L39" s="300">
        <v>25000</v>
      </c>
    </row>
    <row r="40" spans="2:12" s="289" customFormat="1" ht="15" customHeight="1">
      <c r="B40" s="290" t="s">
        <v>83</v>
      </c>
      <c r="C40" s="291">
        <f aca="true" t="shared" si="7" ref="C40:L40">SUM(C41:C44)</f>
        <v>7</v>
      </c>
      <c r="D40" s="292">
        <f t="shared" si="7"/>
        <v>257</v>
      </c>
      <c r="E40" s="291">
        <f t="shared" si="7"/>
        <v>27</v>
      </c>
      <c r="F40" s="292">
        <f t="shared" si="7"/>
        <v>2762</v>
      </c>
      <c r="G40" s="291">
        <f t="shared" si="7"/>
        <v>0</v>
      </c>
      <c r="H40" s="292">
        <f t="shared" si="7"/>
        <v>0</v>
      </c>
      <c r="I40" s="291">
        <f t="shared" si="7"/>
        <v>7</v>
      </c>
      <c r="J40" s="292">
        <f t="shared" si="7"/>
        <v>366014</v>
      </c>
      <c r="K40" s="293">
        <f t="shared" si="7"/>
        <v>2</v>
      </c>
      <c r="L40" s="292">
        <f t="shared" si="7"/>
        <v>35000</v>
      </c>
    </row>
    <row r="41" spans="2:12" s="289" customFormat="1" ht="13.5" customHeight="1" hidden="1">
      <c r="B41" s="294" t="s">
        <v>152</v>
      </c>
      <c r="C41" s="295">
        <v>5</v>
      </c>
      <c r="D41" s="296">
        <v>217</v>
      </c>
      <c r="E41" s="295">
        <v>10</v>
      </c>
      <c r="F41" s="296">
        <v>956</v>
      </c>
      <c r="G41" s="295">
        <v>0</v>
      </c>
      <c r="H41" s="296">
        <v>0</v>
      </c>
      <c r="I41" s="295">
        <v>5</v>
      </c>
      <c r="J41" s="296">
        <v>365444</v>
      </c>
      <c r="K41" s="297">
        <v>1</v>
      </c>
      <c r="L41" s="296">
        <v>35000</v>
      </c>
    </row>
    <row r="42" spans="2:12" s="289" customFormat="1" ht="13.5" customHeight="1" hidden="1">
      <c r="B42" s="294" t="s">
        <v>153</v>
      </c>
      <c r="C42" s="295">
        <v>1</v>
      </c>
      <c r="D42" s="296">
        <v>22</v>
      </c>
      <c r="E42" s="295">
        <v>5</v>
      </c>
      <c r="F42" s="296">
        <v>550</v>
      </c>
      <c r="G42" s="295">
        <v>0</v>
      </c>
      <c r="H42" s="296">
        <v>0</v>
      </c>
      <c r="I42" s="295">
        <v>0</v>
      </c>
      <c r="J42" s="296">
        <v>0</v>
      </c>
      <c r="K42" s="297">
        <v>0</v>
      </c>
      <c r="L42" s="296">
        <v>0</v>
      </c>
    </row>
    <row r="43" spans="2:12" s="289" customFormat="1" ht="13.5" customHeight="1" hidden="1">
      <c r="B43" s="294" t="s">
        <v>154</v>
      </c>
      <c r="C43" s="295">
        <v>0</v>
      </c>
      <c r="D43" s="296">
        <v>0</v>
      </c>
      <c r="E43" s="295">
        <v>2</v>
      </c>
      <c r="F43" s="296">
        <v>330</v>
      </c>
      <c r="G43" s="295">
        <v>0</v>
      </c>
      <c r="H43" s="296">
        <v>0</v>
      </c>
      <c r="I43" s="295">
        <v>2</v>
      </c>
      <c r="J43" s="296">
        <v>570</v>
      </c>
      <c r="K43" s="297">
        <v>0</v>
      </c>
      <c r="L43" s="296">
        <v>0</v>
      </c>
    </row>
    <row r="44" spans="2:12" s="289" customFormat="1" ht="13.5" customHeight="1" hidden="1">
      <c r="B44" s="298" t="s">
        <v>155</v>
      </c>
      <c r="C44" s="299">
        <v>1</v>
      </c>
      <c r="D44" s="300">
        <v>18</v>
      </c>
      <c r="E44" s="299">
        <v>10</v>
      </c>
      <c r="F44" s="300">
        <v>926</v>
      </c>
      <c r="G44" s="299">
        <v>0</v>
      </c>
      <c r="H44" s="300">
        <v>0</v>
      </c>
      <c r="I44" s="299">
        <v>0</v>
      </c>
      <c r="J44" s="300">
        <v>0</v>
      </c>
      <c r="K44" s="301">
        <v>1</v>
      </c>
      <c r="L44" s="300"/>
    </row>
    <row r="45" spans="2:12" s="289" customFormat="1" ht="15" customHeight="1">
      <c r="B45" s="303" t="s">
        <v>161</v>
      </c>
      <c r="C45" s="304">
        <v>7</v>
      </c>
      <c r="D45" s="305">
        <v>234</v>
      </c>
      <c r="E45" s="304">
        <v>26</v>
      </c>
      <c r="F45" s="305">
        <v>2577</v>
      </c>
      <c r="G45" s="304">
        <v>0</v>
      </c>
      <c r="H45" s="305">
        <v>0</v>
      </c>
      <c r="I45" s="304">
        <v>6</v>
      </c>
      <c r="J45" s="305">
        <v>364840</v>
      </c>
      <c r="K45" s="306">
        <v>2</v>
      </c>
      <c r="L45" s="305">
        <v>58000</v>
      </c>
    </row>
    <row r="46" spans="2:12" s="289" customFormat="1" ht="15" customHeight="1">
      <c r="B46" s="303" t="s">
        <v>162</v>
      </c>
      <c r="C46" s="304">
        <v>6</v>
      </c>
      <c r="D46" s="305">
        <v>231</v>
      </c>
      <c r="E46" s="304">
        <v>24</v>
      </c>
      <c r="F46" s="305">
        <v>2619</v>
      </c>
      <c r="G46" s="304">
        <v>0</v>
      </c>
      <c r="H46" s="305">
        <v>0</v>
      </c>
      <c r="I46" s="304">
        <v>6</v>
      </c>
      <c r="J46" s="305">
        <v>366438</v>
      </c>
      <c r="K46" s="306">
        <v>2</v>
      </c>
      <c r="L46" s="305">
        <v>63500</v>
      </c>
    </row>
    <row r="47" spans="2:12" s="289" customFormat="1" ht="15" customHeight="1">
      <c r="B47" s="290" t="s">
        <v>163</v>
      </c>
      <c r="C47" s="291">
        <v>6</v>
      </c>
      <c r="D47" s="292">
        <v>233</v>
      </c>
      <c r="E47" s="291">
        <v>24</v>
      </c>
      <c r="F47" s="292">
        <v>2556</v>
      </c>
      <c r="G47" s="291">
        <v>0</v>
      </c>
      <c r="H47" s="292">
        <v>0</v>
      </c>
      <c r="I47" s="291">
        <v>5</v>
      </c>
      <c r="J47" s="292">
        <v>325050</v>
      </c>
      <c r="K47" s="293">
        <v>2</v>
      </c>
      <c r="L47" s="292">
        <v>60000</v>
      </c>
    </row>
    <row r="48" spans="2:12" s="289" customFormat="1" ht="15" customHeight="1">
      <c r="B48" s="290" t="s">
        <v>164</v>
      </c>
      <c r="C48" s="291">
        <f aca="true" t="shared" si="8" ref="C48:L48">SUM(C49:C52)</f>
        <v>6</v>
      </c>
      <c r="D48" s="292">
        <f t="shared" si="8"/>
        <v>209</v>
      </c>
      <c r="E48" s="291">
        <f t="shared" si="8"/>
        <v>19</v>
      </c>
      <c r="F48" s="292">
        <f t="shared" si="8"/>
        <v>2045</v>
      </c>
      <c r="G48" s="291">
        <f t="shared" si="8"/>
        <v>0</v>
      </c>
      <c r="H48" s="292">
        <f t="shared" si="8"/>
        <v>0</v>
      </c>
      <c r="I48" s="291">
        <f t="shared" si="8"/>
        <v>5</v>
      </c>
      <c r="J48" s="292">
        <f t="shared" si="8"/>
        <v>384504</v>
      </c>
      <c r="K48" s="293">
        <f t="shared" si="8"/>
        <v>2</v>
      </c>
      <c r="L48" s="292">
        <f t="shared" si="8"/>
        <v>66900</v>
      </c>
    </row>
    <row r="49" spans="2:12" s="289" customFormat="1" ht="13.5" customHeight="1">
      <c r="B49" s="294" t="s">
        <v>152</v>
      </c>
      <c r="C49" s="295">
        <v>5</v>
      </c>
      <c r="D49" s="296">
        <v>193</v>
      </c>
      <c r="E49" s="295">
        <v>7</v>
      </c>
      <c r="F49" s="296">
        <v>813</v>
      </c>
      <c r="G49" s="295">
        <v>0</v>
      </c>
      <c r="H49" s="296">
        <v>0</v>
      </c>
      <c r="I49" s="295">
        <v>4</v>
      </c>
      <c r="J49" s="296">
        <v>384154</v>
      </c>
      <c r="K49" s="297">
        <v>2</v>
      </c>
      <c r="L49" s="296">
        <v>66900</v>
      </c>
    </row>
    <row r="50" spans="2:12" s="289" customFormat="1" ht="13.5" customHeight="1">
      <c r="B50" s="294" t="s">
        <v>153</v>
      </c>
      <c r="C50" s="295">
        <v>1</v>
      </c>
      <c r="D50" s="296">
        <v>16</v>
      </c>
      <c r="E50" s="295">
        <v>5</v>
      </c>
      <c r="F50" s="296">
        <v>471</v>
      </c>
      <c r="G50" s="295">
        <v>0</v>
      </c>
      <c r="H50" s="296">
        <v>0</v>
      </c>
      <c r="I50" s="295">
        <v>0</v>
      </c>
      <c r="J50" s="296">
        <v>0</v>
      </c>
      <c r="K50" s="297">
        <v>0</v>
      </c>
      <c r="L50" s="296">
        <v>0</v>
      </c>
    </row>
    <row r="51" spans="2:12" s="289" customFormat="1" ht="13.5" customHeight="1">
      <c r="B51" s="294" t="s">
        <v>154</v>
      </c>
      <c r="C51" s="295">
        <v>0</v>
      </c>
      <c r="D51" s="296">
        <v>0</v>
      </c>
      <c r="E51" s="295">
        <v>2</v>
      </c>
      <c r="F51" s="296">
        <v>275</v>
      </c>
      <c r="G51" s="295">
        <v>0</v>
      </c>
      <c r="H51" s="296">
        <v>0</v>
      </c>
      <c r="I51" s="295">
        <v>1</v>
      </c>
      <c r="J51" s="296">
        <v>350</v>
      </c>
      <c r="K51" s="297">
        <v>0</v>
      </c>
      <c r="L51" s="296">
        <v>0</v>
      </c>
    </row>
    <row r="52" spans="2:12" s="289" customFormat="1" ht="13.5" customHeight="1">
      <c r="B52" s="298" t="s">
        <v>155</v>
      </c>
      <c r="C52" s="299">
        <v>0</v>
      </c>
      <c r="D52" s="300">
        <v>0</v>
      </c>
      <c r="E52" s="299">
        <v>5</v>
      </c>
      <c r="F52" s="300">
        <v>486</v>
      </c>
      <c r="G52" s="299">
        <v>0</v>
      </c>
      <c r="H52" s="300">
        <v>0</v>
      </c>
      <c r="I52" s="299">
        <v>0</v>
      </c>
      <c r="J52" s="300">
        <v>0</v>
      </c>
      <c r="K52" s="301">
        <v>0</v>
      </c>
      <c r="L52" s="300">
        <v>0</v>
      </c>
    </row>
    <row r="53" spans="2:12" s="289" customFormat="1" ht="15" customHeight="1">
      <c r="B53" s="290" t="s">
        <v>84</v>
      </c>
      <c r="C53" s="291">
        <v>6</v>
      </c>
      <c r="D53" s="292">
        <v>192</v>
      </c>
      <c r="E53" s="291">
        <v>22</v>
      </c>
      <c r="F53" s="292">
        <v>2119</v>
      </c>
      <c r="G53" s="291">
        <v>0</v>
      </c>
      <c r="H53" s="292">
        <v>0</v>
      </c>
      <c r="I53" s="291">
        <v>6</v>
      </c>
      <c r="J53" s="292">
        <v>504363</v>
      </c>
      <c r="K53" s="293">
        <v>1</v>
      </c>
      <c r="L53" s="292">
        <v>33000</v>
      </c>
    </row>
    <row r="54" spans="2:12" s="289" customFormat="1" ht="13.5" customHeight="1">
      <c r="B54" s="294" t="s">
        <v>152</v>
      </c>
      <c r="C54" s="295">
        <v>5</v>
      </c>
      <c r="D54" s="296">
        <v>182</v>
      </c>
      <c r="E54" s="295">
        <v>7</v>
      </c>
      <c r="F54" s="296">
        <v>636</v>
      </c>
      <c r="G54" s="295">
        <v>0</v>
      </c>
      <c r="H54" s="296">
        <v>0</v>
      </c>
      <c r="I54" s="295">
        <v>4</v>
      </c>
      <c r="J54" s="296">
        <v>503100</v>
      </c>
      <c r="K54" s="297">
        <v>1</v>
      </c>
      <c r="L54" s="296">
        <v>33000</v>
      </c>
    </row>
    <row r="55" spans="2:12" s="289" customFormat="1" ht="13.5" customHeight="1">
      <c r="B55" s="294" t="s">
        <v>153</v>
      </c>
      <c r="C55" s="295">
        <v>1</v>
      </c>
      <c r="D55" s="296">
        <v>10</v>
      </c>
      <c r="E55" s="295">
        <v>5</v>
      </c>
      <c r="F55" s="296">
        <v>487</v>
      </c>
      <c r="G55" s="295">
        <v>0</v>
      </c>
      <c r="H55" s="296">
        <v>0</v>
      </c>
      <c r="I55" s="295">
        <v>0</v>
      </c>
      <c r="J55" s="296">
        <v>0</v>
      </c>
      <c r="K55" s="297">
        <v>0</v>
      </c>
      <c r="L55" s="296">
        <v>0</v>
      </c>
    </row>
    <row r="56" spans="2:12" s="289" customFormat="1" ht="13.5" customHeight="1">
      <c r="B56" s="294" t="s">
        <v>154</v>
      </c>
      <c r="C56" s="295">
        <v>0</v>
      </c>
      <c r="D56" s="296">
        <v>0</v>
      </c>
      <c r="E56" s="295">
        <v>2</v>
      </c>
      <c r="F56" s="296">
        <v>262</v>
      </c>
      <c r="G56" s="295">
        <v>0</v>
      </c>
      <c r="H56" s="296">
        <v>0</v>
      </c>
      <c r="I56" s="295">
        <v>1</v>
      </c>
      <c r="J56" s="296">
        <v>350</v>
      </c>
      <c r="K56" s="297">
        <v>0</v>
      </c>
      <c r="L56" s="296">
        <v>0</v>
      </c>
    </row>
    <row r="57" spans="2:12" s="289" customFormat="1" ht="13.5" customHeight="1">
      <c r="B57" s="298" t="s">
        <v>155</v>
      </c>
      <c r="C57" s="299">
        <v>0</v>
      </c>
      <c r="D57" s="300">
        <v>0</v>
      </c>
      <c r="E57" s="299">
        <v>8</v>
      </c>
      <c r="F57" s="300">
        <v>734</v>
      </c>
      <c r="G57" s="299">
        <v>0</v>
      </c>
      <c r="H57" s="300">
        <v>0</v>
      </c>
      <c r="I57" s="299">
        <v>1</v>
      </c>
      <c r="J57" s="300">
        <v>913</v>
      </c>
      <c r="K57" s="301">
        <v>0</v>
      </c>
      <c r="L57" s="300">
        <v>0</v>
      </c>
    </row>
    <row r="58" spans="2:12" s="289" customFormat="1" ht="15" customHeight="1">
      <c r="B58" s="290" t="s">
        <v>165</v>
      </c>
      <c r="C58" s="291">
        <v>6</v>
      </c>
      <c r="D58" s="292">
        <v>167</v>
      </c>
      <c r="E58" s="291">
        <v>19</v>
      </c>
      <c r="F58" s="292">
        <v>1932</v>
      </c>
      <c r="G58" s="291">
        <v>0</v>
      </c>
      <c r="H58" s="292">
        <v>0</v>
      </c>
      <c r="I58" s="291">
        <v>6</v>
      </c>
      <c r="J58" s="292">
        <v>519750</v>
      </c>
      <c r="K58" s="293">
        <v>2</v>
      </c>
      <c r="L58" s="292">
        <v>69000</v>
      </c>
    </row>
    <row r="59" spans="2:12" s="289" customFormat="1" ht="13.5" customHeight="1">
      <c r="B59" s="294" t="s">
        <v>152</v>
      </c>
      <c r="C59" s="295">
        <v>5</v>
      </c>
      <c r="D59" s="296">
        <v>160</v>
      </c>
      <c r="E59" s="295">
        <v>5</v>
      </c>
      <c r="F59" s="296">
        <v>599</v>
      </c>
      <c r="G59" s="295">
        <v>0</v>
      </c>
      <c r="H59" s="296">
        <v>0</v>
      </c>
      <c r="I59" s="295">
        <v>4</v>
      </c>
      <c r="J59" s="296">
        <v>518540</v>
      </c>
      <c r="K59" s="297">
        <v>2</v>
      </c>
      <c r="L59" s="296">
        <v>69000</v>
      </c>
    </row>
    <row r="60" spans="2:12" s="289" customFormat="1" ht="13.5" customHeight="1">
      <c r="B60" s="294" t="s">
        <v>153</v>
      </c>
      <c r="C60" s="295">
        <v>1</v>
      </c>
      <c r="D60" s="296">
        <v>7</v>
      </c>
      <c r="E60" s="295">
        <v>4</v>
      </c>
      <c r="F60" s="296">
        <v>405</v>
      </c>
      <c r="G60" s="295">
        <v>0</v>
      </c>
      <c r="H60" s="296">
        <v>0</v>
      </c>
      <c r="I60" s="295">
        <v>0</v>
      </c>
      <c r="J60" s="296">
        <v>0</v>
      </c>
      <c r="K60" s="297">
        <v>0</v>
      </c>
      <c r="L60" s="296">
        <v>0</v>
      </c>
    </row>
    <row r="61" spans="2:12" s="289" customFormat="1" ht="13.5" customHeight="1">
      <c r="B61" s="294" t="s">
        <v>154</v>
      </c>
      <c r="C61" s="295">
        <v>0</v>
      </c>
      <c r="D61" s="296">
        <v>0</v>
      </c>
      <c r="E61" s="295">
        <v>2</v>
      </c>
      <c r="F61" s="296">
        <v>247</v>
      </c>
      <c r="G61" s="295">
        <v>0</v>
      </c>
      <c r="H61" s="296">
        <v>0</v>
      </c>
      <c r="I61" s="295">
        <v>1</v>
      </c>
      <c r="J61" s="296">
        <v>200</v>
      </c>
      <c r="K61" s="297">
        <v>0</v>
      </c>
      <c r="L61" s="296">
        <v>0</v>
      </c>
    </row>
    <row r="62" spans="2:12" s="289" customFormat="1" ht="13.5" customHeight="1">
      <c r="B62" s="298" t="s">
        <v>155</v>
      </c>
      <c r="C62" s="299">
        <v>0</v>
      </c>
      <c r="D62" s="300">
        <v>0</v>
      </c>
      <c r="E62" s="299">
        <v>8</v>
      </c>
      <c r="F62" s="300">
        <v>681</v>
      </c>
      <c r="G62" s="299">
        <v>0</v>
      </c>
      <c r="H62" s="300">
        <v>0</v>
      </c>
      <c r="I62" s="299">
        <v>1</v>
      </c>
      <c r="J62" s="300">
        <v>1010</v>
      </c>
      <c r="K62" s="301">
        <v>0</v>
      </c>
      <c r="L62" s="300">
        <v>0</v>
      </c>
    </row>
    <row r="63" spans="2:12" s="289" customFormat="1" ht="15" customHeight="1">
      <c r="B63" s="290" t="s">
        <v>166</v>
      </c>
      <c r="C63" s="291">
        <f aca="true" t="shared" si="9" ref="C63:L63">SUM(C64:C67)</f>
        <v>5</v>
      </c>
      <c r="D63" s="292">
        <f t="shared" si="9"/>
        <v>158</v>
      </c>
      <c r="E63" s="291">
        <f t="shared" si="9"/>
        <v>19</v>
      </c>
      <c r="F63" s="292">
        <f t="shared" si="9"/>
        <v>1890</v>
      </c>
      <c r="G63" s="291">
        <f t="shared" si="9"/>
        <v>0</v>
      </c>
      <c r="H63" s="292">
        <f t="shared" si="9"/>
        <v>0</v>
      </c>
      <c r="I63" s="291">
        <f t="shared" si="9"/>
        <v>6</v>
      </c>
      <c r="J63" s="292">
        <f t="shared" si="9"/>
        <v>489321</v>
      </c>
      <c r="K63" s="293">
        <f t="shared" si="9"/>
        <v>1</v>
      </c>
      <c r="L63" s="292">
        <f t="shared" si="9"/>
        <v>34000</v>
      </c>
    </row>
    <row r="64" spans="2:12" s="289" customFormat="1" ht="13.5" customHeight="1">
      <c r="B64" s="294" t="s">
        <v>152</v>
      </c>
      <c r="C64" s="295">
        <v>4</v>
      </c>
      <c r="D64" s="296">
        <v>149</v>
      </c>
      <c r="E64" s="295">
        <v>5</v>
      </c>
      <c r="F64" s="296">
        <v>581</v>
      </c>
      <c r="G64" s="295">
        <v>0</v>
      </c>
      <c r="H64" s="296">
        <v>0</v>
      </c>
      <c r="I64" s="295">
        <v>4</v>
      </c>
      <c r="J64" s="296">
        <v>488180</v>
      </c>
      <c r="K64" s="297">
        <v>1</v>
      </c>
      <c r="L64" s="296">
        <v>34000</v>
      </c>
    </row>
    <row r="65" spans="2:12" s="289" customFormat="1" ht="13.5" customHeight="1">
      <c r="B65" s="294" t="s">
        <v>153</v>
      </c>
      <c r="C65" s="295">
        <v>1</v>
      </c>
      <c r="D65" s="296">
        <v>9</v>
      </c>
      <c r="E65" s="295">
        <v>4</v>
      </c>
      <c r="F65" s="296">
        <v>431</v>
      </c>
      <c r="G65" s="295">
        <v>0</v>
      </c>
      <c r="H65" s="296">
        <v>0</v>
      </c>
      <c r="I65" s="295">
        <v>0</v>
      </c>
      <c r="J65" s="296">
        <v>0</v>
      </c>
      <c r="K65" s="297">
        <v>0</v>
      </c>
      <c r="L65" s="296">
        <v>0</v>
      </c>
    </row>
    <row r="66" spans="2:12" s="289" customFormat="1" ht="13.5" customHeight="1">
      <c r="B66" s="294" t="s">
        <v>154</v>
      </c>
      <c r="C66" s="295">
        <v>0</v>
      </c>
      <c r="D66" s="296">
        <v>0</v>
      </c>
      <c r="E66" s="295">
        <v>2</v>
      </c>
      <c r="F66" s="296">
        <v>199</v>
      </c>
      <c r="G66" s="295">
        <v>0</v>
      </c>
      <c r="H66" s="296">
        <v>0</v>
      </c>
      <c r="I66" s="295">
        <v>1</v>
      </c>
      <c r="J66" s="296">
        <v>100</v>
      </c>
      <c r="K66" s="297">
        <v>0</v>
      </c>
      <c r="L66" s="296">
        <v>0</v>
      </c>
    </row>
    <row r="67" spans="2:12" s="289" customFormat="1" ht="13.5" customHeight="1">
      <c r="B67" s="298" t="s">
        <v>155</v>
      </c>
      <c r="C67" s="299">
        <v>0</v>
      </c>
      <c r="D67" s="300">
        <v>0</v>
      </c>
      <c r="E67" s="299">
        <v>8</v>
      </c>
      <c r="F67" s="300">
        <v>679</v>
      </c>
      <c r="G67" s="299">
        <v>0</v>
      </c>
      <c r="H67" s="300">
        <v>0</v>
      </c>
      <c r="I67" s="299">
        <v>1</v>
      </c>
      <c r="J67" s="300">
        <v>1041</v>
      </c>
      <c r="K67" s="301">
        <v>0</v>
      </c>
      <c r="L67" s="300">
        <v>0</v>
      </c>
    </row>
    <row r="68" spans="2:12" s="289" customFormat="1" ht="15" customHeight="1">
      <c r="B68" s="290" t="s">
        <v>167</v>
      </c>
      <c r="C68" s="291">
        <f aca="true" t="shared" si="10" ref="C68:L68">SUM(C69:C72)</f>
        <v>5</v>
      </c>
      <c r="D68" s="292">
        <f t="shared" si="10"/>
        <v>166</v>
      </c>
      <c r="E68" s="291">
        <f t="shared" si="10"/>
        <v>19</v>
      </c>
      <c r="F68" s="292">
        <f t="shared" si="10"/>
        <v>1769</v>
      </c>
      <c r="G68" s="291">
        <f t="shared" si="10"/>
        <v>0</v>
      </c>
      <c r="H68" s="292">
        <f t="shared" si="10"/>
        <v>0</v>
      </c>
      <c r="I68" s="291">
        <f t="shared" si="10"/>
        <v>5</v>
      </c>
      <c r="J68" s="292">
        <f t="shared" si="10"/>
        <v>471950</v>
      </c>
      <c r="K68" s="293">
        <f t="shared" si="10"/>
        <v>1</v>
      </c>
      <c r="L68" s="292">
        <f t="shared" si="10"/>
        <v>16000</v>
      </c>
    </row>
    <row r="69" spans="2:12" s="289" customFormat="1" ht="13.5" customHeight="1">
      <c r="B69" s="294" t="s">
        <v>152</v>
      </c>
      <c r="C69" s="295">
        <v>4</v>
      </c>
      <c r="D69" s="296">
        <v>152</v>
      </c>
      <c r="E69" s="295">
        <v>5</v>
      </c>
      <c r="F69" s="296">
        <v>559</v>
      </c>
      <c r="G69" s="295">
        <v>0</v>
      </c>
      <c r="H69" s="296">
        <v>0</v>
      </c>
      <c r="I69" s="295">
        <v>3</v>
      </c>
      <c r="J69" s="296">
        <v>471000</v>
      </c>
      <c r="K69" s="297">
        <v>1</v>
      </c>
      <c r="L69" s="296">
        <v>16000</v>
      </c>
    </row>
    <row r="70" spans="2:12" s="289" customFormat="1" ht="13.5" customHeight="1">
      <c r="B70" s="294" t="s">
        <v>153</v>
      </c>
      <c r="C70" s="295">
        <v>1</v>
      </c>
      <c r="D70" s="296">
        <v>14</v>
      </c>
      <c r="E70" s="295">
        <v>4</v>
      </c>
      <c r="F70" s="296">
        <v>441</v>
      </c>
      <c r="G70" s="295">
        <v>0</v>
      </c>
      <c r="H70" s="296">
        <v>0</v>
      </c>
      <c r="I70" s="295">
        <v>0</v>
      </c>
      <c r="J70" s="296">
        <v>0</v>
      </c>
      <c r="K70" s="297">
        <v>0</v>
      </c>
      <c r="L70" s="296">
        <v>0</v>
      </c>
    </row>
    <row r="71" spans="2:12" s="289" customFormat="1" ht="13.5" customHeight="1">
      <c r="B71" s="294" t="s">
        <v>154</v>
      </c>
      <c r="C71" s="295">
        <v>0</v>
      </c>
      <c r="D71" s="296">
        <v>0</v>
      </c>
      <c r="E71" s="295">
        <v>2</v>
      </c>
      <c r="F71" s="296">
        <v>200</v>
      </c>
      <c r="G71" s="295">
        <v>0</v>
      </c>
      <c r="H71" s="296">
        <v>0</v>
      </c>
      <c r="I71" s="295">
        <v>1</v>
      </c>
      <c r="J71" s="296">
        <v>25</v>
      </c>
      <c r="K71" s="297">
        <v>0</v>
      </c>
      <c r="L71" s="296">
        <v>0</v>
      </c>
    </row>
    <row r="72" spans="2:12" s="289" customFormat="1" ht="13.5" customHeight="1">
      <c r="B72" s="298" t="s">
        <v>155</v>
      </c>
      <c r="C72" s="299">
        <v>0</v>
      </c>
      <c r="D72" s="300">
        <v>0</v>
      </c>
      <c r="E72" s="299">
        <v>8</v>
      </c>
      <c r="F72" s="300">
        <v>569</v>
      </c>
      <c r="G72" s="299">
        <v>0</v>
      </c>
      <c r="H72" s="300">
        <v>0</v>
      </c>
      <c r="I72" s="299">
        <v>1</v>
      </c>
      <c r="J72" s="300">
        <v>925</v>
      </c>
      <c r="K72" s="301">
        <v>0</v>
      </c>
      <c r="L72" s="300">
        <v>0</v>
      </c>
    </row>
    <row r="73" spans="2:12" s="289" customFormat="1" ht="15" customHeight="1">
      <c r="B73" s="290" t="s">
        <v>168</v>
      </c>
      <c r="C73" s="291">
        <f aca="true" t="shared" si="11" ref="C73:L73">SUM(C74:C77)</f>
        <v>5</v>
      </c>
      <c r="D73" s="292">
        <f t="shared" si="11"/>
        <v>153</v>
      </c>
      <c r="E73" s="291">
        <f t="shared" si="11"/>
        <v>20</v>
      </c>
      <c r="F73" s="292">
        <f t="shared" si="11"/>
        <v>1563</v>
      </c>
      <c r="G73" s="291">
        <f t="shared" si="11"/>
        <v>0</v>
      </c>
      <c r="H73" s="292">
        <f t="shared" si="11"/>
        <v>0</v>
      </c>
      <c r="I73" s="291">
        <f t="shared" si="11"/>
        <v>4</v>
      </c>
      <c r="J73" s="292">
        <f t="shared" si="11"/>
        <v>487585</v>
      </c>
      <c r="K73" s="293">
        <f t="shared" si="11"/>
        <v>1</v>
      </c>
      <c r="L73" s="292">
        <f t="shared" si="11"/>
        <v>36000</v>
      </c>
    </row>
    <row r="74" spans="2:12" s="289" customFormat="1" ht="13.5" customHeight="1">
      <c r="B74" s="294" t="s">
        <v>152</v>
      </c>
      <c r="C74" s="295">
        <v>4</v>
      </c>
      <c r="D74" s="296">
        <v>139</v>
      </c>
      <c r="E74" s="295">
        <v>6</v>
      </c>
      <c r="F74" s="296">
        <v>470</v>
      </c>
      <c r="G74" s="295">
        <v>0</v>
      </c>
      <c r="H74" s="296">
        <v>0</v>
      </c>
      <c r="I74" s="295">
        <v>3</v>
      </c>
      <c r="J74" s="296">
        <v>486680</v>
      </c>
      <c r="K74" s="297">
        <v>1</v>
      </c>
      <c r="L74" s="296">
        <v>36000</v>
      </c>
    </row>
    <row r="75" spans="2:12" s="289" customFormat="1" ht="13.5" customHeight="1">
      <c r="B75" s="294" t="s">
        <v>153</v>
      </c>
      <c r="C75" s="295">
        <v>1</v>
      </c>
      <c r="D75" s="296">
        <v>14</v>
      </c>
      <c r="E75" s="295">
        <v>4</v>
      </c>
      <c r="F75" s="296">
        <v>396</v>
      </c>
      <c r="G75" s="295">
        <v>0</v>
      </c>
      <c r="H75" s="296">
        <v>0</v>
      </c>
      <c r="I75" s="295">
        <v>0</v>
      </c>
      <c r="J75" s="296">
        <v>0</v>
      </c>
      <c r="K75" s="297">
        <v>0</v>
      </c>
      <c r="L75" s="296">
        <v>0</v>
      </c>
    </row>
    <row r="76" spans="2:12" s="289" customFormat="1" ht="13.5" customHeight="1">
      <c r="B76" s="294" t="s">
        <v>154</v>
      </c>
      <c r="C76" s="295">
        <v>0</v>
      </c>
      <c r="D76" s="296">
        <v>0</v>
      </c>
      <c r="E76" s="295">
        <v>2</v>
      </c>
      <c r="F76" s="296">
        <v>194</v>
      </c>
      <c r="G76" s="295">
        <v>0</v>
      </c>
      <c r="H76" s="296">
        <v>0</v>
      </c>
      <c r="I76" s="295">
        <v>0</v>
      </c>
      <c r="J76" s="296">
        <v>0</v>
      </c>
      <c r="K76" s="297">
        <v>0</v>
      </c>
      <c r="L76" s="296">
        <v>0</v>
      </c>
    </row>
    <row r="77" spans="2:12" s="289" customFormat="1" ht="13.5" customHeight="1">
      <c r="B77" s="298" t="s">
        <v>155</v>
      </c>
      <c r="C77" s="299">
        <v>0</v>
      </c>
      <c r="D77" s="300">
        <v>0</v>
      </c>
      <c r="E77" s="299">
        <v>8</v>
      </c>
      <c r="F77" s="300">
        <v>503</v>
      </c>
      <c r="G77" s="299">
        <v>0</v>
      </c>
      <c r="H77" s="300">
        <v>0</v>
      </c>
      <c r="I77" s="299">
        <v>1</v>
      </c>
      <c r="J77" s="300">
        <v>905</v>
      </c>
      <c r="K77" s="301">
        <v>0</v>
      </c>
      <c r="L77" s="300">
        <v>0</v>
      </c>
    </row>
    <row r="78" spans="2:12" s="289" customFormat="1" ht="13.5" customHeight="1">
      <c r="B78" s="290" t="s">
        <v>169</v>
      </c>
      <c r="C78" s="291">
        <f aca="true" t="shared" si="12" ref="C78:L78">SUM(C79:C82)</f>
        <v>5</v>
      </c>
      <c r="D78" s="292">
        <f t="shared" si="12"/>
        <v>153</v>
      </c>
      <c r="E78" s="291">
        <f t="shared" si="12"/>
        <v>18</v>
      </c>
      <c r="F78" s="292">
        <f t="shared" si="12"/>
        <v>1421</v>
      </c>
      <c r="G78" s="291">
        <f t="shared" si="12"/>
        <v>0</v>
      </c>
      <c r="H78" s="292">
        <f t="shared" si="12"/>
        <v>0</v>
      </c>
      <c r="I78" s="291">
        <f t="shared" si="12"/>
        <v>4</v>
      </c>
      <c r="J78" s="292">
        <f t="shared" si="12"/>
        <v>464280</v>
      </c>
      <c r="K78" s="293">
        <f t="shared" si="12"/>
        <v>1</v>
      </c>
      <c r="L78" s="292">
        <f t="shared" si="12"/>
        <v>32000</v>
      </c>
    </row>
    <row r="79" spans="2:12" s="289" customFormat="1" ht="13.5" customHeight="1">
      <c r="B79" s="294" t="s">
        <v>152</v>
      </c>
      <c r="C79" s="295">
        <v>4</v>
      </c>
      <c r="D79" s="296">
        <v>141</v>
      </c>
      <c r="E79" s="295">
        <v>5</v>
      </c>
      <c r="F79" s="296">
        <v>355</v>
      </c>
      <c r="G79" s="295">
        <v>0</v>
      </c>
      <c r="H79" s="296">
        <v>0</v>
      </c>
      <c r="I79" s="295">
        <v>3</v>
      </c>
      <c r="J79" s="296">
        <v>463520</v>
      </c>
      <c r="K79" s="297">
        <v>1</v>
      </c>
      <c r="L79" s="296">
        <v>32000</v>
      </c>
    </row>
    <row r="80" spans="2:12" s="289" customFormat="1" ht="13.5" customHeight="1">
      <c r="B80" s="294" t="s">
        <v>153</v>
      </c>
      <c r="C80" s="295">
        <v>1</v>
      </c>
      <c r="D80" s="296">
        <v>12</v>
      </c>
      <c r="E80" s="295">
        <v>4</v>
      </c>
      <c r="F80" s="296">
        <v>404</v>
      </c>
      <c r="G80" s="295">
        <v>0</v>
      </c>
      <c r="H80" s="296">
        <v>0</v>
      </c>
      <c r="I80" s="295">
        <v>0</v>
      </c>
      <c r="J80" s="296">
        <v>0</v>
      </c>
      <c r="K80" s="297">
        <v>0</v>
      </c>
      <c r="L80" s="296">
        <v>0</v>
      </c>
    </row>
    <row r="81" spans="2:12" s="289" customFormat="1" ht="13.5" customHeight="1">
      <c r="B81" s="294" t="s">
        <v>154</v>
      </c>
      <c r="C81" s="295">
        <v>0</v>
      </c>
      <c r="D81" s="296">
        <v>0</v>
      </c>
      <c r="E81" s="295">
        <v>2</v>
      </c>
      <c r="F81" s="296">
        <v>177</v>
      </c>
      <c r="G81" s="295">
        <v>0</v>
      </c>
      <c r="H81" s="296">
        <v>0</v>
      </c>
      <c r="I81" s="295">
        <v>0</v>
      </c>
      <c r="J81" s="296">
        <v>0</v>
      </c>
      <c r="K81" s="297">
        <v>0</v>
      </c>
      <c r="L81" s="296">
        <v>0</v>
      </c>
    </row>
    <row r="82" spans="2:12" ht="15" customHeight="1">
      <c r="B82" s="307" t="s">
        <v>155</v>
      </c>
      <c r="C82" s="299">
        <v>0</v>
      </c>
      <c r="D82" s="300">
        <v>0</v>
      </c>
      <c r="E82" s="299">
        <v>7</v>
      </c>
      <c r="F82" s="300">
        <v>485</v>
      </c>
      <c r="G82" s="299">
        <v>0</v>
      </c>
      <c r="H82" s="300">
        <v>0</v>
      </c>
      <c r="I82" s="299">
        <v>1</v>
      </c>
      <c r="J82" s="300">
        <v>760</v>
      </c>
      <c r="K82" s="301">
        <v>0</v>
      </c>
      <c r="L82" s="300">
        <v>0</v>
      </c>
    </row>
    <row r="83" ht="13.5">
      <c r="L83" s="97" t="s">
        <v>170</v>
      </c>
    </row>
    <row r="87" spans="2:12" ht="13.5">
      <c r="B87" s="308"/>
      <c r="C87" s="308"/>
      <c r="D87" s="308"/>
      <c r="E87" s="308"/>
      <c r="F87" s="308"/>
      <c r="G87" s="308"/>
      <c r="H87" s="308"/>
      <c r="I87" s="308"/>
      <c r="J87" s="308"/>
      <c r="K87" s="308"/>
      <c r="L87" s="308"/>
    </row>
    <row r="88" spans="2:12" ht="13.5">
      <c r="B88" s="308"/>
      <c r="C88" s="308"/>
      <c r="D88" s="308"/>
      <c r="E88" s="308"/>
      <c r="F88" s="308"/>
      <c r="G88" s="308"/>
      <c r="H88" s="308"/>
      <c r="I88" s="308"/>
      <c r="J88" s="308"/>
      <c r="K88" s="308"/>
      <c r="L88" s="308"/>
    </row>
    <row r="89" spans="2:12" ht="13.5">
      <c r="B89" s="308"/>
      <c r="C89" s="308"/>
      <c r="D89" s="308"/>
      <c r="E89" s="308"/>
      <c r="F89" s="308"/>
      <c r="G89" s="308"/>
      <c r="H89" s="308"/>
      <c r="I89" s="308"/>
      <c r="J89" s="308"/>
      <c r="K89" s="308"/>
      <c r="L89" s="308"/>
    </row>
    <row r="90" spans="2:12" ht="13.5"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</row>
    <row r="91" spans="2:12" ht="13.5"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</row>
    <row r="92" spans="2:12" ht="13.5"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</row>
    <row r="93" spans="2:12" ht="13.5">
      <c r="B93" s="308"/>
      <c r="C93" s="308"/>
      <c r="D93" s="308"/>
      <c r="E93" s="308"/>
      <c r="F93" s="308"/>
      <c r="G93" s="308"/>
      <c r="H93" s="308"/>
      <c r="I93" s="308"/>
      <c r="J93" s="308"/>
      <c r="K93" s="308"/>
      <c r="L93" s="308"/>
    </row>
    <row r="94" spans="2:12" ht="13.5">
      <c r="B94" s="309"/>
      <c r="C94" s="309"/>
      <c r="D94" s="309"/>
      <c r="E94" s="309"/>
      <c r="F94" s="309"/>
      <c r="G94" s="309"/>
      <c r="H94" s="309"/>
      <c r="I94" s="309"/>
      <c r="J94" s="309"/>
      <c r="K94" s="309"/>
      <c r="L94" s="309"/>
    </row>
    <row r="95" spans="2:12" ht="13.5">
      <c r="B95" s="309"/>
      <c r="C95" s="309"/>
      <c r="D95" s="309"/>
      <c r="E95" s="309"/>
      <c r="F95" s="309"/>
      <c r="G95" s="309"/>
      <c r="H95" s="309"/>
      <c r="I95" s="309"/>
      <c r="J95" s="309"/>
      <c r="K95" s="309"/>
      <c r="L95" s="309"/>
    </row>
    <row r="96" spans="2:12" ht="13.5">
      <c r="B96" s="308"/>
      <c r="C96" s="308"/>
      <c r="D96" s="308"/>
      <c r="E96" s="308"/>
      <c r="F96" s="308"/>
      <c r="G96" s="308"/>
      <c r="H96" s="308"/>
      <c r="I96" s="308"/>
      <c r="J96" s="308"/>
      <c r="K96" s="308"/>
      <c r="L96" s="308"/>
    </row>
    <row r="97" spans="2:12" ht="13.5">
      <c r="B97" s="308"/>
      <c r="C97" s="308"/>
      <c r="D97" s="308"/>
      <c r="E97" s="308"/>
      <c r="F97" s="308"/>
      <c r="G97" s="308"/>
      <c r="H97" s="308"/>
      <c r="I97" s="308"/>
      <c r="J97" s="308"/>
      <c r="K97" s="308"/>
      <c r="L97" s="308"/>
    </row>
    <row r="98" spans="2:12" ht="13.5"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</row>
    <row r="99" spans="2:12" ht="13.5"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</row>
    <row r="100" spans="2:12" ht="13.5">
      <c r="B100" s="308"/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</row>
    <row r="101" spans="2:12" ht="13.5">
      <c r="B101" s="308"/>
      <c r="C101" s="308"/>
      <c r="D101" s="308"/>
      <c r="E101" s="308"/>
      <c r="F101" s="308"/>
      <c r="G101" s="308"/>
      <c r="H101" s="308"/>
      <c r="I101" s="308"/>
      <c r="J101" s="308"/>
      <c r="K101" s="308"/>
      <c r="L101" s="308"/>
    </row>
    <row r="102" spans="2:12" ht="13.5">
      <c r="B102" s="308"/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</row>
    <row r="103" spans="2:12" ht="13.5"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</row>
    <row r="104" spans="2:12" ht="13.5">
      <c r="B104" s="308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</row>
    <row r="105" spans="2:12" ht="13.5"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</row>
    <row r="106" spans="2:12" ht="13.5">
      <c r="B106" s="308"/>
      <c r="C106" s="308"/>
      <c r="D106" s="308"/>
      <c r="E106" s="308"/>
      <c r="F106" s="308"/>
      <c r="G106" s="308"/>
      <c r="H106" s="308"/>
      <c r="I106" s="308"/>
      <c r="J106" s="308"/>
      <c r="K106" s="308"/>
      <c r="L106" s="308"/>
    </row>
    <row r="107" spans="2:12" ht="13.5">
      <c r="B107" s="308"/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</row>
    <row r="108" spans="2:12" ht="13.5">
      <c r="B108" s="308"/>
      <c r="C108" s="308"/>
      <c r="D108" s="308"/>
      <c r="E108" s="308"/>
      <c r="F108" s="308"/>
      <c r="G108" s="308"/>
      <c r="H108" s="308"/>
      <c r="I108" s="308"/>
      <c r="J108" s="308"/>
      <c r="K108" s="308"/>
      <c r="L108" s="308"/>
    </row>
    <row r="109" spans="2:12" ht="13.5">
      <c r="B109" s="308"/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</row>
    <row r="110" spans="2:12" ht="13.5">
      <c r="B110" s="308"/>
      <c r="C110" s="308"/>
      <c r="D110" s="308"/>
      <c r="E110" s="308"/>
      <c r="F110" s="308"/>
      <c r="G110" s="308"/>
      <c r="H110" s="308"/>
      <c r="I110" s="308"/>
      <c r="J110" s="308"/>
      <c r="K110" s="308"/>
      <c r="L110" s="308"/>
    </row>
    <row r="111" spans="2:12" ht="13.5">
      <c r="B111" s="308"/>
      <c r="C111" s="308"/>
      <c r="D111" s="308"/>
      <c r="E111" s="308"/>
      <c r="F111" s="308"/>
      <c r="G111" s="308"/>
      <c r="H111" s="308"/>
      <c r="I111" s="308"/>
      <c r="J111" s="308"/>
      <c r="K111" s="308"/>
      <c r="L111" s="308"/>
    </row>
    <row r="112" spans="2:12" ht="13.5">
      <c r="B112" s="308"/>
      <c r="C112" s="308"/>
      <c r="D112" s="308"/>
      <c r="E112" s="308"/>
      <c r="F112" s="308"/>
      <c r="G112" s="308"/>
      <c r="H112" s="308"/>
      <c r="I112" s="308"/>
      <c r="J112" s="308"/>
      <c r="K112" s="308"/>
      <c r="L112" s="308"/>
    </row>
    <row r="113" spans="2:12" ht="13.5">
      <c r="B113" s="308"/>
      <c r="C113" s="308"/>
      <c r="D113" s="308"/>
      <c r="E113" s="308"/>
      <c r="F113" s="308"/>
      <c r="G113" s="308"/>
      <c r="H113" s="308"/>
      <c r="I113" s="308"/>
      <c r="J113" s="308"/>
      <c r="K113" s="308"/>
      <c r="L113" s="308"/>
    </row>
    <row r="114" spans="2:12" ht="13.5">
      <c r="B114" s="308"/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</row>
    <row r="115" spans="2:12" ht="13.5">
      <c r="B115" s="308"/>
      <c r="C115" s="308"/>
      <c r="D115" s="308"/>
      <c r="E115" s="308"/>
      <c r="F115" s="308"/>
      <c r="G115" s="308"/>
      <c r="H115" s="308"/>
      <c r="I115" s="308"/>
      <c r="J115" s="308"/>
      <c r="K115" s="308"/>
      <c r="L115" s="308"/>
    </row>
    <row r="116" spans="2:12" ht="13.5">
      <c r="B116" s="308"/>
      <c r="C116" s="308"/>
      <c r="D116" s="308"/>
      <c r="E116" s="308"/>
      <c r="F116" s="308"/>
      <c r="G116" s="308"/>
      <c r="H116" s="308"/>
      <c r="I116" s="308"/>
      <c r="J116" s="308"/>
      <c r="K116" s="308"/>
      <c r="L116" s="308"/>
    </row>
    <row r="117" spans="2:12" ht="13.5"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</row>
    <row r="118" spans="2:12" ht="13.5"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</row>
    <row r="119" spans="2:12" ht="13.5"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</row>
    <row r="120" spans="2:12" ht="13.5"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</row>
    <row r="121" spans="2:12" ht="13.5"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</row>
    <row r="122" spans="2:12" ht="13.5"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</row>
    <row r="123" spans="2:12" ht="13.5"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</row>
    <row r="124" spans="2:12" ht="13.5"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</row>
    <row r="125" spans="2:12" ht="13.5"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</row>
    <row r="126" spans="2:12" ht="13.5"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</row>
    <row r="127" spans="2:12" ht="13.5"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</row>
    <row r="128" spans="2:12" ht="13.5">
      <c r="B128" s="308"/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</row>
    <row r="129" spans="2:12" ht="13.5">
      <c r="B129" s="308"/>
      <c r="C129" s="308"/>
      <c r="D129" s="308"/>
      <c r="E129" s="308"/>
      <c r="F129" s="308"/>
      <c r="G129" s="308"/>
      <c r="H129" s="308"/>
      <c r="I129" s="308"/>
      <c r="J129" s="308"/>
      <c r="K129" s="308"/>
      <c r="L129" s="308"/>
    </row>
    <row r="130" spans="2:12" ht="13.5">
      <c r="B130" s="308"/>
      <c r="C130" s="308"/>
      <c r="D130" s="308"/>
      <c r="E130" s="308"/>
      <c r="F130" s="308"/>
      <c r="G130" s="308"/>
      <c r="H130" s="308"/>
      <c r="I130" s="308"/>
      <c r="J130" s="308"/>
      <c r="K130" s="308"/>
      <c r="L130" s="308"/>
    </row>
    <row r="131" spans="2:12" ht="13.5">
      <c r="B131" s="308"/>
      <c r="C131" s="308"/>
      <c r="D131" s="308"/>
      <c r="E131" s="308"/>
      <c r="F131" s="308"/>
      <c r="G131" s="308"/>
      <c r="H131" s="308"/>
      <c r="I131" s="308"/>
      <c r="J131" s="308"/>
      <c r="K131" s="308"/>
      <c r="L131" s="308"/>
    </row>
    <row r="132" spans="2:12" ht="13.5">
      <c r="B132" s="308"/>
      <c r="C132" s="308"/>
      <c r="D132" s="308"/>
      <c r="E132" s="308"/>
      <c r="F132" s="308"/>
      <c r="G132" s="308"/>
      <c r="H132" s="308"/>
      <c r="I132" s="308"/>
      <c r="J132" s="308"/>
      <c r="K132" s="308"/>
      <c r="L132" s="308"/>
    </row>
    <row r="133" spans="2:12" ht="13.5">
      <c r="B133" s="308"/>
      <c r="C133" s="308"/>
      <c r="D133" s="308"/>
      <c r="E133" s="308"/>
      <c r="F133" s="308"/>
      <c r="G133" s="308"/>
      <c r="H133" s="308"/>
      <c r="I133" s="308"/>
      <c r="J133" s="308"/>
      <c r="K133" s="308"/>
      <c r="L133" s="308"/>
    </row>
    <row r="134" spans="2:12" ht="13.5">
      <c r="B134" s="308"/>
      <c r="C134" s="308"/>
      <c r="D134" s="308"/>
      <c r="E134" s="308"/>
      <c r="F134" s="308"/>
      <c r="G134" s="308"/>
      <c r="H134" s="308"/>
      <c r="I134" s="308"/>
      <c r="J134" s="308"/>
      <c r="K134" s="308"/>
      <c r="L134" s="308"/>
    </row>
    <row r="135" spans="2:12" ht="13.5">
      <c r="B135" s="308"/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</row>
    <row r="136" spans="2:12" ht="13.5"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</row>
    <row r="137" spans="2:12" ht="13.5"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</row>
    <row r="138" spans="2:12" ht="13.5"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</row>
    <row r="139" spans="2:12" ht="13.5">
      <c r="B139" s="308"/>
      <c r="C139" s="308"/>
      <c r="D139" s="308"/>
      <c r="E139" s="308"/>
      <c r="F139" s="308"/>
      <c r="G139" s="308"/>
      <c r="H139" s="308"/>
      <c r="I139" s="308"/>
      <c r="J139" s="308"/>
      <c r="K139" s="308"/>
      <c r="L139" s="308"/>
    </row>
    <row r="140" spans="2:12" ht="13.5">
      <c r="B140" s="308"/>
      <c r="C140" s="308"/>
      <c r="D140" s="308"/>
      <c r="E140" s="308"/>
      <c r="F140" s="308"/>
      <c r="G140" s="308"/>
      <c r="H140" s="308"/>
      <c r="I140" s="308"/>
      <c r="J140" s="308"/>
      <c r="K140" s="308"/>
      <c r="L140" s="308"/>
    </row>
    <row r="141" spans="2:12" ht="13.5">
      <c r="B141" s="308"/>
      <c r="C141" s="308"/>
      <c r="D141" s="308"/>
      <c r="E141" s="308"/>
      <c r="F141" s="308"/>
      <c r="G141" s="308"/>
      <c r="H141" s="308"/>
      <c r="I141" s="308"/>
      <c r="J141" s="308"/>
      <c r="K141" s="308"/>
      <c r="L141" s="308"/>
    </row>
    <row r="142" spans="2:12" ht="13.5">
      <c r="B142" s="310"/>
      <c r="C142" s="310"/>
      <c r="D142" s="310"/>
      <c r="E142" s="310"/>
      <c r="F142" s="310"/>
      <c r="G142" s="310"/>
      <c r="H142" s="310"/>
      <c r="I142" s="310"/>
      <c r="J142" s="310"/>
      <c r="K142" s="310"/>
      <c r="L142" s="310"/>
    </row>
    <row r="143" spans="2:12" ht="13.5">
      <c r="B143" s="308"/>
      <c r="C143" s="308"/>
      <c r="D143" s="308"/>
      <c r="E143" s="308"/>
      <c r="F143" s="308"/>
      <c r="G143" s="308"/>
      <c r="H143" s="308"/>
      <c r="I143" s="308"/>
      <c r="J143" s="308"/>
      <c r="K143" s="308"/>
      <c r="L143" s="308"/>
    </row>
    <row r="144" spans="2:12" ht="13.5">
      <c r="B144" s="308"/>
      <c r="C144" s="308"/>
      <c r="D144" s="308"/>
      <c r="E144" s="308"/>
      <c r="F144" s="308"/>
      <c r="G144" s="308"/>
      <c r="H144" s="308"/>
      <c r="I144" s="308"/>
      <c r="J144" s="308"/>
      <c r="K144" s="308"/>
      <c r="L144" s="308"/>
    </row>
    <row r="145" spans="2:12" ht="13.5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  <c r="L145" s="309"/>
    </row>
    <row r="146" spans="2:12" ht="13.5">
      <c r="B146" s="311"/>
      <c r="C146" s="311"/>
      <c r="D146" s="311"/>
      <c r="E146" s="311"/>
      <c r="F146" s="311"/>
      <c r="G146" s="311"/>
      <c r="H146" s="311"/>
      <c r="I146" s="311"/>
      <c r="J146" s="311"/>
      <c r="K146" s="311"/>
      <c r="L146" s="311"/>
    </row>
    <row r="147" spans="2:12" ht="13.5">
      <c r="B147" s="311"/>
      <c r="C147" s="311"/>
      <c r="D147" s="311"/>
      <c r="E147" s="311"/>
      <c r="F147" s="311"/>
      <c r="G147" s="311"/>
      <c r="H147" s="311"/>
      <c r="I147" s="311"/>
      <c r="J147" s="311"/>
      <c r="K147" s="311"/>
      <c r="L147" s="311"/>
    </row>
    <row r="148" spans="2:12" ht="13.5">
      <c r="B148" s="311"/>
      <c r="C148" s="311"/>
      <c r="D148" s="311"/>
      <c r="E148" s="311"/>
      <c r="F148" s="311"/>
      <c r="G148" s="311"/>
      <c r="H148" s="311"/>
      <c r="I148" s="311"/>
      <c r="J148" s="311"/>
      <c r="K148" s="311"/>
      <c r="L148" s="311"/>
    </row>
    <row r="149" spans="2:12" ht="13.5">
      <c r="B149" s="310"/>
      <c r="C149" s="310"/>
      <c r="D149" s="310"/>
      <c r="E149" s="310"/>
      <c r="F149" s="310"/>
      <c r="G149" s="310"/>
      <c r="H149" s="310"/>
      <c r="I149" s="310"/>
      <c r="J149" s="310"/>
      <c r="K149" s="310"/>
      <c r="L149" s="310"/>
    </row>
    <row r="150" spans="2:12" ht="13.5">
      <c r="B150" s="310"/>
      <c r="C150" s="310"/>
      <c r="D150" s="310"/>
      <c r="E150" s="310"/>
      <c r="F150" s="310"/>
      <c r="G150" s="310"/>
      <c r="H150" s="310"/>
      <c r="I150" s="310"/>
      <c r="J150" s="310"/>
      <c r="K150" s="310"/>
      <c r="L150" s="310"/>
    </row>
    <row r="151" spans="2:12" ht="13.5"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</row>
    <row r="152" spans="2:12" ht="13.5">
      <c r="B152" s="310"/>
      <c r="C152" s="310"/>
      <c r="D152" s="310"/>
      <c r="E152" s="310"/>
      <c r="F152" s="310"/>
      <c r="G152" s="310"/>
      <c r="H152" s="310"/>
      <c r="I152" s="310"/>
      <c r="J152" s="310"/>
      <c r="K152" s="310"/>
      <c r="L152" s="310"/>
    </row>
    <row r="153" spans="2:12" ht="13.5">
      <c r="B153" s="310"/>
      <c r="C153" s="310"/>
      <c r="D153" s="310"/>
      <c r="E153" s="310"/>
      <c r="F153" s="310"/>
      <c r="G153" s="310"/>
      <c r="H153" s="310"/>
      <c r="I153" s="310"/>
      <c r="J153" s="310"/>
      <c r="K153" s="310"/>
      <c r="L153" s="310"/>
    </row>
    <row r="154" spans="2:12" ht="13.5">
      <c r="B154" s="310"/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</row>
    <row r="155" spans="2:12" ht="13.5">
      <c r="B155" s="311"/>
      <c r="C155" s="311"/>
      <c r="D155" s="311"/>
      <c r="E155" s="311"/>
      <c r="F155" s="311"/>
      <c r="G155" s="311"/>
      <c r="H155" s="311"/>
      <c r="I155" s="311"/>
      <c r="J155" s="311"/>
      <c r="K155" s="311"/>
      <c r="L155" s="311"/>
    </row>
    <row r="156" spans="2:12" ht="13.5"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</row>
    <row r="157" spans="2:12" ht="13.5">
      <c r="B157" s="311"/>
      <c r="C157" s="311"/>
      <c r="D157" s="311"/>
      <c r="E157" s="311"/>
      <c r="F157" s="311"/>
      <c r="G157" s="311"/>
      <c r="H157" s="311"/>
      <c r="I157" s="311"/>
      <c r="J157" s="311"/>
      <c r="K157" s="311"/>
      <c r="L157" s="311"/>
    </row>
    <row r="158" spans="2:12" ht="13.5">
      <c r="B158" s="310"/>
      <c r="C158" s="310"/>
      <c r="D158" s="310"/>
      <c r="E158" s="310"/>
      <c r="F158" s="310"/>
      <c r="G158" s="310"/>
      <c r="H158" s="310"/>
      <c r="I158" s="310"/>
      <c r="J158" s="310"/>
      <c r="K158" s="310"/>
      <c r="L158" s="310"/>
    </row>
    <row r="159" spans="2:12" ht="13.5">
      <c r="B159" s="310"/>
      <c r="C159" s="310"/>
      <c r="D159" s="310"/>
      <c r="E159" s="310"/>
      <c r="F159" s="310"/>
      <c r="G159" s="310"/>
      <c r="H159" s="310"/>
      <c r="I159" s="310"/>
      <c r="J159" s="310"/>
      <c r="K159" s="310"/>
      <c r="L159" s="310"/>
    </row>
    <row r="160" spans="2:12" ht="13.5">
      <c r="B160" s="310"/>
      <c r="C160" s="310"/>
      <c r="D160" s="310"/>
      <c r="E160" s="310"/>
      <c r="F160" s="310"/>
      <c r="G160" s="310"/>
      <c r="H160" s="310"/>
      <c r="I160" s="310"/>
      <c r="J160" s="310"/>
      <c r="K160" s="310"/>
      <c r="L160" s="310"/>
    </row>
    <row r="161" spans="2:12" ht="13.5"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</row>
    <row r="162" spans="2:12" ht="13.5">
      <c r="B162" s="310"/>
      <c r="C162" s="310"/>
      <c r="D162" s="310"/>
      <c r="E162" s="310"/>
      <c r="F162" s="310"/>
      <c r="G162" s="310"/>
      <c r="H162" s="310"/>
      <c r="I162" s="310"/>
      <c r="J162" s="310"/>
      <c r="K162" s="310"/>
      <c r="L162" s="310"/>
    </row>
    <row r="163" spans="2:12" ht="13.5">
      <c r="B163" s="310"/>
      <c r="C163" s="310"/>
      <c r="D163" s="310"/>
      <c r="E163" s="310"/>
      <c r="F163" s="310"/>
      <c r="G163" s="310"/>
      <c r="H163" s="310"/>
      <c r="I163" s="310"/>
      <c r="J163" s="310"/>
      <c r="K163" s="310"/>
      <c r="L163" s="310"/>
    </row>
    <row r="164" spans="2:12" ht="13.5">
      <c r="B164" s="311"/>
      <c r="C164" s="311"/>
      <c r="D164" s="311"/>
      <c r="E164" s="311"/>
      <c r="F164" s="311"/>
      <c r="G164" s="311"/>
      <c r="H164" s="311"/>
      <c r="I164" s="311"/>
      <c r="J164" s="311"/>
      <c r="K164" s="311"/>
      <c r="L164" s="311"/>
    </row>
    <row r="165" spans="2:12" ht="13.5">
      <c r="B165" s="311"/>
      <c r="C165" s="311"/>
      <c r="D165" s="311"/>
      <c r="E165" s="311"/>
      <c r="F165" s="311"/>
      <c r="G165" s="311"/>
      <c r="H165" s="311"/>
      <c r="I165" s="311"/>
      <c r="J165" s="311"/>
      <c r="K165" s="311"/>
      <c r="L165" s="311"/>
    </row>
    <row r="166" spans="2:12" ht="13.5">
      <c r="B166" s="311"/>
      <c r="C166" s="311"/>
      <c r="D166" s="311"/>
      <c r="E166" s="311"/>
      <c r="F166" s="311"/>
      <c r="G166" s="311"/>
      <c r="H166" s="311"/>
      <c r="I166" s="311"/>
      <c r="J166" s="311"/>
      <c r="K166" s="311"/>
      <c r="L166" s="311"/>
    </row>
    <row r="167" spans="2:12" ht="13.5">
      <c r="B167" s="310"/>
      <c r="C167" s="310"/>
      <c r="D167" s="310"/>
      <c r="E167" s="310"/>
      <c r="F167" s="310"/>
      <c r="G167" s="310"/>
      <c r="H167" s="310"/>
      <c r="I167" s="310"/>
      <c r="J167" s="310"/>
      <c r="K167" s="310"/>
      <c r="L167" s="310"/>
    </row>
    <row r="168" spans="2:12" ht="13.5">
      <c r="B168" s="310"/>
      <c r="C168" s="310"/>
      <c r="D168" s="310"/>
      <c r="E168" s="310"/>
      <c r="F168" s="310"/>
      <c r="G168" s="310"/>
      <c r="H168" s="310"/>
      <c r="I168" s="310"/>
      <c r="J168" s="310"/>
      <c r="K168" s="310"/>
      <c r="L168" s="310"/>
    </row>
    <row r="169" spans="2:12" ht="13.5">
      <c r="B169" s="310"/>
      <c r="C169" s="310"/>
      <c r="D169" s="310"/>
      <c r="E169" s="310"/>
      <c r="F169" s="310"/>
      <c r="G169" s="310"/>
      <c r="H169" s="310"/>
      <c r="I169" s="310"/>
      <c r="J169" s="310"/>
      <c r="K169" s="310"/>
      <c r="L169" s="310"/>
    </row>
    <row r="170" spans="2:12" ht="13.5">
      <c r="B170" s="310"/>
      <c r="C170" s="310"/>
      <c r="D170" s="310"/>
      <c r="E170" s="310"/>
      <c r="F170" s="310"/>
      <c r="G170" s="310"/>
      <c r="H170" s="310"/>
      <c r="I170" s="310"/>
      <c r="J170" s="310"/>
      <c r="K170" s="310"/>
      <c r="L170" s="310"/>
    </row>
    <row r="171" spans="2:12" ht="13.5">
      <c r="B171" s="310"/>
      <c r="C171" s="310"/>
      <c r="D171" s="310"/>
      <c r="E171" s="310"/>
      <c r="F171" s="310"/>
      <c r="G171" s="310"/>
      <c r="H171" s="310"/>
      <c r="I171" s="310"/>
      <c r="J171" s="310"/>
      <c r="K171" s="310"/>
      <c r="L171" s="310"/>
    </row>
    <row r="172" spans="2:12" ht="13.5">
      <c r="B172" s="310"/>
      <c r="C172" s="310"/>
      <c r="D172" s="310"/>
      <c r="E172" s="310"/>
      <c r="F172" s="310"/>
      <c r="G172" s="310"/>
      <c r="H172" s="310"/>
      <c r="I172" s="310"/>
      <c r="J172" s="310"/>
      <c r="K172" s="310"/>
      <c r="L172" s="310"/>
    </row>
    <row r="173" spans="2:12" ht="13.5"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</row>
    <row r="174" spans="2:12" ht="13.5"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</row>
    <row r="175" spans="2:12" ht="13.5"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</row>
    <row r="176" spans="2:12" ht="13.5">
      <c r="B176" s="310"/>
      <c r="C176" s="310"/>
      <c r="D176" s="310"/>
      <c r="E176" s="310"/>
      <c r="F176" s="310"/>
      <c r="G176" s="310"/>
      <c r="H176" s="310"/>
      <c r="I176" s="310"/>
      <c r="J176" s="310"/>
      <c r="K176" s="310"/>
      <c r="L176" s="310"/>
    </row>
    <row r="177" spans="2:12" ht="13.5">
      <c r="B177" s="310"/>
      <c r="C177" s="310"/>
      <c r="D177" s="310"/>
      <c r="E177" s="310"/>
      <c r="F177" s="310"/>
      <c r="G177" s="310"/>
      <c r="H177" s="310"/>
      <c r="I177" s="310"/>
      <c r="J177" s="310"/>
      <c r="K177" s="310"/>
      <c r="L177" s="310"/>
    </row>
    <row r="178" spans="2:12" ht="13.5">
      <c r="B178" s="310"/>
      <c r="C178" s="310"/>
      <c r="D178" s="310"/>
      <c r="E178" s="310"/>
      <c r="F178" s="310"/>
      <c r="G178" s="310"/>
      <c r="H178" s="310"/>
      <c r="I178" s="310"/>
      <c r="J178" s="310"/>
      <c r="K178" s="310"/>
      <c r="L178" s="310"/>
    </row>
    <row r="179" spans="2:12" ht="13.5"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</row>
    <row r="180" spans="2:12" ht="13.5">
      <c r="B180" s="310"/>
      <c r="C180" s="310"/>
      <c r="D180" s="310"/>
      <c r="E180" s="310"/>
      <c r="F180" s="310"/>
      <c r="G180" s="310"/>
      <c r="H180" s="310"/>
      <c r="I180" s="310"/>
      <c r="J180" s="310"/>
      <c r="K180" s="310"/>
      <c r="L180" s="310"/>
    </row>
    <row r="181" spans="2:12" ht="13.5">
      <c r="B181" s="310"/>
      <c r="C181" s="310"/>
      <c r="D181" s="310"/>
      <c r="E181" s="310"/>
      <c r="F181" s="310"/>
      <c r="G181" s="310"/>
      <c r="H181" s="310"/>
      <c r="I181" s="310"/>
      <c r="J181" s="310"/>
      <c r="K181" s="310"/>
      <c r="L181" s="310"/>
    </row>
    <row r="182" spans="2:12" ht="13.5">
      <c r="B182" s="308"/>
      <c r="C182" s="308"/>
      <c r="D182" s="308"/>
      <c r="E182" s="308"/>
      <c r="F182" s="308"/>
      <c r="G182" s="308"/>
      <c r="H182" s="308"/>
      <c r="I182" s="308"/>
      <c r="J182" s="308"/>
      <c r="K182" s="308"/>
      <c r="L182" s="308"/>
    </row>
    <row r="183" spans="2:12" ht="13.5">
      <c r="B183" s="308"/>
      <c r="C183" s="308"/>
      <c r="D183" s="308"/>
      <c r="E183" s="308"/>
      <c r="F183" s="308"/>
      <c r="G183" s="308"/>
      <c r="H183" s="308"/>
      <c r="I183" s="308"/>
      <c r="J183" s="308"/>
      <c r="K183" s="308"/>
      <c r="L183" s="308"/>
    </row>
    <row r="184" spans="2:12" ht="13.5">
      <c r="B184" s="308"/>
      <c r="C184" s="308"/>
      <c r="D184" s="308"/>
      <c r="E184" s="308"/>
      <c r="F184" s="308"/>
      <c r="G184" s="308"/>
      <c r="H184" s="308"/>
      <c r="I184" s="308"/>
      <c r="J184" s="308"/>
      <c r="K184" s="308"/>
      <c r="L184" s="308"/>
    </row>
    <row r="185" spans="2:12" ht="13.5">
      <c r="B185" s="311"/>
      <c r="C185" s="311"/>
      <c r="D185" s="311"/>
      <c r="E185" s="311"/>
      <c r="F185" s="311"/>
      <c r="G185" s="311"/>
      <c r="H185" s="311"/>
      <c r="I185" s="311"/>
      <c r="J185" s="311"/>
      <c r="K185" s="311"/>
      <c r="L185" s="311"/>
    </row>
    <row r="186" spans="2:12" ht="13.5">
      <c r="B186" s="311"/>
      <c r="C186" s="311"/>
      <c r="D186" s="311"/>
      <c r="E186" s="311"/>
      <c r="F186" s="311"/>
      <c r="G186" s="311"/>
      <c r="H186" s="311"/>
      <c r="I186" s="311"/>
      <c r="J186" s="311"/>
      <c r="K186" s="311"/>
      <c r="L186" s="311"/>
    </row>
    <row r="187" spans="2:12" ht="13.5">
      <c r="B187" s="311"/>
      <c r="C187" s="311"/>
      <c r="D187" s="311"/>
      <c r="E187" s="311"/>
      <c r="F187" s="311"/>
      <c r="G187" s="311"/>
      <c r="H187" s="311"/>
      <c r="I187" s="311"/>
      <c r="J187" s="311"/>
      <c r="K187" s="311"/>
      <c r="L187" s="311"/>
    </row>
    <row r="188" spans="2:12" ht="13.5">
      <c r="B188" s="310"/>
      <c r="C188" s="310"/>
      <c r="D188" s="310"/>
      <c r="E188" s="310"/>
      <c r="F188" s="310"/>
      <c r="G188" s="310"/>
      <c r="H188" s="310"/>
      <c r="I188" s="310"/>
      <c r="J188" s="310"/>
      <c r="K188" s="310"/>
      <c r="L188" s="310"/>
    </row>
    <row r="189" spans="2:12" ht="13.5">
      <c r="B189" s="310"/>
      <c r="C189" s="310"/>
      <c r="D189" s="310"/>
      <c r="E189" s="310"/>
      <c r="F189" s="310"/>
      <c r="G189" s="310"/>
      <c r="H189" s="310"/>
      <c r="I189" s="310"/>
      <c r="J189" s="310"/>
      <c r="K189" s="310"/>
      <c r="L189" s="310"/>
    </row>
    <row r="190" spans="2:12" ht="13.5">
      <c r="B190" s="310"/>
      <c r="C190" s="310"/>
      <c r="D190" s="310"/>
      <c r="E190" s="310"/>
      <c r="F190" s="310"/>
      <c r="G190" s="310"/>
      <c r="H190" s="310"/>
      <c r="I190" s="310"/>
      <c r="J190" s="310"/>
      <c r="K190" s="310"/>
      <c r="L190" s="310"/>
    </row>
    <row r="191" spans="2:12" ht="13.5">
      <c r="B191" s="310"/>
      <c r="C191" s="310"/>
      <c r="D191" s="310"/>
      <c r="E191" s="310"/>
      <c r="F191" s="310"/>
      <c r="G191" s="310"/>
      <c r="H191" s="310"/>
      <c r="I191" s="310"/>
      <c r="J191" s="310"/>
      <c r="K191" s="310"/>
      <c r="L191" s="310"/>
    </row>
    <row r="192" spans="2:12" ht="13.5">
      <c r="B192" s="310"/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</row>
    <row r="193" spans="2:12" ht="13.5">
      <c r="B193" s="310"/>
      <c r="C193" s="310"/>
      <c r="D193" s="310"/>
      <c r="E193" s="310"/>
      <c r="F193" s="310"/>
      <c r="G193" s="310"/>
      <c r="H193" s="310"/>
      <c r="I193" s="310"/>
      <c r="J193" s="310"/>
      <c r="K193" s="310"/>
      <c r="L193" s="310"/>
    </row>
    <row r="194" spans="2:12" ht="13.5">
      <c r="B194" s="311"/>
      <c r="C194" s="311"/>
      <c r="D194" s="311"/>
      <c r="E194" s="311"/>
      <c r="F194" s="311"/>
      <c r="G194" s="311"/>
      <c r="H194" s="311"/>
      <c r="I194" s="311"/>
      <c r="J194" s="311"/>
      <c r="K194" s="311"/>
      <c r="L194" s="311"/>
    </row>
    <row r="195" spans="2:12" ht="13.5">
      <c r="B195" s="311"/>
      <c r="C195" s="311"/>
      <c r="D195" s="311"/>
      <c r="E195" s="311"/>
      <c r="F195" s="311"/>
      <c r="G195" s="311"/>
      <c r="H195" s="311"/>
      <c r="I195" s="311"/>
      <c r="J195" s="311"/>
      <c r="K195" s="311"/>
      <c r="L195" s="311"/>
    </row>
    <row r="196" spans="2:12" ht="13.5">
      <c r="B196" s="311"/>
      <c r="C196" s="311"/>
      <c r="D196" s="311"/>
      <c r="E196" s="311"/>
      <c r="F196" s="311"/>
      <c r="G196" s="311"/>
      <c r="H196" s="311"/>
      <c r="I196" s="311"/>
      <c r="J196" s="311"/>
      <c r="K196" s="311"/>
      <c r="L196" s="311"/>
    </row>
    <row r="197" spans="2:12" ht="13.5">
      <c r="B197" s="310"/>
      <c r="C197" s="310"/>
      <c r="D197" s="310"/>
      <c r="E197" s="310"/>
      <c r="F197" s="310"/>
      <c r="G197" s="310"/>
      <c r="H197" s="310"/>
      <c r="I197" s="310"/>
      <c r="J197" s="310"/>
      <c r="K197" s="310"/>
      <c r="L197" s="310"/>
    </row>
    <row r="198" spans="2:12" ht="13.5">
      <c r="B198" s="310"/>
      <c r="C198" s="310"/>
      <c r="D198" s="310"/>
      <c r="E198" s="310"/>
      <c r="F198" s="310"/>
      <c r="G198" s="310"/>
      <c r="H198" s="310"/>
      <c r="I198" s="310"/>
      <c r="J198" s="310"/>
      <c r="K198" s="310"/>
      <c r="L198" s="310"/>
    </row>
    <row r="199" spans="2:12" ht="13.5">
      <c r="B199" s="310"/>
      <c r="C199" s="310"/>
      <c r="D199" s="310"/>
      <c r="E199" s="310"/>
      <c r="F199" s="310"/>
      <c r="G199" s="310"/>
      <c r="H199" s="310"/>
      <c r="I199" s="310"/>
      <c r="J199" s="310"/>
      <c r="K199" s="310"/>
      <c r="L199" s="310"/>
    </row>
    <row r="200" spans="2:12" ht="13.5">
      <c r="B200" s="310"/>
      <c r="C200" s="310"/>
      <c r="D200" s="310"/>
      <c r="E200" s="310"/>
      <c r="F200" s="310"/>
      <c r="G200" s="310"/>
      <c r="H200" s="310"/>
      <c r="I200" s="310"/>
      <c r="J200" s="310"/>
      <c r="K200" s="310"/>
      <c r="L200" s="310"/>
    </row>
    <row r="201" spans="2:12" ht="13.5">
      <c r="B201" s="310"/>
      <c r="C201" s="310"/>
      <c r="D201" s="310"/>
      <c r="E201" s="310"/>
      <c r="F201" s="310"/>
      <c r="G201" s="310"/>
      <c r="H201" s="310"/>
      <c r="I201" s="310"/>
      <c r="J201" s="310"/>
      <c r="K201" s="310"/>
      <c r="L201" s="310"/>
    </row>
    <row r="202" spans="2:12" ht="13.5">
      <c r="B202" s="310"/>
      <c r="C202" s="310"/>
      <c r="D202" s="310"/>
      <c r="E202" s="310"/>
      <c r="F202" s="310"/>
      <c r="G202" s="310"/>
      <c r="H202" s="310"/>
      <c r="I202" s="310"/>
      <c r="J202" s="310"/>
      <c r="K202" s="310"/>
      <c r="L202" s="310"/>
    </row>
    <row r="203" spans="2:12" ht="13.5"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</row>
    <row r="204" spans="2:12" ht="13.5">
      <c r="B204" s="311"/>
      <c r="C204" s="311"/>
      <c r="D204" s="311"/>
      <c r="E204" s="311"/>
      <c r="F204" s="311"/>
      <c r="G204" s="311"/>
      <c r="H204" s="311"/>
      <c r="I204" s="311"/>
      <c r="J204" s="311"/>
      <c r="K204" s="311"/>
      <c r="L204" s="311"/>
    </row>
    <row r="205" spans="2:12" ht="13.5">
      <c r="B205" s="311"/>
      <c r="C205" s="311"/>
      <c r="D205" s="311"/>
      <c r="E205" s="311"/>
      <c r="F205" s="311"/>
      <c r="G205" s="311"/>
      <c r="H205" s="311"/>
      <c r="I205" s="311"/>
      <c r="J205" s="311"/>
      <c r="K205" s="311"/>
      <c r="L205" s="311"/>
    </row>
    <row r="206" spans="2:12" ht="13.5">
      <c r="B206" s="311"/>
      <c r="C206" s="311"/>
      <c r="D206" s="311"/>
      <c r="E206" s="311"/>
      <c r="F206" s="311"/>
      <c r="G206" s="311"/>
      <c r="H206" s="311"/>
      <c r="I206" s="311"/>
      <c r="J206" s="311"/>
      <c r="K206" s="311"/>
      <c r="L206" s="311"/>
    </row>
    <row r="207" spans="2:12" ht="13.5">
      <c r="B207" s="310"/>
      <c r="C207" s="310"/>
      <c r="D207" s="310"/>
      <c r="E207" s="310"/>
      <c r="F207" s="310"/>
      <c r="G207" s="310"/>
      <c r="H207" s="310"/>
      <c r="I207" s="310"/>
      <c r="J207" s="310"/>
      <c r="K207" s="310"/>
      <c r="L207" s="310"/>
    </row>
    <row r="208" spans="2:12" ht="13.5">
      <c r="B208" s="310"/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</row>
    <row r="209" spans="2:12" ht="13.5">
      <c r="B209" s="310"/>
      <c r="C209" s="310"/>
      <c r="D209" s="310"/>
      <c r="E209" s="310"/>
      <c r="F209" s="310"/>
      <c r="G209" s="310"/>
      <c r="H209" s="310"/>
      <c r="I209" s="310"/>
      <c r="J209" s="310"/>
      <c r="K209" s="310"/>
      <c r="L209" s="310"/>
    </row>
    <row r="210" spans="2:12" ht="13.5">
      <c r="B210" s="310"/>
      <c r="C210" s="310"/>
      <c r="D210" s="310"/>
      <c r="E210" s="310"/>
      <c r="F210" s="310"/>
      <c r="G210" s="310"/>
      <c r="H210" s="310"/>
      <c r="I210" s="310"/>
      <c r="J210" s="310"/>
      <c r="K210" s="310"/>
      <c r="L210" s="310"/>
    </row>
    <row r="211" spans="2:12" ht="13.5">
      <c r="B211" s="310"/>
      <c r="C211" s="310"/>
      <c r="D211" s="310"/>
      <c r="E211" s="310"/>
      <c r="F211" s="310"/>
      <c r="G211" s="310"/>
      <c r="H211" s="310"/>
      <c r="I211" s="310"/>
      <c r="J211" s="310"/>
      <c r="K211" s="310"/>
      <c r="L211" s="310"/>
    </row>
    <row r="212" spans="2:12" ht="13.5">
      <c r="B212" s="310"/>
      <c r="C212" s="310"/>
      <c r="D212" s="310"/>
      <c r="E212" s="310"/>
      <c r="F212" s="310"/>
      <c r="G212" s="310"/>
      <c r="H212" s="310"/>
      <c r="I212" s="310"/>
      <c r="J212" s="310"/>
      <c r="K212" s="310"/>
      <c r="L212" s="310"/>
    </row>
    <row r="213" spans="2:12" ht="13.5">
      <c r="B213" s="308"/>
      <c r="C213" s="308"/>
      <c r="D213" s="308"/>
      <c r="E213" s="308"/>
      <c r="F213" s="308"/>
      <c r="G213" s="308"/>
      <c r="H213" s="308"/>
      <c r="I213" s="308"/>
      <c r="J213" s="308"/>
      <c r="K213" s="308"/>
      <c r="L213" s="308"/>
    </row>
    <row r="214" spans="2:12" ht="13.5">
      <c r="B214" s="308"/>
      <c r="C214" s="308"/>
      <c r="D214" s="308"/>
      <c r="E214" s="308"/>
      <c r="F214" s="308"/>
      <c r="G214" s="308"/>
      <c r="H214" s="308"/>
      <c r="I214" s="308"/>
      <c r="J214" s="308"/>
      <c r="K214" s="308"/>
      <c r="L214" s="308"/>
    </row>
    <row r="215" spans="2:12" ht="13.5">
      <c r="B215" s="308"/>
      <c r="C215" s="308"/>
      <c r="D215" s="308"/>
      <c r="E215" s="308"/>
      <c r="F215" s="308"/>
      <c r="G215" s="308"/>
      <c r="H215" s="308"/>
      <c r="I215" s="308"/>
      <c r="J215" s="308"/>
      <c r="K215" s="308"/>
      <c r="L215" s="308"/>
    </row>
    <row r="216" spans="2:12" ht="13.5">
      <c r="B216" s="309"/>
      <c r="C216" s="309"/>
      <c r="D216" s="309"/>
      <c r="E216" s="309"/>
      <c r="F216" s="309"/>
      <c r="G216" s="309"/>
      <c r="H216" s="309"/>
      <c r="I216" s="309"/>
      <c r="J216" s="309"/>
      <c r="K216" s="309"/>
      <c r="L216" s="309"/>
    </row>
    <row r="217" spans="2:12" ht="13.5">
      <c r="B217" s="310"/>
      <c r="C217" s="310"/>
      <c r="D217" s="310"/>
      <c r="E217" s="310"/>
      <c r="F217" s="310"/>
      <c r="G217" s="310"/>
      <c r="H217" s="310"/>
      <c r="I217" s="310"/>
      <c r="J217" s="310"/>
      <c r="K217" s="310"/>
      <c r="L217" s="310"/>
    </row>
    <row r="218" spans="2:12" ht="13.5">
      <c r="B218" s="308"/>
      <c r="C218" s="308"/>
      <c r="D218" s="308"/>
      <c r="E218" s="308"/>
      <c r="F218" s="308"/>
      <c r="G218" s="308"/>
      <c r="H218" s="308"/>
      <c r="I218" s="308"/>
      <c r="J218" s="308"/>
      <c r="K218" s="308"/>
      <c r="L218" s="308"/>
    </row>
    <row r="219" spans="2:12" ht="13.5">
      <c r="B219" s="308"/>
      <c r="C219" s="308"/>
      <c r="D219" s="308"/>
      <c r="E219" s="308"/>
      <c r="F219" s="308"/>
      <c r="G219" s="308"/>
      <c r="H219" s="308"/>
      <c r="I219" s="308"/>
      <c r="J219" s="308"/>
      <c r="K219" s="308"/>
      <c r="L219" s="308"/>
    </row>
    <row r="220" spans="2:12" ht="13.5">
      <c r="B220" s="308"/>
      <c r="C220" s="308"/>
      <c r="D220" s="308"/>
      <c r="E220" s="308"/>
      <c r="F220" s="308"/>
      <c r="G220" s="308"/>
      <c r="H220" s="308"/>
      <c r="I220" s="308"/>
      <c r="J220" s="308"/>
      <c r="K220" s="308"/>
      <c r="L220" s="308"/>
    </row>
    <row r="221" spans="2:12" ht="13.5">
      <c r="B221" s="308"/>
      <c r="C221" s="308"/>
      <c r="D221" s="308"/>
      <c r="E221" s="308"/>
      <c r="F221" s="308"/>
      <c r="G221" s="308"/>
      <c r="H221" s="308"/>
      <c r="I221" s="308"/>
      <c r="J221" s="308"/>
      <c r="K221" s="308"/>
      <c r="L221" s="308"/>
    </row>
    <row r="222" spans="2:12" ht="13.5">
      <c r="B222" s="308"/>
      <c r="C222" s="308"/>
      <c r="D222" s="308"/>
      <c r="E222" s="308"/>
      <c r="F222" s="308"/>
      <c r="G222" s="308"/>
      <c r="H222" s="308"/>
      <c r="I222" s="308"/>
      <c r="J222" s="308"/>
      <c r="K222" s="308"/>
      <c r="L222" s="308"/>
    </row>
    <row r="223" spans="2:12" ht="13.5">
      <c r="B223" s="308"/>
      <c r="C223" s="308"/>
      <c r="D223" s="308"/>
      <c r="E223" s="308"/>
      <c r="F223" s="308"/>
      <c r="G223" s="308"/>
      <c r="H223" s="308"/>
      <c r="I223" s="308"/>
      <c r="J223" s="308"/>
      <c r="K223" s="308"/>
      <c r="L223" s="308"/>
    </row>
    <row r="224" spans="2:12" ht="13.5">
      <c r="B224" s="308"/>
      <c r="C224" s="308"/>
      <c r="D224" s="308"/>
      <c r="E224" s="308"/>
      <c r="F224" s="308"/>
      <c r="G224" s="308"/>
      <c r="H224" s="308"/>
      <c r="I224" s="308"/>
      <c r="J224" s="308"/>
      <c r="K224" s="308"/>
      <c r="L224" s="308"/>
    </row>
    <row r="225" spans="2:12" ht="13.5">
      <c r="B225" s="308"/>
      <c r="C225" s="308"/>
      <c r="D225" s="308"/>
      <c r="E225" s="308"/>
      <c r="F225" s="308"/>
      <c r="G225" s="308"/>
      <c r="H225" s="308"/>
      <c r="I225" s="308"/>
      <c r="J225" s="308"/>
      <c r="K225" s="308"/>
      <c r="L225" s="308"/>
    </row>
    <row r="226" spans="2:12" ht="13.5">
      <c r="B226" s="308"/>
      <c r="C226" s="308"/>
      <c r="D226" s="308"/>
      <c r="E226" s="308"/>
      <c r="F226" s="308"/>
      <c r="G226" s="308"/>
      <c r="H226" s="308"/>
      <c r="I226" s="308"/>
      <c r="J226" s="308"/>
      <c r="K226" s="308"/>
      <c r="L226" s="308"/>
    </row>
    <row r="227" spans="2:12" ht="13.5">
      <c r="B227" s="308"/>
      <c r="C227" s="308"/>
      <c r="D227" s="308"/>
      <c r="E227" s="308"/>
      <c r="F227" s="308"/>
      <c r="G227" s="308"/>
      <c r="H227" s="308"/>
      <c r="I227" s="308"/>
      <c r="J227" s="308"/>
      <c r="K227" s="308"/>
      <c r="L227" s="308"/>
    </row>
    <row r="228" spans="2:12" ht="13.5">
      <c r="B228" s="308"/>
      <c r="C228" s="308"/>
      <c r="D228" s="308"/>
      <c r="E228" s="308"/>
      <c r="F228" s="308"/>
      <c r="G228" s="308"/>
      <c r="H228" s="308"/>
      <c r="I228" s="308"/>
      <c r="J228" s="308"/>
      <c r="K228" s="308"/>
      <c r="L228" s="308"/>
    </row>
    <row r="229" spans="2:12" ht="13.5">
      <c r="B229" s="310"/>
      <c r="C229" s="310"/>
      <c r="D229" s="310"/>
      <c r="E229" s="310"/>
      <c r="F229" s="310"/>
      <c r="G229" s="310"/>
      <c r="H229" s="310"/>
      <c r="I229" s="310"/>
      <c r="J229" s="310"/>
      <c r="K229" s="310"/>
      <c r="L229" s="310"/>
    </row>
    <row r="230" spans="2:12" ht="13.5">
      <c r="B230" s="308"/>
      <c r="C230" s="308"/>
      <c r="D230" s="308"/>
      <c r="E230" s="308"/>
      <c r="F230" s="308"/>
      <c r="G230" s="308"/>
      <c r="H230" s="308"/>
      <c r="I230" s="308"/>
      <c r="J230" s="308"/>
      <c r="K230" s="308"/>
      <c r="L230" s="308"/>
    </row>
    <row r="231" spans="2:12" ht="13.5">
      <c r="B231" s="308"/>
      <c r="C231" s="308"/>
      <c r="D231" s="308"/>
      <c r="E231" s="308"/>
      <c r="F231" s="308"/>
      <c r="G231" s="308"/>
      <c r="H231" s="308"/>
      <c r="I231" s="308"/>
      <c r="J231" s="308"/>
      <c r="K231" s="308"/>
      <c r="L231" s="308"/>
    </row>
    <row r="232" spans="2:12" ht="13.5">
      <c r="B232" s="308"/>
      <c r="C232" s="308"/>
      <c r="D232" s="308"/>
      <c r="E232" s="308"/>
      <c r="F232" s="308"/>
      <c r="G232" s="308"/>
      <c r="H232" s="308"/>
      <c r="I232" s="308"/>
      <c r="J232" s="308"/>
      <c r="K232" s="308"/>
      <c r="L232" s="308"/>
    </row>
    <row r="233" spans="2:12" ht="13.5">
      <c r="B233" s="308"/>
      <c r="C233" s="308"/>
      <c r="D233" s="308"/>
      <c r="E233" s="308"/>
      <c r="F233" s="308"/>
      <c r="G233" s="308"/>
      <c r="H233" s="308"/>
      <c r="I233" s="308"/>
      <c r="J233" s="308"/>
      <c r="K233" s="308"/>
      <c r="L233" s="308"/>
    </row>
    <row r="234" spans="2:12" ht="13.5">
      <c r="B234" s="308"/>
      <c r="C234" s="308"/>
      <c r="D234" s="308"/>
      <c r="E234" s="308"/>
      <c r="F234" s="308"/>
      <c r="G234" s="308"/>
      <c r="H234" s="308"/>
      <c r="I234" s="308"/>
      <c r="J234" s="308"/>
      <c r="K234" s="308"/>
      <c r="L234" s="308"/>
    </row>
    <row r="235" spans="2:12" ht="13.5">
      <c r="B235" s="308"/>
      <c r="C235" s="308"/>
      <c r="D235" s="308"/>
      <c r="E235" s="308"/>
      <c r="F235" s="308"/>
      <c r="G235" s="308"/>
      <c r="H235" s="308"/>
      <c r="I235" s="308"/>
      <c r="J235" s="308"/>
      <c r="K235" s="308"/>
      <c r="L235" s="308"/>
    </row>
    <row r="236" spans="2:12" ht="13.5">
      <c r="B236" s="308"/>
      <c r="C236" s="308"/>
      <c r="D236" s="308"/>
      <c r="E236" s="308"/>
      <c r="F236" s="308"/>
      <c r="G236" s="308"/>
      <c r="H236" s="308"/>
      <c r="I236" s="308"/>
      <c r="J236" s="308"/>
      <c r="K236" s="308"/>
      <c r="L236" s="308"/>
    </row>
    <row r="237" spans="2:12" ht="13.5">
      <c r="B237" s="308"/>
      <c r="C237" s="308"/>
      <c r="D237" s="308"/>
      <c r="E237" s="308"/>
      <c r="F237" s="308"/>
      <c r="G237" s="308"/>
      <c r="H237" s="308"/>
      <c r="I237" s="308"/>
      <c r="J237" s="308"/>
      <c r="K237" s="308"/>
      <c r="L237" s="308"/>
    </row>
    <row r="238" spans="2:12" ht="13.5">
      <c r="B238" s="308"/>
      <c r="C238" s="308"/>
      <c r="D238" s="308"/>
      <c r="E238" s="308"/>
      <c r="F238" s="308"/>
      <c r="G238" s="308"/>
      <c r="H238" s="308"/>
      <c r="I238" s="308"/>
      <c r="J238" s="308"/>
      <c r="K238" s="308"/>
      <c r="L238" s="308"/>
    </row>
    <row r="239" spans="2:12" ht="13.5">
      <c r="B239" s="308"/>
      <c r="C239" s="308"/>
      <c r="D239" s="308"/>
      <c r="E239" s="308"/>
      <c r="F239" s="308"/>
      <c r="G239" s="308"/>
      <c r="H239" s="308"/>
      <c r="I239" s="308"/>
      <c r="J239" s="308"/>
      <c r="K239" s="308"/>
      <c r="L239" s="308"/>
    </row>
    <row r="240" spans="2:12" ht="13.5">
      <c r="B240" s="308"/>
      <c r="C240" s="308"/>
      <c r="D240" s="308"/>
      <c r="E240" s="308"/>
      <c r="F240" s="308"/>
      <c r="G240" s="308"/>
      <c r="H240" s="308"/>
      <c r="I240" s="308"/>
      <c r="J240" s="308"/>
      <c r="K240" s="308"/>
      <c r="L240" s="308"/>
    </row>
    <row r="241" spans="2:12" ht="13.5">
      <c r="B241" s="310"/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</row>
    <row r="242" spans="2:12" ht="13.5">
      <c r="B242" s="308"/>
      <c r="C242" s="308"/>
      <c r="D242" s="308"/>
      <c r="E242" s="308"/>
      <c r="F242" s="308"/>
      <c r="G242" s="308"/>
      <c r="H242" s="308"/>
      <c r="I242" s="308"/>
      <c r="J242" s="308"/>
      <c r="K242" s="308"/>
      <c r="L242" s="308"/>
    </row>
    <row r="243" spans="2:12" ht="13.5">
      <c r="B243" s="308"/>
      <c r="C243" s="308"/>
      <c r="D243" s="308"/>
      <c r="E243" s="308"/>
      <c r="F243" s="308"/>
      <c r="G243" s="308"/>
      <c r="H243" s="308"/>
      <c r="I243" s="308"/>
      <c r="J243" s="308"/>
      <c r="K243" s="308"/>
      <c r="L243" s="308"/>
    </row>
    <row r="244" spans="2:12" ht="13.5">
      <c r="B244" s="308"/>
      <c r="C244" s="308"/>
      <c r="D244" s="308"/>
      <c r="E244" s="308"/>
      <c r="F244" s="308"/>
      <c r="G244" s="308"/>
      <c r="H244" s="308"/>
      <c r="I244" s="308"/>
      <c r="J244" s="308"/>
      <c r="K244" s="308"/>
      <c r="L244" s="308"/>
    </row>
    <row r="245" spans="2:12" ht="13.5">
      <c r="B245" s="308"/>
      <c r="C245" s="308"/>
      <c r="D245" s="308"/>
      <c r="E245" s="308"/>
      <c r="F245" s="308"/>
      <c r="G245" s="308"/>
      <c r="H245" s="308"/>
      <c r="I245" s="308"/>
      <c r="J245" s="308"/>
      <c r="K245" s="308"/>
      <c r="L245" s="308"/>
    </row>
    <row r="246" spans="2:12" ht="13.5">
      <c r="B246" s="308"/>
      <c r="C246" s="308"/>
      <c r="D246" s="308"/>
      <c r="E246" s="308"/>
      <c r="F246" s="308"/>
      <c r="G246" s="308"/>
      <c r="H246" s="308"/>
      <c r="I246" s="308"/>
      <c r="J246" s="308"/>
      <c r="K246" s="308"/>
      <c r="L246" s="308"/>
    </row>
    <row r="247" spans="2:12" ht="13.5">
      <c r="B247" s="308"/>
      <c r="C247" s="308"/>
      <c r="D247" s="308"/>
      <c r="E247" s="308"/>
      <c r="F247" s="308"/>
      <c r="G247" s="308"/>
      <c r="H247" s="308"/>
      <c r="I247" s="308"/>
      <c r="J247" s="308"/>
      <c r="K247" s="308"/>
      <c r="L247" s="308"/>
    </row>
    <row r="248" spans="2:12" ht="13.5">
      <c r="B248" s="308"/>
      <c r="C248" s="308"/>
      <c r="D248" s="308"/>
      <c r="E248" s="308"/>
      <c r="F248" s="308"/>
      <c r="G248" s="308"/>
      <c r="H248" s="308"/>
      <c r="I248" s="308"/>
      <c r="J248" s="308"/>
      <c r="K248" s="308"/>
      <c r="L248" s="308"/>
    </row>
    <row r="249" spans="2:12" ht="13.5">
      <c r="B249" s="308"/>
      <c r="C249" s="308"/>
      <c r="D249" s="308"/>
      <c r="E249" s="308"/>
      <c r="F249" s="308"/>
      <c r="G249" s="308"/>
      <c r="H249" s="308"/>
      <c r="I249" s="308"/>
      <c r="J249" s="308"/>
      <c r="K249" s="308"/>
      <c r="L249" s="308"/>
    </row>
    <row r="250" spans="2:12" ht="13.5">
      <c r="B250" s="308"/>
      <c r="C250" s="308"/>
      <c r="D250" s="308"/>
      <c r="E250" s="308"/>
      <c r="F250" s="308"/>
      <c r="G250" s="308"/>
      <c r="H250" s="308"/>
      <c r="I250" s="308"/>
      <c r="J250" s="308"/>
      <c r="K250" s="308"/>
      <c r="L250" s="308"/>
    </row>
    <row r="251" spans="2:12" ht="13.5">
      <c r="B251" s="308"/>
      <c r="C251" s="308"/>
      <c r="D251" s="308"/>
      <c r="E251" s="308"/>
      <c r="F251" s="308"/>
      <c r="G251" s="308"/>
      <c r="H251" s="308"/>
      <c r="I251" s="308"/>
      <c r="J251" s="308"/>
      <c r="K251" s="308"/>
      <c r="L251" s="308"/>
    </row>
    <row r="252" spans="2:12" ht="13.5">
      <c r="B252" s="308"/>
      <c r="C252" s="308"/>
      <c r="D252" s="308"/>
      <c r="E252" s="308"/>
      <c r="F252" s="308"/>
      <c r="G252" s="308"/>
      <c r="H252" s="308"/>
      <c r="I252" s="308"/>
      <c r="J252" s="308"/>
      <c r="K252" s="308"/>
      <c r="L252" s="308"/>
    </row>
    <row r="253" spans="2:12" ht="13.5">
      <c r="B253" s="310"/>
      <c r="C253" s="310"/>
      <c r="D253" s="310"/>
      <c r="E253" s="310"/>
      <c r="F253" s="310"/>
      <c r="G253" s="310"/>
      <c r="H253" s="310"/>
      <c r="I253" s="310"/>
      <c r="J253" s="310"/>
      <c r="K253" s="310"/>
      <c r="L253" s="310"/>
    </row>
    <row r="254" spans="2:12" ht="13.5">
      <c r="B254" s="308"/>
      <c r="C254" s="308"/>
      <c r="D254" s="308"/>
      <c r="E254" s="308"/>
      <c r="F254" s="308"/>
      <c r="G254" s="308"/>
      <c r="H254" s="308"/>
      <c r="I254" s="308"/>
      <c r="J254" s="308"/>
      <c r="K254" s="308"/>
      <c r="L254" s="308"/>
    </row>
    <row r="255" spans="2:12" ht="13.5">
      <c r="B255" s="308"/>
      <c r="C255" s="308"/>
      <c r="D255" s="308"/>
      <c r="E255" s="308"/>
      <c r="F255" s="308"/>
      <c r="G255" s="308"/>
      <c r="H255" s="308"/>
      <c r="I255" s="308"/>
      <c r="J255" s="308"/>
      <c r="K255" s="308"/>
      <c r="L255" s="308"/>
    </row>
    <row r="256" spans="2:12" ht="13.5">
      <c r="B256" s="308"/>
      <c r="C256" s="308"/>
      <c r="D256" s="308"/>
      <c r="E256" s="308"/>
      <c r="F256" s="308"/>
      <c r="G256" s="308"/>
      <c r="H256" s="308"/>
      <c r="I256" s="308"/>
      <c r="J256" s="308"/>
      <c r="K256" s="308"/>
      <c r="L256" s="308"/>
    </row>
    <row r="257" spans="2:12" ht="13.5">
      <c r="B257" s="308"/>
      <c r="C257" s="308"/>
      <c r="D257" s="308"/>
      <c r="E257" s="308"/>
      <c r="F257" s="308"/>
      <c r="G257" s="308"/>
      <c r="H257" s="308"/>
      <c r="I257" s="308"/>
      <c r="J257" s="308"/>
      <c r="K257" s="308"/>
      <c r="L257" s="308"/>
    </row>
    <row r="258" spans="2:12" ht="13.5">
      <c r="B258" s="308"/>
      <c r="C258" s="308"/>
      <c r="D258" s="308"/>
      <c r="E258" s="308"/>
      <c r="F258" s="308"/>
      <c r="G258" s="308"/>
      <c r="H258" s="308"/>
      <c r="I258" s="308"/>
      <c r="J258" s="308"/>
      <c r="K258" s="308"/>
      <c r="L258" s="308"/>
    </row>
    <row r="259" spans="2:12" ht="13.5">
      <c r="B259" s="308"/>
      <c r="C259" s="308"/>
      <c r="D259" s="308"/>
      <c r="E259" s="308"/>
      <c r="F259" s="308"/>
      <c r="G259" s="308"/>
      <c r="H259" s="308"/>
      <c r="I259" s="308"/>
      <c r="J259" s="308"/>
      <c r="K259" s="308"/>
      <c r="L259" s="308"/>
    </row>
    <row r="260" spans="2:12" ht="13.5">
      <c r="B260" s="308"/>
      <c r="C260" s="308"/>
      <c r="D260" s="308"/>
      <c r="E260" s="308"/>
      <c r="F260" s="308"/>
      <c r="G260" s="308"/>
      <c r="H260" s="308"/>
      <c r="I260" s="308"/>
      <c r="J260" s="308"/>
      <c r="K260" s="308"/>
      <c r="L260" s="308"/>
    </row>
    <row r="261" spans="2:12" ht="13.5">
      <c r="B261" s="308"/>
      <c r="C261" s="308"/>
      <c r="D261" s="308"/>
      <c r="E261" s="308"/>
      <c r="F261" s="308"/>
      <c r="G261" s="308"/>
      <c r="H261" s="308"/>
      <c r="I261" s="308"/>
      <c r="J261" s="308"/>
      <c r="K261" s="308"/>
      <c r="L261" s="308"/>
    </row>
    <row r="262" spans="2:12" ht="13.5"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</row>
    <row r="263" spans="2:12" ht="13.5">
      <c r="B263" s="308"/>
      <c r="C263" s="308"/>
      <c r="D263" s="308"/>
      <c r="E263" s="308"/>
      <c r="F263" s="308"/>
      <c r="G263" s="308"/>
      <c r="H263" s="308"/>
      <c r="I263" s="308"/>
      <c r="J263" s="308"/>
      <c r="K263" s="308"/>
      <c r="L263" s="308"/>
    </row>
    <row r="264" spans="2:12" ht="13.5">
      <c r="B264" s="308"/>
      <c r="C264" s="308"/>
      <c r="D264" s="308"/>
      <c r="E264" s="308"/>
      <c r="F264" s="308"/>
      <c r="G264" s="308"/>
      <c r="H264" s="308"/>
      <c r="I264" s="308"/>
      <c r="J264" s="308"/>
      <c r="K264" s="308"/>
      <c r="L264" s="308"/>
    </row>
    <row r="265" spans="2:12" ht="13.5">
      <c r="B265" s="310"/>
      <c r="C265" s="310"/>
      <c r="D265" s="310"/>
      <c r="E265" s="310"/>
      <c r="F265" s="310"/>
      <c r="G265" s="310"/>
      <c r="H265" s="310"/>
      <c r="I265" s="310"/>
      <c r="J265" s="310"/>
      <c r="K265" s="310"/>
      <c r="L265" s="310"/>
    </row>
    <row r="266" spans="2:12" ht="13.5">
      <c r="B266" s="308"/>
      <c r="C266" s="308"/>
      <c r="D266" s="308"/>
      <c r="E266" s="308"/>
      <c r="F266" s="308"/>
      <c r="G266" s="308"/>
      <c r="H266" s="308"/>
      <c r="I266" s="308"/>
      <c r="J266" s="308"/>
      <c r="K266" s="308"/>
      <c r="L266" s="308"/>
    </row>
    <row r="267" spans="2:12" ht="13.5">
      <c r="B267" s="308"/>
      <c r="C267" s="308"/>
      <c r="D267" s="308"/>
      <c r="E267" s="308"/>
      <c r="F267" s="308"/>
      <c r="G267" s="308"/>
      <c r="H267" s="308"/>
      <c r="I267" s="308"/>
      <c r="J267" s="308"/>
      <c r="K267" s="308"/>
      <c r="L267" s="308"/>
    </row>
    <row r="268" spans="2:12" ht="13.5">
      <c r="B268" s="308"/>
      <c r="C268" s="308"/>
      <c r="D268" s="308"/>
      <c r="E268" s="308"/>
      <c r="F268" s="308"/>
      <c r="G268" s="308"/>
      <c r="H268" s="308"/>
      <c r="I268" s="308"/>
      <c r="J268" s="308"/>
      <c r="K268" s="308"/>
      <c r="L268" s="308"/>
    </row>
    <row r="269" spans="2:12" ht="13.5">
      <c r="B269" s="308"/>
      <c r="C269" s="308"/>
      <c r="D269" s="308"/>
      <c r="E269" s="308"/>
      <c r="F269" s="308"/>
      <c r="G269" s="308"/>
      <c r="H269" s="308"/>
      <c r="I269" s="308"/>
      <c r="J269" s="308"/>
      <c r="K269" s="308"/>
      <c r="L269" s="308"/>
    </row>
    <row r="270" spans="2:12" ht="13.5">
      <c r="B270" s="308"/>
      <c r="C270" s="308"/>
      <c r="D270" s="308"/>
      <c r="E270" s="308"/>
      <c r="F270" s="308"/>
      <c r="G270" s="308"/>
      <c r="H270" s="308"/>
      <c r="I270" s="308"/>
      <c r="J270" s="308"/>
      <c r="K270" s="308"/>
      <c r="L270" s="308"/>
    </row>
    <row r="271" spans="2:12" ht="13.5">
      <c r="B271" s="308"/>
      <c r="C271" s="308"/>
      <c r="D271" s="308"/>
      <c r="E271" s="308"/>
      <c r="F271" s="308"/>
      <c r="G271" s="308"/>
      <c r="H271" s="308"/>
      <c r="I271" s="308"/>
      <c r="J271" s="308"/>
      <c r="K271" s="308"/>
      <c r="L271" s="308"/>
    </row>
    <row r="272" spans="2:12" ht="13.5">
      <c r="B272" s="308"/>
      <c r="C272" s="308"/>
      <c r="D272" s="308"/>
      <c r="E272" s="308"/>
      <c r="F272" s="308"/>
      <c r="G272" s="308"/>
      <c r="H272" s="308"/>
      <c r="I272" s="308"/>
      <c r="J272" s="308"/>
      <c r="K272" s="308"/>
      <c r="L272" s="308"/>
    </row>
    <row r="273" spans="2:12" ht="13.5">
      <c r="B273" s="308"/>
      <c r="C273" s="308"/>
      <c r="D273" s="308"/>
      <c r="E273" s="308"/>
      <c r="F273" s="308"/>
      <c r="G273" s="308"/>
      <c r="H273" s="308"/>
      <c r="I273" s="308"/>
      <c r="J273" s="308"/>
      <c r="K273" s="308"/>
      <c r="L273" s="308"/>
    </row>
    <row r="274" spans="2:12" ht="13.5">
      <c r="B274" s="308"/>
      <c r="C274" s="308"/>
      <c r="D274" s="308"/>
      <c r="E274" s="308"/>
      <c r="F274" s="308"/>
      <c r="G274" s="308"/>
      <c r="H274" s="308"/>
      <c r="I274" s="308"/>
      <c r="J274" s="308"/>
      <c r="K274" s="308"/>
      <c r="L274" s="308"/>
    </row>
    <row r="275" spans="2:12" ht="13.5">
      <c r="B275" s="308"/>
      <c r="C275" s="308"/>
      <c r="D275" s="308"/>
      <c r="E275" s="308"/>
      <c r="F275" s="308"/>
      <c r="G275" s="308"/>
      <c r="H275" s="308"/>
      <c r="I275" s="308"/>
      <c r="J275" s="308"/>
      <c r="K275" s="308"/>
      <c r="L275" s="308"/>
    </row>
    <row r="276" spans="2:12" ht="13.5">
      <c r="B276" s="308"/>
      <c r="C276" s="308"/>
      <c r="D276" s="308"/>
      <c r="E276" s="308"/>
      <c r="F276" s="308"/>
      <c r="G276" s="308"/>
      <c r="H276" s="308"/>
      <c r="I276" s="308"/>
      <c r="J276" s="308"/>
      <c r="K276" s="308"/>
      <c r="L276" s="308"/>
    </row>
    <row r="277" spans="2:12" ht="13.5">
      <c r="B277" s="310"/>
      <c r="C277" s="310"/>
      <c r="D277" s="310"/>
      <c r="E277" s="310"/>
      <c r="F277" s="310"/>
      <c r="G277" s="310"/>
      <c r="H277" s="310"/>
      <c r="I277" s="310"/>
      <c r="J277" s="310"/>
      <c r="K277" s="310"/>
      <c r="L277" s="310"/>
    </row>
    <row r="278" spans="2:12" ht="13.5">
      <c r="B278" s="308"/>
      <c r="C278" s="308"/>
      <c r="D278" s="308"/>
      <c r="E278" s="308"/>
      <c r="F278" s="308"/>
      <c r="G278" s="308"/>
      <c r="H278" s="308"/>
      <c r="I278" s="308"/>
      <c r="J278" s="308"/>
      <c r="K278" s="308"/>
      <c r="L278" s="308"/>
    </row>
    <row r="279" spans="2:12" ht="13.5">
      <c r="B279" s="308"/>
      <c r="C279" s="308"/>
      <c r="D279" s="308"/>
      <c r="E279" s="308"/>
      <c r="F279" s="308"/>
      <c r="G279" s="308"/>
      <c r="H279" s="308"/>
      <c r="I279" s="308"/>
      <c r="J279" s="308"/>
      <c r="K279" s="308"/>
      <c r="L279" s="308"/>
    </row>
    <row r="280" spans="2:12" ht="13.5">
      <c r="B280" s="308"/>
      <c r="C280" s="308"/>
      <c r="D280" s="308"/>
      <c r="E280" s="308"/>
      <c r="F280" s="308"/>
      <c r="G280" s="308"/>
      <c r="H280" s="308"/>
      <c r="I280" s="308"/>
      <c r="J280" s="308"/>
      <c r="K280" s="308"/>
      <c r="L280" s="308"/>
    </row>
    <row r="281" spans="2:12" ht="13.5">
      <c r="B281" s="308"/>
      <c r="C281" s="308"/>
      <c r="D281" s="308"/>
      <c r="E281" s="308"/>
      <c r="F281" s="308"/>
      <c r="G281" s="308"/>
      <c r="H281" s="308"/>
      <c r="I281" s="308"/>
      <c r="J281" s="308"/>
      <c r="K281" s="308"/>
      <c r="L281" s="308"/>
    </row>
    <row r="282" spans="2:12" ht="13.5">
      <c r="B282" s="308"/>
      <c r="C282" s="308"/>
      <c r="D282" s="308"/>
      <c r="E282" s="308"/>
      <c r="F282" s="308"/>
      <c r="G282" s="308"/>
      <c r="H282" s="308"/>
      <c r="I282" s="308"/>
      <c r="J282" s="308"/>
      <c r="K282" s="308"/>
      <c r="L282" s="308"/>
    </row>
    <row r="283" spans="2:12" ht="13.5">
      <c r="B283" s="308"/>
      <c r="C283" s="308"/>
      <c r="D283" s="308"/>
      <c r="E283" s="308"/>
      <c r="F283" s="308"/>
      <c r="G283" s="308"/>
      <c r="H283" s="308"/>
      <c r="I283" s="308"/>
      <c r="J283" s="308"/>
      <c r="K283" s="308"/>
      <c r="L283" s="308"/>
    </row>
    <row r="284" spans="2:12" ht="13.5">
      <c r="B284" s="308"/>
      <c r="C284" s="308"/>
      <c r="D284" s="308"/>
      <c r="E284" s="308"/>
      <c r="F284" s="308"/>
      <c r="G284" s="308"/>
      <c r="H284" s="308"/>
      <c r="I284" s="308"/>
      <c r="J284" s="308"/>
      <c r="K284" s="308"/>
      <c r="L284" s="308"/>
    </row>
    <row r="285" spans="2:12" ht="13.5">
      <c r="B285" s="308"/>
      <c r="C285" s="308"/>
      <c r="D285" s="308"/>
      <c r="E285" s="308"/>
      <c r="F285" s="308"/>
      <c r="G285" s="308"/>
      <c r="H285" s="308"/>
      <c r="I285" s="308"/>
      <c r="J285" s="308"/>
      <c r="K285" s="308"/>
      <c r="L285" s="308"/>
    </row>
    <row r="286" spans="2:12" ht="13.5">
      <c r="B286" s="308"/>
      <c r="C286" s="308"/>
      <c r="D286" s="308"/>
      <c r="E286" s="308"/>
      <c r="F286" s="308"/>
      <c r="G286" s="308"/>
      <c r="H286" s="308"/>
      <c r="I286" s="308"/>
      <c r="J286" s="308"/>
      <c r="K286" s="308"/>
      <c r="L286" s="308"/>
    </row>
    <row r="287" spans="2:12" ht="13.5">
      <c r="B287" s="308"/>
      <c r="C287" s="308"/>
      <c r="D287" s="308"/>
      <c r="E287" s="308"/>
      <c r="F287" s="308"/>
      <c r="G287" s="308"/>
      <c r="H287" s="308"/>
      <c r="I287" s="308"/>
      <c r="J287" s="308"/>
      <c r="K287" s="308"/>
      <c r="L287" s="308"/>
    </row>
    <row r="288" spans="2:12" ht="13.5">
      <c r="B288" s="308"/>
      <c r="C288" s="308"/>
      <c r="D288" s="308"/>
      <c r="E288" s="308"/>
      <c r="F288" s="308"/>
      <c r="G288" s="308"/>
      <c r="H288" s="308"/>
      <c r="I288" s="308"/>
      <c r="J288" s="308"/>
      <c r="K288" s="308"/>
      <c r="L288" s="308"/>
    </row>
    <row r="289" spans="2:12" ht="13.5">
      <c r="B289" s="310"/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</row>
    <row r="290" spans="2:12" ht="13.5">
      <c r="B290" s="308"/>
      <c r="C290" s="308"/>
      <c r="D290" s="308"/>
      <c r="E290" s="308"/>
      <c r="F290" s="308"/>
      <c r="G290" s="308"/>
      <c r="H290" s="308"/>
      <c r="I290" s="308"/>
      <c r="J290" s="308"/>
      <c r="K290" s="308"/>
      <c r="L290" s="308"/>
    </row>
    <row r="291" spans="2:12" ht="13.5">
      <c r="B291" s="308"/>
      <c r="C291" s="308"/>
      <c r="D291" s="308"/>
      <c r="E291" s="308"/>
      <c r="F291" s="308"/>
      <c r="G291" s="308"/>
      <c r="H291" s="308"/>
      <c r="I291" s="308"/>
      <c r="J291" s="308"/>
      <c r="K291" s="308"/>
      <c r="L291" s="308"/>
    </row>
    <row r="292" spans="2:12" ht="13.5">
      <c r="B292" s="308"/>
      <c r="C292" s="308"/>
      <c r="D292" s="308"/>
      <c r="E292" s="308"/>
      <c r="F292" s="308"/>
      <c r="G292" s="308"/>
      <c r="H292" s="308"/>
      <c r="I292" s="308"/>
      <c r="J292" s="308"/>
      <c r="K292" s="308"/>
      <c r="L292" s="308"/>
    </row>
    <row r="293" spans="2:12" ht="13.5">
      <c r="B293" s="308"/>
      <c r="C293" s="308"/>
      <c r="D293" s="308"/>
      <c r="E293" s="308"/>
      <c r="F293" s="308"/>
      <c r="G293" s="308"/>
      <c r="H293" s="308"/>
      <c r="I293" s="308"/>
      <c r="J293" s="308"/>
      <c r="K293" s="308"/>
      <c r="L293" s="308"/>
    </row>
    <row r="294" spans="2:12" ht="13.5">
      <c r="B294" s="308"/>
      <c r="C294" s="308"/>
      <c r="D294" s="308"/>
      <c r="E294" s="308"/>
      <c r="F294" s="308"/>
      <c r="G294" s="308"/>
      <c r="H294" s="308"/>
      <c r="I294" s="308"/>
      <c r="J294" s="308"/>
      <c r="K294" s="308"/>
      <c r="L294" s="308"/>
    </row>
    <row r="295" spans="2:12" ht="13.5">
      <c r="B295" s="308"/>
      <c r="C295" s="308"/>
      <c r="D295" s="308"/>
      <c r="E295" s="308"/>
      <c r="F295" s="308"/>
      <c r="G295" s="308"/>
      <c r="H295" s="308"/>
      <c r="I295" s="308"/>
      <c r="J295" s="308"/>
      <c r="K295" s="308"/>
      <c r="L295" s="308"/>
    </row>
    <row r="296" spans="2:12" ht="13.5">
      <c r="B296" s="308"/>
      <c r="C296" s="308"/>
      <c r="D296" s="308"/>
      <c r="E296" s="308"/>
      <c r="F296" s="308"/>
      <c r="G296" s="308"/>
      <c r="H296" s="308"/>
      <c r="I296" s="308"/>
      <c r="J296" s="308"/>
      <c r="K296" s="308"/>
      <c r="L296" s="308"/>
    </row>
    <row r="297" spans="2:12" ht="13.5">
      <c r="B297" s="308"/>
      <c r="C297" s="308"/>
      <c r="D297" s="308"/>
      <c r="E297" s="308"/>
      <c r="F297" s="308"/>
      <c r="G297" s="308"/>
      <c r="H297" s="308"/>
      <c r="I297" s="308"/>
      <c r="J297" s="308"/>
      <c r="K297" s="308"/>
      <c r="L297" s="308"/>
    </row>
    <row r="298" spans="2:12" ht="13.5">
      <c r="B298" s="308"/>
      <c r="C298" s="308"/>
      <c r="D298" s="308"/>
      <c r="E298" s="308"/>
      <c r="F298" s="308"/>
      <c r="G298" s="308"/>
      <c r="H298" s="308"/>
      <c r="I298" s="308"/>
      <c r="J298" s="308"/>
      <c r="K298" s="308"/>
      <c r="L298" s="308"/>
    </row>
    <row r="299" spans="2:12" ht="13.5">
      <c r="B299" s="308"/>
      <c r="C299" s="308"/>
      <c r="D299" s="308"/>
      <c r="E299" s="308"/>
      <c r="F299" s="308"/>
      <c r="G299" s="308"/>
      <c r="H299" s="308"/>
      <c r="I299" s="308"/>
      <c r="J299" s="308"/>
      <c r="K299" s="308"/>
      <c r="L299" s="308"/>
    </row>
    <row r="300" spans="2:12" ht="13.5">
      <c r="B300" s="308"/>
      <c r="C300" s="308"/>
      <c r="D300" s="308"/>
      <c r="E300" s="308"/>
      <c r="F300" s="308"/>
      <c r="G300" s="308"/>
      <c r="H300" s="308"/>
      <c r="I300" s="308"/>
      <c r="J300" s="308"/>
      <c r="K300" s="308"/>
      <c r="L300" s="308"/>
    </row>
    <row r="301" spans="2:12" ht="13.5">
      <c r="B301" s="308"/>
      <c r="C301" s="308"/>
      <c r="D301" s="308"/>
      <c r="E301" s="308"/>
      <c r="F301" s="308"/>
      <c r="G301" s="308"/>
      <c r="H301" s="308"/>
      <c r="I301" s="308"/>
      <c r="J301" s="308"/>
      <c r="K301" s="308"/>
      <c r="L301" s="308"/>
    </row>
    <row r="302" spans="2:12" ht="13.5">
      <c r="B302" s="308"/>
      <c r="C302" s="308"/>
      <c r="D302" s="308"/>
      <c r="E302" s="308"/>
      <c r="F302" s="308"/>
      <c r="G302" s="308"/>
      <c r="H302" s="308"/>
      <c r="I302" s="308"/>
      <c r="J302" s="308"/>
      <c r="K302" s="308"/>
      <c r="L302" s="308"/>
    </row>
    <row r="303" spans="2:12" ht="13.5">
      <c r="B303" s="309"/>
      <c r="C303" s="309"/>
      <c r="D303" s="309"/>
      <c r="E303" s="309"/>
      <c r="F303" s="309"/>
      <c r="G303" s="309"/>
      <c r="H303" s="309"/>
      <c r="I303" s="309"/>
      <c r="J303" s="309"/>
      <c r="K303" s="309"/>
      <c r="L303" s="309"/>
    </row>
    <row r="304" spans="2:12" ht="13.5">
      <c r="B304" s="310"/>
      <c r="C304" s="310"/>
      <c r="D304" s="310"/>
      <c r="E304" s="310"/>
      <c r="F304" s="310"/>
      <c r="G304" s="310"/>
      <c r="H304" s="310"/>
      <c r="I304" s="310"/>
      <c r="J304" s="310"/>
      <c r="K304" s="310"/>
      <c r="L304" s="310"/>
    </row>
    <row r="305" spans="2:12" ht="13.5">
      <c r="B305" s="310"/>
      <c r="C305" s="310"/>
      <c r="D305" s="310"/>
      <c r="E305" s="310"/>
      <c r="F305" s="310"/>
      <c r="G305" s="310"/>
      <c r="H305" s="310"/>
      <c r="I305" s="310"/>
      <c r="J305" s="310"/>
      <c r="K305" s="310"/>
      <c r="L305" s="310"/>
    </row>
    <row r="306" spans="2:12" ht="13.5">
      <c r="B306" s="310"/>
      <c r="C306" s="310"/>
      <c r="D306" s="310"/>
      <c r="E306" s="310"/>
      <c r="F306" s="310"/>
      <c r="G306" s="310"/>
      <c r="H306" s="310"/>
      <c r="I306" s="310"/>
      <c r="J306" s="310"/>
      <c r="K306" s="310"/>
      <c r="L306" s="310"/>
    </row>
    <row r="307" spans="2:12" ht="13.5">
      <c r="B307" s="310"/>
      <c r="C307" s="310"/>
      <c r="D307" s="310"/>
      <c r="E307" s="310"/>
      <c r="F307" s="310"/>
      <c r="G307" s="310"/>
      <c r="H307" s="310"/>
      <c r="I307" s="310"/>
      <c r="J307" s="310"/>
      <c r="K307" s="310"/>
      <c r="L307" s="310"/>
    </row>
    <row r="308" spans="2:12" ht="13.5">
      <c r="B308" s="310"/>
      <c r="C308" s="310"/>
      <c r="D308" s="310"/>
      <c r="E308" s="310"/>
      <c r="F308" s="310"/>
      <c r="G308" s="310"/>
      <c r="H308" s="310"/>
      <c r="I308" s="310"/>
      <c r="J308" s="310"/>
      <c r="K308" s="310"/>
      <c r="L308" s="310"/>
    </row>
    <row r="309" spans="2:12" ht="13.5">
      <c r="B309" s="310"/>
      <c r="C309" s="310"/>
      <c r="D309" s="310"/>
      <c r="E309" s="310"/>
      <c r="F309" s="310"/>
      <c r="G309" s="310"/>
      <c r="H309" s="310"/>
      <c r="I309" s="310"/>
      <c r="J309" s="310"/>
      <c r="K309" s="310"/>
      <c r="L309" s="310"/>
    </row>
    <row r="310" spans="2:12" ht="13.5">
      <c r="B310" s="310"/>
      <c r="C310" s="310"/>
      <c r="D310" s="310"/>
      <c r="E310" s="310"/>
      <c r="F310" s="310"/>
      <c r="G310" s="310"/>
      <c r="H310" s="310"/>
      <c r="I310" s="310"/>
      <c r="J310" s="310"/>
      <c r="K310" s="310"/>
      <c r="L310" s="310"/>
    </row>
    <row r="311" spans="2:12" ht="13.5">
      <c r="B311" s="310"/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</row>
    <row r="312" spans="2:12" ht="13.5">
      <c r="B312" s="310"/>
      <c r="C312" s="310"/>
      <c r="D312" s="310"/>
      <c r="E312" s="310"/>
      <c r="F312" s="310"/>
      <c r="G312" s="310"/>
      <c r="H312" s="310"/>
      <c r="I312" s="310"/>
      <c r="J312" s="310"/>
      <c r="K312" s="310"/>
      <c r="L312" s="310"/>
    </row>
    <row r="313" spans="2:12" ht="13.5">
      <c r="B313" s="310"/>
      <c r="C313" s="310"/>
      <c r="D313" s="310"/>
      <c r="E313" s="310"/>
      <c r="F313" s="310"/>
      <c r="G313" s="310"/>
      <c r="H313" s="310"/>
      <c r="I313" s="310"/>
      <c r="J313" s="310"/>
      <c r="K313" s="310"/>
      <c r="L313" s="310"/>
    </row>
    <row r="314" spans="2:12" ht="13.5">
      <c r="B314" s="310"/>
      <c r="C314" s="310"/>
      <c r="D314" s="310"/>
      <c r="E314" s="310"/>
      <c r="F314" s="310"/>
      <c r="G314" s="310"/>
      <c r="H314" s="310"/>
      <c r="I314" s="310"/>
      <c r="J314" s="310"/>
      <c r="K314" s="310"/>
      <c r="L314" s="310"/>
    </row>
    <row r="315" spans="2:12" ht="13.5">
      <c r="B315" s="310"/>
      <c r="C315" s="310"/>
      <c r="D315" s="310"/>
      <c r="E315" s="310"/>
      <c r="F315" s="310"/>
      <c r="G315" s="310"/>
      <c r="H315" s="310"/>
      <c r="I315" s="310"/>
      <c r="J315" s="310"/>
      <c r="K315" s="310"/>
      <c r="L315" s="310"/>
    </row>
    <row r="316" spans="2:12" ht="13.5">
      <c r="B316" s="310"/>
      <c r="C316" s="310"/>
      <c r="D316" s="310"/>
      <c r="E316" s="310"/>
      <c r="F316" s="310"/>
      <c r="G316" s="310"/>
      <c r="H316" s="310"/>
      <c r="I316" s="310"/>
      <c r="J316" s="310"/>
      <c r="K316" s="310"/>
      <c r="L316" s="310"/>
    </row>
    <row r="317" spans="2:12" ht="13.5">
      <c r="B317" s="310"/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</row>
    <row r="318" spans="2:12" ht="13.5">
      <c r="B318" s="310"/>
      <c r="C318" s="310"/>
      <c r="D318" s="310"/>
      <c r="E318" s="310"/>
      <c r="F318" s="310"/>
      <c r="G318" s="310"/>
      <c r="H318" s="310"/>
      <c r="I318" s="310"/>
      <c r="J318" s="310"/>
      <c r="K318" s="310"/>
      <c r="L318" s="310"/>
    </row>
    <row r="319" spans="2:12" ht="13.5">
      <c r="B319" s="310"/>
      <c r="C319" s="310"/>
      <c r="D319" s="310"/>
      <c r="E319" s="310"/>
      <c r="F319" s="310"/>
      <c r="G319" s="310"/>
      <c r="H319" s="310"/>
      <c r="I319" s="310"/>
      <c r="J319" s="310"/>
      <c r="K319" s="310"/>
      <c r="L319" s="310"/>
    </row>
    <row r="320" spans="2:12" ht="13.5">
      <c r="B320" s="310"/>
      <c r="C320" s="310"/>
      <c r="D320" s="310"/>
      <c r="E320" s="310"/>
      <c r="F320" s="310"/>
      <c r="G320" s="310"/>
      <c r="H320" s="310"/>
      <c r="I320" s="310"/>
      <c r="J320" s="310"/>
      <c r="K320" s="310"/>
      <c r="L320" s="310"/>
    </row>
    <row r="321" spans="2:12" ht="13.5">
      <c r="B321" s="310"/>
      <c r="C321" s="310"/>
      <c r="D321" s="310"/>
      <c r="E321" s="310"/>
      <c r="F321" s="310"/>
      <c r="G321" s="310"/>
      <c r="H321" s="310"/>
      <c r="I321" s="310"/>
      <c r="J321" s="310"/>
      <c r="K321" s="310"/>
      <c r="L321" s="310"/>
    </row>
    <row r="322" spans="2:12" ht="13.5"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</row>
    <row r="323" spans="2:12" ht="13.5">
      <c r="B323" s="310"/>
      <c r="C323" s="310"/>
      <c r="D323" s="310"/>
      <c r="E323" s="310"/>
      <c r="F323" s="310"/>
      <c r="G323" s="310"/>
      <c r="H323" s="310"/>
      <c r="I323" s="310"/>
      <c r="J323" s="310"/>
      <c r="K323" s="310"/>
      <c r="L323" s="310"/>
    </row>
    <row r="324" spans="2:12" ht="13.5">
      <c r="B324" s="310"/>
      <c r="C324" s="310"/>
      <c r="D324" s="310"/>
      <c r="E324" s="310"/>
      <c r="F324" s="310"/>
      <c r="G324" s="310"/>
      <c r="H324" s="310"/>
      <c r="I324" s="310"/>
      <c r="J324" s="310"/>
      <c r="K324" s="310"/>
      <c r="L324" s="310"/>
    </row>
    <row r="325" spans="2:12" ht="13.5">
      <c r="B325" s="310"/>
      <c r="C325" s="310"/>
      <c r="D325" s="310"/>
      <c r="E325" s="310"/>
      <c r="F325" s="310"/>
      <c r="G325" s="310"/>
      <c r="H325" s="310"/>
      <c r="I325" s="310"/>
      <c r="J325" s="310"/>
      <c r="K325" s="310"/>
      <c r="L325" s="310"/>
    </row>
    <row r="326" spans="2:12" ht="13.5">
      <c r="B326" s="310"/>
      <c r="C326" s="310"/>
      <c r="D326" s="310"/>
      <c r="E326" s="310"/>
      <c r="F326" s="310"/>
      <c r="G326" s="310"/>
      <c r="H326" s="310"/>
      <c r="I326" s="310"/>
      <c r="J326" s="310"/>
      <c r="K326" s="310"/>
      <c r="L326" s="310"/>
    </row>
    <row r="327" spans="2:12" ht="13.5">
      <c r="B327" s="310"/>
      <c r="C327" s="310"/>
      <c r="D327" s="310"/>
      <c r="E327" s="310"/>
      <c r="F327" s="310"/>
      <c r="G327" s="310"/>
      <c r="H327" s="310"/>
      <c r="I327" s="310"/>
      <c r="J327" s="310"/>
      <c r="K327" s="310"/>
      <c r="L327" s="310"/>
    </row>
    <row r="328" spans="2:12" ht="13.5">
      <c r="B328" s="310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</row>
    <row r="329" spans="2:12" ht="13.5">
      <c r="B329" s="310"/>
      <c r="C329" s="310"/>
      <c r="D329" s="310"/>
      <c r="E329" s="310"/>
      <c r="F329" s="310"/>
      <c r="G329" s="310"/>
      <c r="H329" s="310"/>
      <c r="I329" s="310"/>
      <c r="J329" s="310"/>
      <c r="K329" s="310"/>
      <c r="L329" s="310"/>
    </row>
    <row r="330" spans="2:12" ht="13.5">
      <c r="B330" s="310"/>
      <c r="C330" s="310"/>
      <c r="D330" s="310"/>
      <c r="E330" s="310"/>
      <c r="F330" s="310"/>
      <c r="G330" s="310"/>
      <c r="H330" s="310"/>
      <c r="I330" s="310"/>
      <c r="J330" s="310"/>
      <c r="K330" s="310"/>
      <c r="L330" s="310"/>
    </row>
    <row r="331" spans="2:12" ht="13.5">
      <c r="B331" s="310"/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</row>
    <row r="332" spans="2:12" ht="13.5">
      <c r="B332" s="310"/>
      <c r="C332" s="310"/>
      <c r="D332" s="310"/>
      <c r="E332" s="310"/>
      <c r="F332" s="310"/>
      <c r="G332" s="310"/>
      <c r="H332" s="310"/>
      <c r="I332" s="310"/>
      <c r="J332" s="310"/>
      <c r="K332" s="310"/>
      <c r="L332" s="310"/>
    </row>
    <row r="333" spans="2:12" ht="13.5">
      <c r="B333" s="310"/>
      <c r="C333" s="310"/>
      <c r="D333" s="310"/>
      <c r="E333" s="310"/>
      <c r="F333" s="310"/>
      <c r="G333" s="310"/>
      <c r="H333" s="310"/>
      <c r="I333" s="310"/>
      <c r="J333" s="310"/>
      <c r="K333" s="310"/>
      <c r="L333" s="310"/>
    </row>
    <row r="334" spans="2:12" ht="13.5">
      <c r="B334" s="310"/>
      <c r="C334" s="310"/>
      <c r="D334" s="310"/>
      <c r="E334" s="310"/>
      <c r="F334" s="310"/>
      <c r="G334" s="310"/>
      <c r="H334" s="310"/>
      <c r="I334" s="310"/>
      <c r="J334" s="310"/>
      <c r="K334" s="310"/>
      <c r="L334" s="310"/>
    </row>
    <row r="335" spans="2:12" ht="13.5">
      <c r="B335" s="310"/>
      <c r="C335" s="310"/>
      <c r="D335" s="310"/>
      <c r="E335" s="310"/>
      <c r="F335" s="310"/>
      <c r="G335" s="310"/>
      <c r="H335" s="310"/>
      <c r="I335" s="310"/>
      <c r="J335" s="310"/>
      <c r="K335" s="310"/>
      <c r="L335" s="310"/>
    </row>
    <row r="336" spans="2:12" ht="13.5">
      <c r="B336" s="310"/>
      <c r="C336" s="310"/>
      <c r="D336" s="310"/>
      <c r="E336" s="310"/>
      <c r="F336" s="310"/>
      <c r="G336" s="310"/>
      <c r="H336" s="310"/>
      <c r="I336" s="310"/>
      <c r="J336" s="310"/>
      <c r="K336" s="310"/>
      <c r="L336" s="310"/>
    </row>
    <row r="337" spans="2:12" ht="13.5">
      <c r="B337" s="310"/>
      <c r="C337" s="310"/>
      <c r="D337" s="310"/>
      <c r="E337" s="310"/>
      <c r="F337" s="310"/>
      <c r="G337" s="310"/>
      <c r="H337" s="310"/>
      <c r="I337" s="310"/>
      <c r="J337" s="310"/>
      <c r="K337" s="310"/>
      <c r="L337" s="310"/>
    </row>
    <row r="338" spans="2:12" ht="13.5">
      <c r="B338" s="310"/>
      <c r="C338" s="310"/>
      <c r="D338" s="310"/>
      <c r="E338" s="310"/>
      <c r="F338" s="310"/>
      <c r="G338" s="310"/>
      <c r="H338" s="310"/>
      <c r="I338" s="310"/>
      <c r="J338" s="310"/>
      <c r="K338" s="310"/>
      <c r="L338" s="310"/>
    </row>
    <row r="339" spans="2:12" ht="13.5">
      <c r="B339" s="310"/>
      <c r="C339" s="310"/>
      <c r="D339" s="310"/>
      <c r="E339" s="310"/>
      <c r="F339" s="310"/>
      <c r="G339" s="310"/>
      <c r="H339" s="310"/>
      <c r="I339" s="310"/>
      <c r="J339" s="310"/>
      <c r="K339" s="310"/>
      <c r="L339" s="310"/>
    </row>
    <row r="340" spans="2:12" ht="13.5">
      <c r="B340" s="310"/>
      <c r="C340" s="310"/>
      <c r="D340" s="310"/>
      <c r="E340" s="310"/>
      <c r="F340" s="310"/>
      <c r="G340" s="310"/>
      <c r="H340" s="310"/>
      <c r="I340" s="310"/>
      <c r="J340" s="310"/>
      <c r="K340" s="310"/>
      <c r="L340" s="310"/>
    </row>
    <row r="341" spans="2:12" ht="13.5">
      <c r="B341" s="310"/>
      <c r="C341" s="310"/>
      <c r="D341" s="310"/>
      <c r="E341" s="310"/>
      <c r="F341" s="310"/>
      <c r="G341" s="310"/>
      <c r="H341" s="310"/>
      <c r="I341" s="310"/>
      <c r="J341" s="310"/>
      <c r="K341" s="310"/>
      <c r="L341" s="310"/>
    </row>
    <row r="342" spans="2:12" ht="13.5">
      <c r="B342" s="310"/>
      <c r="C342" s="310"/>
      <c r="D342" s="310"/>
      <c r="E342" s="310"/>
      <c r="F342" s="310"/>
      <c r="G342" s="310"/>
      <c r="H342" s="310"/>
      <c r="I342" s="310"/>
      <c r="J342" s="310"/>
      <c r="K342" s="310"/>
      <c r="L342" s="310"/>
    </row>
    <row r="343" spans="2:12" ht="13.5">
      <c r="B343" s="310"/>
      <c r="C343" s="310"/>
      <c r="D343" s="310"/>
      <c r="E343" s="310"/>
      <c r="F343" s="310"/>
      <c r="G343" s="310"/>
      <c r="H343" s="310"/>
      <c r="I343" s="310"/>
      <c r="J343" s="310"/>
      <c r="K343" s="310"/>
      <c r="L343" s="310"/>
    </row>
    <row r="344" spans="2:12" ht="13.5">
      <c r="B344" s="310"/>
      <c r="C344" s="310"/>
      <c r="D344" s="310"/>
      <c r="E344" s="310"/>
      <c r="F344" s="310"/>
      <c r="G344" s="310"/>
      <c r="H344" s="310"/>
      <c r="I344" s="310"/>
      <c r="J344" s="310"/>
      <c r="K344" s="310"/>
      <c r="L344" s="310"/>
    </row>
    <row r="345" spans="2:12" ht="13.5">
      <c r="B345" s="310"/>
      <c r="C345" s="310"/>
      <c r="D345" s="310"/>
      <c r="E345" s="310"/>
      <c r="F345" s="310"/>
      <c r="G345" s="310"/>
      <c r="H345" s="310"/>
      <c r="I345" s="310"/>
      <c r="J345" s="310"/>
      <c r="K345" s="310"/>
      <c r="L345" s="310"/>
    </row>
    <row r="346" spans="2:12" ht="13.5">
      <c r="B346" s="310"/>
      <c r="C346" s="310"/>
      <c r="D346" s="310"/>
      <c r="E346" s="310"/>
      <c r="F346" s="310"/>
      <c r="G346" s="310"/>
      <c r="H346" s="310"/>
      <c r="I346" s="310"/>
      <c r="J346" s="310"/>
      <c r="K346" s="310"/>
      <c r="L346" s="310"/>
    </row>
    <row r="347" spans="2:12" ht="13.5">
      <c r="B347" s="310"/>
      <c r="C347" s="310"/>
      <c r="D347" s="310"/>
      <c r="E347" s="310"/>
      <c r="F347" s="310"/>
      <c r="G347" s="310"/>
      <c r="H347" s="310"/>
      <c r="I347" s="310"/>
      <c r="J347" s="310"/>
      <c r="K347" s="310"/>
      <c r="L347" s="310"/>
    </row>
    <row r="348" spans="2:12" ht="13.5">
      <c r="B348" s="310"/>
      <c r="C348" s="310"/>
      <c r="D348" s="310"/>
      <c r="E348" s="310"/>
      <c r="F348" s="310"/>
      <c r="G348" s="310"/>
      <c r="H348" s="310"/>
      <c r="I348" s="310"/>
      <c r="J348" s="310"/>
      <c r="K348" s="310"/>
      <c r="L348" s="310"/>
    </row>
    <row r="349" spans="2:12" ht="13.5">
      <c r="B349" s="310"/>
      <c r="C349" s="310"/>
      <c r="D349" s="310"/>
      <c r="E349" s="310"/>
      <c r="F349" s="310"/>
      <c r="G349" s="310"/>
      <c r="H349" s="310"/>
      <c r="I349" s="310"/>
      <c r="J349" s="310"/>
      <c r="K349" s="310"/>
      <c r="L349" s="310"/>
    </row>
    <row r="350" spans="2:12" ht="13.5">
      <c r="B350" s="310"/>
      <c r="C350" s="310"/>
      <c r="D350" s="310"/>
      <c r="E350" s="310"/>
      <c r="F350" s="310"/>
      <c r="G350" s="310"/>
      <c r="H350" s="310"/>
      <c r="I350" s="310"/>
      <c r="J350" s="310"/>
      <c r="K350" s="310"/>
      <c r="L350" s="310"/>
    </row>
    <row r="351" spans="2:12" ht="13.5">
      <c r="B351" s="310"/>
      <c r="C351" s="310"/>
      <c r="D351" s="310"/>
      <c r="E351" s="310"/>
      <c r="F351" s="310"/>
      <c r="G351" s="310"/>
      <c r="H351" s="310"/>
      <c r="I351" s="310"/>
      <c r="J351" s="310"/>
      <c r="K351" s="310"/>
      <c r="L351" s="310"/>
    </row>
    <row r="352" spans="2:12" ht="13.5">
      <c r="B352" s="310"/>
      <c r="C352" s="310"/>
      <c r="D352" s="310"/>
      <c r="E352" s="310"/>
      <c r="F352" s="310"/>
      <c r="G352" s="310"/>
      <c r="H352" s="310"/>
      <c r="I352" s="310"/>
      <c r="J352" s="310"/>
      <c r="K352" s="310"/>
      <c r="L352" s="310"/>
    </row>
    <row r="353" spans="2:12" ht="13.5">
      <c r="B353" s="310"/>
      <c r="C353" s="310"/>
      <c r="D353" s="310"/>
      <c r="E353" s="310"/>
      <c r="F353" s="310"/>
      <c r="G353" s="310"/>
      <c r="H353" s="310"/>
      <c r="I353" s="310"/>
      <c r="J353" s="310"/>
      <c r="K353" s="310"/>
      <c r="L353" s="310"/>
    </row>
    <row r="354" spans="2:12" ht="13.5">
      <c r="B354" s="310"/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</row>
    <row r="355" spans="2:12" ht="13.5">
      <c r="B355" s="308"/>
      <c r="C355" s="308"/>
      <c r="D355" s="308"/>
      <c r="E355" s="308"/>
      <c r="F355" s="308"/>
      <c r="G355" s="308"/>
      <c r="H355" s="308"/>
      <c r="I355" s="308"/>
      <c r="J355" s="308"/>
      <c r="K355" s="308"/>
      <c r="L355" s="308"/>
    </row>
    <row r="356" spans="2:12" ht="13.5">
      <c r="B356" s="308"/>
      <c r="C356" s="308"/>
      <c r="D356" s="308"/>
      <c r="E356" s="308"/>
      <c r="F356" s="308"/>
      <c r="G356" s="308"/>
      <c r="H356" s="308"/>
      <c r="I356" s="308"/>
      <c r="J356" s="308"/>
      <c r="K356" s="308"/>
      <c r="L356" s="308"/>
    </row>
    <row r="357" spans="2:12" ht="13.5">
      <c r="B357" s="308"/>
      <c r="C357" s="308"/>
      <c r="D357" s="308"/>
      <c r="E357" s="308"/>
      <c r="F357" s="308"/>
      <c r="G357" s="308"/>
      <c r="H357" s="308"/>
      <c r="I357" s="308"/>
      <c r="J357" s="308"/>
      <c r="K357" s="308"/>
      <c r="L357" s="308"/>
    </row>
  </sheetData>
  <sheetProtection/>
  <mergeCells count="6">
    <mergeCell ref="B3:B4"/>
    <mergeCell ref="C3:D3"/>
    <mergeCell ref="E3:F3"/>
    <mergeCell ref="G3:H3"/>
    <mergeCell ref="I3:J3"/>
    <mergeCell ref="K3:L3"/>
  </mergeCells>
  <printOptions/>
  <pageMargins left="0.5905511811023623" right="0.5905511811023623" top="0.7874015748031497" bottom="0.58" header="0.3937007874015748" footer="0.3937007874015748"/>
  <pageSetup horizontalDpi="600" verticalDpi="600" orientation="portrait" paperSize="9" scale="96" r:id="rId1"/>
  <headerFooter alignWithMargins="0">
    <oddHeader>&amp;R4.農      業</oddHeader>
    <oddFooter>&amp;C-38-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64"/>
  <sheetViews>
    <sheetView showGridLines="0" tabSelected="1" view="pageBreakPreview" zoomScale="60" zoomScalePageLayoutView="0" workbookViewId="0" topLeftCell="A1">
      <selection activeCell="R58" sqref="R58"/>
    </sheetView>
  </sheetViews>
  <sheetFormatPr defaultColWidth="9.00390625" defaultRowHeight="12.75"/>
  <cols>
    <col min="1" max="1" width="4.125" style="38" customWidth="1"/>
    <col min="2" max="2" width="9.875" style="38" customWidth="1"/>
    <col min="3" max="4" width="8.625" style="40" customWidth="1"/>
    <col min="5" max="8" width="8.625" style="312" customWidth="1"/>
    <col min="9" max="9" width="8.625" style="40" customWidth="1"/>
    <col min="10" max="10" width="8.625" style="312" customWidth="1"/>
    <col min="11" max="11" width="9.875" style="312" customWidth="1"/>
    <col min="12" max="12" width="8.625" style="312" customWidth="1"/>
    <col min="13" max="16384" width="9.125" style="38" customWidth="1"/>
  </cols>
  <sheetData>
    <row r="1" ht="30" customHeight="1">
      <c r="A1" s="37" t="s">
        <v>201</v>
      </c>
    </row>
    <row r="2" ht="18" customHeight="1">
      <c r="L2" s="396" t="s">
        <v>200</v>
      </c>
    </row>
    <row r="3" spans="2:12" s="87" customFormat="1" ht="15" customHeight="1">
      <c r="B3" s="590" t="s">
        <v>199</v>
      </c>
      <c r="C3" s="593" t="s">
        <v>198</v>
      </c>
      <c r="D3" s="592"/>
      <c r="E3" s="592"/>
      <c r="F3" s="592"/>
      <c r="G3" s="592"/>
      <c r="H3" s="594"/>
      <c r="I3" s="605" t="s">
        <v>197</v>
      </c>
      <c r="J3" s="593"/>
      <c r="K3" s="596" t="s">
        <v>196</v>
      </c>
      <c r="L3" s="598" t="s">
        <v>195</v>
      </c>
    </row>
    <row r="4" spans="2:12" s="87" customFormat="1" ht="15" customHeight="1">
      <c r="B4" s="595"/>
      <c r="C4" s="610" t="s">
        <v>192</v>
      </c>
      <c r="D4" s="610"/>
      <c r="E4" s="593" t="s">
        <v>137</v>
      </c>
      <c r="F4" s="592"/>
      <c r="G4" s="592"/>
      <c r="H4" s="594"/>
      <c r="I4" s="605"/>
      <c r="J4" s="593"/>
      <c r="K4" s="597"/>
      <c r="L4" s="599"/>
    </row>
    <row r="5" spans="2:12" s="87" customFormat="1" ht="15" customHeight="1">
      <c r="B5" s="595"/>
      <c r="C5" s="601" t="s">
        <v>194</v>
      </c>
      <c r="D5" s="603" t="s">
        <v>193</v>
      </c>
      <c r="E5" s="611" t="s">
        <v>194</v>
      </c>
      <c r="F5" s="612"/>
      <c r="G5" s="611" t="s">
        <v>193</v>
      </c>
      <c r="H5" s="612"/>
      <c r="I5" s="606" t="s">
        <v>192</v>
      </c>
      <c r="J5" s="608" t="s">
        <v>137</v>
      </c>
      <c r="K5" s="597"/>
      <c r="L5" s="599"/>
    </row>
    <row r="6" spans="2:12" s="87" customFormat="1" ht="15" customHeight="1">
      <c r="B6" s="591"/>
      <c r="C6" s="602"/>
      <c r="D6" s="604"/>
      <c r="E6" s="395" t="s">
        <v>191</v>
      </c>
      <c r="F6" s="394" t="s">
        <v>190</v>
      </c>
      <c r="G6" s="395" t="s">
        <v>191</v>
      </c>
      <c r="H6" s="394" t="s">
        <v>190</v>
      </c>
      <c r="I6" s="607"/>
      <c r="J6" s="609"/>
      <c r="K6" s="597"/>
      <c r="L6" s="600"/>
    </row>
    <row r="7" spans="2:12" s="302" customFormat="1" ht="13.5" customHeight="1">
      <c r="B7" s="352" t="s">
        <v>189</v>
      </c>
      <c r="C7" s="348">
        <f aca="true" t="shared" si="0" ref="C7:L7">SUM(C8:C11)</f>
        <v>41</v>
      </c>
      <c r="D7" s="348">
        <f t="shared" si="0"/>
        <v>130</v>
      </c>
      <c r="E7" s="347">
        <f t="shared" si="0"/>
        <v>2.3</v>
      </c>
      <c r="F7" s="345">
        <f t="shared" si="0"/>
        <v>0.7</v>
      </c>
      <c r="G7" s="347">
        <f t="shared" si="0"/>
        <v>25.300000000000004</v>
      </c>
      <c r="H7" s="345">
        <f t="shared" si="0"/>
        <v>1.1</v>
      </c>
      <c r="I7" s="293">
        <f t="shared" si="0"/>
        <v>0</v>
      </c>
      <c r="J7" s="345">
        <f t="shared" si="0"/>
        <v>0</v>
      </c>
      <c r="K7" s="355">
        <f t="shared" si="0"/>
        <v>8.899999999999999</v>
      </c>
      <c r="L7" s="355">
        <f t="shared" si="0"/>
        <v>38.3</v>
      </c>
    </row>
    <row r="8" spans="2:12" s="289" customFormat="1" ht="13.5" customHeight="1" hidden="1">
      <c r="B8" s="350" t="s">
        <v>152</v>
      </c>
      <c r="C8" s="340">
        <v>2</v>
      </c>
      <c r="D8" s="340">
        <v>26</v>
      </c>
      <c r="E8" s="339">
        <v>0.1</v>
      </c>
      <c r="F8" s="359">
        <v>0</v>
      </c>
      <c r="G8" s="337">
        <v>1.5</v>
      </c>
      <c r="H8" s="358">
        <v>0.2</v>
      </c>
      <c r="I8" s="297">
        <v>0</v>
      </c>
      <c r="J8" s="359">
        <v>0</v>
      </c>
      <c r="K8" s="362">
        <v>2.3</v>
      </c>
      <c r="L8" s="362">
        <v>4.2</v>
      </c>
    </row>
    <row r="9" spans="2:12" s="289" customFormat="1" ht="13.5" customHeight="1" hidden="1">
      <c r="B9" s="350" t="s">
        <v>153</v>
      </c>
      <c r="C9" s="340">
        <v>19</v>
      </c>
      <c r="D9" s="340">
        <v>63</v>
      </c>
      <c r="E9" s="339">
        <v>1.4</v>
      </c>
      <c r="F9" s="359">
        <v>0.3</v>
      </c>
      <c r="G9" s="337">
        <v>17.6</v>
      </c>
      <c r="H9" s="358">
        <v>0.4</v>
      </c>
      <c r="I9" s="297">
        <v>0</v>
      </c>
      <c r="J9" s="359">
        <v>0</v>
      </c>
      <c r="K9" s="362">
        <v>0.8</v>
      </c>
      <c r="L9" s="362">
        <v>20.4</v>
      </c>
    </row>
    <row r="10" spans="2:12" s="289" customFormat="1" ht="13.5" customHeight="1" hidden="1">
      <c r="B10" s="350" t="s">
        <v>154</v>
      </c>
      <c r="C10" s="340">
        <v>10</v>
      </c>
      <c r="D10" s="340">
        <v>19</v>
      </c>
      <c r="E10" s="339">
        <v>0.4</v>
      </c>
      <c r="F10" s="359">
        <v>0.1</v>
      </c>
      <c r="G10" s="337">
        <v>3.6</v>
      </c>
      <c r="H10" s="358">
        <v>0.2</v>
      </c>
      <c r="I10" s="297">
        <v>0</v>
      </c>
      <c r="J10" s="359">
        <v>0</v>
      </c>
      <c r="K10" s="362">
        <v>5.3</v>
      </c>
      <c r="L10" s="362">
        <v>9.7</v>
      </c>
    </row>
    <row r="11" spans="2:12" s="289" customFormat="1" ht="13.5" customHeight="1" hidden="1">
      <c r="B11" s="353" t="s">
        <v>155</v>
      </c>
      <c r="C11" s="330">
        <v>10</v>
      </c>
      <c r="D11" s="330">
        <v>22</v>
      </c>
      <c r="E11" s="329">
        <v>0.4</v>
      </c>
      <c r="F11" s="357">
        <v>0.3</v>
      </c>
      <c r="G11" s="327">
        <v>2.6</v>
      </c>
      <c r="H11" s="356">
        <v>0.3</v>
      </c>
      <c r="I11" s="301">
        <v>0</v>
      </c>
      <c r="J11" s="357">
        <v>0</v>
      </c>
      <c r="K11" s="360">
        <v>0.5</v>
      </c>
      <c r="L11" s="360">
        <v>4</v>
      </c>
    </row>
    <row r="12" spans="2:12" s="302" customFormat="1" ht="13.5" customHeight="1">
      <c r="B12" s="352" t="s">
        <v>188</v>
      </c>
      <c r="C12" s="348">
        <f aca="true" t="shared" si="1" ref="C12:L12">SUM(C13:C16)</f>
        <v>30</v>
      </c>
      <c r="D12" s="348">
        <f t="shared" si="1"/>
        <v>113</v>
      </c>
      <c r="E12" s="347">
        <f t="shared" si="1"/>
        <v>1.4000000000000001</v>
      </c>
      <c r="F12" s="345">
        <f t="shared" si="1"/>
        <v>0.7000000000000001</v>
      </c>
      <c r="G12" s="347">
        <f t="shared" si="1"/>
        <v>16.2</v>
      </c>
      <c r="H12" s="345">
        <f t="shared" si="1"/>
        <v>1.5000000000000002</v>
      </c>
      <c r="I12" s="293">
        <f t="shared" si="1"/>
        <v>0</v>
      </c>
      <c r="J12" s="345">
        <f t="shared" si="1"/>
        <v>0</v>
      </c>
      <c r="K12" s="355">
        <f t="shared" si="1"/>
        <v>10.899999999999999</v>
      </c>
      <c r="L12" s="355">
        <f t="shared" si="1"/>
        <v>29.700000000000003</v>
      </c>
    </row>
    <row r="13" spans="2:12" s="289" customFormat="1" ht="13.5" customHeight="1" hidden="1">
      <c r="B13" s="350" t="s">
        <v>152</v>
      </c>
      <c r="C13" s="340">
        <v>5</v>
      </c>
      <c r="D13" s="340">
        <v>24</v>
      </c>
      <c r="E13" s="339">
        <v>0.2</v>
      </c>
      <c r="F13" s="359">
        <v>0.3</v>
      </c>
      <c r="G13" s="337">
        <v>1.4</v>
      </c>
      <c r="H13" s="358">
        <v>0.5</v>
      </c>
      <c r="I13" s="297">
        <v>0</v>
      </c>
      <c r="J13" s="359">
        <v>0</v>
      </c>
      <c r="K13" s="362">
        <v>1.2</v>
      </c>
      <c r="L13" s="362">
        <v>2.5</v>
      </c>
    </row>
    <row r="14" spans="2:12" s="289" customFormat="1" ht="13.5" customHeight="1" hidden="1">
      <c r="B14" s="350" t="s">
        <v>153</v>
      </c>
      <c r="C14" s="340">
        <v>9</v>
      </c>
      <c r="D14" s="340">
        <v>49</v>
      </c>
      <c r="E14" s="339">
        <v>0.4</v>
      </c>
      <c r="F14" s="359">
        <v>0.1</v>
      </c>
      <c r="G14" s="337">
        <v>11</v>
      </c>
      <c r="H14" s="358">
        <v>0.6</v>
      </c>
      <c r="I14" s="297">
        <v>0</v>
      </c>
      <c r="J14" s="359">
        <v>0</v>
      </c>
      <c r="K14" s="362">
        <v>1.6</v>
      </c>
      <c r="L14" s="362">
        <v>13.8</v>
      </c>
    </row>
    <row r="15" spans="2:12" s="289" customFormat="1" ht="13.5" customHeight="1" hidden="1">
      <c r="B15" s="350" t="s">
        <v>154</v>
      </c>
      <c r="C15" s="340">
        <v>12</v>
      </c>
      <c r="D15" s="340">
        <v>23</v>
      </c>
      <c r="E15" s="339">
        <v>0.5</v>
      </c>
      <c r="F15" s="359">
        <v>0.2</v>
      </c>
      <c r="G15" s="337">
        <v>1.1</v>
      </c>
      <c r="H15" s="358">
        <v>0.3</v>
      </c>
      <c r="I15" s="297">
        <v>0</v>
      </c>
      <c r="J15" s="359">
        <v>0</v>
      </c>
      <c r="K15" s="362">
        <v>1.5</v>
      </c>
      <c r="L15" s="362">
        <v>3.6</v>
      </c>
    </row>
    <row r="16" spans="2:12" s="289" customFormat="1" ht="13.5" customHeight="1" hidden="1">
      <c r="B16" s="353" t="s">
        <v>155</v>
      </c>
      <c r="C16" s="330">
        <v>4</v>
      </c>
      <c r="D16" s="330">
        <v>17</v>
      </c>
      <c r="E16" s="329">
        <v>0.3</v>
      </c>
      <c r="F16" s="357">
        <v>0.1</v>
      </c>
      <c r="G16" s="327">
        <v>2.7</v>
      </c>
      <c r="H16" s="356">
        <v>0.1</v>
      </c>
      <c r="I16" s="301">
        <v>0</v>
      </c>
      <c r="J16" s="357">
        <v>0</v>
      </c>
      <c r="K16" s="360">
        <v>6.6</v>
      </c>
      <c r="L16" s="360">
        <v>9.8</v>
      </c>
    </row>
    <row r="17" spans="2:12" s="302" customFormat="1" ht="13.5" customHeight="1">
      <c r="B17" s="352" t="s">
        <v>187</v>
      </c>
      <c r="C17" s="348">
        <f aca="true" t="shared" si="2" ref="C17:L17">SUM(C18:C21)</f>
        <v>38</v>
      </c>
      <c r="D17" s="348">
        <f t="shared" si="2"/>
        <v>122</v>
      </c>
      <c r="E17" s="347">
        <f t="shared" si="2"/>
        <v>1.7</v>
      </c>
      <c r="F17" s="345">
        <f t="shared" si="2"/>
        <v>0.4</v>
      </c>
      <c r="G17" s="347">
        <f t="shared" si="2"/>
        <v>25.2</v>
      </c>
      <c r="H17" s="345">
        <f t="shared" si="2"/>
        <v>1</v>
      </c>
      <c r="I17" s="293">
        <f t="shared" si="2"/>
        <v>0</v>
      </c>
      <c r="J17" s="345">
        <f t="shared" si="2"/>
        <v>0</v>
      </c>
      <c r="K17" s="355">
        <f t="shared" si="2"/>
        <v>5.7</v>
      </c>
      <c r="L17" s="355">
        <f t="shared" si="2"/>
        <v>34</v>
      </c>
    </row>
    <row r="18" spans="2:12" s="289" customFormat="1" ht="13.5" customHeight="1" hidden="1">
      <c r="B18" s="350" t="s">
        <v>152</v>
      </c>
      <c r="C18" s="340">
        <v>6</v>
      </c>
      <c r="D18" s="340">
        <v>19</v>
      </c>
      <c r="E18" s="339">
        <v>0.3</v>
      </c>
      <c r="F18" s="359">
        <v>0.1</v>
      </c>
      <c r="G18" s="337">
        <v>0.4</v>
      </c>
      <c r="H18" s="358">
        <v>0.3</v>
      </c>
      <c r="I18" s="297">
        <v>0</v>
      </c>
      <c r="J18" s="359">
        <v>0</v>
      </c>
      <c r="K18" s="362">
        <v>0.9</v>
      </c>
      <c r="L18" s="362">
        <v>2</v>
      </c>
    </row>
    <row r="19" spans="2:12" s="289" customFormat="1" ht="13.5" customHeight="1" hidden="1">
      <c r="B19" s="350" t="s">
        <v>153</v>
      </c>
      <c r="C19" s="340">
        <v>12</v>
      </c>
      <c r="D19" s="340">
        <v>50</v>
      </c>
      <c r="E19" s="339">
        <v>0.5</v>
      </c>
      <c r="F19" s="359">
        <v>0.1</v>
      </c>
      <c r="G19" s="337">
        <v>13.4</v>
      </c>
      <c r="H19" s="358">
        <v>0.3</v>
      </c>
      <c r="I19" s="297">
        <v>0</v>
      </c>
      <c r="J19" s="359">
        <v>0</v>
      </c>
      <c r="K19" s="362">
        <v>2.3</v>
      </c>
      <c r="L19" s="362">
        <v>16.6</v>
      </c>
    </row>
    <row r="20" spans="2:12" s="289" customFormat="1" ht="13.5" customHeight="1" hidden="1">
      <c r="B20" s="350" t="s">
        <v>154</v>
      </c>
      <c r="C20" s="340">
        <v>15</v>
      </c>
      <c r="D20" s="340">
        <v>27</v>
      </c>
      <c r="E20" s="339">
        <v>0.6</v>
      </c>
      <c r="F20" s="359">
        <v>0.2</v>
      </c>
      <c r="G20" s="337">
        <v>4.1</v>
      </c>
      <c r="H20" s="358">
        <v>0.1</v>
      </c>
      <c r="I20" s="297">
        <v>0</v>
      </c>
      <c r="J20" s="359">
        <v>0</v>
      </c>
      <c r="K20" s="362">
        <v>0.8</v>
      </c>
      <c r="L20" s="362">
        <v>5.8</v>
      </c>
    </row>
    <row r="21" spans="2:12" s="289" customFormat="1" ht="13.5" customHeight="1" hidden="1">
      <c r="B21" s="353" t="s">
        <v>155</v>
      </c>
      <c r="C21" s="330">
        <v>5</v>
      </c>
      <c r="D21" s="330">
        <v>26</v>
      </c>
      <c r="E21" s="329">
        <v>0.3</v>
      </c>
      <c r="F21" s="357">
        <v>0</v>
      </c>
      <c r="G21" s="327">
        <v>7.3</v>
      </c>
      <c r="H21" s="356">
        <v>0.3</v>
      </c>
      <c r="I21" s="301">
        <v>0</v>
      </c>
      <c r="J21" s="357">
        <v>0</v>
      </c>
      <c r="K21" s="360">
        <v>1.7</v>
      </c>
      <c r="L21" s="360">
        <v>9.6</v>
      </c>
    </row>
    <row r="22" spans="2:12" s="302" customFormat="1" ht="13.5" customHeight="1">
      <c r="B22" s="352" t="s">
        <v>186</v>
      </c>
      <c r="C22" s="348">
        <f aca="true" t="shared" si="3" ref="C22:L22">SUM(C23:C26)</f>
        <v>51</v>
      </c>
      <c r="D22" s="348">
        <f t="shared" si="3"/>
        <v>92</v>
      </c>
      <c r="E22" s="347">
        <f t="shared" si="3"/>
        <v>2.1</v>
      </c>
      <c r="F22" s="345">
        <f t="shared" si="3"/>
        <v>1.2</v>
      </c>
      <c r="G22" s="347">
        <f t="shared" si="3"/>
        <v>12.1</v>
      </c>
      <c r="H22" s="345">
        <f t="shared" si="3"/>
        <v>2.4</v>
      </c>
      <c r="I22" s="293">
        <f t="shared" si="3"/>
        <v>0</v>
      </c>
      <c r="J22" s="345">
        <f t="shared" si="3"/>
        <v>0</v>
      </c>
      <c r="K22" s="355">
        <f t="shared" si="3"/>
        <v>3.8</v>
      </c>
      <c r="L22" s="355">
        <f t="shared" si="3"/>
        <v>21.4</v>
      </c>
    </row>
    <row r="23" spans="2:12" s="289" customFormat="1" ht="13.5" customHeight="1" hidden="1">
      <c r="B23" s="350" t="s">
        <v>152</v>
      </c>
      <c r="C23" s="340">
        <v>3</v>
      </c>
      <c r="D23" s="340">
        <v>11</v>
      </c>
      <c r="E23" s="339">
        <v>0</v>
      </c>
      <c r="F23" s="359">
        <v>0.1</v>
      </c>
      <c r="G23" s="337">
        <v>0</v>
      </c>
      <c r="H23" s="358">
        <v>0.5</v>
      </c>
      <c r="I23" s="297">
        <v>0</v>
      </c>
      <c r="J23" s="359">
        <v>0</v>
      </c>
      <c r="K23" s="362">
        <v>0</v>
      </c>
      <c r="L23" s="362">
        <v>0.7</v>
      </c>
    </row>
    <row r="24" spans="2:12" s="289" customFormat="1" ht="13.5" customHeight="1" hidden="1">
      <c r="B24" s="350" t="s">
        <v>153</v>
      </c>
      <c r="C24" s="340">
        <v>16</v>
      </c>
      <c r="D24" s="340">
        <v>44</v>
      </c>
      <c r="E24" s="339">
        <v>0.6</v>
      </c>
      <c r="F24" s="359">
        <v>0.5</v>
      </c>
      <c r="G24" s="337">
        <v>9.6</v>
      </c>
      <c r="H24" s="358">
        <v>1.2</v>
      </c>
      <c r="I24" s="297">
        <v>0</v>
      </c>
      <c r="J24" s="359">
        <v>0</v>
      </c>
      <c r="K24" s="362">
        <v>2</v>
      </c>
      <c r="L24" s="362">
        <v>13.7</v>
      </c>
    </row>
    <row r="25" spans="2:12" s="289" customFormat="1" ht="13.5" customHeight="1" hidden="1">
      <c r="B25" s="350" t="s">
        <v>154</v>
      </c>
      <c r="C25" s="340">
        <v>22</v>
      </c>
      <c r="D25" s="340">
        <v>25</v>
      </c>
      <c r="E25" s="339">
        <v>0.9</v>
      </c>
      <c r="F25" s="359">
        <v>0.3</v>
      </c>
      <c r="G25" s="337">
        <v>1.7</v>
      </c>
      <c r="H25" s="358">
        <v>0.4</v>
      </c>
      <c r="I25" s="297">
        <v>0</v>
      </c>
      <c r="J25" s="359">
        <v>0</v>
      </c>
      <c r="K25" s="362">
        <v>1</v>
      </c>
      <c r="L25" s="362">
        <v>4.2</v>
      </c>
    </row>
    <row r="26" spans="2:12" s="289" customFormat="1" ht="13.5" customHeight="1" hidden="1">
      <c r="B26" s="353" t="s">
        <v>155</v>
      </c>
      <c r="C26" s="330">
        <v>10</v>
      </c>
      <c r="D26" s="330">
        <v>12</v>
      </c>
      <c r="E26" s="329">
        <v>0.6</v>
      </c>
      <c r="F26" s="357">
        <v>0.3</v>
      </c>
      <c r="G26" s="327">
        <v>0.8</v>
      </c>
      <c r="H26" s="356">
        <v>0.3</v>
      </c>
      <c r="I26" s="301">
        <v>0</v>
      </c>
      <c r="J26" s="357">
        <v>0</v>
      </c>
      <c r="K26" s="360">
        <v>0.8</v>
      </c>
      <c r="L26" s="360">
        <v>2.8</v>
      </c>
    </row>
    <row r="27" spans="2:12" s="302" customFormat="1" ht="13.5" customHeight="1">
      <c r="B27" s="352" t="s">
        <v>185</v>
      </c>
      <c r="C27" s="348">
        <f aca="true" t="shared" si="4" ref="C27:L27">SUM(C28:C31)</f>
        <v>31</v>
      </c>
      <c r="D27" s="348">
        <f t="shared" si="4"/>
        <v>90</v>
      </c>
      <c r="E27" s="347">
        <f t="shared" si="4"/>
        <v>1.7</v>
      </c>
      <c r="F27" s="345">
        <f t="shared" si="4"/>
        <v>0.6</v>
      </c>
      <c r="G27" s="347">
        <f t="shared" si="4"/>
        <v>11.5</v>
      </c>
      <c r="H27" s="345">
        <f t="shared" si="4"/>
        <v>2.6000000000000005</v>
      </c>
      <c r="I27" s="293">
        <f t="shared" si="4"/>
        <v>0</v>
      </c>
      <c r="J27" s="345">
        <f t="shared" si="4"/>
        <v>0</v>
      </c>
      <c r="K27" s="355">
        <f t="shared" si="4"/>
        <v>7.1000000000000005</v>
      </c>
      <c r="L27" s="355">
        <f t="shared" si="4"/>
        <v>23.7</v>
      </c>
    </row>
    <row r="28" spans="2:12" s="289" customFormat="1" ht="13.5" customHeight="1" hidden="1">
      <c r="B28" s="350" t="s">
        <v>152</v>
      </c>
      <c r="C28" s="340">
        <v>11</v>
      </c>
      <c r="D28" s="340">
        <v>13</v>
      </c>
      <c r="E28" s="339">
        <v>0.5</v>
      </c>
      <c r="F28" s="359">
        <v>0.5</v>
      </c>
      <c r="G28" s="337">
        <v>0.5</v>
      </c>
      <c r="H28" s="358">
        <v>2.2</v>
      </c>
      <c r="I28" s="297">
        <v>0</v>
      </c>
      <c r="J28" s="359">
        <v>0</v>
      </c>
      <c r="K28" s="362">
        <v>1.2</v>
      </c>
      <c r="L28" s="362">
        <v>5</v>
      </c>
    </row>
    <row r="29" spans="2:12" s="289" customFormat="1" ht="13.5" customHeight="1" hidden="1">
      <c r="B29" s="350" t="s">
        <v>153</v>
      </c>
      <c r="C29" s="340">
        <v>10</v>
      </c>
      <c r="D29" s="340">
        <v>45</v>
      </c>
      <c r="E29" s="339">
        <v>0.7</v>
      </c>
      <c r="F29" s="359">
        <v>0</v>
      </c>
      <c r="G29" s="337">
        <v>9</v>
      </c>
      <c r="H29" s="358">
        <v>0.1</v>
      </c>
      <c r="I29" s="297">
        <v>0</v>
      </c>
      <c r="J29" s="359">
        <v>0</v>
      </c>
      <c r="K29" s="362">
        <v>4.7</v>
      </c>
      <c r="L29" s="362">
        <v>14.5</v>
      </c>
    </row>
    <row r="30" spans="2:12" s="289" customFormat="1" ht="13.5" customHeight="1" hidden="1">
      <c r="B30" s="350" t="s">
        <v>154</v>
      </c>
      <c r="C30" s="340">
        <v>7</v>
      </c>
      <c r="D30" s="340">
        <v>24</v>
      </c>
      <c r="E30" s="339">
        <v>0.5</v>
      </c>
      <c r="F30" s="359">
        <v>0</v>
      </c>
      <c r="G30" s="337">
        <v>1.9</v>
      </c>
      <c r="H30" s="358">
        <v>0.1</v>
      </c>
      <c r="I30" s="297">
        <v>0</v>
      </c>
      <c r="J30" s="359">
        <v>0</v>
      </c>
      <c r="K30" s="362">
        <v>0.9</v>
      </c>
      <c r="L30" s="362">
        <v>3.4</v>
      </c>
    </row>
    <row r="31" spans="2:12" s="289" customFormat="1" ht="13.5" customHeight="1" hidden="1">
      <c r="B31" s="353" t="s">
        <v>155</v>
      </c>
      <c r="C31" s="330">
        <v>3</v>
      </c>
      <c r="D31" s="330">
        <v>8</v>
      </c>
      <c r="E31" s="329">
        <v>0</v>
      </c>
      <c r="F31" s="357">
        <v>0.1</v>
      </c>
      <c r="G31" s="327">
        <v>0.1</v>
      </c>
      <c r="H31" s="356">
        <v>0.2</v>
      </c>
      <c r="I31" s="301">
        <v>0</v>
      </c>
      <c r="J31" s="357">
        <v>0</v>
      </c>
      <c r="K31" s="360">
        <v>0.3</v>
      </c>
      <c r="L31" s="360">
        <v>0.8</v>
      </c>
    </row>
    <row r="32" spans="2:12" s="302" customFormat="1" ht="13.5" customHeight="1">
      <c r="B32" s="352" t="s">
        <v>184</v>
      </c>
      <c r="C32" s="348">
        <f aca="true" t="shared" si="5" ref="C32:L32">SUM(C33:C36)</f>
        <v>29</v>
      </c>
      <c r="D32" s="348">
        <f t="shared" si="5"/>
        <v>75</v>
      </c>
      <c r="E32" s="347">
        <f t="shared" si="5"/>
        <v>1.9000000000000001</v>
      </c>
      <c r="F32" s="345">
        <f t="shared" si="5"/>
        <v>0.2</v>
      </c>
      <c r="G32" s="347">
        <f t="shared" si="5"/>
        <v>14</v>
      </c>
      <c r="H32" s="345">
        <f t="shared" si="5"/>
        <v>1.4000000000000001</v>
      </c>
      <c r="I32" s="293">
        <f t="shared" si="5"/>
        <v>0</v>
      </c>
      <c r="J32" s="345">
        <f t="shared" si="5"/>
        <v>0</v>
      </c>
      <c r="K32" s="355">
        <f t="shared" si="5"/>
        <v>6.7</v>
      </c>
      <c r="L32" s="355">
        <f t="shared" si="5"/>
        <v>24.200000000000003</v>
      </c>
    </row>
    <row r="33" spans="2:14" s="289" customFormat="1" ht="15" customHeight="1" hidden="1">
      <c r="B33" s="393" t="s">
        <v>49</v>
      </c>
      <c r="C33" s="392">
        <v>7</v>
      </c>
      <c r="D33" s="392">
        <v>11</v>
      </c>
      <c r="E33" s="391">
        <v>0.4</v>
      </c>
      <c r="F33" s="389">
        <v>0.2</v>
      </c>
      <c r="G33" s="391">
        <v>0.8</v>
      </c>
      <c r="H33" s="389">
        <v>1.2</v>
      </c>
      <c r="I33" s="390">
        <v>0</v>
      </c>
      <c r="J33" s="389">
        <v>0</v>
      </c>
      <c r="K33" s="388">
        <v>3.9</v>
      </c>
      <c r="L33" s="388">
        <v>6.5</v>
      </c>
      <c r="M33" s="381"/>
      <c r="N33" s="381"/>
    </row>
    <row r="34" spans="2:14" s="289" customFormat="1" ht="15" customHeight="1" hidden="1">
      <c r="B34" s="393" t="s">
        <v>50</v>
      </c>
      <c r="C34" s="392">
        <v>7</v>
      </c>
      <c r="D34" s="392">
        <v>37</v>
      </c>
      <c r="E34" s="391">
        <v>0.4</v>
      </c>
      <c r="F34" s="389">
        <v>0</v>
      </c>
      <c r="G34" s="391">
        <v>10.1</v>
      </c>
      <c r="H34" s="389">
        <v>0.1</v>
      </c>
      <c r="I34" s="390">
        <v>0</v>
      </c>
      <c r="J34" s="389">
        <v>0</v>
      </c>
      <c r="K34" s="388">
        <v>1.1</v>
      </c>
      <c r="L34" s="388">
        <v>11.7</v>
      </c>
      <c r="M34" s="381"/>
      <c r="N34" s="381"/>
    </row>
    <row r="35" spans="2:14" s="289" customFormat="1" ht="15" customHeight="1" hidden="1">
      <c r="B35" s="393" t="s">
        <v>51</v>
      </c>
      <c r="C35" s="392">
        <v>11</v>
      </c>
      <c r="D35" s="392">
        <v>17</v>
      </c>
      <c r="E35" s="391">
        <v>1</v>
      </c>
      <c r="F35" s="389">
        <v>0</v>
      </c>
      <c r="G35" s="391">
        <v>2.6</v>
      </c>
      <c r="H35" s="389">
        <v>0</v>
      </c>
      <c r="I35" s="390">
        <v>0</v>
      </c>
      <c r="J35" s="389">
        <v>0</v>
      </c>
      <c r="K35" s="388">
        <v>0.8</v>
      </c>
      <c r="L35" s="388">
        <v>4.4</v>
      </c>
      <c r="M35" s="381"/>
      <c r="N35" s="381"/>
    </row>
    <row r="36" spans="2:14" s="289" customFormat="1" ht="15" customHeight="1" hidden="1">
      <c r="B36" s="387" t="s">
        <v>52</v>
      </c>
      <c r="C36" s="386">
        <v>4</v>
      </c>
      <c r="D36" s="386">
        <v>10</v>
      </c>
      <c r="E36" s="385">
        <v>0.1</v>
      </c>
      <c r="F36" s="383">
        <v>0</v>
      </c>
      <c r="G36" s="385">
        <v>0.5</v>
      </c>
      <c r="H36" s="383">
        <v>0.1</v>
      </c>
      <c r="I36" s="384">
        <v>0</v>
      </c>
      <c r="J36" s="383">
        <v>0</v>
      </c>
      <c r="K36" s="382">
        <v>0.9</v>
      </c>
      <c r="L36" s="382">
        <v>1.6</v>
      </c>
      <c r="M36" s="381"/>
      <c r="N36" s="381"/>
    </row>
    <row r="37" spans="2:12" s="302" customFormat="1" ht="13.5" customHeight="1">
      <c r="B37" s="352" t="s">
        <v>183</v>
      </c>
      <c r="C37" s="348">
        <f aca="true" t="shared" si="6" ref="C37:L37">SUM(C38:C41)</f>
        <v>35</v>
      </c>
      <c r="D37" s="348">
        <f t="shared" si="6"/>
        <v>116</v>
      </c>
      <c r="E37" s="347">
        <f t="shared" si="6"/>
        <v>1.5</v>
      </c>
      <c r="F37" s="345">
        <f t="shared" si="6"/>
        <v>0.5</v>
      </c>
      <c r="G37" s="347">
        <f t="shared" si="6"/>
        <v>16.099999999999998</v>
      </c>
      <c r="H37" s="345">
        <f t="shared" si="6"/>
        <v>1.7</v>
      </c>
      <c r="I37" s="293">
        <f t="shared" si="6"/>
        <v>0</v>
      </c>
      <c r="J37" s="345">
        <f t="shared" si="6"/>
        <v>0</v>
      </c>
      <c r="K37" s="355">
        <f t="shared" si="6"/>
        <v>3.8000000000000003</v>
      </c>
      <c r="L37" s="355">
        <f t="shared" si="6"/>
        <v>23.7</v>
      </c>
    </row>
    <row r="38" spans="2:12" s="289" customFormat="1" ht="13.5" customHeight="1" hidden="1">
      <c r="B38" s="380" t="s">
        <v>49</v>
      </c>
      <c r="C38" s="379">
        <v>5</v>
      </c>
      <c r="D38" s="379">
        <v>16</v>
      </c>
      <c r="E38" s="378">
        <v>0.2</v>
      </c>
      <c r="F38" s="376">
        <v>0.1</v>
      </c>
      <c r="G38" s="378">
        <v>1</v>
      </c>
      <c r="H38" s="376">
        <v>1.4</v>
      </c>
      <c r="I38" s="377">
        <v>0</v>
      </c>
      <c r="J38" s="376">
        <v>0</v>
      </c>
      <c r="K38" s="375">
        <v>0.8</v>
      </c>
      <c r="L38" s="375">
        <v>3.6</v>
      </c>
    </row>
    <row r="39" spans="2:12" s="289" customFormat="1" ht="13.5" customHeight="1" hidden="1">
      <c r="B39" s="380" t="s">
        <v>139</v>
      </c>
      <c r="C39" s="379">
        <v>13</v>
      </c>
      <c r="D39" s="379">
        <v>43</v>
      </c>
      <c r="E39" s="378">
        <v>0.7</v>
      </c>
      <c r="F39" s="376">
        <v>0</v>
      </c>
      <c r="G39" s="378">
        <v>9.2</v>
      </c>
      <c r="H39" s="376">
        <v>0.1</v>
      </c>
      <c r="I39" s="377">
        <v>0</v>
      </c>
      <c r="J39" s="376">
        <v>0</v>
      </c>
      <c r="K39" s="375">
        <v>1.7</v>
      </c>
      <c r="L39" s="375">
        <v>11.8</v>
      </c>
    </row>
    <row r="40" spans="2:12" s="289" customFormat="1" ht="13.5" customHeight="1" hidden="1">
      <c r="B40" s="380" t="s">
        <v>51</v>
      </c>
      <c r="C40" s="379">
        <v>11</v>
      </c>
      <c r="D40" s="379">
        <v>36</v>
      </c>
      <c r="E40" s="378">
        <v>0.5</v>
      </c>
      <c r="F40" s="376">
        <v>0.1</v>
      </c>
      <c r="G40" s="378">
        <v>5.1</v>
      </c>
      <c r="H40" s="376">
        <v>0</v>
      </c>
      <c r="I40" s="377">
        <v>0</v>
      </c>
      <c r="J40" s="376">
        <v>0</v>
      </c>
      <c r="K40" s="375">
        <v>0.2</v>
      </c>
      <c r="L40" s="375">
        <v>5.9</v>
      </c>
    </row>
    <row r="41" spans="2:12" s="289" customFormat="1" ht="13.5" customHeight="1" hidden="1">
      <c r="B41" s="374" t="s">
        <v>52</v>
      </c>
      <c r="C41" s="373">
        <v>6</v>
      </c>
      <c r="D41" s="373">
        <v>21</v>
      </c>
      <c r="E41" s="372">
        <v>0.1</v>
      </c>
      <c r="F41" s="370">
        <v>0.3</v>
      </c>
      <c r="G41" s="372">
        <v>0.8</v>
      </c>
      <c r="H41" s="370">
        <v>0.2</v>
      </c>
      <c r="I41" s="371">
        <v>0</v>
      </c>
      <c r="J41" s="370">
        <v>0</v>
      </c>
      <c r="K41" s="369">
        <v>1.1</v>
      </c>
      <c r="L41" s="369">
        <v>2.4</v>
      </c>
    </row>
    <row r="42" spans="2:12" s="289" customFormat="1" ht="13.5" customHeight="1">
      <c r="B42" s="352" t="s">
        <v>182</v>
      </c>
      <c r="C42" s="348">
        <f aca="true" t="shared" si="7" ref="C42:L42">SUM(C43:C46)</f>
        <v>29</v>
      </c>
      <c r="D42" s="348">
        <f t="shared" si="7"/>
        <v>124</v>
      </c>
      <c r="E42" s="347">
        <f t="shared" si="7"/>
        <v>1.4</v>
      </c>
      <c r="F42" s="345">
        <f t="shared" si="7"/>
        <v>0</v>
      </c>
      <c r="G42" s="347">
        <f t="shared" si="7"/>
        <v>18.400000000000002</v>
      </c>
      <c r="H42" s="345">
        <f t="shared" si="7"/>
        <v>1.2</v>
      </c>
      <c r="I42" s="293">
        <f t="shared" si="7"/>
        <v>0</v>
      </c>
      <c r="J42" s="345">
        <f t="shared" si="7"/>
        <v>0</v>
      </c>
      <c r="K42" s="355">
        <f t="shared" si="7"/>
        <v>3.9999999999999996</v>
      </c>
      <c r="L42" s="355">
        <f t="shared" si="7"/>
        <v>25.200000000000003</v>
      </c>
    </row>
    <row r="43" spans="2:12" s="289" customFormat="1" ht="13.5" customHeight="1" hidden="1">
      <c r="B43" s="350" t="s">
        <v>152</v>
      </c>
      <c r="C43" s="340">
        <v>5</v>
      </c>
      <c r="D43" s="340">
        <v>23</v>
      </c>
      <c r="E43" s="339">
        <v>0.2</v>
      </c>
      <c r="F43" s="359">
        <v>0</v>
      </c>
      <c r="G43" s="337">
        <v>0.7</v>
      </c>
      <c r="H43" s="358">
        <v>0.5</v>
      </c>
      <c r="I43" s="335">
        <v>0</v>
      </c>
      <c r="J43" s="334">
        <v>0</v>
      </c>
      <c r="K43" s="363">
        <v>1.2</v>
      </c>
      <c r="L43" s="362">
        <v>2.6</v>
      </c>
    </row>
    <row r="44" spans="2:12" s="289" customFormat="1" ht="13.5" customHeight="1" hidden="1">
      <c r="B44" s="350" t="s">
        <v>153</v>
      </c>
      <c r="C44" s="340">
        <v>9</v>
      </c>
      <c r="D44" s="340">
        <v>60</v>
      </c>
      <c r="E44" s="339">
        <v>0.7</v>
      </c>
      <c r="F44" s="334">
        <v>0</v>
      </c>
      <c r="G44" s="337">
        <v>11.8</v>
      </c>
      <c r="H44" s="358">
        <v>0.3</v>
      </c>
      <c r="I44" s="335">
        <v>0</v>
      </c>
      <c r="J44" s="334">
        <v>0</v>
      </c>
      <c r="K44" s="363">
        <v>1.7</v>
      </c>
      <c r="L44" s="362">
        <v>14.5</v>
      </c>
    </row>
    <row r="45" spans="2:12" s="289" customFormat="1" ht="13.5" customHeight="1" hidden="1">
      <c r="B45" s="350" t="s">
        <v>154</v>
      </c>
      <c r="C45" s="340">
        <v>10</v>
      </c>
      <c r="D45" s="340">
        <v>24</v>
      </c>
      <c r="E45" s="339">
        <v>0.4</v>
      </c>
      <c r="F45" s="359">
        <v>0</v>
      </c>
      <c r="G45" s="337">
        <v>3.3</v>
      </c>
      <c r="H45" s="358">
        <v>0.1</v>
      </c>
      <c r="I45" s="335">
        <v>0</v>
      </c>
      <c r="J45" s="334">
        <v>0</v>
      </c>
      <c r="K45" s="363">
        <v>0.7</v>
      </c>
      <c r="L45" s="362">
        <v>4.6</v>
      </c>
    </row>
    <row r="46" spans="2:12" s="289" customFormat="1" ht="13.5" customHeight="1" hidden="1">
      <c r="B46" s="353" t="s">
        <v>155</v>
      </c>
      <c r="C46" s="330">
        <v>5</v>
      </c>
      <c r="D46" s="330">
        <v>17</v>
      </c>
      <c r="E46" s="329">
        <v>0.1</v>
      </c>
      <c r="F46" s="357">
        <v>0</v>
      </c>
      <c r="G46" s="327">
        <v>2.6</v>
      </c>
      <c r="H46" s="356">
        <v>0.3</v>
      </c>
      <c r="I46" s="325">
        <v>0</v>
      </c>
      <c r="J46" s="324">
        <v>0</v>
      </c>
      <c r="K46" s="361">
        <v>0.4</v>
      </c>
      <c r="L46" s="360">
        <v>3.5</v>
      </c>
    </row>
    <row r="47" spans="2:12" s="289" customFormat="1" ht="13.5" customHeight="1">
      <c r="B47" s="368" t="s">
        <v>181</v>
      </c>
      <c r="C47" s="367">
        <v>27</v>
      </c>
      <c r="D47" s="367">
        <v>74</v>
      </c>
      <c r="E47" s="366">
        <v>1.6</v>
      </c>
      <c r="F47" s="365">
        <v>0.2</v>
      </c>
      <c r="G47" s="366">
        <v>13.6</v>
      </c>
      <c r="H47" s="365">
        <v>0.5</v>
      </c>
      <c r="I47" s="306">
        <v>0</v>
      </c>
      <c r="J47" s="365">
        <v>0</v>
      </c>
      <c r="K47" s="364">
        <v>2.5</v>
      </c>
      <c r="L47" s="364">
        <v>18.4</v>
      </c>
    </row>
    <row r="48" spans="2:12" s="289" customFormat="1" ht="13.5" customHeight="1">
      <c r="B48" s="368" t="s">
        <v>180</v>
      </c>
      <c r="C48" s="367">
        <v>14</v>
      </c>
      <c r="D48" s="367">
        <v>60</v>
      </c>
      <c r="E48" s="366">
        <v>1</v>
      </c>
      <c r="F48" s="365">
        <v>0.2</v>
      </c>
      <c r="G48" s="366">
        <v>15.2</v>
      </c>
      <c r="H48" s="365">
        <v>0.4</v>
      </c>
      <c r="I48" s="306">
        <v>0</v>
      </c>
      <c r="J48" s="365">
        <v>0</v>
      </c>
      <c r="K48" s="364">
        <v>1.8</v>
      </c>
      <c r="L48" s="364">
        <v>18.5</v>
      </c>
    </row>
    <row r="49" spans="2:12" s="289" customFormat="1" ht="13.5" customHeight="1">
      <c r="B49" s="352" t="s">
        <v>179</v>
      </c>
      <c r="C49" s="348">
        <f aca="true" t="shared" si="8" ref="C49:L49">SUM(C50:C53)</f>
        <v>19</v>
      </c>
      <c r="D49" s="348">
        <f t="shared" si="8"/>
        <v>64</v>
      </c>
      <c r="E49" s="347">
        <f t="shared" si="8"/>
        <v>1.1</v>
      </c>
      <c r="F49" s="345">
        <f t="shared" si="8"/>
        <v>0.1</v>
      </c>
      <c r="G49" s="347">
        <f t="shared" si="8"/>
        <v>14.6</v>
      </c>
      <c r="H49" s="345">
        <f t="shared" si="8"/>
        <v>0.7000000000000001</v>
      </c>
      <c r="I49" s="293">
        <f t="shared" si="8"/>
        <v>0</v>
      </c>
      <c r="J49" s="345">
        <f t="shared" si="8"/>
        <v>0</v>
      </c>
      <c r="K49" s="355">
        <f t="shared" si="8"/>
        <v>1.0999999999999999</v>
      </c>
      <c r="L49" s="355">
        <f t="shared" si="8"/>
        <v>17.6</v>
      </c>
    </row>
    <row r="50" spans="2:12" s="289" customFormat="1" ht="13.5" customHeight="1">
      <c r="B50" s="350" t="s">
        <v>152</v>
      </c>
      <c r="C50" s="340">
        <v>4</v>
      </c>
      <c r="D50" s="340">
        <v>9</v>
      </c>
      <c r="E50" s="339">
        <v>0.3</v>
      </c>
      <c r="F50" s="359">
        <v>0</v>
      </c>
      <c r="G50" s="337">
        <v>0.5</v>
      </c>
      <c r="H50" s="358">
        <v>0.2</v>
      </c>
      <c r="I50" s="335">
        <v>0</v>
      </c>
      <c r="J50" s="334">
        <v>0</v>
      </c>
      <c r="K50" s="363">
        <v>0.1</v>
      </c>
      <c r="L50" s="362">
        <v>1.1</v>
      </c>
    </row>
    <row r="51" spans="2:12" s="289" customFormat="1" ht="13.5" customHeight="1">
      <c r="B51" s="350" t="s">
        <v>153</v>
      </c>
      <c r="C51" s="340">
        <v>3</v>
      </c>
      <c r="D51" s="340">
        <v>22</v>
      </c>
      <c r="E51" s="339">
        <v>0.2</v>
      </c>
      <c r="F51" s="334">
        <v>0</v>
      </c>
      <c r="G51" s="337">
        <v>11.1</v>
      </c>
      <c r="H51" s="358">
        <v>0.1</v>
      </c>
      <c r="I51" s="335">
        <v>0</v>
      </c>
      <c r="J51" s="334">
        <v>0</v>
      </c>
      <c r="K51" s="363">
        <v>0.6</v>
      </c>
      <c r="L51" s="362">
        <v>12</v>
      </c>
    </row>
    <row r="52" spans="2:12" s="289" customFormat="1" ht="13.5" customHeight="1">
      <c r="B52" s="350" t="s">
        <v>154</v>
      </c>
      <c r="C52" s="340">
        <v>8</v>
      </c>
      <c r="D52" s="340">
        <v>21</v>
      </c>
      <c r="E52" s="339">
        <v>0.4</v>
      </c>
      <c r="F52" s="359">
        <v>0.1</v>
      </c>
      <c r="G52" s="337">
        <v>1.7</v>
      </c>
      <c r="H52" s="358">
        <v>0.3</v>
      </c>
      <c r="I52" s="335">
        <v>0</v>
      </c>
      <c r="J52" s="334">
        <v>0</v>
      </c>
      <c r="K52" s="363">
        <v>0.2</v>
      </c>
      <c r="L52" s="362">
        <v>2.7</v>
      </c>
    </row>
    <row r="53" spans="2:12" s="289" customFormat="1" ht="13.5" customHeight="1">
      <c r="B53" s="353" t="s">
        <v>155</v>
      </c>
      <c r="C53" s="330">
        <v>4</v>
      </c>
      <c r="D53" s="330">
        <v>12</v>
      </c>
      <c r="E53" s="329">
        <v>0.2</v>
      </c>
      <c r="F53" s="357">
        <v>0</v>
      </c>
      <c r="G53" s="327">
        <v>1.3</v>
      </c>
      <c r="H53" s="356">
        <v>0.1</v>
      </c>
      <c r="I53" s="325">
        <v>0</v>
      </c>
      <c r="J53" s="324">
        <v>0</v>
      </c>
      <c r="K53" s="361">
        <v>0.2</v>
      </c>
      <c r="L53" s="360">
        <v>1.8</v>
      </c>
    </row>
    <row r="54" spans="2:12" s="289" customFormat="1" ht="13.5" customHeight="1">
      <c r="B54" s="352" t="s">
        <v>178</v>
      </c>
      <c r="C54" s="348">
        <f aca="true" t="shared" si="9" ref="C54:J54">SUM(C55:C58)</f>
        <v>15</v>
      </c>
      <c r="D54" s="348">
        <f t="shared" si="9"/>
        <v>71</v>
      </c>
      <c r="E54" s="347">
        <f t="shared" si="9"/>
        <v>0.7999999999999999</v>
      </c>
      <c r="F54" s="345">
        <f t="shared" si="9"/>
        <v>0.2</v>
      </c>
      <c r="G54" s="347">
        <f t="shared" si="9"/>
        <v>15.1</v>
      </c>
      <c r="H54" s="345">
        <f t="shared" si="9"/>
        <v>0.6</v>
      </c>
      <c r="I54" s="293">
        <f t="shared" si="9"/>
        <v>0</v>
      </c>
      <c r="J54" s="345">
        <f t="shared" si="9"/>
        <v>0</v>
      </c>
      <c r="K54" s="355">
        <v>2.8</v>
      </c>
      <c r="L54" s="355">
        <v>19.5</v>
      </c>
    </row>
    <row r="55" spans="2:12" s="289" customFormat="1" ht="13.5" customHeight="1">
      <c r="B55" s="350" t="s">
        <v>152</v>
      </c>
      <c r="C55" s="340">
        <v>1</v>
      </c>
      <c r="D55" s="340">
        <v>9</v>
      </c>
      <c r="E55" s="339">
        <v>0</v>
      </c>
      <c r="F55" s="338">
        <v>0.04</v>
      </c>
      <c r="G55" s="337">
        <v>0.2</v>
      </c>
      <c r="H55" s="358">
        <v>0.2</v>
      </c>
      <c r="I55" s="335">
        <v>0</v>
      </c>
      <c r="J55" s="334">
        <v>0</v>
      </c>
      <c r="K55" s="333" t="s">
        <v>174</v>
      </c>
      <c r="L55" s="354">
        <f>SUM(E55:H55,J55)</f>
        <v>0.44000000000000006</v>
      </c>
    </row>
    <row r="56" spans="2:12" s="289" customFormat="1" ht="13.5" customHeight="1">
      <c r="B56" s="350" t="s">
        <v>153</v>
      </c>
      <c r="C56" s="340">
        <v>7</v>
      </c>
      <c r="D56" s="340">
        <v>33</v>
      </c>
      <c r="E56" s="339">
        <v>0.4</v>
      </c>
      <c r="F56" s="342">
        <v>0.05</v>
      </c>
      <c r="G56" s="337">
        <v>11.4</v>
      </c>
      <c r="H56" s="358">
        <v>0.1</v>
      </c>
      <c r="I56" s="335">
        <v>0</v>
      </c>
      <c r="J56" s="334">
        <v>0</v>
      </c>
      <c r="K56" s="333" t="s">
        <v>174</v>
      </c>
      <c r="L56" s="354">
        <f>SUM(E56:H56,J56)</f>
        <v>11.95</v>
      </c>
    </row>
    <row r="57" spans="2:12" s="289" customFormat="1" ht="13.5" customHeight="1">
      <c r="B57" s="350" t="s">
        <v>154</v>
      </c>
      <c r="C57" s="340">
        <v>4</v>
      </c>
      <c r="D57" s="340">
        <v>19</v>
      </c>
      <c r="E57" s="339">
        <v>0.3</v>
      </c>
      <c r="F57" s="359">
        <v>0.1</v>
      </c>
      <c r="G57" s="337">
        <v>1.4</v>
      </c>
      <c r="H57" s="358">
        <v>0.2</v>
      </c>
      <c r="I57" s="335">
        <v>0</v>
      </c>
      <c r="J57" s="334">
        <v>0</v>
      </c>
      <c r="K57" s="333" t="s">
        <v>174</v>
      </c>
      <c r="L57" s="354">
        <f>SUM(E57:H57,J57)</f>
        <v>1.9999999999999998</v>
      </c>
    </row>
    <row r="58" spans="2:12" s="289" customFormat="1" ht="13.5" customHeight="1">
      <c r="B58" s="353" t="s">
        <v>155</v>
      </c>
      <c r="C58" s="330">
        <v>3</v>
      </c>
      <c r="D58" s="330">
        <v>10</v>
      </c>
      <c r="E58" s="329">
        <v>0.1</v>
      </c>
      <c r="F58" s="328">
        <v>0.01</v>
      </c>
      <c r="G58" s="327">
        <v>2.1</v>
      </c>
      <c r="H58" s="356">
        <v>0.1</v>
      </c>
      <c r="I58" s="325">
        <v>0</v>
      </c>
      <c r="J58" s="324">
        <v>0</v>
      </c>
      <c r="K58" s="323" t="s">
        <v>174</v>
      </c>
      <c r="L58" s="354">
        <f>SUM(E58:H58,J58)</f>
        <v>2.31</v>
      </c>
    </row>
    <row r="59" spans="2:12" s="289" customFormat="1" ht="13.5" customHeight="1">
      <c r="B59" s="352" t="s">
        <v>177</v>
      </c>
      <c r="C59" s="348">
        <f aca="true" t="shared" si="10" ref="C59:J59">SUM(C60:C63)</f>
        <v>14</v>
      </c>
      <c r="D59" s="348">
        <f t="shared" si="10"/>
        <v>81</v>
      </c>
      <c r="E59" s="347">
        <f t="shared" si="10"/>
        <v>0.7999999999999999</v>
      </c>
      <c r="F59" s="345">
        <f t="shared" si="10"/>
        <v>0.1</v>
      </c>
      <c r="G59" s="347">
        <f t="shared" si="10"/>
        <v>17.1</v>
      </c>
      <c r="H59" s="345">
        <f t="shared" si="10"/>
        <v>0.7000000000000001</v>
      </c>
      <c r="I59" s="293">
        <f t="shared" si="10"/>
        <v>0</v>
      </c>
      <c r="J59" s="345">
        <f t="shared" si="10"/>
        <v>0</v>
      </c>
      <c r="K59" s="355">
        <v>1.9</v>
      </c>
      <c r="L59" s="355">
        <v>20.6</v>
      </c>
    </row>
    <row r="60" spans="2:12" s="289" customFormat="1" ht="13.5" customHeight="1">
      <c r="B60" s="350" t="s">
        <v>152</v>
      </c>
      <c r="C60" s="340">
        <v>0</v>
      </c>
      <c r="D60" s="340">
        <v>11</v>
      </c>
      <c r="E60" s="339">
        <v>0</v>
      </c>
      <c r="F60" s="359">
        <v>0</v>
      </c>
      <c r="G60" s="337">
        <v>0.1</v>
      </c>
      <c r="H60" s="358">
        <v>0.2</v>
      </c>
      <c r="I60" s="335">
        <v>0</v>
      </c>
      <c r="J60" s="334">
        <v>0</v>
      </c>
      <c r="K60" s="333" t="s">
        <v>174</v>
      </c>
      <c r="L60" s="354">
        <f>SUM(E60:H60,J60)</f>
        <v>0.30000000000000004</v>
      </c>
    </row>
    <row r="61" spans="2:13" s="289" customFormat="1" ht="13.5" customHeight="1">
      <c r="B61" s="350" t="s">
        <v>153</v>
      </c>
      <c r="C61" s="340">
        <v>6</v>
      </c>
      <c r="D61" s="340">
        <v>36</v>
      </c>
      <c r="E61" s="339">
        <v>0.6</v>
      </c>
      <c r="F61" s="334">
        <v>0</v>
      </c>
      <c r="G61" s="337">
        <v>13.5</v>
      </c>
      <c r="H61" s="358">
        <v>0.1</v>
      </c>
      <c r="I61" s="335">
        <v>0</v>
      </c>
      <c r="J61" s="334">
        <v>0</v>
      </c>
      <c r="K61" s="333" t="s">
        <v>174</v>
      </c>
      <c r="L61" s="354">
        <f>SUM(E61:H61,J61)</f>
        <v>14.2</v>
      </c>
      <c r="M61" s="351"/>
    </row>
    <row r="62" spans="2:12" s="289" customFormat="1" ht="13.5" customHeight="1">
      <c r="B62" s="350" t="s">
        <v>154</v>
      </c>
      <c r="C62" s="340">
        <v>5</v>
      </c>
      <c r="D62" s="340">
        <v>30</v>
      </c>
      <c r="E62" s="339">
        <v>0.1</v>
      </c>
      <c r="F62" s="359">
        <v>0.1</v>
      </c>
      <c r="G62" s="337">
        <v>3.2</v>
      </c>
      <c r="H62" s="358">
        <v>0.4</v>
      </c>
      <c r="I62" s="335">
        <v>0</v>
      </c>
      <c r="J62" s="334">
        <v>0</v>
      </c>
      <c r="K62" s="333" t="s">
        <v>174</v>
      </c>
      <c r="L62" s="354">
        <f>SUM(E62:H62,J62)</f>
        <v>3.8000000000000003</v>
      </c>
    </row>
    <row r="63" spans="2:12" s="289" customFormat="1" ht="13.5" customHeight="1">
      <c r="B63" s="353" t="s">
        <v>155</v>
      </c>
      <c r="C63" s="330">
        <v>3</v>
      </c>
      <c r="D63" s="330">
        <v>4</v>
      </c>
      <c r="E63" s="329">
        <v>0.1</v>
      </c>
      <c r="F63" s="357">
        <v>0</v>
      </c>
      <c r="G63" s="327">
        <v>0.3</v>
      </c>
      <c r="H63" s="356">
        <v>0</v>
      </c>
      <c r="I63" s="325">
        <v>0</v>
      </c>
      <c r="J63" s="324">
        <v>0</v>
      </c>
      <c r="K63" s="323" t="s">
        <v>174</v>
      </c>
      <c r="L63" s="354">
        <f>SUM(E63:H63,J63)</f>
        <v>0.4</v>
      </c>
    </row>
    <row r="64" spans="2:12" s="289" customFormat="1" ht="13.5" customHeight="1">
      <c r="B64" s="352" t="s">
        <v>176</v>
      </c>
      <c r="C64" s="348">
        <f aca="true" t="shared" si="11" ref="C64:J64">SUM(C65:C68)</f>
        <v>11</v>
      </c>
      <c r="D64" s="348">
        <f t="shared" si="11"/>
        <v>49</v>
      </c>
      <c r="E64" s="347">
        <f t="shared" si="11"/>
        <v>0.7</v>
      </c>
      <c r="F64" s="346">
        <f t="shared" si="11"/>
        <v>0.08</v>
      </c>
      <c r="G64" s="347">
        <f t="shared" si="11"/>
        <v>11.5</v>
      </c>
      <c r="H64" s="346">
        <f t="shared" si="11"/>
        <v>0.4</v>
      </c>
      <c r="I64" s="293">
        <f t="shared" si="11"/>
        <v>0</v>
      </c>
      <c r="J64" s="345">
        <f t="shared" si="11"/>
        <v>0</v>
      </c>
      <c r="K64" s="355">
        <v>1.9</v>
      </c>
      <c r="L64" s="343">
        <v>14.58</v>
      </c>
    </row>
    <row r="65" spans="2:12" s="289" customFormat="1" ht="13.5" customHeight="1">
      <c r="B65" s="350" t="s">
        <v>152</v>
      </c>
      <c r="C65" s="340">
        <v>0</v>
      </c>
      <c r="D65" s="340">
        <v>1</v>
      </c>
      <c r="E65" s="339">
        <v>0</v>
      </c>
      <c r="F65" s="338">
        <v>0</v>
      </c>
      <c r="G65" s="337">
        <v>0</v>
      </c>
      <c r="H65" s="336">
        <v>0.03</v>
      </c>
      <c r="I65" s="335">
        <v>0</v>
      </c>
      <c r="J65" s="334">
        <v>0</v>
      </c>
      <c r="K65" s="333" t="s">
        <v>174</v>
      </c>
      <c r="L65" s="354">
        <f>SUM(E65:H65,J65)</f>
        <v>0.03</v>
      </c>
    </row>
    <row r="66" spans="2:13" s="289" customFormat="1" ht="13.5" customHeight="1">
      <c r="B66" s="350" t="s">
        <v>153</v>
      </c>
      <c r="C66" s="340">
        <v>4</v>
      </c>
      <c r="D66" s="340">
        <v>25</v>
      </c>
      <c r="E66" s="339">
        <v>0.2</v>
      </c>
      <c r="F66" s="342">
        <v>0.01</v>
      </c>
      <c r="G66" s="337">
        <v>10.3</v>
      </c>
      <c r="H66" s="336">
        <v>0.15</v>
      </c>
      <c r="I66" s="335">
        <v>0</v>
      </c>
      <c r="J66" s="334">
        <v>0</v>
      </c>
      <c r="K66" s="333" t="s">
        <v>174</v>
      </c>
      <c r="L66" s="354">
        <f>SUM(E66:H66,J66)</f>
        <v>10.660000000000002</v>
      </c>
      <c r="M66" s="351"/>
    </row>
    <row r="67" spans="2:12" s="289" customFormat="1" ht="13.5" customHeight="1">
      <c r="B67" s="350" t="s">
        <v>154</v>
      </c>
      <c r="C67" s="340">
        <v>6</v>
      </c>
      <c r="D67" s="340">
        <v>15</v>
      </c>
      <c r="E67" s="339">
        <v>0.5</v>
      </c>
      <c r="F67" s="338">
        <v>0.05</v>
      </c>
      <c r="G67" s="337">
        <v>0.7</v>
      </c>
      <c r="H67" s="336">
        <v>0.09</v>
      </c>
      <c r="I67" s="335">
        <v>0</v>
      </c>
      <c r="J67" s="334">
        <v>0</v>
      </c>
      <c r="K67" s="333" t="s">
        <v>174</v>
      </c>
      <c r="L67" s="354">
        <f>SUM(E67:H67,J67)</f>
        <v>1.34</v>
      </c>
    </row>
    <row r="68" spans="2:12" s="289" customFormat="1" ht="13.5" customHeight="1">
      <c r="B68" s="353" t="s">
        <v>155</v>
      </c>
      <c r="C68" s="330">
        <v>1</v>
      </c>
      <c r="D68" s="330">
        <v>8</v>
      </c>
      <c r="E68" s="329">
        <v>0</v>
      </c>
      <c r="F68" s="328">
        <v>0.02</v>
      </c>
      <c r="G68" s="327">
        <v>0.5</v>
      </c>
      <c r="H68" s="326">
        <v>0.13</v>
      </c>
      <c r="I68" s="325">
        <v>0</v>
      </c>
      <c r="J68" s="324">
        <v>0</v>
      </c>
      <c r="K68" s="323" t="s">
        <v>174</v>
      </c>
      <c r="L68" s="354">
        <f>SUM(E68:H68,J68)</f>
        <v>0.65</v>
      </c>
    </row>
    <row r="69" spans="2:12" s="289" customFormat="1" ht="13.5" customHeight="1">
      <c r="B69" s="352" t="s">
        <v>175</v>
      </c>
      <c r="C69" s="348">
        <f aca="true" t="shared" si="12" ref="C69:J69">SUM(C70:C73)</f>
        <v>14</v>
      </c>
      <c r="D69" s="348">
        <f t="shared" si="12"/>
        <v>68</v>
      </c>
      <c r="E69" s="347">
        <f t="shared" si="12"/>
        <v>0.6</v>
      </c>
      <c r="F69" s="346">
        <f t="shared" si="12"/>
        <v>0.12000000000000001</v>
      </c>
      <c r="G69" s="347">
        <f t="shared" si="12"/>
        <v>13.5</v>
      </c>
      <c r="H69" s="346">
        <f t="shared" si="12"/>
        <v>0.53</v>
      </c>
      <c r="I69" s="293">
        <f t="shared" si="12"/>
        <v>5</v>
      </c>
      <c r="J69" s="345">
        <f t="shared" si="12"/>
        <v>0</v>
      </c>
      <c r="K69" s="355">
        <f>SUM(K70:K72)</f>
        <v>3.2</v>
      </c>
      <c r="L69" s="343">
        <f>SUM(E69:H69,J69)</f>
        <v>14.75</v>
      </c>
    </row>
    <row r="70" spans="2:12" s="289" customFormat="1" ht="13.5" customHeight="1">
      <c r="B70" s="350" t="s">
        <v>152</v>
      </c>
      <c r="C70" s="340">
        <v>4</v>
      </c>
      <c r="D70" s="340">
        <v>13</v>
      </c>
      <c r="E70" s="339">
        <v>0</v>
      </c>
      <c r="F70" s="338">
        <v>0.1</v>
      </c>
      <c r="G70" s="337">
        <v>0.6</v>
      </c>
      <c r="H70" s="336">
        <v>0.18</v>
      </c>
      <c r="I70" s="335">
        <v>3</v>
      </c>
      <c r="J70" s="334">
        <v>0</v>
      </c>
      <c r="K70" s="333">
        <v>2</v>
      </c>
      <c r="L70" s="354">
        <f>SUM(K70,J70,E70:H70)</f>
        <v>2.8800000000000003</v>
      </c>
    </row>
    <row r="71" spans="2:13" s="289" customFormat="1" ht="13.5" customHeight="1">
      <c r="B71" s="350" t="s">
        <v>153</v>
      </c>
      <c r="C71" s="340">
        <v>1</v>
      </c>
      <c r="D71" s="340">
        <v>23</v>
      </c>
      <c r="E71" s="339">
        <v>0.1</v>
      </c>
      <c r="F71" s="342">
        <v>0</v>
      </c>
      <c r="G71" s="337">
        <v>10.3</v>
      </c>
      <c r="H71" s="336">
        <v>0</v>
      </c>
      <c r="I71" s="335">
        <v>1</v>
      </c>
      <c r="J71" s="334">
        <v>0</v>
      </c>
      <c r="K71" s="333">
        <v>1.2</v>
      </c>
      <c r="L71" s="354">
        <f>SUM(K71,J71,E71:H71)</f>
        <v>11.600000000000001</v>
      </c>
      <c r="M71" s="351"/>
    </row>
    <row r="72" spans="2:12" s="289" customFormat="1" ht="13.5" customHeight="1">
      <c r="B72" s="350" t="s">
        <v>154</v>
      </c>
      <c r="C72" s="340">
        <v>7</v>
      </c>
      <c r="D72" s="340">
        <v>25</v>
      </c>
      <c r="E72" s="339">
        <v>0.5</v>
      </c>
      <c r="F72" s="338">
        <v>0</v>
      </c>
      <c r="G72" s="337">
        <v>2.4</v>
      </c>
      <c r="H72" s="336">
        <v>0.18</v>
      </c>
      <c r="I72" s="335">
        <v>0</v>
      </c>
      <c r="J72" s="334">
        <v>0</v>
      </c>
      <c r="K72" s="333">
        <v>0</v>
      </c>
      <c r="L72" s="354">
        <f>SUM(K72,J72,E72:H72)</f>
        <v>3.08</v>
      </c>
    </row>
    <row r="73" spans="2:12" s="289" customFormat="1" ht="13.5" customHeight="1">
      <c r="B73" s="353" t="s">
        <v>155</v>
      </c>
      <c r="C73" s="330">
        <v>2</v>
      </c>
      <c r="D73" s="330">
        <v>7</v>
      </c>
      <c r="E73" s="329">
        <v>0</v>
      </c>
      <c r="F73" s="328">
        <v>0.02</v>
      </c>
      <c r="G73" s="327">
        <v>0.2</v>
      </c>
      <c r="H73" s="326">
        <v>0.17</v>
      </c>
      <c r="I73" s="325">
        <v>1</v>
      </c>
      <c r="J73" s="324">
        <v>0</v>
      </c>
      <c r="K73" s="323" t="s">
        <v>174</v>
      </c>
      <c r="L73" s="354">
        <f>SUM(E73:H73,J73)</f>
        <v>0.39</v>
      </c>
    </row>
    <row r="74" spans="2:12" s="289" customFormat="1" ht="13.5" customHeight="1">
      <c r="B74" s="352" t="s">
        <v>173</v>
      </c>
      <c r="C74" s="348">
        <f aca="true" t="shared" si="13" ref="C74:J74">SUM(C75:C78)</f>
        <v>15</v>
      </c>
      <c r="D74" s="348">
        <f t="shared" si="13"/>
        <v>95</v>
      </c>
      <c r="E74" s="347">
        <f t="shared" si="13"/>
        <v>0.7</v>
      </c>
      <c r="F74" s="346">
        <f t="shared" si="13"/>
        <v>0.18</v>
      </c>
      <c r="G74" s="347">
        <f t="shared" si="13"/>
        <v>19.2</v>
      </c>
      <c r="H74" s="346">
        <f t="shared" si="13"/>
        <v>1.62</v>
      </c>
      <c r="I74" s="293">
        <f t="shared" si="13"/>
        <v>2</v>
      </c>
      <c r="J74" s="345">
        <f t="shared" si="13"/>
        <v>0</v>
      </c>
      <c r="K74" s="344">
        <f>SUM(K75:K77)</f>
        <v>0.7</v>
      </c>
      <c r="L74" s="343">
        <f>SUM(E74:H74,J74)</f>
        <v>21.7</v>
      </c>
    </row>
    <row r="75" spans="2:12" s="289" customFormat="1" ht="13.5" customHeight="1">
      <c r="B75" s="350" t="s">
        <v>152</v>
      </c>
      <c r="C75" s="340">
        <v>2</v>
      </c>
      <c r="D75" s="340">
        <v>18</v>
      </c>
      <c r="E75" s="339">
        <v>0.2</v>
      </c>
      <c r="F75" s="338">
        <v>0.02</v>
      </c>
      <c r="G75" s="337">
        <v>0.2</v>
      </c>
      <c r="H75" s="336">
        <v>0.55</v>
      </c>
      <c r="I75" s="335">
        <v>1</v>
      </c>
      <c r="J75" s="334">
        <v>0</v>
      </c>
      <c r="K75" s="333">
        <v>0</v>
      </c>
      <c r="L75" s="332">
        <v>0.97</v>
      </c>
    </row>
    <row r="76" spans="2:13" s="289" customFormat="1" ht="13.5" customHeight="1">
      <c r="B76" s="350" t="s">
        <v>153</v>
      </c>
      <c r="C76" s="340">
        <v>5</v>
      </c>
      <c r="D76" s="340">
        <v>35</v>
      </c>
      <c r="E76" s="339">
        <v>0.2</v>
      </c>
      <c r="F76" s="342">
        <v>0.1</v>
      </c>
      <c r="G76" s="337">
        <v>12.8</v>
      </c>
      <c r="H76" s="336">
        <v>0.23</v>
      </c>
      <c r="I76" s="335">
        <v>1</v>
      </c>
      <c r="J76" s="334">
        <v>0</v>
      </c>
      <c r="K76" s="333">
        <v>0.7</v>
      </c>
      <c r="L76" s="332">
        <v>13.33</v>
      </c>
      <c r="M76" s="351"/>
    </row>
    <row r="77" spans="2:12" s="289" customFormat="1" ht="13.5" customHeight="1">
      <c r="B77" s="350" t="s">
        <v>154</v>
      </c>
      <c r="C77" s="340">
        <v>3</v>
      </c>
      <c r="D77" s="340">
        <v>23</v>
      </c>
      <c r="E77" s="339">
        <v>0.1</v>
      </c>
      <c r="F77" s="338">
        <v>0.01</v>
      </c>
      <c r="G77" s="337">
        <v>3.7</v>
      </c>
      <c r="H77" s="336">
        <v>0.23</v>
      </c>
      <c r="I77" s="335">
        <v>0</v>
      </c>
      <c r="J77" s="334">
        <v>0</v>
      </c>
      <c r="K77" s="333">
        <v>0</v>
      </c>
      <c r="L77" s="332">
        <v>4.04</v>
      </c>
    </row>
    <row r="78" spans="2:12" s="289" customFormat="1" ht="13.5" customHeight="1">
      <c r="B78" s="353" t="s">
        <v>155</v>
      </c>
      <c r="C78" s="330">
        <v>5</v>
      </c>
      <c r="D78" s="330">
        <v>19</v>
      </c>
      <c r="E78" s="329">
        <v>0.2</v>
      </c>
      <c r="F78" s="328">
        <v>0.05</v>
      </c>
      <c r="G78" s="327">
        <v>2.5</v>
      </c>
      <c r="H78" s="326">
        <v>0.61</v>
      </c>
      <c r="I78" s="325">
        <v>0</v>
      </c>
      <c r="J78" s="324">
        <v>0</v>
      </c>
      <c r="K78" s="323">
        <v>0</v>
      </c>
      <c r="L78" s="322">
        <v>3.36</v>
      </c>
    </row>
    <row r="79" spans="2:12" s="289" customFormat="1" ht="13.5" customHeight="1">
      <c r="B79" s="352" t="s">
        <v>172</v>
      </c>
      <c r="C79" s="348">
        <f aca="true" t="shared" si="14" ref="C79:J79">SUM(C80:C83)</f>
        <v>18</v>
      </c>
      <c r="D79" s="348">
        <f t="shared" si="14"/>
        <v>83</v>
      </c>
      <c r="E79" s="347">
        <f t="shared" si="14"/>
        <v>0.5</v>
      </c>
      <c r="F79" s="346">
        <f t="shared" si="14"/>
        <v>0.82</v>
      </c>
      <c r="G79" s="347">
        <f t="shared" si="14"/>
        <v>17.599999999999998</v>
      </c>
      <c r="H79" s="346">
        <f t="shared" si="14"/>
        <v>1.44</v>
      </c>
      <c r="I79" s="293">
        <f t="shared" si="14"/>
        <v>6</v>
      </c>
      <c r="J79" s="345">
        <f t="shared" si="14"/>
        <v>0</v>
      </c>
      <c r="K79" s="344">
        <f>SUM(K80:K82)</f>
        <v>0</v>
      </c>
      <c r="L79" s="343">
        <f>SUM(E79:H79,J79)</f>
        <v>20.36</v>
      </c>
    </row>
    <row r="80" spans="2:12" s="289" customFormat="1" ht="13.5" customHeight="1">
      <c r="B80" s="350" t="s">
        <v>152</v>
      </c>
      <c r="C80" s="340">
        <v>4</v>
      </c>
      <c r="D80" s="340">
        <v>8</v>
      </c>
      <c r="E80" s="339">
        <v>0.2</v>
      </c>
      <c r="F80" s="338">
        <v>0.43</v>
      </c>
      <c r="G80" s="337">
        <v>0</v>
      </c>
      <c r="H80" s="336">
        <v>0.26</v>
      </c>
      <c r="I80" s="335">
        <v>1</v>
      </c>
      <c r="J80" s="334">
        <v>0</v>
      </c>
      <c r="K80" s="333">
        <v>0</v>
      </c>
      <c r="L80" s="332">
        <v>0.89</v>
      </c>
    </row>
    <row r="81" spans="2:13" s="289" customFormat="1" ht="13.5" customHeight="1">
      <c r="B81" s="350" t="s">
        <v>153</v>
      </c>
      <c r="C81" s="340">
        <v>4</v>
      </c>
      <c r="D81" s="340">
        <v>37</v>
      </c>
      <c r="E81" s="339">
        <v>0</v>
      </c>
      <c r="F81" s="342">
        <v>0.26</v>
      </c>
      <c r="G81" s="337">
        <v>13.3</v>
      </c>
      <c r="H81" s="336">
        <v>0.24</v>
      </c>
      <c r="I81" s="335">
        <v>0</v>
      </c>
      <c r="J81" s="334">
        <v>0</v>
      </c>
      <c r="K81" s="333">
        <v>0</v>
      </c>
      <c r="L81" s="332">
        <v>13.8</v>
      </c>
      <c r="M81" s="351"/>
    </row>
    <row r="82" spans="2:12" s="289" customFormat="1" ht="13.5" customHeight="1">
      <c r="B82" s="350" t="s">
        <v>154</v>
      </c>
      <c r="C82" s="340">
        <v>4</v>
      </c>
      <c r="D82" s="340">
        <v>25</v>
      </c>
      <c r="E82" s="339">
        <v>0.1</v>
      </c>
      <c r="F82" s="338">
        <v>0</v>
      </c>
      <c r="G82" s="337">
        <v>2.9</v>
      </c>
      <c r="H82" s="336">
        <v>0.67</v>
      </c>
      <c r="I82" s="335">
        <v>1</v>
      </c>
      <c r="J82" s="334">
        <v>0</v>
      </c>
      <c r="K82" s="333">
        <v>0</v>
      </c>
      <c r="L82" s="332">
        <v>3.67</v>
      </c>
    </row>
    <row r="83" spans="2:12" s="289" customFormat="1" ht="13.5" customHeight="1">
      <c r="B83" s="350" t="s">
        <v>155</v>
      </c>
      <c r="C83" s="340">
        <v>6</v>
      </c>
      <c r="D83" s="340">
        <v>13</v>
      </c>
      <c r="E83" s="339">
        <v>0.2</v>
      </c>
      <c r="F83" s="338">
        <v>0.13</v>
      </c>
      <c r="G83" s="337">
        <v>1.4</v>
      </c>
      <c r="H83" s="336">
        <v>0.27</v>
      </c>
      <c r="I83" s="335">
        <v>4</v>
      </c>
      <c r="J83" s="334">
        <v>0</v>
      </c>
      <c r="K83" s="333">
        <v>0</v>
      </c>
      <c r="L83" s="332">
        <v>2</v>
      </c>
    </row>
    <row r="84" spans="2:12" s="289" customFormat="1" ht="13.5" customHeight="1">
      <c r="B84" s="349" t="s">
        <v>169</v>
      </c>
      <c r="C84" s="348">
        <f aca="true" t="shared" si="15" ref="C84:K84">SUM(C85:C88)</f>
        <v>11</v>
      </c>
      <c r="D84" s="348">
        <f t="shared" si="15"/>
        <v>104</v>
      </c>
      <c r="E84" s="347">
        <f t="shared" si="15"/>
        <v>0.5</v>
      </c>
      <c r="F84" s="346">
        <f t="shared" si="15"/>
        <v>0.02</v>
      </c>
      <c r="G84" s="347">
        <f t="shared" si="15"/>
        <v>19.1</v>
      </c>
      <c r="H84" s="346">
        <f t="shared" si="15"/>
        <v>0.99</v>
      </c>
      <c r="I84" s="293">
        <f t="shared" si="15"/>
        <v>3</v>
      </c>
      <c r="J84" s="345">
        <f t="shared" si="15"/>
        <v>0.1</v>
      </c>
      <c r="K84" s="344">
        <f t="shared" si="15"/>
        <v>0.30000000000000004</v>
      </c>
      <c r="L84" s="343">
        <f>SUM(E84:H84,J84)</f>
        <v>20.71</v>
      </c>
    </row>
    <row r="85" spans="2:12" s="289" customFormat="1" ht="13.5" customHeight="1">
      <c r="B85" s="341" t="s">
        <v>152</v>
      </c>
      <c r="C85" s="340">
        <v>1</v>
      </c>
      <c r="D85" s="340">
        <v>7</v>
      </c>
      <c r="E85" s="339">
        <v>0</v>
      </c>
      <c r="F85" s="338">
        <v>0.02</v>
      </c>
      <c r="G85" s="337">
        <v>0</v>
      </c>
      <c r="H85" s="336">
        <v>0.31</v>
      </c>
      <c r="I85" s="335">
        <v>3</v>
      </c>
      <c r="J85" s="334">
        <v>0.1</v>
      </c>
      <c r="K85" s="333">
        <v>0</v>
      </c>
      <c r="L85" s="332">
        <f>SUM(E85:H85,J85)</f>
        <v>0.43000000000000005</v>
      </c>
    </row>
    <row r="86" spans="2:12" s="289" customFormat="1" ht="13.5" customHeight="1">
      <c r="B86" s="341" t="s">
        <v>153</v>
      </c>
      <c r="C86" s="340">
        <v>2</v>
      </c>
      <c r="D86" s="340">
        <v>33</v>
      </c>
      <c r="E86" s="339">
        <v>0</v>
      </c>
      <c r="F86" s="342">
        <v>0</v>
      </c>
      <c r="G86" s="337">
        <v>12.6</v>
      </c>
      <c r="H86" s="336">
        <v>0.09</v>
      </c>
      <c r="I86" s="335">
        <v>0</v>
      </c>
      <c r="J86" s="334">
        <v>0</v>
      </c>
      <c r="K86" s="333">
        <v>0.2</v>
      </c>
      <c r="L86" s="332">
        <f>SUM(E86:H86,J86)</f>
        <v>12.69</v>
      </c>
    </row>
    <row r="87" spans="2:12" s="289" customFormat="1" ht="13.5" customHeight="1">
      <c r="B87" s="341" t="s">
        <v>154</v>
      </c>
      <c r="C87" s="340">
        <v>5</v>
      </c>
      <c r="D87" s="340">
        <v>53</v>
      </c>
      <c r="E87" s="339">
        <v>0.4</v>
      </c>
      <c r="F87" s="338">
        <v>0</v>
      </c>
      <c r="G87" s="337">
        <v>5.2</v>
      </c>
      <c r="H87" s="336">
        <v>0.48</v>
      </c>
      <c r="I87" s="335">
        <v>0</v>
      </c>
      <c r="J87" s="334">
        <v>0</v>
      </c>
      <c r="K87" s="333">
        <v>0.1</v>
      </c>
      <c r="L87" s="332">
        <f>SUM(E87:H87,J87)</f>
        <v>6.08</v>
      </c>
    </row>
    <row r="88" spans="2:12" s="289" customFormat="1" ht="13.5" customHeight="1">
      <c r="B88" s="331" t="s">
        <v>155</v>
      </c>
      <c r="C88" s="330">
        <v>3</v>
      </c>
      <c r="D88" s="330">
        <v>11</v>
      </c>
      <c r="E88" s="329">
        <v>0.1</v>
      </c>
      <c r="F88" s="328">
        <v>0</v>
      </c>
      <c r="G88" s="327">
        <v>1.3</v>
      </c>
      <c r="H88" s="326">
        <v>0.11</v>
      </c>
      <c r="I88" s="325">
        <v>0</v>
      </c>
      <c r="J88" s="324">
        <v>0</v>
      </c>
      <c r="K88" s="323">
        <v>0</v>
      </c>
      <c r="L88" s="322">
        <f>SUM(E88:H88,J88)</f>
        <v>1.5100000000000002</v>
      </c>
    </row>
    <row r="89" ht="15" customHeight="1">
      <c r="L89" s="321" t="s">
        <v>171</v>
      </c>
    </row>
    <row r="94" spans="2:12" ht="13.5">
      <c r="B94" s="308"/>
      <c r="C94" s="314"/>
      <c r="D94" s="314"/>
      <c r="E94" s="313"/>
      <c r="F94" s="313"/>
      <c r="G94" s="313"/>
      <c r="H94" s="313"/>
      <c r="I94" s="314"/>
      <c r="J94" s="313"/>
      <c r="K94" s="313"/>
      <c r="L94" s="313"/>
    </row>
    <row r="95" spans="2:12" ht="13.5">
      <c r="B95" s="308"/>
      <c r="C95" s="314"/>
      <c r="D95" s="314"/>
      <c r="E95" s="313"/>
      <c r="F95" s="313"/>
      <c r="G95" s="313"/>
      <c r="H95" s="313"/>
      <c r="I95" s="314"/>
      <c r="J95" s="313"/>
      <c r="K95" s="313"/>
      <c r="L95" s="313"/>
    </row>
    <row r="96" spans="2:12" ht="13.5">
      <c r="B96" s="308"/>
      <c r="C96" s="314"/>
      <c r="D96" s="314"/>
      <c r="E96" s="313"/>
      <c r="F96" s="313"/>
      <c r="G96" s="313"/>
      <c r="H96" s="313"/>
      <c r="I96" s="314"/>
      <c r="J96" s="313"/>
      <c r="K96" s="313"/>
      <c r="L96" s="313"/>
    </row>
    <row r="97" spans="2:12" ht="13.5">
      <c r="B97" s="308"/>
      <c r="C97" s="314"/>
      <c r="D97" s="314"/>
      <c r="E97" s="313"/>
      <c r="F97" s="313"/>
      <c r="G97" s="313"/>
      <c r="H97" s="313"/>
      <c r="I97" s="314"/>
      <c r="J97" s="313"/>
      <c r="K97" s="313"/>
      <c r="L97" s="313"/>
    </row>
    <row r="98" spans="2:12" ht="13.5">
      <c r="B98" s="308"/>
      <c r="C98" s="314"/>
      <c r="D98" s="314"/>
      <c r="E98" s="313"/>
      <c r="F98" s="313"/>
      <c r="G98" s="313"/>
      <c r="H98" s="313"/>
      <c r="I98" s="314"/>
      <c r="J98" s="313"/>
      <c r="K98" s="313"/>
      <c r="L98" s="313"/>
    </row>
    <row r="99" spans="2:12" ht="13.5">
      <c r="B99" s="308"/>
      <c r="C99" s="314"/>
      <c r="D99" s="314"/>
      <c r="E99" s="313"/>
      <c r="F99" s="313"/>
      <c r="G99" s="313"/>
      <c r="H99" s="313"/>
      <c r="I99" s="314"/>
      <c r="J99" s="313"/>
      <c r="K99" s="313"/>
      <c r="L99" s="313"/>
    </row>
    <row r="100" spans="2:12" ht="13.5">
      <c r="B100" s="308"/>
      <c r="C100" s="314"/>
      <c r="D100" s="314"/>
      <c r="E100" s="313"/>
      <c r="F100" s="313"/>
      <c r="G100" s="313"/>
      <c r="H100" s="313"/>
      <c r="I100" s="314"/>
      <c r="J100" s="313"/>
      <c r="K100" s="313"/>
      <c r="L100" s="313"/>
    </row>
    <row r="101" spans="2:12" ht="13.5">
      <c r="B101" s="309"/>
      <c r="C101" s="318"/>
      <c r="D101" s="318"/>
      <c r="E101" s="317"/>
      <c r="F101" s="317"/>
      <c r="G101" s="317"/>
      <c r="H101" s="317"/>
      <c r="I101" s="318"/>
      <c r="J101" s="317"/>
      <c r="K101" s="317"/>
      <c r="L101" s="317"/>
    </row>
    <row r="102" spans="2:12" ht="13.5">
      <c r="B102" s="309"/>
      <c r="C102" s="318"/>
      <c r="D102" s="318"/>
      <c r="E102" s="317"/>
      <c r="F102" s="317"/>
      <c r="G102" s="317"/>
      <c r="H102" s="317"/>
      <c r="I102" s="318"/>
      <c r="J102" s="317"/>
      <c r="K102" s="317"/>
      <c r="L102" s="317"/>
    </row>
    <row r="103" spans="2:12" ht="13.5">
      <c r="B103" s="308"/>
      <c r="C103" s="314"/>
      <c r="D103" s="314"/>
      <c r="E103" s="313"/>
      <c r="F103" s="313"/>
      <c r="G103" s="313"/>
      <c r="H103" s="313"/>
      <c r="I103" s="314"/>
      <c r="J103" s="313"/>
      <c r="K103" s="313"/>
      <c r="L103" s="313"/>
    </row>
    <row r="104" spans="2:12" ht="13.5">
      <c r="B104" s="308"/>
      <c r="C104" s="314"/>
      <c r="D104" s="314"/>
      <c r="E104" s="313"/>
      <c r="F104" s="313"/>
      <c r="G104" s="313"/>
      <c r="H104" s="313"/>
      <c r="I104" s="314"/>
      <c r="J104" s="313"/>
      <c r="K104" s="313"/>
      <c r="L104" s="313"/>
    </row>
    <row r="105" spans="2:12" ht="13.5">
      <c r="B105" s="308"/>
      <c r="C105" s="314"/>
      <c r="D105" s="314"/>
      <c r="E105" s="313"/>
      <c r="F105" s="313"/>
      <c r="G105" s="313"/>
      <c r="H105" s="313"/>
      <c r="I105" s="314"/>
      <c r="J105" s="313"/>
      <c r="K105" s="313"/>
      <c r="L105" s="313"/>
    </row>
    <row r="106" spans="2:12" ht="13.5">
      <c r="B106" s="308"/>
      <c r="C106" s="314"/>
      <c r="D106" s="314"/>
      <c r="E106" s="313"/>
      <c r="F106" s="313"/>
      <c r="G106" s="313"/>
      <c r="H106" s="313"/>
      <c r="I106" s="314"/>
      <c r="J106" s="313"/>
      <c r="K106" s="313"/>
      <c r="L106" s="313"/>
    </row>
    <row r="107" spans="2:12" ht="13.5">
      <c r="B107" s="308"/>
      <c r="C107" s="314"/>
      <c r="D107" s="314"/>
      <c r="E107" s="313"/>
      <c r="F107" s="313"/>
      <c r="G107" s="313"/>
      <c r="H107" s="313"/>
      <c r="I107" s="314"/>
      <c r="J107" s="313"/>
      <c r="K107" s="313"/>
      <c r="L107" s="313"/>
    </row>
    <row r="108" spans="2:12" ht="13.5">
      <c r="B108" s="308"/>
      <c r="C108" s="314"/>
      <c r="D108" s="314"/>
      <c r="E108" s="313"/>
      <c r="F108" s="313"/>
      <c r="G108" s="313"/>
      <c r="H108" s="313"/>
      <c r="I108" s="314"/>
      <c r="J108" s="313"/>
      <c r="K108" s="313"/>
      <c r="L108" s="313"/>
    </row>
    <row r="109" spans="2:12" ht="13.5">
      <c r="B109" s="308"/>
      <c r="C109" s="314"/>
      <c r="D109" s="314"/>
      <c r="E109" s="313"/>
      <c r="F109" s="313"/>
      <c r="G109" s="313"/>
      <c r="H109" s="313"/>
      <c r="I109" s="314"/>
      <c r="J109" s="313"/>
      <c r="K109" s="313"/>
      <c r="L109" s="313"/>
    </row>
    <row r="110" spans="2:12" ht="13.5">
      <c r="B110" s="308"/>
      <c r="C110" s="314"/>
      <c r="D110" s="314"/>
      <c r="E110" s="313"/>
      <c r="F110" s="313"/>
      <c r="G110" s="313"/>
      <c r="H110" s="313"/>
      <c r="I110" s="314"/>
      <c r="J110" s="313"/>
      <c r="K110" s="313"/>
      <c r="L110" s="313"/>
    </row>
    <row r="111" spans="2:12" ht="13.5">
      <c r="B111" s="308"/>
      <c r="C111" s="314"/>
      <c r="D111" s="314"/>
      <c r="E111" s="313"/>
      <c r="F111" s="313"/>
      <c r="G111" s="313"/>
      <c r="H111" s="313"/>
      <c r="I111" s="314"/>
      <c r="J111" s="313"/>
      <c r="K111" s="313"/>
      <c r="L111" s="313"/>
    </row>
    <row r="112" spans="2:12" ht="13.5">
      <c r="B112" s="308"/>
      <c r="C112" s="314"/>
      <c r="D112" s="314"/>
      <c r="E112" s="313"/>
      <c r="F112" s="313"/>
      <c r="G112" s="313"/>
      <c r="H112" s="313"/>
      <c r="I112" s="314"/>
      <c r="J112" s="313"/>
      <c r="K112" s="313"/>
      <c r="L112" s="313"/>
    </row>
    <row r="113" spans="2:12" ht="13.5">
      <c r="B113" s="308"/>
      <c r="C113" s="314"/>
      <c r="D113" s="314"/>
      <c r="E113" s="313"/>
      <c r="F113" s="313"/>
      <c r="G113" s="313"/>
      <c r="H113" s="313"/>
      <c r="I113" s="314"/>
      <c r="J113" s="313"/>
      <c r="K113" s="313"/>
      <c r="L113" s="313"/>
    </row>
    <row r="114" spans="2:12" ht="13.5">
      <c r="B114" s="308"/>
      <c r="C114" s="314"/>
      <c r="D114" s="314"/>
      <c r="E114" s="313"/>
      <c r="F114" s="313"/>
      <c r="G114" s="313"/>
      <c r="H114" s="313"/>
      <c r="I114" s="314"/>
      <c r="J114" s="313"/>
      <c r="K114" s="313"/>
      <c r="L114" s="313"/>
    </row>
    <row r="115" spans="2:12" ht="13.5">
      <c r="B115" s="308"/>
      <c r="C115" s="314"/>
      <c r="D115" s="314"/>
      <c r="E115" s="313"/>
      <c r="F115" s="313"/>
      <c r="G115" s="313"/>
      <c r="H115" s="313"/>
      <c r="I115" s="314"/>
      <c r="J115" s="313"/>
      <c r="K115" s="313"/>
      <c r="L115" s="313"/>
    </row>
    <row r="116" spans="2:12" ht="13.5">
      <c r="B116" s="308"/>
      <c r="C116" s="314"/>
      <c r="D116" s="314"/>
      <c r="E116" s="313"/>
      <c r="F116" s="313"/>
      <c r="G116" s="313"/>
      <c r="H116" s="313"/>
      <c r="I116" s="314"/>
      <c r="J116" s="313"/>
      <c r="K116" s="313"/>
      <c r="L116" s="313"/>
    </row>
    <row r="117" spans="2:12" ht="13.5">
      <c r="B117" s="308"/>
      <c r="C117" s="314"/>
      <c r="D117" s="314"/>
      <c r="E117" s="313"/>
      <c r="F117" s="313"/>
      <c r="G117" s="313"/>
      <c r="H117" s="313"/>
      <c r="I117" s="314"/>
      <c r="J117" s="313"/>
      <c r="K117" s="313"/>
      <c r="L117" s="313"/>
    </row>
    <row r="118" spans="2:12" ht="13.5">
      <c r="B118" s="308"/>
      <c r="C118" s="314"/>
      <c r="D118" s="314"/>
      <c r="E118" s="313"/>
      <c r="F118" s="313"/>
      <c r="G118" s="313"/>
      <c r="H118" s="313"/>
      <c r="I118" s="314"/>
      <c r="J118" s="313"/>
      <c r="K118" s="313"/>
      <c r="L118" s="313"/>
    </row>
    <row r="119" spans="2:12" ht="13.5">
      <c r="B119" s="308"/>
      <c r="C119" s="314"/>
      <c r="D119" s="314"/>
      <c r="E119" s="313"/>
      <c r="F119" s="313"/>
      <c r="G119" s="313"/>
      <c r="H119" s="313"/>
      <c r="I119" s="314"/>
      <c r="J119" s="313"/>
      <c r="K119" s="313"/>
      <c r="L119" s="313"/>
    </row>
    <row r="120" spans="2:12" ht="13.5">
      <c r="B120" s="308"/>
      <c r="C120" s="314"/>
      <c r="D120" s="314"/>
      <c r="E120" s="313"/>
      <c r="F120" s="313"/>
      <c r="G120" s="313"/>
      <c r="H120" s="313"/>
      <c r="I120" s="314"/>
      <c r="J120" s="313"/>
      <c r="K120" s="313"/>
      <c r="L120" s="313"/>
    </row>
    <row r="121" spans="2:12" ht="13.5">
      <c r="B121" s="308"/>
      <c r="C121" s="314"/>
      <c r="D121" s="314"/>
      <c r="E121" s="313"/>
      <c r="F121" s="313"/>
      <c r="G121" s="313"/>
      <c r="H121" s="313"/>
      <c r="I121" s="314"/>
      <c r="J121" s="313"/>
      <c r="K121" s="313"/>
      <c r="L121" s="313"/>
    </row>
    <row r="122" spans="2:12" ht="13.5">
      <c r="B122" s="308"/>
      <c r="C122" s="314"/>
      <c r="D122" s="314"/>
      <c r="E122" s="313"/>
      <c r="F122" s="313"/>
      <c r="G122" s="313"/>
      <c r="H122" s="313"/>
      <c r="I122" s="314"/>
      <c r="J122" s="313"/>
      <c r="K122" s="313"/>
      <c r="L122" s="313"/>
    </row>
    <row r="123" spans="2:12" ht="13.5">
      <c r="B123" s="308"/>
      <c r="C123" s="314"/>
      <c r="D123" s="314"/>
      <c r="E123" s="313"/>
      <c r="F123" s="313"/>
      <c r="G123" s="313"/>
      <c r="H123" s="313"/>
      <c r="I123" s="314"/>
      <c r="J123" s="313"/>
      <c r="K123" s="313"/>
      <c r="L123" s="313"/>
    </row>
    <row r="124" spans="2:12" ht="13.5">
      <c r="B124" s="308"/>
      <c r="C124" s="314"/>
      <c r="D124" s="314"/>
      <c r="E124" s="313"/>
      <c r="F124" s="313"/>
      <c r="G124" s="313"/>
      <c r="H124" s="313"/>
      <c r="I124" s="314"/>
      <c r="J124" s="313"/>
      <c r="K124" s="313"/>
      <c r="L124" s="313"/>
    </row>
    <row r="125" spans="2:12" ht="13.5">
      <c r="B125" s="308"/>
      <c r="C125" s="314"/>
      <c r="D125" s="314"/>
      <c r="E125" s="313"/>
      <c r="F125" s="313"/>
      <c r="G125" s="313"/>
      <c r="H125" s="313"/>
      <c r="I125" s="314"/>
      <c r="J125" s="313"/>
      <c r="K125" s="313"/>
      <c r="L125" s="313"/>
    </row>
    <row r="126" spans="2:12" ht="13.5">
      <c r="B126" s="308"/>
      <c r="C126" s="314"/>
      <c r="D126" s="314"/>
      <c r="E126" s="313"/>
      <c r="F126" s="313"/>
      <c r="G126" s="313"/>
      <c r="H126" s="313"/>
      <c r="I126" s="314"/>
      <c r="J126" s="313"/>
      <c r="K126" s="313"/>
      <c r="L126" s="313"/>
    </row>
    <row r="127" spans="2:12" ht="13.5">
      <c r="B127" s="308"/>
      <c r="C127" s="314"/>
      <c r="D127" s="314"/>
      <c r="E127" s="313"/>
      <c r="F127" s="313"/>
      <c r="G127" s="313"/>
      <c r="H127" s="313"/>
      <c r="I127" s="314"/>
      <c r="J127" s="313"/>
      <c r="K127" s="313"/>
      <c r="L127" s="313"/>
    </row>
    <row r="128" spans="2:12" ht="13.5">
      <c r="B128" s="308"/>
      <c r="C128" s="314"/>
      <c r="D128" s="314"/>
      <c r="E128" s="313"/>
      <c r="F128" s="313"/>
      <c r="G128" s="313"/>
      <c r="H128" s="313"/>
      <c r="I128" s="314"/>
      <c r="J128" s="313"/>
      <c r="K128" s="313"/>
      <c r="L128" s="313"/>
    </row>
    <row r="129" spans="2:12" ht="13.5">
      <c r="B129" s="308"/>
      <c r="C129" s="314"/>
      <c r="D129" s="314"/>
      <c r="E129" s="313"/>
      <c r="F129" s="313"/>
      <c r="G129" s="313"/>
      <c r="H129" s="313"/>
      <c r="I129" s="314"/>
      <c r="J129" s="313"/>
      <c r="K129" s="313"/>
      <c r="L129" s="313"/>
    </row>
    <row r="130" spans="2:12" ht="13.5">
      <c r="B130" s="308"/>
      <c r="C130" s="314"/>
      <c r="D130" s="314"/>
      <c r="E130" s="313"/>
      <c r="F130" s="313"/>
      <c r="G130" s="313"/>
      <c r="H130" s="313"/>
      <c r="I130" s="314"/>
      <c r="J130" s="313"/>
      <c r="K130" s="313"/>
      <c r="L130" s="313"/>
    </row>
    <row r="131" spans="2:12" ht="13.5">
      <c r="B131" s="308"/>
      <c r="C131" s="314"/>
      <c r="D131" s="314"/>
      <c r="E131" s="313"/>
      <c r="F131" s="313"/>
      <c r="G131" s="313"/>
      <c r="H131" s="313"/>
      <c r="I131" s="314"/>
      <c r="J131" s="313"/>
      <c r="K131" s="313"/>
      <c r="L131" s="313"/>
    </row>
    <row r="132" spans="2:12" ht="13.5">
      <c r="B132" s="308"/>
      <c r="C132" s="314"/>
      <c r="D132" s="314"/>
      <c r="E132" s="313"/>
      <c r="F132" s="313"/>
      <c r="G132" s="313"/>
      <c r="H132" s="313"/>
      <c r="I132" s="314"/>
      <c r="J132" s="313"/>
      <c r="K132" s="313"/>
      <c r="L132" s="313"/>
    </row>
    <row r="133" spans="2:12" ht="13.5">
      <c r="B133" s="308"/>
      <c r="C133" s="314"/>
      <c r="D133" s="314"/>
      <c r="E133" s="313"/>
      <c r="F133" s="313"/>
      <c r="G133" s="313"/>
      <c r="H133" s="313"/>
      <c r="I133" s="314"/>
      <c r="J133" s="313"/>
      <c r="K133" s="313"/>
      <c r="L133" s="313"/>
    </row>
    <row r="134" spans="2:12" ht="13.5">
      <c r="B134" s="308"/>
      <c r="C134" s="314"/>
      <c r="D134" s="314"/>
      <c r="E134" s="313"/>
      <c r="F134" s="313"/>
      <c r="G134" s="313"/>
      <c r="H134" s="313"/>
      <c r="I134" s="314"/>
      <c r="J134" s="313"/>
      <c r="K134" s="313"/>
      <c r="L134" s="313"/>
    </row>
    <row r="135" spans="2:12" ht="13.5">
      <c r="B135" s="308"/>
      <c r="C135" s="314"/>
      <c r="D135" s="314"/>
      <c r="E135" s="313"/>
      <c r="F135" s="313"/>
      <c r="G135" s="313"/>
      <c r="H135" s="313"/>
      <c r="I135" s="314"/>
      <c r="J135" s="313"/>
      <c r="K135" s="313"/>
      <c r="L135" s="313"/>
    </row>
    <row r="136" spans="2:12" ht="13.5">
      <c r="B136" s="308"/>
      <c r="C136" s="314"/>
      <c r="D136" s="314"/>
      <c r="E136" s="313"/>
      <c r="F136" s="313"/>
      <c r="G136" s="313"/>
      <c r="H136" s="313"/>
      <c r="I136" s="314"/>
      <c r="J136" s="313"/>
      <c r="K136" s="313"/>
      <c r="L136" s="313"/>
    </row>
    <row r="137" spans="2:12" ht="13.5">
      <c r="B137" s="308"/>
      <c r="C137" s="314"/>
      <c r="D137" s="314"/>
      <c r="E137" s="313"/>
      <c r="F137" s="313"/>
      <c r="G137" s="313"/>
      <c r="H137" s="313"/>
      <c r="I137" s="314"/>
      <c r="J137" s="313"/>
      <c r="K137" s="313"/>
      <c r="L137" s="313"/>
    </row>
    <row r="138" spans="2:12" ht="13.5">
      <c r="B138" s="308"/>
      <c r="C138" s="314"/>
      <c r="D138" s="314"/>
      <c r="E138" s="313"/>
      <c r="F138" s="313"/>
      <c r="G138" s="313"/>
      <c r="H138" s="313"/>
      <c r="I138" s="314"/>
      <c r="J138" s="313"/>
      <c r="K138" s="313"/>
      <c r="L138" s="313"/>
    </row>
    <row r="139" spans="2:12" ht="13.5">
      <c r="B139" s="308"/>
      <c r="C139" s="314"/>
      <c r="D139" s="314"/>
      <c r="E139" s="313"/>
      <c r="F139" s="313"/>
      <c r="G139" s="313"/>
      <c r="H139" s="313"/>
      <c r="I139" s="314"/>
      <c r="J139" s="313"/>
      <c r="K139" s="313"/>
      <c r="L139" s="313"/>
    </row>
    <row r="140" spans="2:12" ht="13.5">
      <c r="B140" s="308"/>
      <c r="C140" s="314"/>
      <c r="D140" s="314"/>
      <c r="E140" s="313"/>
      <c r="F140" s="313"/>
      <c r="G140" s="313"/>
      <c r="H140" s="313"/>
      <c r="I140" s="314"/>
      <c r="J140" s="313"/>
      <c r="K140" s="313"/>
      <c r="L140" s="313"/>
    </row>
    <row r="141" spans="2:12" ht="13.5">
      <c r="B141" s="308"/>
      <c r="C141" s="314"/>
      <c r="D141" s="314"/>
      <c r="E141" s="313"/>
      <c r="F141" s="313"/>
      <c r="G141" s="313"/>
      <c r="H141" s="313"/>
      <c r="I141" s="314"/>
      <c r="J141" s="313"/>
      <c r="K141" s="313"/>
      <c r="L141" s="313"/>
    </row>
    <row r="142" spans="2:12" ht="13.5">
      <c r="B142" s="308"/>
      <c r="C142" s="314"/>
      <c r="D142" s="314"/>
      <c r="E142" s="313"/>
      <c r="F142" s="313"/>
      <c r="G142" s="313"/>
      <c r="H142" s="313"/>
      <c r="I142" s="314"/>
      <c r="J142" s="313"/>
      <c r="K142" s="313"/>
      <c r="L142" s="313"/>
    </row>
    <row r="143" spans="2:12" ht="13.5">
      <c r="B143" s="308"/>
      <c r="C143" s="314"/>
      <c r="D143" s="314"/>
      <c r="E143" s="313"/>
      <c r="F143" s="313"/>
      <c r="G143" s="313"/>
      <c r="H143" s="313"/>
      <c r="I143" s="314"/>
      <c r="J143" s="313"/>
      <c r="K143" s="313"/>
      <c r="L143" s="313"/>
    </row>
    <row r="144" spans="2:12" ht="13.5">
      <c r="B144" s="308"/>
      <c r="C144" s="314"/>
      <c r="D144" s="314"/>
      <c r="E144" s="313"/>
      <c r="F144" s="313"/>
      <c r="G144" s="313"/>
      <c r="H144" s="313"/>
      <c r="I144" s="314"/>
      <c r="J144" s="313"/>
      <c r="K144" s="313"/>
      <c r="L144" s="313"/>
    </row>
    <row r="145" spans="2:12" ht="13.5">
      <c r="B145" s="308"/>
      <c r="C145" s="314"/>
      <c r="D145" s="314"/>
      <c r="E145" s="313"/>
      <c r="F145" s="313"/>
      <c r="G145" s="313"/>
      <c r="H145" s="313"/>
      <c r="I145" s="314"/>
      <c r="J145" s="313"/>
      <c r="K145" s="313"/>
      <c r="L145" s="313"/>
    </row>
    <row r="146" spans="2:12" ht="13.5">
      <c r="B146" s="308"/>
      <c r="C146" s="314"/>
      <c r="D146" s="314"/>
      <c r="E146" s="313"/>
      <c r="F146" s="313"/>
      <c r="G146" s="313"/>
      <c r="H146" s="313"/>
      <c r="I146" s="314"/>
      <c r="J146" s="313"/>
      <c r="K146" s="313"/>
      <c r="L146" s="313"/>
    </row>
    <row r="147" spans="2:12" ht="13.5">
      <c r="B147" s="308"/>
      <c r="C147" s="314"/>
      <c r="D147" s="314"/>
      <c r="E147" s="313"/>
      <c r="F147" s="313"/>
      <c r="G147" s="313"/>
      <c r="H147" s="313"/>
      <c r="I147" s="314"/>
      <c r="J147" s="313"/>
      <c r="K147" s="313"/>
      <c r="L147" s="313"/>
    </row>
    <row r="148" spans="2:12" ht="13.5">
      <c r="B148" s="308"/>
      <c r="C148" s="314"/>
      <c r="D148" s="314"/>
      <c r="E148" s="313"/>
      <c r="F148" s="313"/>
      <c r="G148" s="313"/>
      <c r="H148" s="313"/>
      <c r="I148" s="314"/>
      <c r="J148" s="313"/>
      <c r="K148" s="313"/>
      <c r="L148" s="313"/>
    </row>
    <row r="149" spans="2:12" ht="13.5">
      <c r="B149" s="310"/>
      <c r="C149" s="316"/>
      <c r="D149" s="316"/>
      <c r="E149" s="315"/>
      <c r="F149" s="315"/>
      <c r="G149" s="315"/>
      <c r="H149" s="315"/>
      <c r="I149" s="316"/>
      <c r="J149" s="315"/>
      <c r="K149" s="315"/>
      <c r="L149" s="315"/>
    </row>
    <row r="150" spans="2:12" ht="13.5">
      <c r="B150" s="308"/>
      <c r="C150" s="314"/>
      <c r="D150" s="314"/>
      <c r="E150" s="313"/>
      <c r="F150" s="313"/>
      <c r="G150" s="313"/>
      <c r="H150" s="313"/>
      <c r="I150" s="314"/>
      <c r="J150" s="313"/>
      <c r="K150" s="313"/>
      <c r="L150" s="313"/>
    </row>
    <row r="151" spans="2:12" ht="13.5">
      <c r="B151" s="308"/>
      <c r="C151" s="314"/>
      <c r="D151" s="314"/>
      <c r="E151" s="313"/>
      <c r="F151" s="313"/>
      <c r="G151" s="313"/>
      <c r="H151" s="313"/>
      <c r="I151" s="314"/>
      <c r="J151" s="313"/>
      <c r="K151" s="313"/>
      <c r="L151" s="313"/>
    </row>
    <row r="152" spans="2:12" ht="13.5">
      <c r="B152" s="309"/>
      <c r="C152" s="318"/>
      <c r="D152" s="318"/>
      <c r="E152" s="317"/>
      <c r="F152" s="317"/>
      <c r="G152" s="317"/>
      <c r="H152" s="317"/>
      <c r="I152" s="318"/>
      <c r="J152" s="317"/>
      <c r="K152" s="317"/>
      <c r="L152" s="317"/>
    </row>
    <row r="153" spans="2:12" ht="13.5">
      <c r="B153" s="311"/>
      <c r="C153" s="320"/>
      <c r="D153" s="320"/>
      <c r="E153" s="319"/>
      <c r="F153" s="319"/>
      <c r="G153" s="319"/>
      <c r="H153" s="319"/>
      <c r="I153" s="320"/>
      <c r="J153" s="319"/>
      <c r="K153" s="319"/>
      <c r="L153" s="319"/>
    </row>
    <row r="154" spans="2:12" ht="13.5">
      <c r="B154" s="311"/>
      <c r="C154" s="320"/>
      <c r="D154" s="320"/>
      <c r="E154" s="319"/>
      <c r="F154" s="319"/>
      <c r="G154" s="319"/>
      <c r="H154" s="319"/>
      <c r="I154" s="320"/>
      <c r="J154" s="319"/>
      <c r="K154" s="319"/>
      <c r="L154" s="319"/>
    </row>
    <row r="155" spans="2:12" ht="13.5">
      <c r="B155" s="311"/>
      <c r="C155" s="320"/>
      <c r="D155" s="320"/>
      <c r="E155" s="319"/>
      <c r="F155" s="319"/>
      <c r="G155" s="319"/>
      <c r="H155" s="319"/>
      <c r="I155" s="320"/>
      <c r="J155" s="319"/>
      <c r="K155" s="319"/>
      <c r="L155" s="319"/>
    </row>
    <row r="156" spans="2:12" ht="13.5">
      <c r="B156" s="310"/>
      <c r="C156" s="316"/>
      <c r="D156" s="316"/>
      <c r="E156" s="315"/>
      <c r="F156" s="315"/>
      <c r="G156" s="315"/>
      <c r="H156" s="315"/>
      <c r="I156" s="316"/>
      <c r="J156" s="315"/>
      <c r="K156" s="315"/>
      <c r="L156" s="315"/>
    </row>
    <row r="157" spans="2:12" ht="13.5">
      <c r="B157" s="310"/>
      <c r="C157" s="316"/>
      <c r="D157" s="316"/>
      <c r="E157" s="315"/>
      <c r="F157" s="315"/>
      <c r="G157" s="315"/>
      <c r="H157" s="315"/>
      <c r="I157" s="316"/>
      <c r="J157" s="315"/>
      <c r="K157" s="315"/>
      <c r="L157" s="315"/>
    </row>
    <row r="158" spans="2:12" ht="13.5">
      <c r="B158" s="310"/>
      <c r="C158" s="316"/>
      <c r="D158" s="316"/>
      <c r="E158" s="315"/>
      <c r="F158" s="315"/>
      <c r="G158" s="315"/>
      <c r="H158" s="315"/>
      <c r="I158" s="316"/>
      <c r="J158" s="315"/>
      <c r="K158" s="315"/>
      <c r="L158" s="315"/>
    </row>
    <row r="159" spans="2:12" ht="13.5">
      <c r="B159" s="310"/>
      <c r="C159" s="316"/>
      <c r="D159" s="316"/>
      <c r="E159" s="315"/>
      <c r="F159" s="315"/>
      <c r="G159" s="315"/>
      <c r="H159" s="315"/>
      <c r="I159" s="316"/>
      <c r="J159" s="315"/>
      <c r="K159" s="315"/>
      <c r="L159" s="315"/>
    </row>
    <row r="160" spans="2:12" ht="13.5">
      <c r="B160" s="310"/>
      <c r="C160" s="316"/>
      <c r="D160" s="316"/>
      <c r="E160" s="315"/>
      <c r="F160" s="315"/>
      <c r="G160" s="315"/>
      <c r="H160" s="315"/>
      <c r="I160" s="316"/>
      <c r="J160" s="315"/>
      <c r="K160" s="315"/>
      <c r="L160" s="315"/>
    </row>
    <row r="161" spans="2:12" ht="13.5">
      <c r="B161" s="310"/>
      <c r="C161" s="316"/>
      <c r="D161" s="316"/>
      <c r="E161" s="315"/>
      <c r="F161" s="315"/>
      <c r="G161" s="315"/>
      <c r="H161" s="315"/>
      <c r="I161" s="316"/>
      <c r="J161" s="315"/>
      <c r="K161" s="315"/>
      <c r="L161" s="315"/>
    </row>
    <row r="162" spans="2:12" ht="13.5">
      <c r="B162" s="311"/>
      <c r="C162" s="320"/>
      <c r="D162" s="320"/>
      <c r="E162" s="319"/>
      <c r="F162" s="319"/>
      <c r="G162" s="319"/>
      <c r="H162" s="319"/>
      <c r="I162" s="320"/>
      <c r="J162" s="319"/>
      <c r="K162" s="319"/>
      <c r="L162" s="319"/>
    </row>
    <row r="163" spans="2:12" ht="13.5">
      <c r="B163" s="311"/>
      <c r="C163" s="320"/>
      <c r="D163" s="320"/>
      <c r="E163" s="319"/>
      <c r="F163" s="319"/>
      <c r="G163" s="319"/>
      <c r="H163" s="319"/>
      <c r="I163" s="320"/>
      <c r="J163" s="319"/>
      <c r="K163" s="319"/>
      <c r="L163" s="319"/>
    </row>
    <row r="164" spans="2:12" ht="13.5">
      <c r="B164" s="311"/>
      <c r="C164" s="320"/>
      <c r="D164" s="320"/>
      <c r="E164" s="319"/>
      <c r="F164" s="319"/>
      <c r="G164" s="319"/>
      <c r="H164" s="319"/>
      <c r="I164" s="320"/>
      <c r="J164" s="319"/>
      <c r="K164" s="319"/>
      <c r="L164" s="319"/>
    </row>
    <row r="165" spans="2:12" ht="13.5">
      <c r="B165" s="310"/>
      <c r="C165" s="316"/>
      <c r="D165" s="316"/>
      <c r="E165" s="315"/>
      <c r="F165" s="315"/>
      <c r="G165" s="315"/>
      <c r="H165" s="315"/>
      <c r="I165" s="316"/>
      <c r="J165" s="315"/>
      <c r="K165" s="315"/>
      <c r="L165" s="315"/>
    </row>
    <row r="166" spans="2:12" ht="13.5">
      <c r="B166" s="310"/>
      <c r="C166" s="316"/>
      <c r="D166" s="316"/>
      <c r="E166" s="315"/>
      <c r="F166" s="315"/>
      <c r="G166" s="315"/>
      <c r="H166" s="315"/>
      <c r="I166" s="316"/>
      <c r="J166" s="315"/>
      <c r="K166" s="315"/>
      <c r="L166" s="315"/>
    </row>
    <row r="167" spans="2:12" ht="13.5">
      <c r="B167" s="310"/>
      <c r="C167" s="316"/>
      <c r="D167" s="316"/>
      <c r="E167" s="315"/>
      <c r="F167" s="315"/>
      <c r="G167" s="315"/>
      <c r="H167" s="315"/>
      <c r="I167" s="316"/>
      <c r="J167" s="315"/>
      <c r="K167" s="315"/>
      <c r="L167" s="315"/>
    </row>
    <row r="168" spans="2:12" ht="13.5">
      <c r="B168" s="310"/>
      <c r="C168" s="316"/>
      <c r="D168" s="316"/>
      <c r="E168" s="315"/>
      <c r="F168" s="315"/>
      <c r="G168" s="315"/>
      <c r="H168" s="315"/>
      <c r="I168" s="316"/>
      <c r="J168" s="315"/>
      <c r="K168" s="315"/>
      <c r="L168" s="315"/>
    </row>
    <row r="169" spans="2:12" ht="13.5">
      <c r="B169" s="310"/>
      <c r="C169" s="316"/>
      <c r="D169" s="316"/>
      <c r="E169" s="315"/>
      <c r="F169" s="315"/>
      <c r="G169" s="315"/>
      <c r="H169" s="315"/>
      <c r="I169" s="316"/>
      <c r="J169" s="315"/>
      <c r="K169" s="315"/>
      <c r="L169" s="315"/>
    </row>
    <row r="170" spans="2:12" ht="13.5">
      <c r="B170" s="310"/>
      <c r="C170" s="316"/>
      <c r="D170" s="316"/>
      <c r="E170" s="315"/>
      <c r="F170" s="315"/>
      <c r="G170" s="315"/>
      <c r="H170" s="315"/>
      <c r="I170" s="316"/>
      <c r="J170" s="315"/>
      <c r="K170" s="315"/>
      <c r="L170" s="315"/>
    </row>
    <row r="171" spans="2:12" ht="13.5">
      <c r="B171" s="311"/>
      <c r="C171" s="320"/>
      <c r="D171" s="320"/>
      <c r="E171" s="319"/>
      <c r="F171" s="319"/>
      <c r="G171" s="319"/>
      <c r="H171" s="319"/>
      <c r="I171" s="320"/>
      <c r="J171" s="319"/>
      <c r="K171" s="319"/>
      <c r="L171" s="319"/>
    </row>
    <row r="172" spans="2:12" ht="13.5">
      <c r="B172" s="311"/>
      <c r="C172" s="320"/>
      <c r="D172" s="320"/>
      <c r="E172" s="319"/>
      <c r="F172" s="319"/>
      <c r="G172" s="319"/>
      <c r="H172" s="319"/>
      <c r="I172" s="320"/>
      <c r="J172" s="319"/>
      <c r="K172" s="319"/>
      <c r="L172" s="319"/>
    </row>
    <row r="173" spans="2:12" ht="13.5">
      <c r="B173" s="311"/>
      <c r="C173" s="320"/>
      <c r="D173" s="320"/>
      <c r="E173" s="319"/>
      <c r="F173" s="319"/>
      <c r="G173" s="319"/>
      <c r="H173" s="319"/>
      <c r="I173" s="320"/>
      <c r="J173" s="319"/>
      <c r="K173" s="319"/>
      <c r="L173" s="319"/>
    </row>
    <row r="174" spans="2:12" ht="13.5">
      <c r="B174" s="310"/>
      <c r="C174" s="316"/>
      <c r="D174" s="316"/>
      <c r="E174" s="315"/>
      <c r="F174" s="315"/>
      <c r="G174" s="315"/>
      <c r="H174" s="315"/>
      <c r="I174" s="316"/>
      <c r="J174" s="315"/>
      <c r="K174" s="315"/>
      <c r="L174" s="315"/>
    </row>
    <row r="175" spans="2:12" ht="13.5">
      <c r="B175" s="310"/>
      <c r="C175" s="316"/>
      <c r="D175" s="316"/>
      <c r="E175" s="315"/>
      <c r="F175" s="315"/>
      <c r="G175" s="315"/>
      <c r="H175" s="315"/>
      <c r="I175" s="316"/>
      <c r="J175" s="315"/>
      <c r="K175" s="315"/>
      <c r="L175" s="315"/>
    </row>
    <row r="176" spans="2:12" ht="13.5">
      <c r="B176" s="310"/>
      <c r="C176" s="316"/>
      <c r="D176" s="316"/>
      <c r="E176" s="315"/>
      <c r="F176" s="315"/>
      <c r="G176" s="315"/>
      <c r="H176" s="315"/>
      <c r="I176" s="316"/>
      <c r="J176" s="315"/>
      <c r="K176" s="315"/>
      <c r="L176" s="315"/>
    </row>
    <row r="177" spans="2:12" ht="13.5">
      <c r="B177" s="310"/>
      <c r="C177" s="316"/>
      <c r="D177" s="316"/>
      <c r="E177" s="315"/>
      <c r="F177" s="315"/>
      <c r="G177" s="315"/>
      <c r="H177" s="315"/>
      <c r="I177" s="316"/>
      <c r="J177" s="315"/>
      <c r="K177" s="315"/>
      <c r="L177" s="315"/>
    </row>
    <row r="178" spans="2:12" ht="13.5">
      <c r="B178" s="310"/>
      <c r="C178" s="316"/>
      <c r="D178" s="316"/>
      <c r="E178" s="315"/>
      <c r="F178" s="315"/>
      <c r="G178" s="315"/>
      <c r="H178" s="315"/>
      <c r="I178" s="316"/>
      <c r="J178" s="315"/>
      <c r="K178" s="315"/>
      <c r="L178" s="315"/>
    </row>
    <row r="179" spans="2:12" ht="13.5">
      <c r="B179" s="310"/>
      <c r="C179" s="316"/>
      <c r="D179" s="316"/>
      <c r="E179" s="315"/>
      <c r="F179" s="315"/>
      <c r="G179" s="315"/>
      <c r="H179" s="315"/>
      <c r="I179" s="316"/>
      <c r="J179" s="315"/>
      <c r="K179" s="315"/>
      <c r="L179" s="315"/>
    </row>
    <row r="180" spans="2:12" ht="13.5">
      <c r="B180" s="311"/>
      <c r="C180" s="320"/>
      <c r="D180" s="320"/>
      <c r="E180" s="319"/>
      <c r="F180" s="319"/>
      <c r="G180" s="319"/>
      <c r="H180" s="319"/>
      <c r="I180" s="320"/>
      <c r="J180" s="319"/>
      <c r="K180" s="319"/>
      <c r="L180" s="319"/>
    </row>
    <row r="181" spans="2:12" ht="13.5">
      <c r="B181" s="311"/>
      <c r="C181" s="320"/>
      <c r="D181" s="320"/>
      <c r="E181" s="319"/>
      <c r="F181" s="319"/>
      <c r="G181" s="319"/>
      <c r="H181" s="319"/>
      <c r="I181" s="320"/>
      <c r="J181" s="319"/>
      <c r="K181" s="319"/>
      <c r="L181" s="319"/>
    </row>
    <row r="182" spans="2:12" ht="13.5">
      <c r="B182" s="311"/>
      <c r="C182" s="320"/>
      <c r="D182" s="320"/>
      <c r="E182" s="319"/>
      <c r="F182" s="319"/>
      <c r="G182" s="319"/>
      <c r="H182" s="319"/>
      <c r="I182" s="320"/>
      <c r="J182" s="319"/>
      <c r="K182" s="319"/>
      <c r="L182" s="319"/>
    </row>
    <row r="183" spans="2:12" ht="13.5">
      <c r="B183" s="310"/>
      <c r="C183" s="316"/>
      <c r="D183" s="316"/>
      <c r="E183" s="315"/>
      <c r="F183" s="315"/>
      <c r="G183" s="315"/>
      <c r="H183" s="315"/>
      <c r="I183" s="316"/>
      <c r="J183" s="315"/>
      <c r="K183" s="315"/>
      <c r="L183" s="315"/>
    </row>
    <row r="184" spans="2:12" ht="13.5">
      <c r="B184" s="310"/>
      <c r="C184" s="316"/>
      <c r="D184" s="316"/>
      <c r="E184" s="315"/>
      <c r="F184" s="315"/>
      <c r="G184" s="315"/>
      <c r="H184" s="315"/>
      <c r="I184" s="316"/>
      <c r="J184" s="315"/>
      <c r="K184" s="315"/>
      <c r="L184" s="315"/>
    </row>
    <row r="185" spans="2:12" ht="13.5">
      <c r="B185" s="310"/>
      <c r="C185" s="316"/>
      <c r="D185" s="316"/>
      <c r="E185" s="315"/>
      <c r="F185" s="315"/>
      <c r="G185" s="315"/>
      <c r="H185" s="315"/>
      <c r="I185" s="316"/>
      <c r="J185" s="315"/>
      <c r="K185" s="315"/>
      <c r="L185" s="315"/>
    </row>
    <row r="186" spans="2:12" ht="13.5">
      <c r="B186" s="310"/>
      <c r="C186" s="316"/>
      <c r="D186" s="316"/>
      <c r="E186" s="315"/>
      <c r="F186" s="315"/>
      <c r="G186" s="315"/>
      <c r="H186" s="315"/>
      <c r="I186" s="316"/>
      <c r="J186" s="315"/>
      <c r="K186" s="315"/>
      <c r="L186" s="315"/>
    </row>
    <row r="187" spans="2:12" ht="13.5">
      <c r="B187" s="310"/>
      <c r="C187" s="316"/>
      <c r="D187" s="316"/>
      <c r="E187" s="315"/>
      <c r="F187" s="315"/>
      <c r="G187" s="315"/>
      <c r="H187" s="315"/>
      <c r="I187" s="316"/>
      <c r="J187" s="315"/>
      <c r="K187" s="315"/>
      <c r="L187" s="315"/>
    </row>
    <row r="188" spans="2:12" ht="13.5">
      <c r="B188" s="310"/>
      <c r="C188" s="316"/>
      <c r="D188" s="316"/>
      <c r="E188" s="315"/>
      <c r="F188" s="315"/>
      <c r="G188" s="315"/>
      <c r="H188" s="315"/>
      <c r="I188" s="316"/>
      <c r="J188" s="315"/>
      <c r="K188" s="315"/>
      <c r="L188" s="315"/>
    </row>
    <row r="189" spans="2:12" ht="13.5">
      <c r="B189" s="308"/>
      <c r="C189" s="314"/>
      <c r="D189" s="314"/>
      <c r="E189" s="313"/>
      <c r="F189" s="313"/>
      <c r="G189" s="313"/>
      <c r="H189" s="313"/>
      <c r="I189" s="314"/>
      <c r="J189" s="313"/>
      <c r="K189" s="313"/>
      <c r="L189" s="313"/>
    </row>
    <row r="190" spans="2:12" ht="13.5">
      <c r="B190" s="308"/>
      <c r="C190" s="314"/>
      <c r="D190" s="314"/>
      <c r="E190" s="313"/>
      <c r="F190" s="313"/>
      <c r="G190" s="313"/>
      <c r="H190" s="313"/>
      <c r="I190" s="314"/>
      <c r="J190" s="313"/>
      <c r="K190" s="313"/>
      <c r="L190" s="313"/>
    </row>
    <row r="191" spans="2:12" ht="13.5">
      <c r="B191" s="308"/>
      <c r="C191" s="314"/>
      <c r="D191" s="314"/>
      <c r="E191" s="313"/>
      <c r="F191" s="313"/>
      <c r="G191" s="313"/>
      <c r="H191" s="313"/>
      <c r="I191" s="314"/>
      <c r="J191" s="313"/>
      <c r="K191" s="313"/>
      <c r="L191" s="313"/>
    </row>
    <row r="192" spans="2:12" ht="13.5">
      <c r="B192" s="311"/>
      <c r="C192" s="320"/>
      <c r="D192" s="320"/>
      <c r="E192" s="319"/>
      <c r="F192" s="319"/>
      <c r="G192" s="319"/>
      <c r="H192" s="319"/>
      <c r="I192" s="320"/>
      <c r="J192" s="319"/>
      <c r="K192" s="319"/>
      <c r="L192" s="319"/>
    </row>
    <row r="193" spans="2:12" ht="13.5">
      <c r="B193" s="311"/>
      <c r="C193" s="320"/>
      <c r="D193" s="320"/>
      <c r="E193" s="319"/>
      <c r="F193" s="319"/>
      <c r="G193" s="319"/>
      <c r="H193" s="319"/>
      <c r="I193" s="320"/>
      <c r="J193" s="319"/>
      <c r="K193" s="319"/>
      <c r="L193" s="319"/>
    </row>
    <row r="194" spans="2:12" ht="13.5">
      <c r="B194" s="311"/>
      <c r="C194" s="320"/>
      <c r="D194" s="320"/>
      <c r="E194" s="319"/>
      <c r="F194" s="319"/>
      <c r="G194" s="319"/>
      <c r="H194" s="319"/>
      <c r="I194" s="320"/>
      <c r="J194" s="319"/>
      <c r="K194" s="319"/>
      <c r="L194" s="319"/>
    </row>
    <row r="195" spans="2:12" ht="13.5">
      <c r="B195" s="310"/>
      <c r="C195" s="316"/>
      <c r="D195" s="316"/>
      <c r="E195" s="315"/>
      <c r="F195" s="315"/>
      <c r="G195" s="315"/>
      <c r="H195" s="315"/>
      <c r="I195" s="316"/>
      <c r="J195" s="315"/>
      <c r="K195" s="315"/>
      <c r="L195" s="315"/>
    </row>
    <row r="196" spans="2:12" ht="13.5">
      <c r="B196" s="310"/>
      <c r="C196" s="316"/>
      <c r="D196" s="316"/>
      <c r="E196" s="315"/>
      <c r="F196" s="315"/>
      <c r="G196" s="315"/>
      <c r="H196" s="315"/>
      <c r="I196" s="316"/>
      <c r="J196" s="315"/>
      <c r="K196" s="315"/>
      <c r="L196" s="315"/>
    </row>
    <row r="197" spans="2:12" ht="13.5">
      <c r="B197" s="310"/>
      <c r="C197" s="316"/>
      <c r="D197" s="316"/>
      <c r="E197" s="315"/>
      <c r="F197" s="315"/>
      <c r="G197" s="315"/>
      <c r="H197" s="315"/>
      <c r="I197" s="316"/>
      <c r="J197" s="315"/>
      <c r="K197" s="315"/>
      <c r="L197" s="315"/>
    </row>
    <row r="198" spans="2:12" ht="13.5">
      <c r="B198" s="310"/>
      <c r="C198" s="316"/>
      <c r="D198" s="316"/>
      <c r="E198" s="315"/>
      <c r="F198" s="315"/>
      <c r="G198" s="315"/>
      <c r="H198" s="315"/>
      <c r="I198" s="316"/>
      <c r="J198" s="315"/>
      <c r="K198" s="315"/>
      <c r="L198" s="315"/>
    </row>
    <row r="199" spans="2:12" ht="13.5">
      <c r="B199" s="310"/>
      <c r="C199" s="316"/>
      <c r="D199" s="316"/>
      <c r="E199" s="315"/>
      <c r="F199" s="315"/>
      <c r="G199" s="315"/>
      <c r="H199" s="315"/>
      <c r="I199" s="316"/>
      <c r="J199" s="315"/>
      <c r="K199" s="315"/>
      <c r="L199" s="315"/>
    </row>
    <row r="200" spans="2:12" ht="13.5">
      <c r="B200" s="310"/>
      <c r="C200" s="316"/>
      <c r="D200" s="316"/>
      <c r="E200" s="315"/>
      <c r="F200" s="315"/>
      <c r="G200" s="315"/>
      <c r="H200" s="315"/>
      <c r="I200" s="316"/>
      <c r="J200" s="315"/>
      <c r="K200" s="315"/>
      <c r="L200" s="315"/>
    </row>
    <row r="201" spans="2:12" ht="13.5">
      <c r="B201" s="311"/>
      <c r="C201" s="320"/>
      <c r="D201" s="320"/>
      <c r="E201" s="319"/>
      <c r="F201" s="319"/>
      <c r="G201" s="319"/>
      <c r="H201" s="319"/>
      <c r="I201" s="320"/>
      <c r="J201" s="319"/>
      <c r="K201" s="319"/>
      <c r="L201" s="319"/>
    </row>
    <row r="202" spans="2:12" ht="13.5">
      <c r="B202" s="311"/>
      <c r="C202" s="320"/>
      <c r="D202" s="320"/>
      <c r="E202" s="319"/>
      <c r="F202" s="319"/>
      <c r="G202" s="319"/>
      <c r="H202" s="319"/>
      <c r="I202" s="320"/>
      <c r="J202" s="319"/>
      <c r="K202" s="319"/>
      <c r="L202" s="319"/>
    </row>
    <row r="203" spans="2:12" ht="13.5">
      <c r="B203" s="311"/>
      <c r="C203" s="320"/>
      <c r="D203" s="320"/>
      <c r="E203" s="319"/>
      <c r="F203" s="319"/>
      <c r="G203" s="319"/>
      <c r="H203" s="319"/>
      <c r="I203" s="320"/>
      <c r="J203" s="319"/>
      <c r="K203" s="319"/>
      <c r="L203" s="319"/>
    </row>
    <row r="204" spans="2:12" ht="13.5">
      <c r="B204" s="310"/>
      <c r="C204" s="316"/>
      <c r="D204" s="316"/>
      <c r="E204" s="315"/>
      <c r="F204" s="315"/>
      <c r="G204" s="315"/>
      <c r="H204" s="315"/>
      <c r="I204" s="316"/>
      <c r="J204" s="315"/>
      <c r="K204" s="315"/>
      <c r="L204" s="315"/>
    </row>
    <row r="205" spans="2:12" ht="13.5">
      <c r="B205" s="310"/>
      <c r="C205" s="316"/>
      <c r="D205" s="316"/>
      <c r="E205" s="315"/>
      <c r="F205" s="315"/>
      <c r="G205" s="315"/>
      <c r="H205" s="315"/>
      <c r="I205" s="316"/>
      <c r="J205" s="315"/>
      <c r="K205" s="315"/>
      <c r="L205" s="315"/>
    </row>
    <row r="206" spans="2:12" ht="13.5">
      <c r="B206" s="310"/>
      <c r="C206" s="316"/>
      <c r="D206" s="316"/>
      <c r="E206" s="315"/>
      <c r="F206" s="315"/>
      <c r="G206" s="315"/>
      <c r="H206" s="315"/>
      <c r="I206" s="316"/>
      <c r="J206" s="315"/>
      <c r="K206" s="315"/>
      <c r="L206" s="315"/>
    </row>
    <row r="207" spans="2:12" ht="13.5">
      <c r="B207" s="310"/>
      <c r="C207" s="316"/>
      <c r="D207" s="316"/>
      <c r="E207" s="315"/>
      <c r="F207" s="315"/>
      <c r="G207" s="315"/>
      <c r="H207" s="315"/>
      <c r="I207" s="316"/>
      <c r="J207" s="315"/>
      <c r="K207" s="315"/>
      <c r="L207" s="315"/>
    </row>
    <row r="208" spans="2:12" ht="13.5">
      <c r="B208" s="310"/>
      <c r="C208" s="316"/>
      <c r="D208" s="316"/>
      <c r="E208" s="315"/>
      <c r="F208" s="315"/>
      <c r="G208" s="315"/>
      <c r="H208" s="315"/>
      <c r="I208" s="316"/>
      <c r="J208" s="315"/>
      <c r="K208" s="315"/>
      <c r="L208" s="315"/>
    </row>
    <row r="209" spans="2:12" ht="13.5">
      <c r="B209" s="310"/>
      <c r="C209" s="316"/>
      <c r="D209" s="316"/>
      <c r="E209" s="315"/>
      <c r="F209" s="315"/>
      <c r="G209" s="315"/>
      <c r="H209" s="315"/>
      <c r="I209" s="316"/>
      <c r="J209" s="315"/>
      <c r="K209" s="315"/>
      <c r="L209" s="315"/>
    </row>
    <row r="210" spans="2:12" ht="13.5">
      <c r="B210" s="308"/>
      <c r="C210" s="314"/>
      <c r="D210" s="314"/>
      <c r="E210" s="313"/>
      <c r="F210" s="313"/>
      <c r="G210" s="313"/>
      <c r="H210" s="313"/>
      <c r="I210" s="314"/>
      <c r="J210" s="313"/>
      <c r="K210" s="313"/>
      <c r="L210" s="313"/>
    </row>
    <row r="211" spans="2:12" ht="13.5">
      <c r="B211" s="311"/>
      <c r="C211" s="320"/>
      <c r="D211" s="320"/>
      <c r="E211" s="319"/>
      <c r="F211" s="319"/>
      <c r="G211" s="319"/>
      <c r="H211" s="319"/>
      <c r="I211" s="320"/>
      <c r="J211" s="319"/>
      <c r="K211" s="319"/>
      <c r="L211" s="319"/>
    </row>
    <row r="212" spans="2:12" ht="13.5">
      <c r="B212" s="311"/>
      <c r="C212" s="320"/>
      <c r="D212" s="320"/>
      <c r="E212" s="319"/>
      <c r="F212" s="319"/>
      <c r="G212" s="319"/>
      <c r="H212" s="319"/>
      <c r="I212" s="320"/>
      <c r="J212" s="319"/>
      <c r="K212" s="319"/>
      <c r="L212" s="319"/>
    </row>
    <row r="213" spans="2:12" ht="13.5">
      <c r="B213" s="311"/>
      <c r="C213" s="320"/>
      <c r="D213" s="320"/>
      <c r="E213" s="319"/>
      <c r="F213" s="319"/>
      <c r="G213" s="319"/>
      <c r="H213" s="319"/>
      <c r="I213" s="320"/>
      <c r="J213" s="319"/>
      <c r="K213" s="319"/>
      <c r="L213" s="319"/>
    </row>
    <row r="214" spans="2:12" ht="13.5">
      <c r="B214" s="310"/>
      <c r="C214" s="316"/>
      <c r="D214" s="316"/>
      <c r="E214" s="315"/>
      <c r="F214" s="315"/>
      <c r="G214" s="315"/>
      <c r="H214" s="315"/>
      <c r="I214" s="316"/>
      <c r="J214" s="315"/>
      <c r="K214" s="315"/>
      <c r="L214" s="315"/>
    </row>
    <row r="215" spans="2:12" ht="13.5">
      <c r="B215" s="310"/>
      <c r="C215" s="316"/>
      <c r="D215" s="316"/>
      <c r="E215" s="315"/>
      <c r="F215" s="315"/>
      <c r="G215" s="315"/>
      <c r="H215" s="315"/>
      <c r="I215" s="316"/>
      <c r="J215" s="315"/>
      <c r="K215" s="315"/>
      <c r="L215" s="315"/>
    </row>
    <row r="216" spans="2:12" ht="13.5">
      <c r="B216" s="310"/>
      <c r="C216" s="316"/>
      <c r="D216" s="316"/>
      <c r="E216" s="315"/>
      <c r="F216" s="315"/>
      <c r="G216" s="315"/>
      <c r="H216" s="315"/>
      <c r="I216" s="316"/>
      <c r="J216" s="315"/>
      <c r="K216" s="315"/>
      <c r="L216" s="315"/>
    </row>
    <row r="217" spans="2:12" ht="13.5">
      <c r="B217" s="310"/>
      <c r="C217" s="316"/>
      <c r="D217" s="316"/>
      <c r="E217" s="315"/>
      <c r="F217" s="315"/>
      <c r="G217" s="315"/>
      <c r="H217" s="315"/>
      <c r="I217" s="316"/>
      <c r="J217" s="315"/>
      <c r="K217" s="315"/>
      <c r="L217" s="315"/>
    </row>
    <row r="218" spans="2:12" ht="13.5">
      <c r="B218" s="310"/>
      <c r="C218" s="316"/>
      <c r="D218" s="316"/>
      <c r="E218" s="315"/>
      <c r="F218" s="315"/>
      <c r="G218" s="315"/>
      <c r="H218" s="315"/>
      <c r="I218" s="316"/>
      <c r="J218" s="315"/>
      <c r="K218" s="315"/>
      <c r="L218" s="315"/>
    </row>
    <row r="219" spans="2:12" ht="13.5">
      <c r="B219" s="310"/>
      <c r="C219" s="316"/>
      <c r="D219" s="316"/>
      <c r="E219" s="315"/>
      <c r="F219" s="315"/>
      <c r="G219" s="315"/>
      <c r="H219" s="315"/>
      <c r="I219" s="316"/>
      <c r="J219" s="315"/>
      <c r="K219" s="315"/>
      <c r="L219" s="315"/>
    </row>
    <row r="220" spans="2:12" ht="13.5">
      <c r="B220" s="308"/>
      <c r="C220" s="314"/>
      <c r="D220" s="314"/>
      <c r="E220" s="313"/>
      <c r="F220" s="313"/>
      <c r="G220" s="313"/>
      <c r="H220" s="313"/>
      <c r="I220" s="314"/>
      <c r="J220" s="313"/>
      <c r="K220" s="313"/>
      <c r="L220" s="313"/>
    </row>
    <row r="221" spans="2:12" ht="13.5">
      <c r="B221" s="308"/>
      <c r="C221" s="314"/>
      <c r="D221" s="314"/>
      <c r="E221" s="313"/>
      <c r="F221" s="313"/>
      <c r="G221" s="313"/>
      <c r="H221" s="313"/>
      <c r="I221" s="314"/>
      <c r="J221" s="313"/>
      <c r="K221" s="313"/>
      <c r="L221" s="313"/>
    </row>
    <row r="222" spans="2:12" ht="13.5">
      <c r="B222" s="308"/>
      <c r="C222" s="314"/>
      <c r="D222" s="314"/>
      <c r="E222" s="313"/>
      <c r="F222" s="313"/>
      <c r="G222" s="313"/>
      <c r="H222" s="313"/>
      <c r="I222" s="314"/>
      <c r="J222" s="313"/>
      <c r="K222" s="313"/>
      <c r="L222" s="313"/>
    </row>
    <row r="223" spans="2:12" ht="13.5">
      <c r="B223" s="309"/>
      <c r="C223" s="318"/>
      <c r="D223" s="318"/>
      <c r="E223" s="317"/>
      <c r="F223" s="317"/>
      <c r="G223" s="317"/>
      <c r="H223" s="317"/>
      <c r="I223" s="318"/>
      <c r="J223" s="317"/>
      <c r="K223" s="317"/>
      <c r="L223" s="317"/>
    </row>
    <row r="224" spans="2:12" ht="13.5">
      <c r="B224" s="310"/>
      <c r="C224" s="316"/>
      <c r="D224" s="316"/>
      <c r="E224" s="315"/>
      <c r="F224" s="315"/>
      <c r="G224" s="315"/>
      <c r="H224" s="315"/>
      <c r="I224" s="316"/>
      <c r="J224" s="315"/>
      <c r="K224" s="315"/>
      <c r="L224" s="315"/>
    </row>
    <row r="225" spans="2:12" ht="13.5">
      <c r="B225" s="308"/>
      <c r="C225" s="314"/>
      <c r="D225" s="314"/>
      <c r="E225" s="313"/>
      <c r="F225" s="313"/>
      <c r="G225" s="313"/>
      <c r="H225" s="313"/>
      <c r="I225" s="314"/>
      <c r="J225" s="313"/>
      <c r="K225" s="313"/>
      <c r="L225" s="313"/>
    </row>
    <row r="226" spans="2:12" ht="13.5">
      <c r="B226" s="308"/>
      <c r="C226" s="314"/>
      <c r="D226" s="314"/>
      <c r="E226" s="313"/>
      <c r="F226" s="313"/>
      <c r="G226" s="313"/>
      <c r="H226" s="313"/>
      <c r="I226" s="314"/>
      <c r="J226" s="313"/>
      <c r="K226" s="313"/>
      <c r="L226" s="313"/>
    </row>
    <row r="227" spans="2:12" ht="13.5">
      <c r="B227" s="308"/>
      <c r="C227" s="314"/>
      <c r="D227" s="314"/>
      <c r="E227" s="313"/>
      <c r="F227" s="313"/>
      <c r="G227" s="313"/>
      <c r="H227" s="313"/>
      <c r="I227" s="314"/>
      <c r="J227" s="313"/>
      <c r="K227" s="313"/>
      <c r="L227" s="313"/>
    </row>
    <row r="228" spans="2:12" ht="13.5">
      <c r="B228" s="308"/>
      <c r="C228" s="314"/>
      <c r="D228" s="314"/>
      <c r="E228" s="313"/>
      <c r="F228" s="313"/>
      <c r="G228" s="313"/>
      <c r="H228" s="313"/>
      <c r="I228" s="314"/>
      <c r="J228" s="313"/>
      <c r="K228" s="313"/>
      <c r="L228" s="313"/>
    </row>
    <row r="229" spans="2:12" ht="13.5">
      <c r="B229" s="308"/>
      <c r="C229" s="314"/>
      <c r="D229" s="314"/>
      <c r="E229" s="313"/>
      <c r="F229" s="313"/>
      <c r="G229" s="313"/>
      <c r="H229" s="313"/>
      <c r="I229" s="314"/>
      <c r="J229" s="313"/>
      <c r="K229" s="313"/>
      <c r="L229" s="313"/>
    </row>
    <row r="230" spans="2:12" ht="13.5">
      <c r="B230" s="308"/>
      <c r="C230" s="314"/>
      <c r="D230" s="314"/>
      <c r="E230" s="313"/>
      <c r="F230" s="313"/>
      <c r="G230" s="313"/>
      <c r="H230" s="313"/>
      <c r="I230" s="314"/>
      <c r="J230" s="313"/>
      <c r="K230" s="313"/>
      <c r="L230" s="313"/>
    </row>
    <row r="231" spans="2:12" ht="13.5">
      <c r="B231" s="308"/>
      <c r="C231" s="314"/>
      <c r="D231" s="314"/>
      <c r="E231" s="313"/>
      <c r="F231" s="313"/>
      <c r="G231" s="313"/>
      <c r="H231" s="313"/>
      <c r="I231" s="314"/>
      <c r="J231" s="313"/>
      <c r="K231" s="313"/>
      <c r="L231" s="313"/>
    </row>
    <row r="232" spans="2:12" ht="13.5">
      <c r="B232" s="308"/>
      <c r="C232" s="314"/>
      <c r="D232" s="314"/>
      <c r="E232" s="313"/>
      <c r="F232" s="313"/>
      <c r="G232" s="313"/>
      <c r="H232" s="313"/>
      <c r="I232" s="314"/>
      <c r="J232" s="313"/>
      <c r="K232" s="313"/>
      <c r="L232" s="313"/>
    </row>
    <row r="233" spans="2:12" ht="13.5">
      <c r="B233" s="308"/>
      <c r="C233" s="314"/>
      <c r="D233" s="314"/>
      <c r="E233" s="313"/>
      <c r="F233" s="313"/>
      <c r="G233" s="313"/>
      <c r="H233" s="313"/>
      <c r="I233" s="314"/>
      <c r="J233" s="313"/>
      <c r="K233" s="313"/>
      <c r="L233" s="313"/>
    </row>
    <row r="234" spans="2:12" ht="13.5">
      <c r="B234" s="308"/>
      <c r="C234" s="314"/>
      <c r="D234" s="314"/>
      <c r="E234" s="313"/>
      <c r="F234" s="313"/>
      <c r="G234" s="313"/>
      <c r="H234" s="313"/>
      <c r="I234" s="314"/>
      <c r="J234" s="313"/>
      <c r="K234" s="313"/>
      <c r="L234" s="313"/>
    </row>
    <row r="235" spans="2:12" ht="13.5">
      <c r="B235" s="308"/>
      <c r="C235" s="314"/>
      <c r="D235" s="314"/>
      <c r="E235" s="313"/>
      <c r="F235" s="313"/>
      <c r="G235" s="313"/>
      <c r="H235" s="313"/>
      <c r="I235" s="314"/>
      <c r="J235" s="313"/>
      <c r="K235" s="313"/>
      <c r="L235" s="313"/>
    </row>
    <row r="236" spans="2:12" ht="13.5">
      <c r="B236" s="310"/>
      <c r="C236" s="316"/>
      <c r="D236" s="316"/>
      <c r="E236" s="315"/>
      <c r="F236" s="315"/>
      <c r="G236" s="315"/>
      <c r="H236" s="315"/>
      <c r="I236" s="316"/>
      <c r="J236" s="315"/>
      <c r="K236" s="315"/>
      <c r="L236" s="315"/>
    </row>
    <row r="237" spans="2:12" ht="13.5">
      <c r="B237" s="308"/>
      <c r="C237" s="314"/>
      <c r="D237" s="314"/>
      <c r="E237" s="313"/>
      <c r="F237" s="313"/>
      <c r="G237" s="313"/>
      <c r="H237" s="313"/>
      <c r="I237" s="314"/>
      <c r="J237" s="313"/>
      <c r="K237" s="313"/>
      <c r="L237" s="313"/>
    </row>
    <row r="238" spans="2:12" ht="13.5">
      <c r="B238" s="308"/>
      <c r="C238" s="314"/>
      <c r="D238" s="314"/>
      <c r="E238" s="313"/>
      <c r="F238" s="313"/>
      <c r="G238" s="313"/>
      <c r="H238" s="313"/>
      <c r="I238" s="314"/>
      <c r="J238" s="313"/>
      <c r="K238" s="313"/>
      <c r="L238" s="313"/>
    </row>
    <row r="239" spans="2:12" ht="13.5">
      <c r="B239" s="308"/>
      <c r="C239" s="314"/>
      <c r="D239" s="314"/>
      <c r="E239" s="313"/>
      <c r="F239" s="313"/>
      <c r="G239" s="313"/>
      <c r="H239" s="313"/>
      <c r="I239" s="314"/>
      <c r="J239" s="313"/>
      <c r="K239" s="313"/>
      <c r="L239" s="313"/>
    </row>
    <row r="240" spans="2:12" ht="13.5">
      <c r="B240" s="308"/>
      <c r="C240" s="314"/>
      <c r="D240" s="314"/>
      <c r="E240" s="313"/>
      <c r="F240" s="313"/>
      <c r="G240" s="313"/>
      <c r="H240" s="313"/>
      <c r="I240" s="314"/>
      <c r="J240" s="313"/>
      <c r="K240" s="313"/>
      <c r="L240" s="313"/>
    </row>
    <row r="241" spans="2:12" ht="13.5">
      <c r="B241" s="308"/>
      <c r="C241" s="314"/>
      <c r="D241" s="314"/>
      <c r="E241" s="313"/>
      <c r="F241" s="313"/>
      <c r="G241" s="313"/>
      <c r="H241" s="313"/>
      <c r="I241" s="314"/>
      <c r="J241" s="313"/>
      <c r="K241" s="313"/>
      <c r="L241" s="313"/>
    </row>
    <row r="242" spans="2:12" ht="13.5">
      <c r="B242" s="308"/>
      <c r="C242" s="314"/>
      <c r="D242" s="314"/>
      <c r="E242" s="313"/>
      <c r="F242" s="313"/>
      <c r="G242" s="313"/>
      <c r="H242" s="313"/>
      <c r="I242" s="314"/>
      <c r="J242" s="313"/>
      <c r="K242" s="313"/>
      <c r="L242" s="313"/>
    </row>
    <row r="243" spans="2:12" ht="13.5">
      <c r="B243" s="308"/>
      <c r="C243" s="314"/>
      <c r="D243" s="314"/>
      <c r="E243" s="313"/>
      <c r="F243" s="313"/>
      <c r="G243" s="313"/>
      <c r="H243" s="313"/>
      <c r="I243" s="314"/>
      <c r="J243" s="313"/>
      <c r="K243" s="313"/>
      <c r="L243" s="313"/>
    </row>
    <row r="244" spans="2:12" ht="13.5">
      <c r="B244" s="308"/>
      <c r="C244" s="314"/>
      <c r="D244" s="314"/>
      <c r="E244" s="313"/>
      <c r="F244" s="313"/>
      <c r="G244" s="313"/>
      <c r="H244" s="313"/>
      <c r="I244" s="314"/>
      <c r="J244" s="313"/>
      <c r="K244" s="313"/>
      <c r="L244" s="313"/>
    </row>
    <row r="245" spans="2:12" ht="13.5">
      <c r="B245" s="308"/>
      <c r="C245" s="314"/>
      <c r="D245" s="314"/>
      <c r="E245" s="313"/>
      <c r="F245" s="313"/>
      <c r="G245" s="313"/>
      <c r="H245" s="313"/>
      <c r="I245" s="314"/>
      <c r="J245" s="313"/>
      <c r="K245" s="313"/>
      <c r="L245" s="313"/>
    </row>
    <row r="246" spans="2:12" ht="13.5">
      <c r="B246" s="308"/>
      <c r="C246" s="314"/>
      <c r="D246" s="314"/>
      <c r="E246" s="313"/>
      <c r="F246" s="313"/>
      <c r="G246" s="313"/>
      <c r="H246" s="313"/>
      <c r="I246" s="314"/>
      <c r="J246" s="313"/>
      <c r="K246" s="313"/>
      <c r="L246" s="313"/>
    </row>
    <row r="247" spans="2:12" ht="13.5">
      <c r="B247" s="308"/>
      <c r="C247" s="314"/>
      <c r="D247" s="314"/>
      <c r="E247" s="313"/>
      <c r="F247" s="313"/>
      <c r="G247" s="313"/>
      <c r="H247" s="313"/>
      <c r="I247" s="314"/>
      <c r="J247" s="313"/>
      <c r="K247" s="313"/>
      <c r="L247" s="313"/>
    </row>
    <row r="248" spans="2:12" ht="13.5">
      <c r="B248" s="310"/>
      <c r="C248" s="316"/>
      <c r="D248" s="316"/>
      <c r="E248" s="315"/>
      <c r="F248" s="315"/>
      <c r="G248" s="315"/>
      <c r="H248" s="315"/>
      <c r="I248" s="316"/>
      <c r="J248" s="315"/>
      <c r="K248" s="315"/>
      <c r="L248" s="315"/>
    </row>
    <row r="249" spans="2:12" ht="13.5">
      <c r="B249" s="308"/>
      <c r="C249" s="314"/>
      <c r="D249" s="314"/>
      <c r="E249" s="313"/>
      <c r="F249" s="313"/>
      <c r="G249" s="313"/>
      <c r="H249" s="313"/>
      <c r="I249" s="314"/>
      <c r="J249" s="313"/>
      <c r="K249" s="313"/>
      <c r="L249" s="313"/>
    </row>
    <row r="250" spans="2:12" ht="13.5">
      <c r="B250" s="308"/>
      <c r="C250" s="314"/>
      <c r="D250" s="314"/>
      <c r="E250" s="313"/>
      <c r="F250" s="313"/>
      <c r="G250" s="313"/>
      <c r="H250" s="313"/>
      <c r="I250" s="314"/>
      <c r="J250" s="313"/>
      <c r="K250" s="313"/>
      <c r="L250" s="313"/>
    </row>
    <row r="251" spans="2:12" ht="13.5">
      <c r="B251" s="308"/>
      <c r="C251" s="314"/>
      <c r="D251" s="314"/>
      <c r="E251" s="313"/>
      <c r="F251" s="313"/>
      <c r="G251" s="313"/>
      <c r="H251" s="313"/>
      <c r="I251" s="314"/>
      <c r="J251" s="313"/>
      <c r="K251" s="313"/>
      <c r="L251" s="313"/>
    </row>
    <row r="252" spans="2:12" ht="13.5">
      <c r="B252" s="308"/>
      <c r="C252" s="314"/>
      <c r="D252" s="314"/>
      <c r="E252" s="313"/>
      <c r="F252" s="313"/>
      <c r="G252" s="313"/>
      <c r="H252" s="313"/>
      <c r="I252" s="314"/>
      <c r="J252" s="313"/>
      <c r="K252" s="313"/>
      <c r="L252" s="313"/>
    </row>
    <row r="253" spans="2:12" ht="13.5">
      <c r="B253" s="308"/>
      <c r="C253" s="314"/>
      <c r="D253" s="314"/>
      <c r="E253" s="313"/>
      <c r="F253" s="313"/>
      <c r="G253" s="313"/>
      <c r="H253" s="313"/>
      <c r="I253" s="314"/>
      <c r="J253" s="313"/>
      <c r="K253" s="313"/>
      <c r="L253" s="313"/>
    </row>
    <row r="254" spans="2:12" ht="13.5">
      <c r="B254" s="308"/>
      <c r="C254" s="314"/>
      <c r="D254" s="314"/>
      <c r="E254" s="313"/>
      <c r="F254" s="313"/>
      <c r="G254" s="313"/>
      <c r="H254" s="313"/>
      <c r="I254" s="314"/>
      <c r="J254" s="313"/>
      <c r="K254" s="313"/>
      <c r="L254" s="313"/>
    </row>
    <row r="255" spans="2:12" ht="13.5">
      <c r="B255" s="308"/>
      <c r="C255" s="314"/>
      <c r="D255" s="314"/>
      <c r="E255" s="313"/>
      <c r="F255" s="313"/>
      <c r="G255" s="313"/>
      <c r="H255" s="313"/>
      <c r="I255" s="314"/>
      <c r="J255" s="313"/>
      <c r="K255" s="313"/>
      <c r="L255" s="313"/>
    </row>
    <row r="256" spans="2:12" ht="13.5">
      <c r="B256" s="308"/>
      <c r="C256" s="314"/>
      <c r="D256" s="314"/>
      <c r="E256" s="313"/>
      <c r="F256" s="313"/>
      <c r="G256" s="313"/>
      <c r="H256" s="313"/>
      <c r="I256" s="314"/>
      <c r="J256" s="313"/>
      <c r="K256" s="313"/>
      <c r="L256" s="313"/>
    </row>
    <row r="257" spans="2:12" ht="13.5">
      <c r="B257" s="308"/>
      <c r="C257" s="314"/>
      <c r="D257" s="314"/>
      <c r="E257" s="313"/>
      <c r="F257" s="313"/>
      <c r="G257" s="313"/>
      <c r="H257" s="313"/>
      <c r="I257" s="314"/>
      <c r="J257" s="313"/>
      <c r="K257" s="313"/>
      <c r="L257" s="313"/>
    </row>
    <row r="258" spans="2:12" ht="13.5">
      <c r="B258" s="308"/>
      <c r="C258" s="314"/>
      <c r="D258" s="314"/>
      <c r="E258" s="313"/>
      <c r="F258" s="313"/>
      <c r="G258" s="313"/>
      <c r="H258" s="313"/>
      <c r="I258" s="314"/>
      <c r="J258" s="313"/>
      <c r="K258" s="313"/>
      <c r="L258" s="313"/>
    </row>
    <row r="259" spans="2:12" ht="13.5">
      <c r="B259" s="308"/>
      <c r="C259" s="314"/>
      <c r="D259" s="314"/>
      <c r="E259" s="313"/>
      <c r="F259" s="313"/>
      <c r="G259" s="313"/>
      <c r="H259" s="313"/>
      <c r="I259" s="314"/>
      <c r="J259" s="313"/>
      <c r="K259" s="313"/>
      <c r="L259" s="313"/>
    </row>
    <row r="260" spans="2:12" ht="13.5">
      <c r="B260" s="310"/>
      <c r="C260" s="316"/>
      <c r="D260" s="316"/>
      <c r="E260" s="315"/>
      <c r="F260" s="315"/>
      <c r="G260" s="315"/>
      <c r="H260" s="315"/>
      <c r="I260" s="316"/>
      <c r="J260" s="315"/>
      <c r="K260" s="315"/>
      <c r="L260" s="315"/>
    </row>
    <row r="261" spans="2:12" ht="13.5">
      <c r="B261" s="308"/>
      <c r="C261" s="314"/>
      <c r="D261" s="314"/>
      <c r="E261" s="313"/>
      <c r="F261" s="313"/>
      <c r="G261" s="313"/>
      <c r="H261" s="313"/>
      <c r="I261" s="314"/>
      <c r="J261" s="313"/>
      <c r="K261" s="313"/>
      <c r="L261" s="313"/>
    </row>
    <row r="262" spans="2:12" ht="13.5">
      <c r="B262" s="308"/>
      <c r="C262" s="314"/>
      <c r="D262" s="314"/>
      <c r="E262" s="313"/>
      <c r="F262" s="313"/>
      <c r="G262" s="313"/>
      <c r="H262" s="313"/>
      <c r="I262" s="314"/>
      <c r="J262" s="313"/>
      <c r="K262" s="313"/>
      <c r="L262" s="313"/>
    </row>
    <row r="263" spans="2:12" ht="13.5">
      <c r="B263" s="308"/>
      <c r="C263" s="314"/>
      <c r="D263" s="314"/>
      <c r="E263" s="313"/>
      <c r="F263" s="313"/>
      <c r="G263" s="313"/>
      <c r="H263" s="313"/>
      <c r="I263" s="314"/>
      <c r="J263" s="313"/>
      <c r="K263" s="313"/>
      <c r="L263" s="313"/>
    </row>
    <row r="264" spans="2:12" ht="13.5">
      <c r="B264" s="308"/>
      <c r="C264" s="314"/>
      <c r="D264" s="314"/>
      <c r="E264" s="313"/>
      <c r="F264" s="313"/>
      <c r="G264" s="313"/>
      <c r="H264" s="313"/>
      <c r="I264" s="314"/>
      <c r="J264" s="313"/>
      <c r="K264" s="313"/>
      <c r="L264" s="313"/>
    </row>
    <row r="265" spans="2:12" ht="13.5">
      <c r="B265" s="308"/>
      <c r="C265" s="314"/>
      <c r="D265" s="314"/>
      <c r="E265" s="313"/>
      <c r="F265" s="313"/>
      <c r="G265" s="313"/>
      <c r="H265" s="313"/>
      <c r="I265" s="314"/>
      <c r="J265" s="313"/>
      <c r="K265" s="313"/>
      <c r="L265" s="313"/>
    </row>
    <row r="266" spans="2:12" ht="13.5">
      <c r="B266" s="308"/>
      <c r="C266" s="314"/>
      <c r="D266" s="314"/>
      <c r="E266" s="313"/>
      <c r="F266" s="313"/>
      <c r="G266" s="313"/>
      <c r="H266" s="313"/>
      <c r="I266" s="314"/>
      <c r="J266" s="313"/>
      <c r="K266" s="313"/>
      <c r="L266" s="313"/>
    </row>
    <row r="267" spans="2:12" ht="13.5">
      <c r="B267" s="308"/>
      <c r="C267" s="314"/>
      <c r="D267" s="314"/>
      <c r="E267" s="313"/>
      <c r="F267" s="313"/>
      <c r="G267" s="313"/>
      <c r="H267" s="313"/>
      <c r="I267" s="314"/>
      <c r="J267" s="313"/>
      <c r="K267" s="313"/>
      <c r="L267" s="313"/>
    </row>
    <row r="268" spans="2:12" ht="13.5">
      <c r="B268" s="308"/>
      <c r="C268" s="314"/>
      <c r="D268" s="314"/>
      <c r="E268" s="313"/>
      <c r="F268" s="313"/>
      <c r="G268" s="313"/>
      <c r="H268" s="313"/>
      <c r="I268" s="314"/>
      <c r="J268" s="313"/>
      <c r="K268" s="313"/>
      <c r="L268" s="313"/>
    </row>
    <row r="269" spans="2:12" ht="13.5">
      <c r="B269" s="308"/>
      <c r="C269" s="314"/>
      <c r="D269" s="314"/>
      <c r="E269" s="313"/>
      <c r="F269" s="313"/>
      <c r="G269" s="313"/>
      <c r="H269" s="313"/>
      <c r="I269" s="314"/>
      <c r="J269" s="313"/>
      <c r="K269" s="313"/>
      <c r="L269" s="313"/>
    </row>
    <row r="270" spans="2:12" ht="13.5">
      <c r="B270" s="308"/>
      <c r="C270" s="314"/>
      <c r="D270" s="314"/>
      <c r="E270" s="313"/>
      <c r="F270" s="313"/>
      <c r="G270" s="313"/>
      <c r="H270" s="313"/>
      <c r="I270" s="314"/>
      <c r="J270" s="313"/>
      <c r="K270" s="313"/>
      <c r="L270" s="313"/>
    </row>
    <row r="271" spans="2:12" ht="13.5">
      <c r="B271" s="308"/>
      <c r="C271" s="314"/>
      <c r="D271" s="314"/>
      <c r="E271" s="313"/>
      <c r="F271" s="313"/>
      <c r="G271" s="313"/>
      <c r="H271" s="313"/>
      <c r="I271" s="314"/>
      <c r="J271" s="313"/>
      <c r="K271" s="313"/>
      <c r="L271" s="313"/>
    </row>
    <row r="272" spans="2:12" ht="13.5">
      <c r="B272" s="310"/>
      <c r="C272" s="316"/>
      <c r="D272" s="316"/>
      <c r="E272" s="315"/>
      <c r="F272" s="315"/>
      <c r="G272" s="315"/>
      <c r="H272" s="315"/>
      <c r="I272" s="316"/>
      <c r="J272" s="315"/>
      <c r="K272" s="315"/>
      <c r="L272" s="315"/>
    </row>
    <row r="273" spans="2:12" ht="13.5">
      <c r="B273" s="308"/>
      <c r="C273" s="314"/>
      <c r="D273" s="314"/>
      <c r="E273" s="313"/>
      <c r="F273" s="313"/>
      <c r="G273" s="313"/>
      <c r="H273" s="313"/>
      <c r="I273" s="314"/>
      <c r="J273" s="313"/>
      <c r="K273" s="313"/>
      <c r="L273" s="313"/>
    </row>
    <row r="274" spans="2:12" ht="13.5">
      <c r="B274" s="308"/>
      <c r="C274" s="314"/>
      <c r="D274" s="314"/>
      <c r="E274" s="313"/>
      <c r="F274" s="313"/>
      <c r="G274" s="313"/>
      <c r="H274" s="313"/>
      <c r="I274" s="314"/>
      <c r="J274" s="313"/>
      <c r="K274" s="313"/>
      <c r="L274" s="313"/>
    </row>
    <row r="275" spans="2:12" ht="13.5">
      <c r="B275" s="308"/>
      <c r="C275" s="314"/>
      <c r="D275" s="314"/>
      <c r="E275" s="313"/>
      <c r="F275" s="313"/>
      <c r="G275" s="313"/>
      <c r="H275" s="313"/>
      <c r="I275" s="314"/>
      <c r="J275" s="313"/>
      <c r="K275" s="313"/>
      <c r="L275" s="313"/>
    </row>
    <row r="276" spans="2:12" ht="13.5">
      <c r="B276" s="308"/>
      <c r="C276" s="314"/>
      <c r="D276" s="314"/>
      <c r="E276" s="313"/>
      <c r="F276" s="313"/>
      <c r="G276" s="313"/>
      <c r="H276" s="313"/>
      <c r="I276" s="314"/>
      <c r="J276" s="313"/>
      <c r="K276" s="313"/>
      <c r="L276" s="313"/>
    </row>
    <row r="277" spans="2:12" ht="13.5">
      <c r="B277" s="308"/>
      <c r="C277" s="314"/>
      <c r="D277" s="314"/>
      <c r="E277" s="313"/>
      <c r="F277" s="313"/>
      <c r="G277" s="313"/>
      <c r="H277" s="313"/>
      <c r="I277" s="314"/>
      <c r="J277" s="313"/>
      <c r="K277" s="313"/>
      <c r="L277" s="313"/>
    </row>
    <row r="278" spans="2:12" ht="13.5">
      <c r="B278" s="308"/>
      <c r="C278" s="314"/>
      <c r="D278" s="314"/>
      <c r="E278" s="313"/>
      <c r="F278" s="313"/>
      <c r="G278" s="313"/>
      <c r="H278" s="313"/>
      <c r="I278" s="314"/>
      <c r="J278" s="313"/>
      <c r="K278" s="313"/>
      <c r="L278" s="313"/>
    </row>
    <row r="279" spans="2:12" ht="13.5">
      <c r="B279" s="308"/>
      <c r="C279" s="314"/>
      <c r="D279" s="314"/>
      <c r="E279" s="313"/>
      <c r="F279" s="313"/>
      <c r="G279" s="313"/>
      <c r="H279" s="313"/>
      <c r="I279" s="314"/>
      <c r="J279" s="313"/>
      <c r="K279" s="313"/>
      <c r="L279" s="313"/>
    </row>
    <row r="280" spans="2:12" ht="13.5">
      <c r="B280" s="308"/>
      <c r="C280" s="314"/>
      <c r="D280" s="314"/>
      <c r="E280" s="313"/>
      <c r="F280" s="313"/>
      <c r="G280" s="313"/>
      <c r="H280" s="313"/>
      <c r="I280" s="314"/>
      <c r="J280" s="313"/>
      <c r="K280" s="313"/>
      <c r="L280" s="313"/>
    </row>
    <row r="281" spans="2:12" ht="13.5">
      <c r="B281" s="308"/>
      <c r="C281" s="314"/>
      <c r="D281" s="314"/>
      <c r="E281" s="313"/>
      <c r="F281" s="313"/>
      <c r="G281" s="313"/>
      <c r="H281" s="313"/>
      <c r="I281" s="314"/>
      <c r="J281" s="313"/>
      <c r="K281" s="313"/>
      <c r="L281" s="313"/>
    </row>
    <row r="282" spans="2:12" ht="13.5">
      <c r="B282" s="308"/>
      <c r="C282" s="314"/>
      <c r="D282" s="314"/>
      <c r="E282" s="313"/>
      <c r="F282" s="313"/>
      <c r="G282" s="313"/>
      <c r="H282" s="313"/>
      <c r="I282" s="314"/>
      <c r="J282" s="313"/>
      <c r="K282" s="313"/>
      <c r="L282" s="313"/>
    </row>
    <row r="283" spans="2:12" ht="13.5">
      <c r="B283" s="308"/>
      <c r="C283" s="314"/>
      <c r="D283" s="314"/>
      <c r="E283" s="313"/>
      <c r="F283" s="313"/>
      <c r="G283" s="313"/>
      <c r="H283" s="313"/>
      <c r="I283" s="314"/>
      <c r="J283" s="313"/>
      <c r="K283" s="313"/>
      <c r="L283" s="313"/>
    </row>
    <row r="284" spans="2:12" ht="13.5">
      <c r="B284" s="310"/>
      <c r="C284" s="316"/>
      <c r="D284" s="316"/>
      <c r="E284" s="315"/>
      <c r="F284" s="315"/>
      <c r="G284" s="315"/>
      <c r="H284" s="315"/>
      <c r="I284" s="316"/>
      <c r="J284" s="315"/>
      <c r="K284" s="315"/>
      <c r="L284" s="315"/>
    </row>
    <row r="285" spans="2:12" ht="13.5">
      <c r="B285" s="308"/>
      <c r="C285" s="314"/>
      <c r="D285" s="314"/>
      <c r="E285" s="313"/>
      <c r="F285" s="313"/>
      <c r="G285" s="313"/>
      <c r="H285" s="313"/>
      <c r="I285" s="314"/>
      <c r="J285" s="313"/>
      <c r="K285" s="313"/>
      <c r="L285" s="313"/>
    </row>
    <row r="286" spans="2:12" ht="13.5">
      <c r="B286" s="308"/>
      <c r="C286" s="314"/>
      <c r="D286" s="314"/>
      <c r="E286" s="313"/>
      <c r="F286" s="313"/>
      <c r="G286" s="313"/>
      <c r="H286" s="313"/>
      <c r="I286" s="314"/>
      <c r="J286" s="313"/>
      <c r="K286" s="313"/>
      <c r="L286" s="313"/>
    </row>
    <row r="287" spans="2:12" ht="13.5">
      <c r="B287" s="308"/>
      <c r="C287" s="314"/>
      <c r="D287" s="314"/>
      <c r="E287" s="313"/>
      <c r="F287" s="313"/>
      <c r="G287" s="313"/>
      <c r="H287" s="313"/>
      <c r="I287" s="314"/>
      <c r="J287" s="313"/>
      <c r="K287" s="313"/>
      <c r="L287" s="313"/>
    </row>
    <row r="288" spans="2:12" ht="13.5">
      <c r="B288" s="308"/>
      <c r="C288" s="314"/>
      <c r="D288" s="314"/>
      <c r="E288" s="313"/>
      <c r="F288" s="313"/>
      <c r="G288" s="313"/>
      <c r="H288" s="313"/>
      <c r="I288" s="314"/>
      <c r="J288" s="313"/>
      <c r="K288" s="313"/>
      <c r="L288" s="313"/>
    </row>
    <row r="289" spans="2:12" ht="13.5">
      <c r="B289" s="308"/>
      <c r="C289" s="314"/>
      <c r="D289" s="314"/>
      <c r="E289" s="313"/>
      <c r="F289" s="313"/>
      <c r="G289" s="313"/>
      <c r="H289" s="313"/>
      <c r="I289" s="314"/>
      <c r="J289" s="313"/>
      <c r="K289" s="313"/>
      <c r="L289" s="313"/>
    </row>
    <row r="290" spans="2:12" ht="13.5">
      <c r="B290" s="308"/>
      <c r="C290" s="314"/>
      <c r="D290" s="314"/>
      <c r="E290" s="313"/>
      <c r="F290" s="313"/>
      <c r="G290" s="313"/>
      <c r="H290" s="313"/>
      <c r="I290" s="314"/>
      <c r="J290" s="313"/>
      <c r="K290" s="313"/>
      <c r="L290" s="313"/>
    </row>
    <row r="291" spans="2:12" ht="13.5">
      <c r="B291" s="308"/>
      <c r="C291" s="314"/>
      <c r="D291" s="314"/>
      <c r="E291" s="313"/>
      <c r="F291" s="313"/>
      <c r="G291" s="313"/>
      <c r="H291" s="313"/>
      <c r="I291" s="314"/>
      <c r="J291" s="313"/>
      <c r="K291" s="313"/>
      <c r="L291" s="313"/>
    </row>
    <row r="292" spans="2:12" ht="13.5">
      <c r="B292" s="308"/>
      <c r="C292" s="314"/>
      <c r="D292" s="314"/>
      <c r="E292" s="313"/>
      <c r="F292" s="313"/>
      <c r="G292" s="313"/>
      <c r="H292" s="313"/>
      <c r="I292" s="314"/>
      <c r="J292" s="313"/>
      <c r="K292" s="313"/>
      <c r="L292" s="313"/>
    </row>
    <row r="293" spans="2:12" ht="13.5">
      <c r="B293" s="308"/>
      <c r="C293" s="314"/>
      <c r="D293" s="314"/>
      <c r="E293" s="313"/>
      <c r="F293" s="313"/>
      <c r="G293" s="313"/>
      <c r="H293" s="313"/>
      <c r="I293" s="314"/>
      <c r="J293" s="313"/>
      <c r="K293" s="313"/>
      <c r="L293" s="313"/>
    </row>
    <row r="294" spans="2:12" ht="13.5">
      <c r="B294" s="308"/>
      <c r="C294" s="314"/>
      <c r="D294" s="314"/>
      <c r="E294" s="313"/>
      <c r="F294" s="313"/>
      <c r="G294" s="313"/>
      <c r="H294" s="313"/>
      <c r="I294" s="314"/>
      <c r="J294" s="313"/>
      <c r="K294" s="313"/>
      <c r="L294" s="313"/>
    </row>
    <row r="295" spans="2:12" ht="13.5">
      <c r="B295" s="308"/>
      <c r="C295" s="314"/>
      <c r="D295" s="314"/>
      <c r="E295" s="313"/>
      <c r="F295" s="313"/>
      <c r="G295" s="313"/>
      <c r="H295" s="313"/>
      <c r="I295" s="314"/>
      <c r="J295" s="313"/>
      <c r="K295" s="313"/>
      <c r="L295" s="313"/>
    </row>
    <row r="296" spans="2:12" ht="13.5">
      <c r="B296" s="310"/>
      <c r="C296" s="316"/>
      <c r="D296" s="316"/>
      <c r="E296" s="315"/>
      <c r="F296" s="315"/>
      <c r="G296" s="315"/>
      <c r="H296" s="315"/>
      <c r="I296" s="316"/>
      <c r="J296" s="315"/>
      <c r="K296" s="315"/>
      <c r="L296" s="315"/>
    </row>
    <row r="297" spans="2:12" ht="13.5">
      <c r="B297" s="308"/>
      <c r="C297" s="314"/>
      <c r="D297" s="314"/>
      <c r="E297" s="313"/>
      <c r="F297" s="313"/>
      <c r="G297" s="313"/>
      <c r="H297" s="313"/>
      <c r="I297" s="314"/>
      <c r="J297" s="313"/>
      <c r="K297" s="313"/>
      <c r="L297" s="313"/>
    </row>
    <row r="298" spans="2:12" ht="13.5">
      <c r="B298" s="308"/>
      <c r="C298" s="314"/>
      <c r="D298" s="314"/>
      <c r="E298" s="313"/>
      <c r="F298" s="313"/>
      <c r="G298" s="313"/>
      <c r="H298" s="313"/>
      <c r="I298" s="314"/>
      <c r="J298" s="313"/>
      <c r="K298" s="313"/>
      <c r="L298" s="313"/>
    </row>
    <row r="299" spans="2:12" ht="13.5">
      <c r="B299" s="308"/>
      <c r="C299" s="314"/>
      <c r="D299" s="314"/>
      <c r="E299" s="313"/>
      <c r="F299" s="313"/>
      <c r="G299" s="313"/>
      <c r="H299" s="313"/>
      <c r="I299" s="314"/>
      <c r="J299" s="313"/>
      <c r="K299" s="313"/>
      <c r="L299" s="313"/>
    </row>
    <row r="300" spans="2:12" ht="13.5">
      <c r="B300" s="308"/>
      <c r="C300" s="314"/>
      <c r="D300" s="314"/>
      <c r="E300" s="313"/>
      <c r="F300" s="313"/>
      <c r="G300" s="313"/>
      <c r="H300" s="313"/>
      <c r="I300" s="314"/>
      <c r="J300" s="313"/>
      <c r="K300" s="313"/>
      <c r="L300" s="313"/>
    </row>
    <row r="301" spans="2:12" ht="13.5">
      <c r="B301" s="308"/>
      <c r="C301" s="314"/>
      <c r="D301" s="314"/>
      <c r="E301" s="313"/>
      <c r="F301" s="313"/>
      <c r="G301" s="313"/>
      <c r="H301" s="313"/>
      <c r="I301" s="314"/>
      <c r="J301" s="313"/>
      <c r="K301" s="313"/>
      <c r="L301" s="313"/>
    </row>
    <row r="302" spans="2:12" ht="13.5">
      <c r="B302" s="308"/>
      <c r="C302" s="314"/>
      <c r="D302" s="314"/>
      <c r="E302" s="313"/>
      <c r="F302" s="313"/>
      <c r="G302" s="313"/>
      <c r="H302" s="313"/>
      <c r="I302" s="314"/>
      <c r="J302" s="313"/>
      <c r="K302" s="313"/>
      <c r="L302" s="313"/>
    </row>
    <row r="303" spans="2:12" ht="13.5">
      <c r="B303" s="308"/>
      <c r="C303" s="314"/>
      <c r="D303" s="314"/>
      <c r="E303" s="313"/>
      <c r="F303" s="313"/>
      <c r="G303" s="313"/>
      <c r="H303" s="313"/>
      <c r="I303" s="314"/>
      <c r="J303" s="313"/>
      <c r="K303" s="313"/>
      <c r="L303" s="313"/>
    </row>
    <row r="304" spans="2:12" ht="13.5">
      <c r="B304" s="308"/>
      <c r="C304" s="314"/>
      <c r="D304" s="314"/>
      <c r="E304" s="313"/>
      <c r="F304" s="313"/>
      <c r="G304" s="313"/>
      <c r="H304" s="313"/>
      <c r="I304" s="314"/>
      <c r="J304" s="313"/>
      <c r="K304" s="313"/>
      <c r="L304" s="313"/>
    </row>
    <row r="305" spans="2:12" ht="13.5">
      <c r="B305" s="308"/>
      <c r="C305" s="314"/>
      <c r="D305" s="314"/>
      <c r="E305" s="313"/>
      <c r="F305" s="313"/>
      <c r="G305" s="313"/>
      <c r="H305" s="313"/>
      <c r="I305" s="314"/>
      <c r="J305" s="313"/>
      <c r="K305" s="313"/>
      <c r="L305" s="313"/>
    </row>
    <row r="306" spans="2:12" ht="13.5">
      <c r="B306" s="308"/>
      <c r="C306" s="314"/>
      <c r="D306" s="314"/>
      <c r="E306" s="313"/>
      <c r="F306" s="313"/>
      <c r="G306" s="313"/>
      <c r="H306" s="313"/>
      <c r="I306" s="314"/>
      <c r="J306" s="313"/>
      <c r="K306" s="313"/>
      <c r="L306" s="313"/>
    </row>
    <row r="307" spans="2:12" ht="13.5">
      <c r="B307" s="308"/>
      <c r="C307" s="314"/>
      <c r="D307" s="314"/>
      <c r="E307" s="313"/>
      <c r="F307" s="313"/>
      <c r="G307" s="313"/>
      <c r="H307" s="313"/>
      <c r="I307" s="314"/>
      <c r="J307" s="313"/>
      <c r="K307" s="313"/>
      <c r="L307" s="313"/>
    </row>
    <row r="308" spans="2:12" ht="13.5">
      <c r="B308" s="308"/>
      <c r="C308" s="314"/>
      <c r="D308" s="314"/>
      <c r="E308" s="313"/>
      <c r="F308" s="313"/>
      <c r="G308" s="313"/>
      <c r="H308" s="313"/>
      <c r="I308" s="314"/>
      <c r="J308" s="313"/>
      <c r="K308" s="313"/>
      <c r="L308" s="313"/>
    </row>
    <row r="309" spans="2:12" ht="13.5">
      <c r="B309" s="308"/>
      <c r="C309" s="314"/>
      <c r="D309" s="314"/>
      <c r="E309" s="313"/>
      <c r="F309" s="313"/>
      <c r="G309" s="313"/>
      <c r="H309" s="313"/>
      <c r="I309" s="314"/>
      <c r="J309" s="313"/>
      <c r="K309" s="313"/>
      <c r="L309" s="313"/>
    </row>
    <row r="310" spans="2:12" ht="13.5">
      <c r="B310" s="309"/>
      <c r="C310" s="318"/>
      <c r="D310" s="318"/>
      <c r="E310" s="317"/>
      <c r="F310" s="317"/>
      <c r="G310" s="317"/>
      <c r="H310" s="317"/>
      <c r="I310" s="318"/>
      <c r="J310" s="317"/>
      <c r="K310" s="317"/>
      <c r="L310" s="317"/>
    </row>
    <row r="311" spans="2:12" ht="13.5">
      <c r="B311" s="310"/>
      <c r="C311" s="316"/>
      <c r="D311" s="316"/>
      <c r="E311" s="315"/>
      <c r="F311" s="315"/>
      <c r="G311" s="315"/>
      <c r="H311" s="315"/>
      <c r="I311" s="316"/>
      <c r="J311" s="315"/>
      <c r="K311" s="315"/>
      <c r="L311" s="315"/>
    </row>
    <row r="312" spans="2:12" ht="13.5">
      <c r="B312" s="310"/>
      <c r="C312" s="316"/>
      <c r="D312" s="316"/>
      <c r="E312" s="315"/>
      <c r="F312" s="315"/>
      <c r="G312" s="315"/>
      <c r="H312" s="315"/>
      <c r="I312" s="316"/>
      <c r="J312" s="315"/>
      <c r="K312" s="315"/>
      <c r="L312" s="315"/>
    </row>
    <row r="313" spans="2:12" ht="13.5">
      <c r="B313" s="310"/>
      <c r="C313" s="316"/>
      <c r="D313" s="316"/>
      <c r="E313" s="315"/>
      <c r="F313" s="315"/>
      <c r="G313" s="315"/>
      <c r="H313" s="315"/>
      <c r="I313" s="316"/>
      <c r="J313" s="315"/>
      <c r="K313" s="315"/>
      <c r="L313" s="315"/>
    </row>
    <row r="314" spans="2:12" ht="13.5">
      <c r="B314" s="310"/>
      <c r="C314" s="316"/>
      <c r="D314" s="316"/>
      <c r="E314" s="315"/>
      <c r="F314" s="315"/>
      <c r="G314" s="315"/>
      <c r="H314" s="315"/>
      <c r="I314" s="316"/>
      <c r="J314" s="315"/>
      <c r="K314" s="315"/>
      <c r="L314" s="315"/>
    </row>
    <row r="315" spans="2:12" ht="13.5">
      <c r="B315" s="310"/>
      <c r="C315" s="316"/>
      <c r="D315" s="316"/>
      <c r="E315" s="315"/>
      <c r="F315" s="315"/>
      <c r="G315" s="315"/>
      <c r="H315" s="315"/>
      <c r="I315" s="316"/>
      <c r="J315" s="315"/>
      <c r="K315" s="315"/>
      <c r="L315" s="315"/>
    </row>
    <row r="316" spans="2:12" ht="13.5">
      <c r="B316" s="310"/>
      <c r="C316" s="316"/>
      <c r="D316" s="316"/>
      <c r="E316" s="315"/>
      <c r="F316" s="315"/>
      <c r="G316" s="315"/>
      <c r="H316" s="315"/>
      <c r="I316" s="316"/>
      <c r="J316" s="315"/>
      <c r="K316" s="315"/>
      <c r="L316" s="315"/>
    </row>
    <row r="317" spans="2:12" ht="13.5">
      <c r="B317" s="310"/>
      <c r="C317" s="316"/>
      <c r="D317" s="316"/>
      <c r="E317" s="315"/>
      <c r="F317" s="315"/>
      <c r="G317" s="315"/>
      <c r="H317" s="315"/>
      <c r="I317" s="316"/>
      <c r="J317" s="315"/>
      <c r="K317" s="315"/>
      <c r="L317" s="315"/>
    </row>
    <row r="318" spans="2:12" ht="13.5">
      <c r="B318" s="310"/>
      <c r="C318" s="316"/>
      <c r="D318" s="316"/>
      <c r="E318" s="315"/>
      <c r="F318" s="315"/>
      <c r="G318" s="315"/>
      <c r="H318" s="315"/>
      <c r="I318" s="316"/>
      <c r="J318" s="315"/>
      <c r="K318" s="315"/>
      <c r="L318" s="315"/>
    </row>
    <row r="319" spans="2:12" ht="13.5">
      <c r="B319" s="310"/>
      <c r="C319" s="316"/>
      <c r="D319" s="316"/>
      <c r="E319" s="315"/>
      <c r="F319" s="315"/>
      <c r="G319" s="315"/>
      <c r="H319" s="315"/>
      <c r="I319" s="316"/>
      <c r="J319" s="315"/>
      <c r="K319" s="315"/>
      <c r="L319" s="315"/>
    </row>
    <row r="320" spans="2:12" ht="13.5">
      <c r="B320" s="310"/>
      <c r="C320" s="316"/>
      <c r="D320" s="316"/>
      <c r="E320" s="315"/>
      <c r="F320" s="315"/>
      <c r="G320" s="315"/>
      <c r="H320" s="315"/>
      <c r="I320" s="316"/>
      <c r="J320" s="315"/>
      <c r="K320" s="315"/>
      <c r="L320" s="315"/>
    </row>
    <row r="321" spans="2:12" ht="13.5">
      <c r="B321" s="310"/>
      <c r="C321" s="316"/>
      <c r="D321" s="316"/>
      <c r="E321" s="315"/>
      <c r="F321" s="315"/>
      <c r="G321" s="315"/>
      <c r="H321" s="315"/>
      <c r="I321" s="316"/>
      <c r="J321" s="315"/>
      <c r="K321" s="315"/>
      <c r="L321" s="315"/>
    </row>
    <row r="322" spans="2:12" ht="13.5">
      <c r="B322" s="310"/>
      <c r="C322" s="316"/>
      <c r="D322" s="316"/>
      <c r="E322" s="315"/>
      <c r="F322" s="315"/>
      <c r="G322" s="315"/>
      <c r="H322" s="315"/>
      <c r="I322" s="316"/>
      <c r="J322" s="315"/>
      <c r="K322" s="315"/>
      <c r="L322" s="315"/>
    </row>
    <row r="323" spans="2:12" ht="13.5">
      <c r="B323" s="310"/>
      <c r="C323" s="316"/>
      <c r="D323" s="316"/>
      <c r="E323" s="315"/>
      <c r="F323" s="315"/>
      <c r="G323" s="315"/>
      <c r="H323" s="315"/>
      <c r="I323" s="316"/>
      <c r="J323" s="315"/>
      <c r="K323" s="315"/>
      <c r="L323" s="315"/>
    </row>
    <row r="324" spans="2:12" ht="13.5">
      <c r="B324" s="310"/>
      <c r="C324" s="316"/>
      <c r="D324" s="316"/>
      <c r="E324" s="315"/>
      <c r="F324" s="315"/>
      <c r="G324" s="315"/>
      <c r="H324" s="315"/>
      <c r="I324" s="316"/>
      <c r="J324" s="315"/>
      <c r="K324" s="315"/>
      <c r="L324" s="315"/>
    </row>
    <row r="325" spans="2:12" ht="13.5">
      <c r="B325" s="310"/>
      <c r="C325" s="316"/>
      <c r="D325" s="316"/>
      <c r="E325" s="315"/>
      <c r="F325" s="315"/>
      <c r="G325" s="315"/>
      <c r="H325" s="315"/>
      <c r="I325" s="316"/>
      <c r="J325" s="315"/>
      <c r="K325" s="315"/>
      <c r="L325" s="315"/>
    </row>
    <row r="326" spans="2:12" ht="13.5">
      <c r="B326" s="310"/>
      <c r="C326" s="316"/>
      <c r="D326" s="316"/>
      <c r="E326" s="315"/>
      <c r="F326" s="315"/>
      <c r="G326" s="315"/>
      <c r="H326" s="315"/>
      <c r="I326" s="316"/>
      <c r="J326" s="315"/>
      <c r="K326" s="315"/>
      <c r="L326" s="315"/>
    </row>
    <row r="327" spans="2:12" ht="13.5">
      <c r="B327" s="310"/>
      <c r="C327" s="316"/>
      <c r="D327" s="316"/>
      <c r="E327" s="315"/>
      <c r="F327" s="315"/>
      <c r="G327" s="315"/>
      <c r="H327" s="315"/>
      <c r="I327" s="316"/>
      <c r="J327" s="315"/>
      <c r="K327" s="315"/>
      <c r="L327" s="315"/>
    </row>
    <row r="328" spans="2:12" ht="13.5">
      <c r="B328" s="310"/>
      <c r="C328" s="316"/>
      <c r="D328" s="316"/>
      <c r="E328" s="315"/>
      <c r="F328" s="315"/>
      <c r="G328" s="315"/>
      <c r="H328" s="315"/>
      <c r="I328" s="316"/>
      <c r="J328" s="315"/>
      <c r="K328" s="315"/>
      <c r="L328" s="315"/>
    </row>
    <row r="329" spans="2:12" ht="13.5">
      <c r="B329" s="310"/>
      <c r="C329" s="316"/>
      <c r="D329" s="316"/>
      <c r="E329" s="315"/>
      <c r="F329" s="315"/>
      <c r="G329" s="315"/>
      <c r="H329" s="315"/>
      <c r="I329" s="316"/>
      <c r="J329" s="315"/>
      <c r="K329" s="315"/>
      <c r="L329" s="315"/>
    </row>
    <row r="330" spans="2:12" ht="13.5">
      <c r="B330" s="310"/>
      <c r="C330" s="316"/>
      <c r="D330" s="316"/>
      <c r="E330" s="315"/>
      <c r="F330" s="315"/>
      <c r="G330" s="315"/>
      <c r="H330" s="315"/>
      <c r="I330" s="316"/>
      <c r="J330" s="315"/>
      <c r="K330" s="315"/>
      <c r="L330" s="315"/>
    </row>
    <row r="331" spans="2:12" ht="13.5">
      <c r="B331" s="310"/>
      <c r="C331" s="316"/>
      <c r="D331" s="316"/>
      <c r="E331" s="315"/>
      <c r="F331" s="315"/>
      <c r="G331" s="315"/>
      <c r="H331" s="315"/>
      <c r="I331" s="316"/>
      <c r="J331" s="315"/>
      <c r="K331" s="315"/>
      <c r="L331" s="315"/>
    </row>
    <row r="332" spans="2:12" ht="13.5">
      <c r="B332" s="310"/>
      <c r="C332" s="316"/>
      <c r="D332" s="316"/>
      <c r="E332" s="315"/>
      <c r="F332" s="315"/>
      <c r="G332" s="315"/>
      <c r="H332" s="315"/>
      <c r="I332" s="316"/>
      <c r="J332" s="315"/>
      <c r="K332" s="315"/>
      <c r="L332" s="315"/>
    </row>
    <row r="333" spans="2:12" ht="13.5">
      <c r="B333" s="310"/>
      <c r="C333" s="316"/>
      <c r="D333" s="316"/>
      <c r="E333" s="315"/>
      <c r="F333" s="315"/>
      <c r="G333" s="315"/>
      <c r="H333" s="315"/>
      <c r="I333" s="316"/>
      <c r="J333" s="315"/>
      <c r="K333" s="315"/>
      <c r="L333" s="315"/>
    </row>
    <row r="334" spans="2:12" ht="13.5">
      <c r="B334" s="310"/>
      <c r="C334" s="316"/>
      <c r="D334" s="316"/>
      <c r="E334" s="315"/>
      <c r="F334" s="315"/>
      <c r="G334" s="315"/>
      <c r="H334" s="315"/>
      <c r="I334" s="316"/>
      <c r="J334" s="315"/>
      <c r="K334" s="315"/>
      <c r="L334" s="315"/>
    </row>
    <row r="335" spans="2:12" ht="13.5">
      <c r="B335" s="310"/>
      <c r="C335" s="316"/>
      <c r="D335" s="316"/>
      <c r="E335" s="315"/>
      <c r="F335" s="315"/>
      <c r="G335" s="315"/>
      <c r="H335" s="315"/>
      <c r="I335" s="316"/>
      <c r="J335" s="315"/>
      <c r="K335" s="315"/>
      <c r="L335" s="315"/>
    </row>
    <row r="336" spans="2:12" ht="13.5">
      <c r="B336" s="310"/>
      <c r="C336" s="316"/>
      <c r="D336" s="316"/>
      <c r="E336" s="315"/>
      <c r="F336" s="315"/>
      <c r="G336" s="315"/>
      <c r="H336" s="315"/>
      <c r="I336" s="316"/>
      <c r="J336" s="315"/>
      <c r="K336" s="315"/>
      <c r="L336" s="315"/>
    </row>
    <row r="337" spans="2:12" ht="13.5">
      <c r="B337" s="310"/>
      <c r="C337" s="316"/>
      <c r="D337" s="316"/>
      <c r="E337" s="315"/>
      <c r="F337" s="315"/>
      <c r="G337" s="315"/>
      <c r="H337" s="315"/>
      <c r="I337" s="316"/>
      <c r="J337" s="315"/>
      <c r="K337" s="315"/>
      <c r="L337" s="315"/>
    </row>
    <row r="338" spans="2:12" ht="13.5">
      <c r="B338" s="310"/>
      <c r="C338" s="316"/>
      <c r="D338" s="316"/>
      <c r="E338" s="315"/>
      <c r="F338" s="315"/>
      <c r="G338" s="315"/>
      <c r="H338" s="315"/>
      <c r="I338" s="316"/>
      <c r="J338" s="315"/>
      <c r="K338" s="315"/>
      <c r="L338" s="315"/>
    </row>
    <row r="339" spans="2:12" ht="13.5">
      <c r="B339" s="310"/>
      <c r="C339" s="316"/>
      <c r="D339" s="316"/>
      <c r="E339" s="315"/>
      <c r="F339" s="315"/>
      <c r="G339" s="315"/>
      <c r="H339" s="315"/>
      <c r="I339" s="316"/>
      <c r="J339" s="315"/>
      <c r="K339" s="315"/>
      <c r="L339" s="315"/>
    </row>
    <row r="340" spans="2:12" ht="13.5">
      <c r="B340" s="310"/>
      <c r="C340" s="316"/>
      <c r="D340" s="316"/>
      <c r="E340" s="315"/>
      <c r="F340" s="315"/>
      <c r="G340" s="315"/>
      <c r="H340" s="315"/>
      <c r="I340" s="316"/>
      <c r="J340" s="315"/>
      <c r="K340" s="315"/>
      <c r="L340" s="315"/>
    </row>
    <row r="341" spans="2:12" ht="13.5">
      <c r="B341" s="310"/>
      <c r="C341" s="316"/>
      <c r="D341" s="316"/>
      <c r="E341" s="315"/>
      <c r="F341" s="315"/>
      <c r="G341" s="315"/>
      <c r="H341" s="315"/>
      <c r="I341" s="316"/>
      <c r="J341" s="315"/>
      <c r="K341" s="315"/>
      <c r="L341" s="315"/>
    </row>
    <row r="342" spans="2:12" ht="13.5">
      <c r="B342" s="310"/>
      <c r="C342" s="316"/>
      <c r="D342" s="316"/>
      <c r="E342" s="315"/>
      <c r="F342" s="315"/>
      <c r="G342" s="315"/>
      <c r="H342" s="315"/>
      <c r="I342" s="316"/>
      <c r="J342" s="315"/>
      <c r="K342" s="315"/>
      <c r="L342" s="315"/>
    </row>
    <row r="343" spans="2:12" ht="13.5">
      <c r="B343" s="310"/>
      <c r="C343" s="316"/>
      <c r="D343" s="316"/>
      <c r="E343" s="315"/>
      <c r="F343" s="315"/>
      <c r="G343" s="315"/>
      <c r="H343" s="315"/>
      <c r="I343" s="316"/>
      <c r="J343" s="315"/>
      <c r="K343" s="315"/>
      <c r="L343" s="315"/>
    </row>
    <row r="344" spans="2:12" ht="13.5">
      <c r="B344" s="310"/>
      <c r="C344" s="316"/>
      <c r="D344" s="316"/>
      <c r="E344" s="315"/>
      <c r="F344" s="315"/>
      <c r="G344" s="315"/>
      <c r="H344" s="315"/>
      <c r="I344" s="316"/>
      <c r="J344" s="315"/>
      <c r="K344" s="315"/>
      <c r="L344" s="315"/>
    </row>
    <row r="345" spans="2:12" ht="13.5">
      <c r="B345" s="310"/>
      <c r="C345" s="316"/>
      <c r="D345" s="316"/>
      <c r="E345" s="315"/>
      <c r="F345" s="315"/>
      <c r="G345" s="315"/>
      <c r="H345" s="315"/>
      <c r="I345" s="316"/>
      <c r="J345" s="315"/>
      <c r="K345" s="315"/>
      <c r="L345" s="315"/>
    </row>
    <row r="346" spans="2:12" ht="13.5">
      <c r="B346" s="310"/>
      <c r="C346" s="316"/>
      <c r="D346" s="316"/>
      <c r="E346" s="315"/>
      <c r="F346" s="315"/>
      <c r="G346" s="315"/>
      <c r="H346" s="315"/>
      <c r="I346" s="316"/>
      <c r="J346" s="315"/>
      <c r="K346" s="315"/>
      <c r="L346" s="315"/>
    </row>
    <row r="347" spans="2:12" ht="13.5">
      <c r="B347" s="310"/>
      <c r="C347" s="316"/>
      <c r="D347" s="316"/>
      <c r="E347" s="315"/>
      <c r="F347" s="315"/>
      <c r="G347" s="315"/>
      <c r="H347" s="315"/>
      <c r="I347" s="316"/>
      <c r="J347" s="315"/>
      <c r="K347" s="315"/>
      <c r="L347" s="315"/>
    </row>
    <row r="348" spans="2:12" ht="13.5">
      <c r="B348" s="310"/>
      <c r="C348" s="316"/>
      <c r="D348" s="316"/>
      <c r="E348" s="315"/>
      <c r="F348" s="315"/>
      <c r="G348" s="315"/>
      <c r="H348" s="315"/>
      <c r="I348" s="316"/>
      <c r="J348" s="315"/>
      <c r="K348" s="315"/>
      <c r="L348" s="315"/>
    </row>
    <row r="349" spans="2:12" ht="13.5">
      <c r="B349" s="310"/>
      <c r="C349" s="316"/>
      <c r="D349" s="316"/>
      <c r="E349" s="315"/>
      <c r="F349" s="315"/>
      <c r="G349" s="315"/>
      <c r="H349" s="315"/>
      <c r="I349" s="316"/>
      <c r="J349" s="315"/>
      <c r="K349" s="315"/>
      <c r="L349" s="315"/>
    </row>
    <row r="350" spans="2:12" ht="13.5">
      <c r="B350" s="310"/>
      <c r="C350" s="316"/>
      <c r="D350" s="316"/>
      <c r="E350" s="315"/>
      <c r="F350" s="315"/>
      <c r="G350" s="315"/>
      <c r="H350" s="315"/>
      <c r="I350" s="316"/>
      <c r="J350" s="315"/>
      <c r="K350" s="315"/>
      <c r="L350" s="315"/>
    </row>
    <row r="351" spans="2:12" ht="13.5">
      <c r="B351" s="310"/>
      <c r="C351" s="316"/>
      <c r="D351" s="316"/>
      <c r="E351" s="315"/>
      <c r="F351" s="315"/>
      <c r="G351" s="315"/>
      <c r="H351" s="315"/>
      <c r="I351" s="316"/>
      <c r="J351" s="315"/>
      <c r="K351" s="315"/>
      <c r="L351" s="315"/>
    </row>
    <row r="352" spans="2:12" ht="13.5">
      <c r="B352" s="310"/>
      <c r="C352" s="316"/>
      <c r="D352" s="316"/>
      <c r="E352" s="315"/>
      <c r="F352" s="315"/>
      <c r="G352" s="315"/>
      <c r="H352" s="315"/>
      <c r="I352" s="316"/>
      <c r="J352" s="315"/>
      <c r="K352" s="315"/>
      <c r="L352" s="315"/>
    </row>
    <row r="353" spans="2:12" ht="13.5">
      <c r="B353" s="310"/>
      <c r="C353" s="316"/>
      <c r="D353" s="316"/>
      <c r="E353" s="315"/>
      <c r="F353" s="315"/>
      <c r="G353" s="315"/>
      <c r="H353" s="315"/>
      <c r="I353" s="316"/>
      <c r="J353" s="315"/>
      <c r="K353" s="315"/>
      <c r="L353" s="315"/>
    </row>
    <row r="354" spans="2:12" ht="13.5">
      <c r="B354" s="310"/>
      <c r="C354" s="316"/>
      <c r="D354" s="316"/>
      <c r="E354" s="315"/>
      <c r="F354" s="315"/>
      <c r="G354" s="315"/>
      <c r="H354" s="315"/>
      <c r="I354" s="316"/>
      <c r="J354" s="315"/>
      <c r="K354" s="315"/>
      <c r="L354" s="315"/>
    </row>
    <row r="355" spans="2:12" ht="13.5">
      <c r="B355" s="310"/>
      <c r="C355" s="316"/>
      <c r="D355" s="316"/>
      <c r="E355" s="315"/>
      <c r="F355" s="315"/>
      <c r="G355" s="315"/>
      <c r="H355" s="315"/>
      <c r="I355" s="316"/>
      <c r="J355" s="315"/>
      <c r="K355" s="315"/>
      <c r="L355" s="315"/>
    </row>
    <row r="356" spans="2:12" ht="13.5">
      <c r="B356" s="310"/>
      <c r="C356" s="316"/>
      <c r="D356" s="316"/>
      <c r="E356" s="315"/>
      <c r="F356" s="315"/>
      <c r="G356" s="315"/>
      <c r="H356" s="315"/>
      <c r="I356" s="316"/>
      <c r="J356" s="315"/>
      <c r="K356" s="315"/>
      <c r="L356" s="315"/>
    </row>
    <row r="357" spans="2:12" ht="13.5">
      <c r="B357" s="310"/>
      <c r="C357" s="316"/>
      <c r="D357" s="316"/>
      <c r="E357" s="315"/>
      <c r="F357" s="315"/>
      <c r="G357" s="315"/>
      <c r="H357" s="315"/>
      <c r="I357" s="316"/>
      <c r="J357" s="315"/>
      <c r="K357" s="315"/>
      <c r="L357" s="315"/>
    </row>
    <row r="358" spans="2:12" ht="13.5">
      <c r="B358" s="310"/>
      <c r="C358" s="316"/>
      <c r="D358" s="316"/>
      <c r="E358" s="315"/>
      <c r="F358" s="315"/>
      <c r="G358" s="315"/>
      <c r="H358" s="315"/>
      <c r="I358" s="316"/>
      <c r="J358" s="315"/>
      <c r="K358" s="315"/>
      <c r="L358" s="315"/>
    </row>
    <row r="359" spans="2:12" ht="13.5">
      <c r="B359" s="310"/>
      <c r="C359" s="316"/>
      <c r="D359" s="316"/>
      <c r="E359" s="315"/>
      <c r="F359" s="315"/>
      <c r="G359" s="315"/>
      <c r="H359" s="315"/>
      <c r="I359" s="316"/>
      <c r="J359" s="315"/>
      <c r="K359" s="315"/>
      <c r="L359" s="315"/>
    </row>
    <row r="360" spans="2:12" ht="13.5">
      <c r="B360" s="310"/>
      <c r="C360" s="316"/>
      <c r="D360" s="316"/>
      <c r="E360" s="315"/>
      <c r="F360" s="315"/>
      <c r="G360" s="315"/>
      <c r="H360" s="315"/>
      <c r="I360" s="316"/>
      <c r="J360" s="315"/>
      <c r="K360" s="315"/>
      <c r="L360" s="315"/>
    </row>
    <row r="361" spans="2:12" ht="13.5">
      <c r="B361" s="310"/>
      <c r="C361" s="316"/>
      <c r="D361" s="316"/>
      <c r="E361" s="315"/>
      <c r="F361" s="315"/>
      <c r="G361" s="315"/>
      <c r="H361" s="315"/>
      <c r="I361" s="316"/>
      <c r="J361" s="315"/>
      <c r="K361" s="315"/>
      <c r="L361" s="315"/>
    </row>
    <row r="362" spans="2:12" ht="13.5">
      <c r="B362" s="308"/>
      <c r="C362" s="314"/>
      <c r="D362" s="314"/>
      <c r="E362" s="313"/>
      <c r="F362" s="313"/>
      <c r="G362" s="313"/>
      <c r="H362" s="313"/>
      <c r="I362" s="314"/>
      <c r="J362" s="313"/>
      <c r="K362" s="313"/>
      <c r="L362" s="313"/>
    </row>
    <row r="363" spans="2:12" ht="13.5">
      <c r="B363" s="308"/>
      <c r="C363" s="314"/>
      <c r="D363" s="314"/>
      <c r="E363" s="313"/>
      <c r="F363" s="313"/>
      <c r="G363" s="313"/>
      <c r="H363" s="313"/>
      <c r="I363" s="314"/>
      <c r="J363" s="313"/>
      <c r="K363" s="313"/>
      <c r="L363" s="313"/>
    </row>
    <row r="364" spans="2:12" ht="13.5">
      <c r="B364" s="308"/>
      <c r="C364" s="314"/>
      <c r="D364" s="314"/>
      <c r="E364" s="313"/>
      <c r="F364" s="313"/>
      <c r="G364" s="313"/>
      <c r="H364" s="313"/>
      <c r="I364" s="314"/>
      <c r="J364" s="313"/>
      <c r="K364" s="313"/>
      <c r="L364" s="313"/>
    </row>
  </sheetData>
  <sheetProtection/>
  <mergeCells count="13">
    <mergeCell ref="E4:H4"/>
    <mergeCell ref="E5:F5"/>
    <mergeCell ref="G5:H5"/>
    <mergeCell ref="C3:H3"/>
    <mergeCell ref="B3:B6"/>
    <mergeCell ref="K3:K6"/>
    <mergeCell ref="L3:L6"/>
    <mergeCell ref="C5:C6"/>
    <mergeCell ref="D5:D6"/>
    <mergeCell ref="I3:J4"/>
    <mergeCell ref="I5:I6"/>
    <mergeCell ref="J5:J6"/>
    <mergeCell ref="C4:D4"/>
  </mergeCells>
  <printOptions/>
  <pageMargins left="0.5905511811023623" right="0.5905511811023623" top="0.7874015748031497" bottom="0.49" header="0.3937007874015748" footer="0.3937007874015748"/>
  <pageSetup horizontalDpi="600" verticalDpi="600" orientation="portrait" paperSize="9" scale="93" r:id="rId1"/>
  <headerFooter alignWithMargins="0">
    <oddHeader>&amp;R4.農      業</oddHeader>
    <oddFooter>&amp;C-39-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第27表 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産業(中分類),経営組織(2区分),常用雇用者規模(6区分)別全事業所数及び男女別従業者数-都道府県,市区町村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全事業所数及び男女別従業者数-都道府県,市区町村(続き)302美山町</dc:title>
  <dc:subject/>
  <dc:creator>Sinfonica</dc:creator>
  <cp:keywords/>
  <dc:description/>
  <cp:lastModifiedBy>牧田　恵</cp:lastModifiedBy>
  <cp:lastPrinted>2016-06-14T02:48:55Z</cp:lastPrinted>
  <dcterms:created xsi:type="dcterms:W3CDTF">2003-02-28T02:58:01Z</dcterms:created>
  <dcterms:modified xsi:type="dcterms:W3CDTF">2016-06-14T02:49:14Z</dcterms:modified>
  <cp:category/>
  <cp:version/>
  <cp:contentType/>
  <cp:contentStatus/>
</cp:coreProperties>
</file>