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230" windowWidth="17610" windowHeight="4170" activeTab="0"/>
  </bookViews>
  <sheets>
    <sheet name="S-1" sheetId="1" r:id="rId1"/>
    <sheet name="S-2-1" sheetId="2" r:id="rId2"/>
    <sheet name="S-2-2" sheetId="3" r:id="rId3"/>
    <sheet name="S-2-3" sheetId="4" r:id="rId4"/>
    <sheet name="S-3" sheetId="5" r:id="rId5"/>
    <sheet name="S-4" sheetId="6" r:id="rId6"/>
    <sheet name="S-5" sheetId="7" r:id="rId7"/>
    <sheet name="S-6" sheetId="8" r:id="rId8"/>
    <sheet name="Sheet1" sheetId="9" r:id="rId9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<sst xmlns="http://schemas.openxmlformats.org/spreadsheetml/2006/main" count="1315" uniqueCount="582">
  <si>
    <t>区          分</t>
  </si>
  <si>
    <t>都市計画区域</t>
  </si>
  <si>
    <t>都市計画区域人口</t>
  </si>
  <si>
    <t>用途地域人口</t>
  </si>
  <si>
    <t>第１種低層住居専用地域</t>
  </si>
  <si>
    <t>行政区域人口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</si>
  <si>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</si>
  <si>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</si>
  <si>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</si>
  <si>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</si>
  <si>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</si>
  <si>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</si>
  <si>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</si>
  <si>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</si>
  <si>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</si>
  <si>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</si>
  <si>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</si>
  <si>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坂井町</t>
  </si>
  <si>
    <t>S-1．都市計画用途区域</t>
  </si>
  <si>
    <t>用途区域</t>
  </si>
  <si>
    <t>三国町</t>
  </si>
  <si>
    <t>丸岡町</t>
  </si>
  <si>
    <t>春江町</t>
  </si>
  <si>
    <t>資料：都市計画課</t>
  </si>
  <si>
    <t xml:space="preserve"> 単位：ｈａ、人</t>
  </si>
  <si>
    <t>平成18年</t>
  </si>
  <si>
    <t>合  計</t>
  </si>
  <si>
    <t>平成19年</t>
  </si>
  <si>
    <t>平成20年</t>
  </si>
  <si>
    <t>平成21年</t>
  </si>
  <si>
    <r>
      <t>各年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</si>
  <si>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</si>
  <si>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</si>
  <si>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</si>
  <si>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</si>
  <si>
    <t>平成26年</t>
  </si>
  <si>
    <t>平成27年</t>
  </si>
  <si>
    <t>S-2．都市計画施設の状況</t>
  </si>
  <si>
    <r>
      <t>平成27</t>
    </r>
    <r>
      <rPr>
        <sz val="11"/>
        <rFont val="ＭＳ Ｐゴシック"/>
        <family val="3"/>
      </rPr>
      <t xml:space="preserve">年3月31日現在  </t>
    </r>
  </si>
  <si>
    <t>道路</t>
  </si>
  <si>
    <t xml:space="preserve">         </t>
  </si>
  <si>
    <t>当初都決年度</t>
  </si>
  <si>
    <t>直近都決年度</t>
  </si>
  <si>
    <t>完了年度</t>
  </si>
  <si>
    <t>計画</t>
  </si>
  <si>
    <t>整備済</t>
  </si>
  <si>
    <t>概成済</t>
  </si>
  <si>
    <t>事業中</t>
  </si>
  <si>
    <t>未着手</t>
  </si>
  <si>
    <t>計画</t>
  </si>
  <si>
    <t>延長</t>
  </si>
  <si>
    <t>区間</t>
  </si>
  <si>
    <t>区間</t>
  </si>
  <si>
    <t>幅員</t>
  </si>
  <si>
    <t>（km）</t>
  </si>
  <si>
    <t>（m）</t>
  </si>
  <si>
    <t>都市計画道路</t>
  </si>
  <si>
    <t>三国臨港線</t>
  </si>
  <si>
    <t>S27</t>
  </si>
  <si>
    <t>H11</t>
  </si>
  <si>
    <t>新保覚善線</t>
  </si>
  <si>
    <t>S30</t>
  </si>
  <si>
    <t>H12</t>
  </si>
  <si>
    <t>真砂線</t>
  </si>
  <si>
    <t>H14</t>
  </si>
  <si>
    <t>米ケ脇線</t>
  </si>
  <si>
    <t>S39</t>
  </si>
  <si>
    <t>桜谷三国浦線</t>
  </si>
  <si>
    <t>S49</t>
  </si>
  <si>
    <t>末広覚善線</t>
  </si>
  <si>
    <t>S58</t>
  </si>
  <si>
    <t>東尋坊線</t>
  </si>
  <si>
    <t>S25</t>
  </si>
  <si>
    <t>四日市池見線</t>
  </si>
  <si>
    <t>S52</t>
  </si>
  <si>
    <t>三国駅前線</t>
  </si>
  <si>
    <t>11～15</t>
  </si>
  <si>
    <t>滝谷松島線</t>
  </si>
  <si>
    <t>覚善東尋坊線</t>
  </si>
  <si>
    <t>三国駅覚善線</t>
  </si>
  <si>
    <t>福井港線</t>
  </si>
  <si>
    <t>S46</t>
  </si>
  <si>
    <t>三国浦竹松線</t>
  </si>
  <si>
    <t>S60</t>
  </si>
  <si>
    <t>H1</t>
  </si>
  <si>
    <t>えっせる坂</t>
  </si>
  <si>
    <t>H2</t>
  </si>
  <si>
    <t>本町中村線</t>
  </si>
  <si>
    <t>丸岡駅前線</t>
  </si>
  <si>
    <t>医科大南通り</t>
  </si>
  <si>
    <t>S53</t>
  </si>
  <si>
    <t>H10</t>
  </si>
  <si>
    <t>S59</t>
  </si>
  <si>
    <t>東縦貫線</t>
  </si>
  <si>
    <t>S45</t>
  </si>
  <si>
    <t>丸岡下兵庫線</t>
  </si>
  <si>
    <t>S26</t>
  </si>
  <si>
    <t>12～15</t>
  </si>
  <si>
    <t>北環状線</t>
  </si>
  <si>
    <t>丸岡8号線</t>
  </si>
  <si>
    <t>城東線</t>
  </si>
  <si>
    <t>12</t>
  </si>
  <si>
    <t>南環状線</t>
  </si>
  <si>
    <t>15</t>
  </si>
  <si>
    <t>西瓜屋四ツ柳線</t>
  </si>
  <si>
    <t>8</t>
  </si>
  <si>
    <t>川西国道線</t>
  </si>
  <si>
    <t>H6</t>
  </si>
  <si>
    <t>22</t>
  </si>
  <si>
    <t>嶺北縦貫線</t>
  </si>
  <si>
    <t>16</t>
  </si>
  <si>
    <t>芦原街道</t>
  </si>
  <si>
    <t>春江金津線</t>
  </si>
  <si>
    <t>JR東線</t>
  </si>
  <si>
    <t>H18</t>
  </si>
  <si>
    <t>松木春江停車場線</t>
  </si>
  <si>
    <t>9～16</t>
  </si>
  <si>
    <t>春江森田停車場線</t>
  </si>
  <si>
    <t>11</t>
  </si>
  <si>
    <t>鮎川江留上線</t>
  </si>
  <si>
    <t>江留上高江線</t>
  </si>
  <si>
    <t>為国境線</t>
  </si>
  <si>
    <t>板倉江留上線</t>
  </si>
  <si>
    <t>嶺北縦貫線</t>
  </si>
  <si>
    <t>S47</t>
  </si>
  <si>
    <t>芦原街道</t>
  </si>
  <si>
    <t>H15</t>
  </si>
  <si>
    <t>丸岡下兵庫線</t>
  </si>
  <si>
    <t>H12</t>
  </si>
  <si>
    <t>H16</t>
  </si>
  <si>
    <t>12～16</t>
  </si>
  <si>
    <t>若長通り線</t>
  </si>
  <si>
    <t>ＪＲ丸岡駅前線</t>
  </si>
  <si>
    <t>福井港丸岡インター連絡道路</t>
  </si>
  <si>
    <t>H25</t>
  </si>
  <si>
    <t>6.37</t>
  </si>
  <si>
    <t>22～36</t>
  </si>
  <si>
    <t>福井森田丸岡線</t>
  </si>
  <si>
    <t>2.66</t>
  </si>
  <si>
    <t>公園</t>
  </si>
  <si>
    <t>名      称</t>
  </si>
  <si>
    <t>位      置</t>
  </si>
  <si>
    <t xml:space="preserve">面    積 </t>
  </si>
  <si>
    <t>供用開始年月日</t>
  </si>
  <si>
    <t>（ha）</t>
  </si>
  <si>
    <t>街区公園</t>
  </si>
  <si>
    <t>計</t>
  </si>
  <si>
    <t>滝谷公園</t>
  </si>
  <si>
    <t>滝谷三丁目地内</t>
  </si>
  <si>
    <t>S55.12.24</t>
  </si>
  <si>
    <t>新保緑園公園</t>
  </si>
  <si>
    <t>新保地内</t>
  </si>
  <si>
    <t>西谷公園</t>
  </si>
  <si>
    <t>西谷地内</t>
  </si>
  <si>
    <t>中元公園</t>
  </si>
  <si>
    <t>山王二丁目地内</t>
  </si>
  <si>
    <t>S56.4.16</t>
  </si>
  <si>
    <t>松原公園</t>
  </si>
  <si>
    <t>青空第2公園</t>
  </si>
  <si>
    <t>運動公園二丁目地内</t>
  </si>
  <si>
    <t>S60.3.15</t>
  </si>
  <si>
    <t>味坂公園</t>
  </si>
  <si>
    <t>緑ヶ丘二丁目地内</t>
  </si>
  <si>
    <t>桜谷公園</t>
  </si>
  <si>
    <t>山王六丁目地内</t>
  </si>
  <si>
    <t>H3.3.31</t>
  </si>
  <si>
    <t>真砂山公園</t>
  </si>
  <si>
    <t>宿一丁目地内</t>
  </si>
  <si>
    <t>米ケ脇公園</t>
  </si>
  <si>
    <t>米ケ脇五丁目地内</t>
  </si>
  <si>
    <t>青空第1公園</t>
  </si>
  <si>
    <t>運動公園一丁目地内</t>
  </si>
  <si>
    <t>岩崎公園</t>
  </si>
  <si>
    <t>山王四丁目地内</t>
  </si>
  <si>
    <t>青空第3公園</t>
  </si>
  <si>
    <t>三国東きた公園</t>
  </si>
  <si>
    <t>三国東一丁目地内</t>
  </si>
  <si>
    <t>H2.3.31</t>
  </si>
  <si>
    <t>三国東なか公園</t>
  </si>
  <si>
    <t>三国東二丁目地内</t>
  </si>
  <si>
    <t>H5.4.1</t>
  </si>
  <si>
    <t>三国東みなみ公園</t>
  </si>
  <si>
    <t>三国東三丁目地内</t>
  </si>
  <si>
    <t>S62.1.10</t>
  </si>
  <si>
    <t>新宿きた公園</t>
  </si>
  <si>
    <t>新宿二丁目地内</t>
  </si>
  <si>
    <t>新宿なか公園</t>
  </si>
  <si>
    <t>H1.3.31</t>
  </si>
  <si>
    <t>新宿みなみ公園</t>
  </si>
  <si>
    <t>新宿一丁目地内</t>
  </si>
  <si>
    <t>S63.3.31</t>
  </si>
  <si>
    <t>北横地公園</t>
  </si>
  <si>
    <t>北横地1丁目47番地</t>
  </si>
  <si>
    <t>S57.3.29</t>
  </si>
  <si>
    <t>一本田公園</t>
  </si>
  <si>
    <t>一本田6字25番地、5字72～80番地</t>
  </si>
  <si>
    <t>S56.4.1</t>
  </si>
  <si>
    <t>西瓜屋公園</t>
  </si>
  <si>
    <t>西瓜屋5字37番地</t>
  </si>
  <si>
    <t>S47.3.31</t>
  </si>
  <si>
    <t>城北第1公園</t>
  </si>
  <si>
    <t>城北6丁目14番地</t>
  </si>
  <si>
    <t>S56.3.31</t>
  </si>
  <si>
    <t>城北第2公園</t>
  </si>
  <si>
    <t>城北2丁目32番地</t>
  </si>
  <si>
    <t>S55.12.25</t>
  </si>
  <si>
    <t>東陽公園</t>
  </si>
  <si>
    <t>東陽1丁目63番地</t>
  </si>
  <si>
    <t>丸岡朝陽公園</t>
  </si>
  <si>
    <t>朝陽1丁目226番地</t>
  </si>
  <si>
    <t>S49.3.31</t>
  </si>
  <si>
    <t>寅国公園</t>
  </si>
  <si>
    <t>寅国3字10番地</t>
  </si>
  <si>
    <t>霞ヶ丘公園</t>
  </si>
  <si>
    <t>霞ヶ丘3丁目19番地</t>
  </si>
  <si>
    <t>今福公園</t>
  </si>
  <si>
    <t>今福18字3番地</t>
  </si>
  <si>
    <t>丸岡情報団地公園</t>
  </si>
  <si>
    <t>熊堂3字1の6番地、2の22番地6、6の1番地6、7の1番地17、29</t>
  </si>
  <si>
    <t>H4.4.1</t>
  </si>
  <si>
    <t>春江中央公園</t>
  </si>
  <si>
    <t>随応寺22</t>
  </si>
  <si>
    <t>未整備</t>
  </si>
  <si>
    <t>江留上旭公園</t>
  </si>
  <si>
    <t>江留上旭4-1</t>
  </si>
  <si>
    <t>S45.4.1</t>
  </si>
  <si>
    <t>昭和公園</t>
  </si>
  <si>
    <t>江留上昭和4-8、江留上大和4-5</t>
  </si>
  <si>
    <t>新町公園</t>
  </si>
  <si>
    <t>江留上新町216</t>
  </si>
  <si>
    <t>S46.4.1</t>
  </si>
  <si>
    <t>江留下公園</t>
  </si>
  <si>
    <t>江留下屋敷119</t>
  </si>
  <si>
    <t>亀ヶ久保公園</t>
  </si>
  <si>
    <t>為国亀ヶ久保65</t>
  </si>
  <si>
    <t>S46.11.16</t>
  </si>
  <si>
    <t>中筋第1公園</t>
  </si>
  <si>
    <t>中筋大手151</t>
  </si>
  <si>
    <t>S50.4.1</t>
  </si>
  <si>
    <t>中筋第2公園</t>
  </si>
  <si>
    <t>中筋北浦51</t>
  </si>
  <si>
    <t>S41.3.25</t>
  </si>
  <si>
    <t>中筋第3公園</t>
  </si>
  <si>
    <t>中筋春日85</t>
  </si>
  <si>
    <t>境大和公園</t>
  </si>
  <si>
    <t>境元町27-20-1</t>
  </si>
  <si>
    <t>S51.4.23</t>
  </si>
  <si>
    <t>西太郎丸公園</t>
  </si>
  <si>
    <t>西太郎丸18-13-47</t>
  </si>
  <si>
    <t>S51.5.21</t>
  </si>
  <si>
    <t>江留中第1公園</t>
  </si>
  <si>
    <t>江留中28-6-31,7-11</t>
  </si>
  <si>
    <t>S54.10.12</t>
  </si>
  <si>
    <t>江留中第2公園</t>
  </si>
  <si>
    <t>江留中29-5-58</t>
  </si>
  <si>
    <t>S60.3.8</t>
  </si>
  <si>
    <t>江留中第3公園</t>
  </si>
  <si>
    <t>江留中30-6-2</t>
  </si>
  <si>
    <t>日の出公園</t>
  </si>
  <si>
    <t>江留上日の出6-23</t>
  </si>
  <si>
    <t>本堂公園</t>
  </si>
  <si>
    <t>本堂16-36-19</t>
  </si>
  <si>
    <t>S62.3.30</t>
  </si>
  <si>
    <t>緑公園</t>
  </si>
  <si>
    <t>江留上4-1</t>
  </si>
  <si>
    <t>H3.6.17</t>
  </si>
  <si>
    <t>いちい野北公園</t>
  </si>
  <si>
    <t>いちい野北803</t>
  </si>
  <si>
    <t>平成公園</t>
  </si>
  <si>
    <t>為国平成18</t>
  </si>
  <si>
    <t>三ツ屋公園</t>
  </si>
  <si>
    <t>中筋三ツ屋905</t>
  </si>
  <si>
    <t>田端公園</t>
  </si>
  <si>
    <t>田端36-22-15</t>
  </si>
  <si>
    <t>西太郎丸矢島公園</t>
  </si>
  <si>
    <t>西太郎丸3-16-3</t>
  </si>
  <si>
    <t>高江京町公園</t>
  </si>
  <si>
    <t>高江京町2-1-118</t>
  </si>
  <si>
    <t>S48.9.30</t>
  </si>
  <si>
    <t>上小森室町公園</t>
  </si>
  <si>
    <t>上小森1-4-5</t>
  </si>
  <si>
    <t>西長田木船公園</t>
  </si>
  <si>
    <t>西長田15-46-16</t>
  </si>
  <si>
    <t>春日野第1公園</t>
  </si>
  <si>
    <t>千歩寺32-1-3</t>
  </si>
  <si>
    <t>S48.10.31</t>
  </si>
  <si>
    <t>春日野第2公園</t>
  </si>
  <si>
    <t>千歩寺35-5-5</t>
  </si>
  <si>
    <t>境公園</t>
  </si>
  <si>
    <t>境上町3-2</t>
  </si>
  <si>
    <t>S45.9.15</t>
  </si>
  <si>
    <t>藤鷲塚公園</t>
  </si>
  <si>
    <t>藤鷲塚2-3-19</t>
  </si>
  <si>
    <t>S54.10.16</t>
  </si>
  <si>
    <t>為国公園</t>
  </si>
  <si>
    <t>為国西の宮27</t>
  </si>
  <si>
    <t>S56.3.23</t>
  </si>
  <si>
    <t>沖布目豊島公園</t>
  </si>
  <si>
    <t>沖布目40-7-57</t>
  </si>
  <si>
    <t>S52.5.12</t>
  </si>
  <si>
    <t>金剛寺美幸公園</t>
  </si>
  <si>
    <t>金剛寺4-125</t>
  </si>
  <si>
    <t>いちい野公園</t>
  </si>
  <si>
    <t>いちい野801</t>
  </si>
  <si>
    <t>H9.3.31</t>
  </si>
  <si>
    <t>JR春江駅前公園</t>
  </si>
  <si>
    <t>中筋2-1-4</t>
  </si>
  <si>
    <t>福町公園</t>
  </si>
  <si>
    <t>田端34-1-37</t>
  </si>
  <si>
    <t>H9.6.6</t>
  </si>
  <si>
    <t>いちい野中央公園</t>
  </si>
  <si>
    <t>いちい野中央504</t>
  </si>
  <si>
    <t>H10.6.22</t>
  </si>
  <si>
    <t>新福島公園</t>
  </si>
  <si>
    <t>福島6字22番地</t>
  </si>
  <si>
    <t>北宮領公園</t>
  </si>
  <si>
    <t>宮領38字1番地11</t>
  </si>
  <si>
    <t>S53.4.1</t>
  </si>
  <si>
    <t>新庄第１公園</t>
  </si>
  <si>
    <t>新庄1丁目136番地</t>
  </si>
  <si>
    <t>S48.4.1</t>
  </si>
  <si>
    <t>新庄第２公園</t>
  </si>
  <si>
    <t>新庄2丁目308番地</t>
  </si>
  <si>
    <t>S51.4.1</t>
  </si>
  <si>
    <t>朝日公園</t>
  </si>
  <si>
    <t>朝日3丁目16番地</t>
  </si>
  <si>
    <t>S49.4.1</t>
  </si>
  <si>
    <t>宮領公園</t>
  </si>
  <si>
    <t>宮領43字3番地1</t>
  </si>
  <si>
    <t>S57.3.31</t>
  </si>
  <si>
    <t>東荒井公園</t>
  </si>
  <si>
    <t>東荒井13字3番地</t>
  </si>
  <si>
    <t>近隣公園</t>
  </si>
  <si>
    <t>三国中央公園</t>
  </si>
  <si>
    <t>中央一丁目地内</t>
  </si>
  <si>
    <t>江留上公園</t>
  </si>
  <si>
    <t>江留上錦207</t>
  </si>
  <si>
    <t>東十郷中央公園</t>
  </si>
  <si>
    <t>長畑第22字17番地1</t>
  </si>
  <si>
    <t>Ｓ63.3.31</t>
  </si>
  <si>
    <t>木部ふれあい公園</t>
  </si>
  <si>
    <t>東荒井13字4番地</t>
  </si>
  <si>
    <t>Ｈ5.3.31</t>
  </si>
  <si>
    <t>地区公園</t>
  </si>
  <si>
    <t>九頭竜公園</t>
  </si>
  <si>
    <t>山岸</t>
  </si>
  <si>
    <t>臨海中央公園</t>
  </si>
  <si>
    <t>米納津</t>
  </si>
  <si>
    <t>H6.4.1</t>
  </si>
  <si>
    <t>霞ヶ城公園</t>
  </si>
  <si>
    <t>丸岡町</t>
  </si>
  <si>
    <t>霞町1丁目59番地</t>
  </si>
  <si>
    <t>S55.3.31</t>
  </si>
  <si>
    <t>総合公園</t>
  </si>
  <si>
    <t>文化の森公園</t>
  </si>
  <si>
    <t>西太郎丸15-22</t>
  </si>
  <si>
    <t>H9.3.31</t>
  </si>
  <si>
    <t>都市緑化植物園</t>
  </si>
  <si>
    <t>為安、楽間、上金屋</t>
  </si>
  <si>
    <t>S60.4.1</t>
  </si>
  <si>
    <t>運動公園</t>
  </si>
  <si>
    <t>三国運動公園</t>
  </si>
  <si>
    <t>S63.3.31</t>
  </si>
  <si>
    <t>丸岡運動公園</t>
  </si>
  <si>
    <t>内田14字1～12番地、16字1～7番地</t>
  </si>
  <si>
    <t>S53.4.1</t>
  </si>
  <si>
    <t>墓園</t>
  </si>
  <si>
    <t>代官山公園</t>
  </si>
  <si>
    <t>池上地内</t>
  </si>
  <si>
    <t>緩衝緑地</t>
  </si>
  <si>
    <t>三里浜緑地</t>
  </si>
  <si>
    <t>新保、山岸、黒目、米納津</t>
  </si>
  <si>
    <t>S59.7.1</t>
  </si>
  <si>
    <t>S-3．公共下水道の状況</t>
  </si>
  <si>
    <r>
      <t>各年度3月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</si>
  <si>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処理区名</t>
  </si>
  <si>
    <t>処理場名</t>
  </si>
  <si>
    <t>整備済</t>
  </si>
  <si>
    <t>普及率</t>
  </si>
  <si>
    <t>全体計画
面積</t>
  </si>
  <si>
    <t>事業認可
計画面積</t>
  </si>
  <si>
    <t>処理人口</t>
  </si>
  <si>
    <t>整備面積</t>
  </si>
  <si>
    <t>管渠
施工延長</t>
  </si>
  <si>
    <t>整備人口</t>
  </si>
  <si>
    <t>(ha)</t>
  </si>
  <si>
    <t>(人)</t>
  </si>
  <si>
    <t>(m)</t>
  </si>
  <si>
    <t>(％)</t>
  </si>
  <si>
    <t>平成14年度</t>
  </si>
  <si>
    <t>平成15年度</t>
  </si>
  <si>
    <t>平成16年度</t>
  </si>
  <si>
    <t>平成17年度</t>
  </si>
  <si>
    <t>三国処理区</t>
  </si>
  <si>
    <t>第１処理分区</t>
  </si>
  <si>
    <t>九頭竜川浄化ｾﾝﾀｰ</t>
  </si>
  <si>
    <t>第２処理分区</t>
  </si>
  <si>
    <t>第３処理分区</t>
  </si>
  <si>
    <t>第４処理分区</t>
  </si>
  <si>
    <t>第５処理分区</t>
  </si>
  <si>
    <t>第６処理分区</t>
  </si>
  <si>
    <t>丸岡処理区</t>
  </si>
  <si>
    <t>丸岡第１処理分区</t>
  </si>
  <si>
    <t>九頭竜川浄化ｾﾝﾀｰ</t>
  </si>
  <si>
    <t>丸岡第２処理分区</t>
  </si>
  <si>
    <t>五領川浄化ｾﾝﾀｰ</t>
  </si>
  <si>
    <t>春江処理区</t>
  </si>
  <si>
    <t>春江第１処理分区</t>
  </si>
  <si>
    <t>春江第２処理分区</t>
  </si>
  <si>
    <t>春江第３処理分区</t>
  </si>
  <si>
    <t>春江第４処理分区</t>
  </si>
  <si>
    <t>春江第５処理分区</t>
  </si>
  <si>
    <t>春江第６処理分区</t>
  </si>
  <si>
    <t>坂井処理区</t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</si>
  <si>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</si>
  <si>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</si>
  <si>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</si>
  <si>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</si>
  <si>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</si>
  <si>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</si>
  <si>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</si>
  <si>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平成18年度</t>
  </si>
  <si>
    <t>九頭竜川
浄化ｾﾝﾀｰ</t>
  </si>
  <si>
    <t>九頭竜川
浄化ｾﾝﾀｰ</t>
  </si>
  <si>
    <t>五領川</t>
  </si>
  <si>
    <t>五領川
浄化ｾﾝﾀｰ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</si>
  <si>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</si>
  <si>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</si>
  <si>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</si>
  <si>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</si>
  <si>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</si>
  <si>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</si>
  <si>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</si>
  <si>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</si>
  <si>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※五領川浄化センターの資料は平成17年度からのみ。</t>
  </si>
  <si>
    <t>資料：上下水道課</t>
  </si>
  <si>
    <t>S-4．農業集落排水設備の状況</t>
  </si>
  <si>
    <r>
      <t>各年度</t>
    </r>
    <r>
      <rPr>
        <sz val="11"/>
        <rFont val="ＭＳ Ｐゴシック"/>
        <family val="3"/>
      </rPr>
      <t>3月31日</t>
    </r>
    <r>
      <rPr>
        <sz val="11"/>
        <rFont val="ＭＳ Ｐゴシック"/>
        <family val="3"/>
      </rPr>
      <t>現在</t>
    </r>
  </si>
  <si>
    <t>排水名称</t>
  </si>
  <si>
    <t>実施</t>
  </si>
  <si>
    <t>集落名</t>
  </si>
  <si>
    <t>全体計画面積</t>
  </si>
  <si>
    <t>事業計画面積</t>
  </si>
  <si>
    <t>整備面積</t>
  </si>
  <si>
    <t>管渠施工延長</t>
  </si>
  <si>
    <t>竹田地区農業集落排水</t>
  </si>
  <si>
    <t>春江北部地区農業集落排水</t>
  </si>
  <si>
    <t>針原地区農業集落排水</t>
  </si>
  <si>
    <t>曽谷</t>
  </si>
  <si>
    <t>岡</t>
  </si>
  <si>
    <t>山口</t>
  </si>
  <si>
    <t>山竹田</t>
  </si>
  <si>
    <t>正善</t>
  </si>
  <si>
    <t>姫王</t>
  </si>
  <si>
    <t>布施田新</t>
  </si>
  <si>
    <t>取次</t>
  </si>
  <si>
    <t>針原西</t>
  </si>
  <si>
    <t>針原東</t>
  </si>
  <si>
    <t>針原平柳</t>
  </si>
  <si>
    <t>※平成23年度、春江北部地区農業集落排水と針原地区農業集落排水は、公共下水道に接続し廃止。</t>
  </si>
  <si>
    <t>資料：上下水道課</t>
  </si>
  <si>
    <t>S-5．公営住宅の状況</t>
  </si>
  <si>
    <t>平成27年4月1日現在</t>
  </si>
  <si>
    <t>種別</t>
  </si>
  <si>
    <t>団地名</t>
  </si>
  <si>
    <t>建築年次</t>
  </si>
  <si>
    <t>構造</t>
  </si>
  <si>
    <t>管理戸数</t>
  </si>
  <si>
    <t>所在地</t>
  </si>
  <si>
    <t>備考</t>
  </si>
  <si>
    <t>公営住宅</t>
  </si>
  <si>
    <t>立田団地</t>
  </si>
  <si>
    <t>1号棟</t>
  </si>
  <si>
    <t>S50</t>
  </si>
  <si>
    <t>中層耐火4階建</t>
  </si>
  <si>
    <t>緑ヶ丘二丁目5</t>
  </si>
  <si>
    <t>H17耐震改修済</t>
  </si>
  <si>
    <t>2号棟</t>
  </si>
  <si>
    <t>S51</t>
  </si>
  <si>
    <t>H19耐震改修済</t>
  </si>
  <si>
    <t>3号棟</t>
  </si>
  <si>
    <t>H20耐震改修済</t>
  </si>
  <si>
    <t>4号棟</t>
  </si>
  <si>
    <t>S54</t>
  </si>
  <si>
    <t>新緑ヶ丘団地</t>
  </si>
  <si>
    <t>S57</t>
  </si>
  <si>
    <t>緑ヶ丘四丁目8</t>
  </si>
  <si>
    <t>三国東団地</t>
  </si>
  <si>
    <t>S63</t>
  </si>
  <si>
    <t>中層耐火5階建</t>
  </si>
  <si>
    <t>三国東四丁目4</t>
  </si>
  <si>
    <t>水居団地</t>
  </si>
  <si>
    <t>H8</t>
  </si>
  <si>
    <t>中層耐火3階建</t>
  </si>
  <si>
    <t>水居24号13番地</t>
  </si>
  <si>
    <t>H9</t>
  </si>
  <si>
    <t>H11</t>
  </si>
  <si>
    <t>愛宕団地</t>
  </si>
  <si>
    <t>1号館</t>
  </si>
  <si>
    <t>S53</t>
  </si>
  <si>
    <t>丸岡町</t>
  </si>
  <si>
    <t>愛宕27番地</t>
  </si>
  <si>
    <t>2号館</t>
  </si>
  <si>
    <t>3号館</t>
  </si>
  <si>
    <t>S59</t>
  </si>
  <si>
    <t>4号館</t>
  </si>
  <si>
    <t>S61</t>
  </si>
  <si>
    <t>霞ヶ丘団地</t>
  </si>
  <si>
    <t>6号館</t>
  </si>
  <si>
    <t>H6</t>
  </si>
  <si>
    <t>霞ヶ丘3丁目1番地</t>
  </si>
  <si>
    <t>7号館</t>
  </si>
  <si>
    <t>8号館</t>
  </si>
  <si>
    <t>丸岡町</t>
  </si>
  <si>
    <t>霞ヶ丘3丁目10番地1</t>
  </si>
  <si>
    <t>9号館</t>
  </si>
  <si>
    <t>中筋団地</t>
  </si>
  <si>
    <t>S40</t>
  </si>
  <si>
    <t>木造平屋</t>
  </si>
  <si>
    <t>中筋北浦6番地ほか</t>
  </si>
  <si>
    <t>S41</t>
  </si>
  <si>
    <t>春江町</t>
  </si>
  <si>
    <t>中筋北浦5番地ほか</t>
  </si>
  <si>
    <t>朝日団地</t>
  </si>
  <si>
    <t>朝日5丁目1番地</t>
  </si>
  <si>
    <t>H5</t>
  </si>
  <si>
    <t>坂井町</t>
  </si>
  <si>
    <t>朝日5丁目3番地</t>
  </si>
  <si>
    <t>朝日5丁目6番地</t>
  </si>
  <si>
    <t>特定公共賃貸住宅</t>
  </si>
  <si>
    <t>改良住宅</t>
  </si>
  <si>
    <t>一本田改良団地</t>
  </si>
  <si>
    <t>S45</t>
  </si>
  <si>
    <t>一本田第5号13番地</t>
  </si>
  <si>
    <t>S46</t>
  </si>
  <si>
    <t>S47</t>
  </si>
  <si>
    <t>S48</t>
  </si>
  <si>
    <t>江留上改良団地</t>
  </si>
  <si>
    <t>江留上大和4番1</t>
  </si>
  <si>
    <t>江留上大和4番2</t>
  </si>
  <si>
    <t>H26耐震改修済</t>
  </si>
  <si>
    <t>江留上昭和4番1</t>
  </si>
  <si>
    <t>合       計</t>
  </si>
  <si>
    <t>※朝日団地2号棟24戸の内12戸を特定公共賃貸住宅としている。</t>
  </si>
  <si>
    <t>※管理戸数とは、入居可能な部屋数をいう。</t>
  </si>
  <si>
    <t xml:space="preserve">    （政策空家[建替事業、用途廃止等を行うため、既存住宅で新たな入居募集を停止している空家]を除く）</t>
  </si>
  <si>
    <t>S-6．一般世帯住居の状況</t>
  </si>
  <si>
    <t>各年10月1日現在</t>
  </si>
  <si>
    <t>　　住居の種類</t>
  </si>
  <si>
    <t>一般世帯</t>
  </si>
  <si>
    <t>住宅に住む一般世帯</t>
  </si>
  <si>
    <t>主世帯</t>
  </si>
  <si>
    <t>間借り</t>
  </si>
  <si>
    <t>住宅以外</t>
  </si>
  <si>
    <t>　　　所有の区分</t>
  </si>
  <si>
    <t>公営</t>
  </si>
  <si>
    <t>民営の</t>
  </si>
  <si>
    <t>に住む</t>
  </si>
  <si>
    <t>持ち家</t>
  </si>
  <si>
    <t>都市機構</t>
  </si>
  <si>
    <t>給与住宅</t>
  </si>
  <si>
    <t>一般世帯</t>
  </si>
  <si>
    <t>公社の借家</t>
  </si>
  <si>
    <t>借　家</t>
  </si>
  <si>
    <t>　平成17年</t>
  </si>
  <si>
    <t xml:space="preserve">
</t>
  </si>
  <si>
    <t>計</t>
  </si>
  <si>
    <t>世帯数</t>
  </si>
  <si>
    <t>（世帯）</t>
  </si>
  <si>
    <t xml:space="preserve">
（人）</t>
  </si>
  <si>
    <t>世帯</t>
  </si>
  <si>
    <t>人員数</t>
  </si>
  <si>
    <t>（人）</t>
  </si>
  <si>
    <t>1世帯当たり</t>
  </si>
  <si>
    <t>延べ面積</t>
  </si>
  <si>
    <t>（㎡）</t>
  </si>
  <si>
    <t>1人当たり</t>
  </si>
  <si>
    <t>　平成22年</t>
  </si>
  <si>
    <t>世　帯　数　（世帯）</t>
  </si>
  <si>
    <t>世　帯　人　員　数(人）</t>
  </si>
  <si>
    <t>1世帯当たり人員数(人）</t>
  </si>
  <si>
    <t>出典：国勢調査報告書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</si>
</sst>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.00&quot; &quot;;&quot;△&quot;#,##0.00&quot; &quot;"/>
    <numFmt numFmtId="181" formatCode="0.0_);[Red]\(0.0\)"/>
    <numFmt numFmtId="182" formatCode="0.0;&quot;△ &quot;0.0"/>
    <numFmt numFmtId="183" formatCode="#,##0.0_ "/>
    <numFmt numFmtId="184" formatCode="0.0_ "/>
    <numFmt numFmtId="185" formatCode="\ ###,###,###,###,##0;&quot;-&quot;###,###,###,###,##0"/>
    <numFmt numFmtId="186" formatCode="##0.0;&quot;-&quot;#0.0"/>
    <numFmt numFmtId="187" formatCode="#0.0;&quot;-&quot;0.0"/>
    <numFmt numFmtId="188" formatCode="###,###,###,##0;&quot;-&quot;##,###,###,##0"/>
  </numFmts>
  <fonts count="5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4"/>
      <name val="ＭＳ 明朝"/>
      <family val="1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32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52" fillId="33" borderId="0" applyNumberFormat="0" applyBorder="0" applyAlignment="0" applyProtection="0"/>
  </cellStyleXfs>
  <cellXfs count="626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2" applyFont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10" xfId="62" applyFont="1" applyBorder="1" applyAlignment="1">
      <alignment horizontal="center" vertical="center"/>
      <protection/>
    </xf>
    <xf numFmtId="177" fontId="4" fillId="0" borderId="10" xfId="62" applyNumberFormat="1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177" fontId="4" fillId="0" borderId="11" xfId="62" applyNumberFormat="1" applyFont="1" applyBorder="1" applyAlignment="1">
      <alignment vertical="center"/>
      <protection/>
    </xf>
    <xf numFmtId="0" fontId="4" fillId="0" borderId="12" xfId="62" applyFont="1" applyBorder="1" applyAlignment="1">
      <alignment horizontal="center" vertical="center"/>
      <protection/>
    </xf>
    <xf numFmtId="177" fontId="4" fillId="0" borderId="12" xfId="62" applyNumberFormat="1" applyFont="1" applyBorder="1" applyAlignment="1">
      <alignment vertical="center"/>
      <protection/>
    </xf>
    <xf numFmtId="177" fontId="4" fillId="0" borderId="13" xfId="62" applyNumberFormat="1" applyFont="1" applyBorder="1" applyAlignment="1">
      <alignment vertical="center"/>
      <protection/>
    </xf>
    <xf numFmtId="38" fontId="4" fillId="0" borderId="13" xfId="48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15" xfId="62" applyNumberFormat="1" applyFont="1" applyBorder="1" applyAlignment="1">
      <alignment vertical="center"/>
      <protection/>
    </xf>
    <xf numFmtId="177" fontId="4" fillId="0" borderId="16" xfId="62" applyNumberFormat="1" applyFont="1" applyBorder="1" applyAlignment="1">
      <alignment vertical="center"/>
      <protection/>
    </xf>
    <xf numFmtId="177" fontId="4" fillId="0" borderId="17" xfId="62" applyNumberFormat="1" applyFont="1" applyBorder="1" applyAlignment="1">
      <alignment vertical="center"/>
      <protection/>
    </xf>
    <xf numFmtId="177" fontId="4" fillId="0" borderId="18" xfId="62" applyNumberFormat="1" applyFont="1" applyBorder="1" applyAlignment="1">
      <alignment vertical="center"/>
      <protection/>
    </xf>
    <xf numFmtId="177" fontId="4" fillId="0" borderId="19" xfId="62" applyNumberFormat="1" applyFont="1" applyBorder="1" applyAlignment="1">
      <alignment vertical="center"/>
      <protection/>
    </xf>
    <xf numFmtId="177" fontId="4" fillId="0" borderId="20" xfId="62" applyNumberFormat="1" applyFont="1" applyBorder="1" applyAlignment="1">
      <alignment vertical="center"/>
      <protection/>
    </xf>
    <xf numFmtId="177" fontId="4" fillId="0" borderId="21" xfId="62" applyNumberFormat="1" applyFont="1" applyBorder="1" applyAlignment="1">
      <alignment vertical="center"/>
      <protection/>
    </xf>
    <xf numFmtId="177" fontId="4" fillId="0" borderId="22" xfId="62" applyNumberFormat="1" applyFont="1" applyBorder="1" applyAlignment="1">
      <alignment vertical="center"/>
      <protection/>
    </xf>
    <xf numFmtId="176" fontId="4" fillId="0" borderId="15" xfId="62" applyNumberFormat="1" applyFont="1" applyBorder="1" applyAlignment="1">
      <alignment vertical="center"/>
      <protection/>
    </xf>
    <xf numFmtId="176" fontId="4" fillId="0" borderId="16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>
      <alignment horizontal="center" vertical="center"/>
      <protection/>
    </xf>
    <xf numFmtId="177" fontId="7" fillId="0" borderId="24" xfId="62" applyNumberFormat="1" applyFont="1" applyBorder="1" applyAlignment="1">
      <alignment vertical="center"/>
      <protection/>
    </xf>
    <xf numFmtId="177" fontId="7" fillId="0" borderId="25" xfId="62" applyNumberFormat="1" applyFont="1" applyBorder="1" applyAlignment="1">
      <alignment vertical="center"/>
      <protection/>
    </xf>
    <xf numFmtId="177" fontId="7" fillId="0" borderId="26" xfId="62" applyNumberFormat="1" applyFont="1" applyBorder="1" applyAlignment="1">
      <alignment vertical="center"/>
      <protection/>
    </xf>
    <xf numFmtId="177" fontId="7" fillId="0" borderId="27" xfId="62" applyNumberFormat="1" applyFont="1" applyBorder="1" applyAlignment="1">
      <alignment vertical="center"/>
      <protection/>
    </xf>
    <xf numFmtId="176" fontId="7" fillId="0" borderId="24" xfId="62" applyNumberFormat="1" applyFont="1" applyBorder="1" applyAlignment="1">
      <alignment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177" fontId="4" fillId="0" borderId="24" xfId="62" applyNumberFormat="1" applyFont="1" applyBorder="1" applyAlignment="1">
      <alignment vertical="center"/>
      <protection/>
    </xf>
    <xf numFmtId="177" fontId="4" fillId="0" borderId="25" xfId="62" applyNumberFormat="1" applyFont="1" applyBorder="1" applyAlignment="1">
      <alignment vertical="center"/>
      <protection/>
    </xf>
    <xf numFmtId="177" fontId="4" fillId="0" borderId="26" xfId="62" applyNumberFormat="1" applyFont="1" applyBorder="1" applyAlignment="1">
      <alignment vertical="center"/>
      <protection/>
    </xf>
    <xf numFmtId="177" fontId="4" fillId="0" borderId="27" xfId="62" applyNumberFormat="1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4" fillId="0" borderId="24" xfId="6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4" fillId="0" borderId="19" xfId="62" applyNumberFormat="1" applyFont="1" applyBorder="1" applyAlignment="1">
      <alignment vertical="center"/>
      <protection/>
    </xf>
    <xf numFmtId="176" fontId="4" fillId="0" borderId="20" xfId="62" applyNumberFormat="1" applyFont="1" applyBorder="1" applyAlignment="1">
      <alignment vertical="center"/>
      <protection/>
    </xf>
    <xf numFmtId="177" fontId="4" fillId="0" borderId="31" xfId="62" applyNumberFormat="1" applyFont="1" applyBorder="1" applyAlignment="1">
      <alignment vertical="center"/>
      <protection/>
    </xf>
    <xf numFmtId="176" fontId="4" fillId="0" borderId="21" xfId="6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28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5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62" applyFont="1" applyAlignment="1">
      <alignment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4" fillId="0" borderId="0" xfId="62" applyNumberFormat="1" applyFont="1" applyAlignment="1">
      <alignment horizontal="right"/>
      <protection/>
    </xf>
    <xf numFmtId="0" fontId="0" fillId="0" borderId="0" xfId="62" applyFont="1" applyAlignment="1">
      <alignment vertical="center"/>
      <protection/>
    </xf>
    <xf numFmtId="49" fontId="4" fillId="0" borderId="0" xfId="62" applyNumberFormat="1" applyFont="1">
      <alignment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3" xfId="62" applyFont="1" applyBorder="1" applyAlignment="1">
      <alignment horizontal="center" vertical="center"/>
      <protection/>
    </xf>
    <xf numFmtId="49" fontId="4" fillId="0" borderId="33" xfId="62" applyNumberFormat="1" applyFont="1" applyBorder="1" applyAlignment="1">
      <alignment horizontal="center" vertical="center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62" applyFont="1" applyBorder="1" applyAlignment="1">
      <alignment horizontal="center" vertical="center"/>
      <protection/>
    </xf>
    <xf numFmtId="49" fontId="4" fillId="0" borderId="34" xfId="62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62" applyFont="1" applyBorder="1" applyAlignment="1">
      <alignment horizontal="right" vertical="center"/>
      <protection/>
    </xf>
    <xf numFmtId="49" fontId="4" fillId="0" borderId="14" xfId="62" applyNumberFormat="1" applyFont="1" applyBorder="1" applyAlignment="1">
      <alignment horizontal="right" vertical="center"/>
      <protection/>
    </xf>
    <xf numFmtId="0" fontId="7" fillId="0" borderId="24" xfId="62" applyFont="1" applyBorder="1" applyAlignment="1">
      <alignment horizontal="distributed" vertical="center"/>
      <protection/>
    </xf>
    <xf numFmtId="0" fontId="7" fillId="0" borderId="37" xfId="62" applyFont="1" applyBorder="1" applyAlignment="1">
      <alignment horizontal="distributed" vertical="center"/>
      <protection/>
    </xf>
    <xf numFmtId="0" fontId="4" fillId="0" borderId="13" xfId="0" applyFont="1" applyBorder="1" applyAlignment="1">
      <alignment vertical="center"/>
    </xf>
    <xf numFmtId="178" fontId="7" fillId="0" borderId="14" xfId="62" applyNumberFormat="1" applyFont="1" applyBorder="1" applyAlignment="1">
      <alignment horizontal="right" vertical="center"/>
      <protection/>
    </xf>
    <xf numFmtId="179" fontId="4" fillId="0" borderId="14" xfId="62" applyNumberFormat="1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4" fillId="0" borderId="38" xfId="62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178" fontId="4" fillId="0" borderId="10" xfId="62" applyNumberFormat="1" applyFont="1" applyBorder="1" applyAlignment="1">
      <alignment horizontal="right" vertical="center"/>
      <protection/>
    </xf>
    <xf numFmtId="179" fontId="4" fillId="0" borderId="10" xfId="62" applyNumberFormat="1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distributed" vertical="center"/>
      <protection/>
    </xf>
    <xf numFmtId="0" fontId="4" fillId="0" borderId="39" xfId="62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center"/>
    </xf>
    <xf numFmtId="178" fontId="4" fillId="0" borderId="11" xfId="62" applyNumberFormat="1" applyFont="1" applyBorder="1" applyAlignment="1">
      <alignment horizontal="right"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49" fontId="4" fillId="0" borderId="11" xfId="62" applyNumberFormat="1" applyFont="1" applyBorder="1" applyAlignment="1">
      <alignment horizontal="center" vertical="center"/>
      <protection/>
    </xf>
    <xf numFmtId="0" fontId="25" fillId="0" borderId="39" xfId="62" applyFont="1" applyBorder="1" applyAlignment="1">
      <alignment horizontal="left" vertical="center"/>
      <protection/>
    </xf>
    <xf numFmtId="0" fontId="25" fillId="0" borderId="39" xfId="62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178" fontId="4" fillId="0" borderId="11" xfId="62" applyNumberFormat="1" applyFont="1" applyBorder="1" applyAlignment="1">
      <alignment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41" xfId="62" applyFont="1" applyBorder="1" applyAlignment="1">
      <alignment vertical="center"/>
      <protection/>
    </xf>
    <xf numFmtId="0" fontId="4" fillId="0" borderId="42" xfId="0" applyFont="1" applyBorder="1" applyAlignment="1">
      <alignment horizontal="center" vertical="center"/>
    </xf>
    <xf numFmtId="178" fontId="4" fillId="0" borderId="42" xfId="62" applyNumberFormat="1" applyFont="1" applyBorder="1" applyAlignment="1">
      <alignment vertical="center"/>
      <protection/>
    </xf>
    <xf numFmtId="178" fontId="4" fillId="0" borderId="42" xfId="62" applyNumberFormat="1" applyFont="1" applyBorder="1" applyAlignment="1">
      <alignment horizontal="right" vertical="center"/>
      <protection/>
    </xf>
    <xf numFmtId="49" fontId="4" fillId="0" borderId="42" xfId="62" applyNumberFormat="1" applyFont="1" applyBorder="1" applyAlignment="1">
      <alignment horizontal="center" vertical="center"/>
      <protection/>
    </xf>
    <xf numFmtId="0" fontId="4" fillId="0" borderId="26" xfId="0" applyFont="1" applyBorder="1" applyAlignment="1">
      <alignment vertical="center"/>
    </xf>
    <xf numFmtId="0" fontId="25" fillId="0" borderId="39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62" applyNumberFormat="1" applyFont="1" applyBorder="1" applyAlignment="1">
      <alignment horizontal="center" vertical="center"/>
      <protection/>
    </xf>
    <xf numFmtId="49" fontId="4" fillId="0" borderId="29" xfId="62" applyNumberFormat="1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right" vertical="center"/>
      <protection/>
    </xf>
    <xf numFmtId="0" fontId="4" fillId="0" borderId="32" xfId="62" applyFont="1" applyBorder="1" applyAlignment="1">
      <alignment horizontal="right" vertical="center"/>
      <protection/>
    </xf>
    <xf numFmtId="49" fontId="4" fillId="0" borderId="23" xfId="62" applyNumberFormat="1" applyFont="1" applyBorder="1" applyAlignment="1">
      <alignment horizontal="center" vertical="center"/>
      <protection/>
    </xf>
    <xf numFmtId="49" fontId="4" fillId="0" borderId="32" xfId="62" applyNumberFormat="1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distributed" vertical="center"/>
      <protection/>
    </xf>
    <xf numFmtId="0" fontId="4" fillId="0" borderId="43" xfId="62" applyFont="1" applyBorder="1" applyAlignment="1">
      <alignment vertical="center"/>
      <protection/>
    </xf>
    <xf numFmtId="0" fontId="4" fillId="0" borderId="43" xfId="62" applyFont="1" applyBorder="1" applyAlignment="1">
      <alignment horizontal="right" vertical="center"/>
      <protection/>
    </xf>
    <xf numFmtId="2" fontId="7" fillId="0" borderId="43" xfId="62" applyNumberFormat="1" applyFont="1" applyBorder="1" applyAlignment="1">
      <alignment horizontal="center" vertical="center"/>
      <protection/>
    </xf>
    <xf numFmtId="2" fontId="7" fillId="0" borderId="43" xfId="0" applyNumberFormat="1" applyFont="1" applyBorder="1" applyAlignment="1">
      <alignment vertical="center"/>
    </xf>
    <xf numFmtId="49" fontId="4" fillId="0" borderId="43" xfId="62" applyNumberFormat="1" applyFont="1" applyBorder="1" applyAlignment="1">
      <alignment horizontal="center" vertical="center"/>
      <protection/>
    </xf>
    <xf numFmtId="49" fontId="4" fillId="0" borderId="37" xfId="0" applyNumberFormat="1" applyFont="1" applyBorder="1" applyAlignment="1">
      <alignment horizontal="center" vertical="center"/>
    </xf>
    <xf numFmtId="0" fontId="4" fillId="0" borderId="44" xfId="62" applyFont="1" applyBorder="1" applyAlignment="1">
      <alignment vertical="center" shrinkToFit="1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44" xfId="62" applyFont="1" applyBorder="1" applyAlignment="1">
      <alignment vertical="center"/>
      <protection/>
    </xf>
    <xf numFmtId="0" fontId="4" fillId="0" borderId="38" xfId="62" applyFont="1" applyBorder="1" applyAlignment="1">
      <alignment vertical="center"/>
      <protection/>
    </xf>
    <xf numFmtId="2" fontId="4" fillId="0" borderId="10" xfId="62" applyNumberFormat="1" applyFont="1" applyBorder="1" applyAlignment="1">
      <alignment vertical="center"/>
      <protection/>
    </xf>
    <xf numFmtId="49" fontId="4" fillId="0" borderId="25" xfId="62" applyNumberFormat="1" applyFont="1" applyBorder="1" applyAlignment="1">
      <alignment horizontal="center" vertical="center"/>
      <protection/>
    </xf>
    <xf numFmtId="49" fontId="4" fillId="0" borderId="38" xfId="62" applyNumberFormat="1" applyFont="1" applyBorder="1" applyAlignment="1">
      <alignment horizontal="center" vertical="center"/>
      <protection/>
    </xf>
    <xf numFmtId="0" fontId="4" fillId="0" borderId="45" xfId="62" applyFont="1" applyBorder="1" applyAlignment="1">
      <alignment vertical="center" shrinkToFit="1"/>
      <protection/>
    </xf>
    <xf numFmtId="0" fontId="4" fillId="0" borderId="45" xfId="62" applyFont="1" applyBorder="1" applyAlignment="1">
      <alignment vertical="center"/>
      <protection/>
    </xf>
    <xf numFmtId="0" fontId="4" fillId="0" borderId="39" xfId="62" applyFont="1" applyBorder="1" applyAlignment="1">
      <alignment vertical="center"/>
      <protection/>
    </xf>
    <xf numFmtId="2" fontId="4" fillId="0" borderId="11" xfId="62" applyNumberFormat="1" applyFont="1" applyBorder="1" applyAlignment="1">
      <alignment vertical="center"/>
      <protection/>
    </xf>
    <xf numFmtId="49" fontId="4" fillId="0" borderId="26" xfId="62" applyNumberFormat="1" applyFont="1" applyBorder="1" applyAlignment="1">
      <alignment horizontal="center" vertical="center"/>
      <protection/>
    </xf>
    <xf numFmtId="49" fontId="4" fillId="0" borderId="39" xfId="62" applyNumberFormat="1" applyFont="1" applyBorder="1" applyAlignment="1">
      <alignment horizontal="center" vertical="center"/>
      <protection/>
    </xf>
    <xf numFmtId="0" fontId="4" fillId="0" borderId="45" xfId="62" applyFont="1" applyBorder="1" applyAlignment="1">
      <alignment vertical="center" shrinkToFit="1"/>
      <protection/>
    </xf>
    <xf numFmtId="0" fontId="4" fillId="0" borderId="39" xfId="62" applyFont="1" applyBorder="1" applyAlignment="1">
      <alignment vertical="center" shrinkToFit="1"/>
      <protection/>
    </xf>
    <xf numFmtId="0" fontId="7" fillId="0" borderId="27" xfId="62" applyFont="1" applyBorder="1" applyAlignment="1">
      <alignment horizontal="distributed" vertical="center"/>
      <protection/>
    </xf>
    <xf numFmtId="0" fontId="4" fillId="0" borderId="46" xfId="62" applyFont="1" applyBorder="1" applyAlignment="1">
      <alignment vertical="center" shrinkToFi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46" xfId="62" applyFont="1" applyBorder="1" applyAlignment="1">
      <alignment vertical="center"/>
      <protection/>
    </xf>
    <xf numFmtId="0" fontId="4" fillId="0" borderId="31" xfId="62" applyFont="1" applyBorder="1" applyAlignment="1">
      <alignment vertical="center"/>
      <protection/>
    </xf>
    <xf numFmtId="2" fontId="4" fillId="0" borderId="12" xfId="62" applyNumberFormat="1" applyFont="1" applyBorder="1" applyAlignment="1">
      <alignment vertical="center"/>
      <protection/>
    </xf>
    <xf numFmtId="49" fontId="4" fillId="0" borderId="27" xfId="62" applyNumberFormat="1" applyFont="1" applyBorder="1" applyAlignment="1">
      <alignment horizontal="center" vertical="center"/>
      <protection/>
    </xf>
    <xf numFmtId="49" fontId="4" fillId="0" borderId="31" xfId="62" applyNumberFormat="1" applyFont="1" applyBorder="1" applyAlignment="1">
      <alignment horizontal="center" vertical="center"/>
      <protection/>
    </xf>
    <xf numFmtId="49" fontId="4" fillId="0" borderId="0" xfId="0" applyNumberFormat="1" applyFont="1" applyAlignment="1">
      <alignment horizontal="right" vertical="center"/>
    </xf>
    <xf numFmtId="0" fontId="7" fillId="0" borderId="47" xfId="62" applyFont="1" applyBorder="1" applyAlignment="1">
      <alignment horizontal="distributed" vertical="center"/>
      <protection/>
    </xf>
    <xf numFmtId="0" fontId="4" fillId="0" borderId="48" xfId="62" applyFont="1" applyBorder="1" applyAlignment="1">
      <alignment vertical="center" shrinkToFi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48" xfId="62" applyFont="1" applyBorder="1" applyAlignment="1">
      <alignment vertical="center"/>
      <protection/>
    </xf>
    <xf numFmtId="0" fontId="4" fillId="0" borderId="49" xfId="62" applyFont="1" applyBorder="1" applyAlignment="1">
      <alignment vertical="center"/>
      <protection/>
    </xf>
    <xf numFmtId="2" fontId="4" fillId="0" borderId="50" xfId="62" applyNumberFormat="1" applyFont="1" applyBorder="1" applyAlignment="1">
      <alignment vertical="center"/>
      <protection/>
    </xf>
    <xf numFmtId="49" fontId="4" fillId="0" borderId="47" xfId="62" applyNumberFormat="1" applyFont="1" applyBorder="1" applyAlignment="1">
      <alignment horizontal="center" vertical="center"/>
      <protection/>
    </xf>
    <xf numFmtId="49" fontId="4" fillId="0" borderId="49" xfId="62" applyNumberFormat="1" applyFont="1" applyBorder="1" applyAlignment="1">
      <alignment horizontal="center" vertical="center"/>
      <protection/>
    </xf>
    <xf numFmtId="0" fontId="4" fillId="0" borderId="39" xfId="62" applyFont="1" applyBorder="1" applyAlignment="1">
      <alignment vertical="center" shrinkToFit="1"/>
      <protection/>
    </xf>
    <xf numFmtId="0" fontId="4" fillId="0" borderId="31" xfId="62" applyFont="1" applyBorder="1" applyAlignment="1">
      <alignment vertical="center" shrinkToFit="1"/>
      <protection/>
    </xf>
    <xf numFmtId="0" fontId="7" fillId="0" borderId="23" xfId="62" applyFont="1" applyBorder="1" applyAlignment="1">
      <alignment horizontal="distributed" vertical="center"/>
      <protection/>
    </xf>
    <xf numFmtId="0" fontId="7" fillId="0" borderId="51" xfId="62" applyFont="1" applyBorder="1" applyAlignment="1">
      <alignment horizontal="distributed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7" fillId="0" borderId="51" xfId="62" applyFont="1" applyBorder="1" applyAlignment="1">
      <alignment horizontal="center" vertical="center"/>
      <protection/>
    </xf>
    <xf numFmtId="178" fontId="7" fillId="0" borderId="51" xfId="62" applyNumberFormat="1" applyFont="1" applyBorder="1" applyAlignment="1">
      <alignment vertical="center"/>
      <protection/>
    </xf>
    <xf numFmtId="49" fontId="4" fillId="0" borderId="51" xfId="62" applyNumberFormat="1" applyFont="1" applyBorder="1" applyAlignment="1">
      <alignment horizontal="center" vertical="center"/>
      <protection/>
    </xf>
    <xf numFmtId="49" fontId="4" fillId="0" borderId="32" xfId="0" applyNumberFormat="1" applyFont="1" applyBorder="1" applyAlignment="1">
      <alignment horizontal="center" vertical="center"/>
    </xf>
    <xf numFmtId="0" fontId="4" fillId="0" borderId="38" xfId="62" applyFont="1" applyBorder="1" applyAlignment="1">
      <alignment vertical="center" shrinkToFit="1"/>
      <protection/>
    </xf>
    <xf numFmtId="0" fontId="4" fillId="0" borderId="0" xfId="0" applyFont="1" applyBorder="1" applyAlignment="1">
      <alignment vertical="center"/>
    </xf>
    <xf numFmtId="178" fontId="7" fillId="0" borderId="43" xfId="62" applyNumberFormat="1" applyFont="1" applyBorder="1" applyAlignment="1">
      <alignment vertical="center"/>
      <protection/>
    </xf>
    <xf numFmtId="49" fontId="4" fillId="0" borderId="0" xfId="62" applyNumberFormat="1" applyFont="1" applyBorder="1" applyAlignment="1">
      <alignment horizontal="right"/>
      <protection/>
    </xf>
    <xf numFmtId="49" fontId="4" fillId="0" borderId="36" xfId="0" applyNumberFormat="1" applyFont="1" applyBorder="1" applyAlignment="1">
      <alignment horizontal="center" vertical="center"/>
    </xf>
    <xf numFmtId="180" fontId="27" fillId="0" borderId="28" xfId="60" applyNumberFormat="1" applyFont="1" applyFill="1" applyBorder="1" applyAlignment="1" applyProtection="1">
      <alignment horizontal="distributed" vertical="center"/>
      <protection locked="0"/>
    </xf>
    <xf numFmtId="180" fontId="27" fillId="0" borderId="30" xfId="60" applyNumberFormat="1" applyFont="1" applyFill="1" applyBorder="1" applyAlignment="1" applyProtection="1">
      <alignment horizontal="distributed" vertical="center"/>
      <protection locked="0"/>
    </xf>
    <xf numFmtId="0" fontId="4" fillId="0" borderId="30" xfId="0" applyFont="1" applyBorder="1" applyAlignment="1">
      <alignment vertical="center"/>
    </xf>
    <xf numFmtId="0" fontId="7" fillId="0" borderId="43" xfId="62" applyFont="1" applyBorder="1" applyAlignment="1">
      <alignment horizontal="center" vertical="center"/>
      <protection/>
    </xf>
    <xf numFmtId="49" fontId="4" fillId="0" borderId="30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29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29" xfId="62" applyFont="1" applyBorder="1" applyAlignment="1">
      <alignment vertical="center"/>
      <protection/>
    </xf>
    <xf numFmtId="2" fontId="4" fillId="0" borderId="33" xfId="62" applyNumberFormat="1" applyFont="1" applyBorder="1" applyAlignment="1">
      <alignment vertical="center"/>
      <protection/>
    </xf>
    <xf numFmtId="180" fontId="27" fillId="0" borderId="35" xfId="60" applyNumberFormat="1" applyFont="1" applyFill="1" applyBorder="1" applyAlignment="1" applyProtection="1">
      <alignment horizontal="distributed" vertical="center"/>
      <protection locked="0"/>
    </xf>
    <xf numFmtId="180" fontId="27" fillId="0" borderId="0" xfId="60" applyNumberFormat="1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>
      <alignment vertical="center"/>
    </xf>
    <xf numFmtId="0" fontId="4" fillId="0" borderId="24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vertical="center" shrinkToFit="1"/>
      <protection/>
    </xf>
    <xf numFmtId="0" fontId="4" fillId="0" borderId="43" xfId="62" applyFont="1" applyBorder="1" applyAlignment="1">
      <alignment vertical="center"/>
      <protection/>
    </xf>
    <xf numFmtId="0" fontId="4" fillId="0" borderId="37" xfId="62" applyFont="1" applyBorder="1" applyAlignment="1">
      <alignment vertical="center"/>
      <protection/>
    </xf>
    <xf numFmtId="2" fontId="4" fillId="0" borderId="13" xfId="62" applyNumberFormat="1" applyFont="1" applyBorder="1" applyAlignment="1">
      <alignment vertical="center"/>
      <protection/>
    </xf>
    <xf numFmtId="49" fontId="4" fillId="0" borderId="24" xfId="62" applyNumberFormat="1" applyFont="1" applyBorder="1" applyAlignment="1">
      <alignment horizontal="center" vertical="center"/>
      <protection/>
    </xf>
    <xf numFmtId="49" fontId="4" fillId="0" borderId="37" xfId="62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2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/>
    </xf>
    <xf numFmtId="181" fontId="4" fillId="0" borderId="33" xfId="0" applyNumberFormat="1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 horizontal="distributed" vertical="center" wrapText="1" shrinkToFit="1"/>
    </xf>
    <xf numFmtId="0" fontId="4" fillId="0" borderId="33" xfId="0" applyFont="1" applyBorder="1" applyAlignment="1">
      <alignment horizontal="distributed" vertical="center" shrinkToFit="1"/>
    </xf>
    <xf numFmtId="181" fontId="4" fillId="0" borderId="34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6" fontId="7" fillId="0" borderId="33" xfId="0" applyNumberFormat="1" applyFont="1" applyBorder="1" applyAlignment="1">
      <alignment horizontal="right" vertical="center"/>
    </xf>
    <xf numFmtId="182" fontId="7" fillId="0" borderId="33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 shrinkToFit="1"/>
    </xf>
    <xf numFmtId="176" fontId="4" fillId="0" borderId="34" xfId="0" applyNumberFormat="1" applyFont="1" applyBorder="1" applyAlignment="1">
      <alignment horizontal="right" vertical="center"/>
    </xf>
    <xf numFmtId="176" fontId="4" fillId="0" borderId="34" xfId="48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 shrinkToFit="1"/>
    </xf>
    <xf numFmtId="0" fontId="4" fillId="0" borderId="32" xfId="0" applyFont="1" applyBorder="1" applyAlignment="1">
      <alignment horizontal="distributed" vertical="center" shrinkToFit="1"/>
    </xf>
    <xf numFmtId="176" fontId="4" fillId="0" borderId="14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4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4" xfId="0" applyFont="1" applyBorder="1" applyAlignment="1">
      <alignment horizontal="center" vertical="center" shrinkToFit="1"/>
    </xf>
    <xf numFmtId="176" fontId="25" fillId="0" borderId="34" xfId="0" applyNumberFormat="1" applyFont="1" applyBorder="1" applyAlignment="1">
      <alignment horizontal="right" vertical="center"/>
    </xf>
    <xf numFmtId="176" fontId="25" fillId="0" borderId="5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25" fillId="0" borderId="34" xfId="0" applyFont="1" applyBorder="1" applyAlignment="1">
      <alignment vertical="center" shrinkToFit="1"/>
    </xf>
    <xf numFmtId="182" fontId="25" fillId="0" borderId="55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distributed" vertical="center"/>
    </xf>
    <xf numFmtId="0" fontId="25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" fillId="0" borderId="33" xfId="0" applyFont="1" applyBorder="1" applyAlignment="1">
      <alignment horizontal="center" vertical="center" shrinkToFit="1"/>
    </xf>
    <xf numFmtId="176" fontId="25" fillId="0" borderId="10" xfId="0" applyNumberFormat="1" applyFont="1" applyBorder="1" applyAlignment="1">
      <alignment horizontal="right" vertical="center"/>
    </xf>
    <xf numFmtId="176" fontId="25" fillId="0" borderId="10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horizontal="center" vertical="center"/>
    </xf>
    <xf numFmtId="182" fontId="25" fillId="0" borderId="5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176" fontId="25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176" fontId="25" fillId="0" borderId="12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horizontal="center" vertical="center"/>
    </xf>
    <xf numFmtId="182" fontId="25" fillId="0" borderId="5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53" xfId="0" applyFont="1" applyBorder="1" applyAlignment="1">
      <alignment horizontal="distributed" vertical="center" wrapText="1" shrinkToFit="1"/>
    </xf>
    <xf numFmtId="0" fontId="25" fillId="0" borderId="53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/>
    </xf>
    <xf numFmtId="0" fontId="25" fillId="0" borderId="0" xfId="0" applyFont="1" applyBorder="1" applyAlignment="1">
      <alignment vertical="center" shrinkToFit="1"/>
    </xf>
    <xf numFmtId="0" fontId="25" fillId="0" borderId="53" xfId="0" applyFont="1" applyBorder="1" applyAlignment="1">
      <alignment horizontal="distributed" vertical="center" wrapText="1" shrinkToFit="1"/>
    </xf>
    <xf numFmtId="0" fontId="25" fillId="0" borderId="47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54" xfId="0" applyFont="1" applyBorder="1" applyAlignment="1">
      <alignment horizontal="distributed" vertical="center" wrapText="1" shrinkToFit="1"/>
    </xf>
    <xf numFmtId="177" fontId="7" fillId="0" borderId="3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25" fillId="0" borderId="50" xfId="0" applyNumberFormat="1" applyFont="1" applyBorder="1" applyAlignment="1">
      <alignment horizontal="right" vertical="center"/>
    </xf>
    <xf numFmtId="176" fontId="25" fillId="0" borderId="11" xfId="0" applyNumberFormat="1" applyFont="1" applyBorder="1" applyAlignment="1">
      <alignment horizontal="right" vertical="center"/>
    </xf>
    <xf numFmtId="0" fontId="25" fillId="0" borderId="40" xfId="0" applyFont="1" applyBorder="1" applyAlignment="1">
      <alignment vertical="center"/>
    </xf>
    <xf numFmtId="176" fontId="25" fillId="0" borderId="42" xfId="0" applyNumberFormat="1" applyFont="1" applyBorder="1" applyAlignment="1">
      <alignment horizontal="right" vertical="center"/>
    </xf>
    <xf numFmtId="0" fontId="25" fillId="0" borderId="47" xfId="0" applyFont="1" applyBorder="1" applyAlignment="1">
      <alignment vertical="center" shrinkToFit="1"/>
    </xf>
    <xf numFmtId="0" fontId="25" fillId="0" borderId="58" xfId="0" applyFont="1" applyBorder="1" applyAlignment="1">
      <alignment horizontal="distributed" vertical="center" shrinkToFit="1"/>
    </xf>
    <xf numFmtId="0" fontId="25" fillId="0" borderId="59" xfId="0" applyFont="1" applyBorder="1" applyAlignment="1">
      <alignment horizontal="distributed" vertical="center" wrapText="1" shrinkToFit="1"/>
    </xf>
    <xf numFmtId="0" fontId="25" fillId="0" borderId="35" xfId="0" applyFont="1" applyBorder="1" applyAlignment="1">
      <alignment vertical="center" shrinkToFit="1"/>
    </xf>
    <xf numFmtId="0" fontId="25" fillId="0" borderId="26" xfId="0" applyFont="1" applyBorder="1" applyAlignment="1">
      <alignment vertical="center" shrinkToFit="1"/>
    </xf>
    <xf numFmtId="176" fontId="25" fillId="0" borderId="1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25" fillId="0" borderId="50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0" fontId="25" fillId="0" borderId="54" xfId="0" applyFont="1" applyBorder="1" applyAlignment="1">
      <alignment horizontal="distributed" vertical="center" shrinkToFit="1"/>
    </xf>
    <xf numFmtId="0" fontId="25" fillId="0" borderId="22" xfId="0" applyFont="1" applyBorder="1" applyAlignment="1">
      <alignment horizontal="distributed" vertical="center" wrapText="1" shrinkToFit="1"/>
    </xf>
    <xf numFmtId="176" fontId="25" fillId="0" borderId="12" xfId="0" applyNumberFormat="1" applyFont="1" applyBorder="1" applyAlignment="1">
      <alignment horizontal="right" vertical="center"/>
    </xf>
    <xf numFmtId="0" fontId="25" fillId="0" borderId="23" xfId="0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0" fillId="0" borderId="0" xfId="0" applyFont="1" applyAlignment="1" quotePrefix="1">
      <alignment vertical="center"/>
    </xf>
    <xf numFmtId="0" fontId="28" fillId="0" borderId="0" xfId="0" applyFont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183" fontId="7" fillId="0" borderId="33" xfId="0" applyNumberFormat="1" applyFont="1" applyBorder="1" applyAlignment="1">
      <alignment horizontal="right" vertical="center"/>
    </xf>
    <xf numFmtId="176" fontId="7" fillId="0" borderId="33" xfId="48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7" fillId="0" borderId="30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181" fontId="7" fillId="0" borderId="34" xfId="0" applyNumberFormat="1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184" fontId="7" fillId="0" borderId="34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50" xfId="0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181" fontId="4" fillId="0" borderId="14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0" xfId="0" applyFont="1" applyBorder="1" applyAlignment="1">
      <alignment horizontal="distributed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0" xfId="0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5" fillId="0" borderId="1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7" fillId="0" borderId="3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5" fillId="0" borderId="13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63" applyFont="1" applyAlignment="1" quotePrefix="1">
      <alignment vertical="center"/>
      <protection/>
    </xf>
    <xf numFmtId="0" fontId="0" fillId="0" borderId="0" xfId="63" applyFont="1" applyAlignment="1" quotePrefix="1">
      <alignment vertical="center"/>
      <protection/>
    </xf>
    <xf numFmtId="0" fontId="4" fillId="0" borderId="0" xfId="63" applyFont="1" applyAlignment="1">
      <alignment horizontal="center"/>
      <protection/>
    </xf>
    <xf numFmtId="176" fontId="4" fillId="0" borderId="0" xfId="63" applyNumberFormat="1" applyFont="1" applyFill="1" applyAlignment="1">
      <alignment/>
      <protection/>
    </xf>
    <xf numFmtId="176" fontId="4" fillId="0" borderId="0" xfId="64" applyNumberFormat="1" applyFont="1" applyFill="1" applyBorder="1" applyAlignment="1">
      <alignment/>
      <protection/>
    </xf>
    <xf numFmtId="176" fontId="33" fillId="0" borderId="0" xfId="61" applyNumberFormat="1" applyFont="1" applyFill="1" applyBorder="1" applyAlignment="1">
      <alignment/>
      <protection/>
    </xf>
    <xf numFmtId="49" fontId="33" fillId="0" borderId="0" xfId="61" applyNumberFormat="1" applyFont="1" applyFill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30" xfId="63" applyFont="1" applyBorder="1" applyAlignment="1">
      <alignment vertical="center"/>
      <protection/>
    </xf>
    <xf numFmtId="0" fontId="4" fillId="0" borderId="29" xfId="63" applyFont="1" applyBorder="1" applyAlignment="1">
      <alignment vertical="center"/>
      <protection/>
    </xf>
    <xf numFmtId="176" fontId="4" fillId="0" borderId="28" xfId="63" applyNumberFormat="1" applyFont="1" applyFill="1" applyBorder="1" applyAlignment="1">
      <alignment horizontal="distributed" vertical="center"/>
      <protection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5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36" xfId="63" applyFont="1" applyBorder="1" applyAlignment="1">
      <alignment vertical="center"/>
      <protection/>
    </xf>
    <xf numFmtId="176" fontId="4" fillId="0" borderId="34" xfId="63" applyNumberFormat="1" applyFont="1" applyFill="1" applyBorder="1" applyAlignment="1">
      <alignment horizontal="center" vertical="center" wrapText="1"/>
      <protection/>
    </xf>
    <xf numFmtId="176" fontId="4" fillId="0" borderId="28" xfId="64" applyNumberFormat="1" applyFont="1" applyFill="1" applyBorder="1" applyAlignment="1">
      <alignment horizontal="distributed" vertical="center"/>
      <protection/>
    </xf>
    <xf numFmtId="176" fontId="4" fillId="0" borderId="33" xfId="64" applyNumberFormat="1" applyFont="1" applyFill="1" applyBorder="1" applyAlignment="1">
      <alignment horizontal="center" vertical="center"/>
      <protection/>
    </xf>
    <xf numFmtId="49" fontId="33" fillId="0" borderId="0" xfId="61" applyNumberFormat="1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63" applyFont="1" applyBorder="1" applyAlignment="1">
      <alignment vertical="center"/>
      <protection/>
    </xf>
    <xf numFmtId="176" fontId="4" fillId="0" borderId="34" xfId="64" applyNumberFormat="1" applyFont="1" applyFill="1" applyBorder="1" applyAlignment="1">
      <alignment horizontal="center" vertical="center" wrapText="1"/>
      <protection/>
    </xf>
    <xf numFmtId="176" fontId="4" fillId="0" borderId="33" xfId="64" applyNumberFormat="1" applyFont="1" applyFill="1" applyBorder="1" applyAlignment="1">
      <alignment horizontal="center" vertical="center"/>
      <protection/>
    </xf>
    <xf numFmtId="176" fontId="4" fillId="0" borderId="34" xfId="64" applyNumberFormat="1" applyFont="1" applyFill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176" fontId="4" fillId="0" borderId="60" xfId="63" applyNumberFormat="1" applyFont="1" applyFill="1" applyBorder="1" applyAlignment="1">
      <alignment vertical="center" wrapText="1"/>
      <protection/>
    </xf>
    <xf numFmtId="0" fontId="4" fillId="0" borderId="61" xfId="0" applyFont="1" applyBorder="1" applyAlignment="1">
      <alignment horizontal="distributed" vertical="center"/>
    </xf>
    <xf numFmtId="176" fontId="33" fillId="0" borderId="61" xfId="61" applyNumberFormat="1" applyFont="1" applyFill="1" applyBorder="1" applyAlignment="1">
      <alignment horizontal="distributed" vertical="center"/>
      <protection/>
    </xf>
    <xf numFmtId="0" fontId="4" fillId="0" borderId="59" xfId="0" applyFont="1" applyBorder="1" applyAlignment="1">
      <alignment horizontal="distributed" vertical="center"/>
    </xf>
    <xf numFmtId="176" fontId="4" fillId="0" borderId="34" xfId="64" applyNumberFormat="1" applyFont="1" applyFill="1" applyBorder="1" applyAlignment="1">
      <alignment horizontal="center" vertical="center"/>
      <protection/>
    </xf>
    <xf numFmtId="176" fontId="4" fillId="0" borderId="60" xfId="63" applyNumberFormat="1" applyFont="1" applyFill="1" applyBorder="1" applyAlignment="1">
      <alignment vertical="center"/>
      <protection/>
    </xf>
    <xf numFmtId="176" fontId="4" fillId="0" borderId="62" xfId="64" applyNumberFormat="1" applyFont="1" applyFill="1" applyBorder="1" applyAlignment="1">
      <alignment horizontal="distributed" vertical="center"/>
      <protection/>
    </xf>
    <xf numFmtId="176" fontId="33" fillId="0" borderId="62" xfId="61" applyNumberFormat="1" applyFont="1" applyFill="1" applyBorder="1" applyAlignment="1">
      <alignment horizontal="distributed" vertical="center"/>
      <protection/>
    </xf>
    <xf numFmtId="176" fontId="4" fillId="0" borderId="62" xfId="63" applyNumberFormat="1" applyFont="1" applyFill="1" applyBorder="1" applyAlignment="1">
      <alignment horizontal="distributed" vertical="center"/>
      <protection/>
    </xf>
    <xf numFmtId="176" fontId="4" fillId="0" borderId="53" xfId="64" applyNumberFormat="1" applyFont="1" applyFill="1" applyBorder="1" applyAlignment="1">
      <alignment horizontal="distributed" vertical="center"/>
      <protection/>
    </xf>
    <xf numFmtId="176" fontId="4" fillId="0" borderId="34" xfId="63" applyNumberFormat="1" applyFont="1" applyFill="1" applyBorder="1" applyAlignment="1">
      <alignment horizontal="center" vertical="center"/>
      <protection/>
    </xf>
    <xf numFmtId="0" fontId="4" fillId="0" borderId="23" xfId="63" applyFont="1" applyBorder="1" applyAlignment="1">
      <alignment vertical="center"/>
      <protection/>
    </xf>
    <xf numFmtId="0" fontId="4" fillId="0" borderId="51" xfId="63" applyFont="1" applyBorder="1" applyAlignment="1">
      <alignment vertical="center"/>
      <protection/>
    </xf>
    <xf numFmtId="0" fontId="4" fillId="0" borderId="32" xfId="63" applyFont="1" applyBorder="1" applyAlignment="1">
      <alignment vertical="center"/>
      <protection/>
    </xf>
    <xf numFmtId="176" fontId="4" fillId="0" borderId="60" xfId="63" applyNumberFormat="1" applyFont="1" applyFill="1" applyBorder="1" applyAlignment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176" fontId="33" fillId="0" borderId="62" xfId="61" applyNumberFormat="1" applyFont="1" applyFill="1" applyBorder="1" applyAlignment="1">
      <alignment horizontal="center" vertical="top" shrinkToFit="1"/>
      <protection/>
    </xf>
    <xf numFmtId="176" fontId="4" fillId="0" borderId="62" xfId="64" applyNumberFormat="1" applyFont="1" applyFill="1" applyBorder="1" applyAlignment="1">
      <alignment horizontal="center" vertical="top"/>
      <protection/>
    </xf>
    <xf numFmtId="0" fontId="4" fillId="0" borderId="53" xfId="0" applyFont="1" applyBorder="1" applyAlignment="1">
      <alignment horizontal="center" vertical="center"/>
    </xf>
    <xf numFmtId="176" fontId="4" fillId="0" borderId="34" xfId="64" applyNumberFormat="1" applyFont="1" applyFill="1" applyBorder="1" applyAlignment="1">
      <alignment horizontal="center" vertical="center"/>
      <protection/>
    </xf>
    <xf numFmtId="185" fontId="33" fillId="0" borderId="0" xfId="61" applyNumberFormat="1" applyFont="1" applyFill="1" applyBorder="1" applyAlignment="1">
      <alignment vertical="center"/>
      <protection/>
    </xf>
    <xf numFmtId="0" fontId="34" fillId="0" borderId="28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176" fontId="4" fillId="0" borderId="14" xfId="63" applyNumberFormat="1" applyFont="1" applyFill="1" applyBorder="1" applyAlignment="1">
      <alignment horizontal="center" vertical="center" wrapText="1"/>
      <protection/>
    </xf>
    <xf numFmtId="176" fontId="4" fillId="0" borderId="14" xfId="64" applyNumberFormat="1" applyFont="1" applyFill="1" applyBorder="1" applyAlignment="1">
      <alignment horizontal="center" vertical="center" wrapText="1"/>
      <protection/>
    </xf>
    <xf numFmtId="176" fontId="4" fillId="0" borderId="63" xfId="63" applyNumberFormat="1" applyFont="1" applyFill="1" applyBorder="1" applyAlignment="1">
      <alignment horizontal="center" vertical="center"/>
      <protection/>
    </xf>
    <xf numFmtId="0" fontId="4" fillId="0" borderId="64" xfId="0" applyFont="1" applyBorder="1" applyAlignment="1">
      <alignment horizontal="center" vertical="center"/>
    </xf>
    <xf numFmtId="176" fontId="33" fillId="0" borderId="64" xfId="61" applyNumberFormat="1" applyFont="1" applyFill="1" applyBorder="1" applyAlignment="1">
      <alignment horizontal="center" vertical="top" shrinkToFit="1"/>
      <protection/>
    </xf>
    <xf numFmtId="176" fontId="4" fillId="0" borderId="64" xfId="64" applyNumberFormat="1" applyFont="1" applyFill="1" applyBorder="1" applyAlignment="1">
      <alignment horizontal="center" vertical="top"/>
      <protection/>
    </xf>
    <xf numFmtId="0" fontId="4" fillId="0" borderId="54" xfId="0" applyFont="1" applyBorder="1" applyAlignment="1">
      <alignment horizontal="center" vertical="center"/>
    </xf>
    <xf numFmtId="176" fontId="4" fillId="0" borderId="14" xfId="64" applyNumberFormat="1" applyFont="1" applyFill="1" applyBorder="1" applyAlignment="1">
      <alignment horizontal="center" vertical="center"/>
      <protection/>
    </xf>
    <xf numFmtId="176" fontId="4" fillId="0" borderId="14" xfId="64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49" fontId="35" fillId="0" borderId="34" xfId="61" applyNumberFormat="1" applyFont="1" applyFill="1" applyBorder="1" applyAlignment="1">
      <alignment vertical="center" wrapText="1"/>
      <protection/>
    </xf>
    <xf numFmtId="0" fontId="7" fillId="0" borderId="28" xfId="63" applyFont="1" applyBorder="1" applyAlignment="1">
      <alignment horizontal="center" vertical="center" shrinkToFit="1"/>
      <protection/>
    </xf>
    <xf numFmtId="0" fontId="7" fillId="0" borderId="29" xfId="63" applyFont="1" applyBorder="1" applyAlignment="1">
      <alignment horizontal="center" vertical="center" shrinkToFit="1"/>
      <protection/>
    </xf>
    <xf numFmtId="176" fontId="35" fillId="0" borderId="13" xfId="61" applyNumberFormat="1" applyFont="1" applyFill="1" applyBorder="1" applyAlignment="1">
      <alignment vertical="center"/>
      <protection/>
    </xf>
    <xf numFmtId="176" fontId="35" fillId="0" borderId="24" xfId="61" applyNumberFormat="1" applyFont="1" applyFill="1" applyBorder="1" applyAlignment="1">
      <alignment vertical="center"/>
      <protection/>
    </xf>
    <xf numFmtId="176" fontId="35" fillId="0" borderId="15" xfId="61" applyNumberFormat="1" applyFont="1" applyFill="1" applyBorder="1" applyAlignment="1">
      <alignment vertical="center"/>
      <protection/>
    </xf>
    <xf numFmtId="176" fontId="35" fillId="0" borderId="16" xfId="61" applyNumberFormat="1" applyFont="1" applyFill="1" applyBorder="1" applyAlignment="1">
      <alignment vertical="center"/>
      <protection/>
    </xf>
    <xf numFmtId="185" fontId="35" fillId="0" borderId="0" xfId="61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49" fontId="33" fillId="0" borderId="34" xfId="61" applyNumberFormat="1" applyFont="1" applyFill="1" applyBorder="1" applyAlignment="1">
      <alignment horizontal="distributed" vertical="center"/>
      <protection/>
    </xf>
    <xf numFmtId="49" fontId="33" fillId="0" borderId="34" xfId="61" applyNumberFormat="1" applyFont="1" applyFill="1" applyBorder="1" applyAlignment="1">
      <alignment horizontal="distributed" vertical="center"/>
      <protection/>
    </xf>
    <xf numFmtId="49" fontId="33" fillId="0" borderId="10" xfId="61" applyNumberFormat="1" applyFont="1" applyFill="1" applyBorder="1" applyAlignment="1">
      <alignment horizontal="right" vertical="center"/>
      <protection/>
    </xf>
    <xf numFmtId="176" fontId="33" fillId="0" borderId="10" xfId="61" applyNumberFormat="1" applyFont="1" applyFill="1" applyBorder="1" applyAlignment="1">
      <alignment horizontal="right" vertical="center"/>
      <protection/>
    </xf>
    <xf numFmtId="176" fontId="33" fillId="0" borderId="25" xfId="61" applyNumberFormat="1" applyFont="1" applyFill="1" applyBorder="1" applyAlignment="1">
      <alignment horizontal="right" vertical="center"/>
      <protection/>
    </xf>
    <xf numFmtId="176" fontId="33" fillId="0" borderId="17" xfId="61" applyNumberFormat="1" applyFont="1" applyFill="1" applyBorder="1" applyAlignment="1">
      <alignment horizontal="right" vertical="center"/>
      <protection/>
    </xf>
    <xf numFmtId="176" fontId="33" fillId="0" borderId="18" xfId="61" applyNumberFormat="1" applyFont="1" applyFill="1" applyBorder="1" applyAlignment="1">
      <alignment horizontal="right" vertical="center"/>
      <protection/>
    </xf>
    <xf numFmtId="185" fontId="33" fillId="0" borderId="0" xfId="61" applyNumberFormat="1" applyFont="1" applyFill="1" applyBorder="1" applyAlignment="1">
      <alignment horizontal="right" vertical="center"/>
      <protection/>
    </xf>
    <xf numFmtId="49" fontId="33" fillId="0" borderId="11" xfId="61" applyNumberFormat="1" applyFont="1" applyFill="1" applyBorder="1" applyAlignment="1">
      <alignment horizontal="right" vertical="center"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176" fontId="33" fillId="0" borderId="26" xfId="61" applyNumberFormat="1" applyFont="1" applyFill="1" applyBorder="1" applyAlignment="1">
      <alignment horizontal="right" vertical="center"/>
      <protection/>
    </xf>
    <xf numFmtId="176" fontId="33" fillId="0" borderId="19" xfId="61" applyNumberFormat="1" applyFont="1" applyFill="1" applyBorder="1" applyAlignment="1">
      <alignment horizontal="right" vertical="center"/>
      <protection/>
    </xf>
    <xf numFmtId="176" fontId="33" fillId="0" borderId="20" xfId="61" applyNumberFormat="1" applyFont="1" applyFill="1" applyBorder="1" applyAlignment="1">
      <alignment horizontal="right" vertical="center"/>
      <protection/>
    </xf>
    <xf numFmtId="49" fontId="33" fillId="0" borderId="34" xfId="61" applyNumberFormat="1" applyFont="1" applyFill="1" applyBorder="1" applyAlignment="1">
      <alignment horizontal="right" vertical="center"/>
      <protection/>
    </xf>
    <xf numFmtId="49" fontId="35" fillId="0" borderId="14" xfId="61" applyNumberFormat="1" applyFont="1" applyFill="1" applyBorder="1" applyAlignment="1">
      <alignment vertical="center"/>
      <protection/>
    </xf>
    <xf numFmtId="49" fontId="33" fillId="0" borderId="12" xfId="61" applyNumberFormat="1" applyFont="1" applyFill="1" applyBorder="1" applyAlignment="1">
      <alignment horizontal="right" vertical="center"/>
      <protection/>
    </xf>
    <xf numFmtId="176" fontId="33" fillId="0" borderId="12" xfId="61" applyNumberFormat="1" applyFont="1" applyFill="1" applyBorder="1" applyAlignment="1">
      <alignment horizontal="right" vertical="center"/>
      <protection/>
    </xf>
    <xf numFmtId="176" fontId="33" fillId="0" borderId="27" xfId="61" applyNumberFormat="1" applyFont="1" applyFill="1" applyBorder="1" applyAlignment="1">
      <alignment horizontal="right" vertical="center"/>
      <protection/>
    </xf>
    <xf numFmtId="176" fontId="33" fillId="0" borderId="21" xfId="61" applyNumberFormat="1" applyFont="1" applyFill="1" applyBorder="1" applyAlignment="1">
      <alignment horizontal="right" vertical="center"/>
      <protection/>
    </xf>
    <xf numFmtId="176" fontId="33" fillId="0" borderId="22" xfId="61" applyNumberFormat="1" applyFont="1" applyFill="1" applyBorder="1" applyAlignment="1">
      <alignment horizontal="right" vertical="center"/>
      <protection/>
    </xf>
    <xf numFmtId="49" fontId="35" fillId="0" borderId="33" xfId="61" applyNumberFormat="1" applyFont="1" applyFill="1" applyBorder="1" applyAlignment="1">
      <alignment vertical="center" wrapText="1"/>
      <protection/>
    </xf>
    <xf numFmtId="49" fontId="35" fillId="0" borderId="28" xfId="61" applyNumberFormat="1" applyFont="1" applyFill="1" applyBorder="1" applyAlignment="1">
      <alignment horizontal="center" vertical="center"/>
      <protection/>
    </xf>
    <xf numFmtId="49" fontId="35" fillId="0" borderId="29" xfId="61" applyNumberFormat="1" applyFont="1" applyFill="1" applyBorder="1" applyAlignment="1">
      <alignment horizontal="center" vertical="center"/>
      <protection/>
    </xf>
    <xf numFmtId="176" fontId="35" fillId="0" borderId="13" xfId="61" applyNumberFormat="1" applyFont="1" applyFill="1" applyBorder="1" applyAlignment="1">
      <alignment horizontal="right" vertical="center"/>
      <protection/>
    </xf>
    <xf numFmtId="176" fontId="35" fillId="0" borderId="24" xfId="61" applyNumberFormat="1" applyFont="1" applyFill="1" applyBorder="1" applyAlignment="1">
      <alignment horizontal="right" vertical="center"/>
      <protection/>
    </xf>
    <xf numFmtId="176" fontId="35" fillId="0" borderId="15" xfId="61" applyNumberFormat="1" applyFont="1" applyFill="1" applyBorder="1" applyAlignment="1">
      <alignment horizontal="right" vertical="center"/>
      <protection/>
    </xf>
    <xf numFmtId="176" fontId="35" fillId="0" borderId="16" xfId="61" applyNumberFormat="1" applyFont="1" applyFill="1" applyBorder="1" applyAlignment="1">
      <alignment horizontal="right" vertical="center"/>
      <protection/>
    </xf>
    <xf numFmtId="185" fontId="35" fillId="0" borderId="0" xfId="61" applyNumberFormat="1" applyFont="1" applyFill="1" applyBorder="1" applyAlignment="1">
      <alignment horizontal="right" vertical="center"/>
      <protection/>
    </xf>
    <xf numFmtId="49" fontId="33" fillId="0" borderId="34" xfId="61" applyNumberFormat="1" applyFont="1" applyFill="1" applyBorder="1" applyAlignment="1">
      <alignment horizontal="right" vertical="center" wrapText="1"/>
      <protection/>
    </xf>
    <xf numFmtId="49" fontId="35" fillId="0" borderId="14" xfId="61" applyNumberFormat="1" applyFont="1" applyFill="1" applyBorder="1" applyAlignment="1">
      <alignment vertical="center" wrapText="1"/>
      <protection/>
    </xf>
    <xf numFmtId="49" fontId="35" fillId="0" borderId="33" xfId="61" applyNumberFormat="1" applyFont="1" applyFill="1" applyBorder="1" applyAlignment="1">
      <alignment vertical="center" wrapText="1" shrinkToFit="1"/>
      <protection/>
    </xf>
    <xf numFmtId="178" fontId="35" fillId="0" borderId="13" xfId="61" applyNumberFormat="1" applyFont="1" applyFill="1" applyBorder="1" applyAlignment="1">
      <alignment horizontal="right" vertical="center"/>
      <protection/>
    </xf>
    <xf numFmtId="178" fontId="35" fillId="0" borderId="24" xfId="61" applyNumberFormat="1" applyFont="1" applyFill="1" applyBorder="1" applyAlignment="1">
      <alignment horizontal="right" vertical="center"/>
      <protection/>
    </xf>
    <xf numFmtId="178" fontId="35" fillId="0" borderId="15" xfId="61" applyNumberFormat="1" applyFont="1" applyFill="1" applyBorder="1" applyAlignment="1">
      <alignment horizontal="right" vertical="center"/>
      <protection/>
    </xf>
    <xf numFmtId="178" fontId="35" fillId="0" borderId="16" xfId="61" applyNumberFormat="1" applyFont="1" applyFill="1" applyBorder="1" applyAlignment="1">
      <alignment horizontal="right" vertical="center"/>
      <protection/>
    </xf>
    <xf numFmtId="49" fontId="33" fillId="0" borderId="34" xfId="61" applyNumberFormat="1" applyFont="1" applyFill="1" applyBorder="1" applyAlignment="1">
      <alignment horizontal="center" vertical="center" shrinkToFit="1"/>
      <protection/>
    </xf>
    <xf numFmtId="178" fontId="33" fillId="0" borderId="10" xfId="61" applyNumberFormat="1" applyFont="1" applyFill="1" applyBorder="1" applyAlignment="1">
      <alignment vertical="center"/>
      <protection/>
    </xf>
    <xf numFmtId="178" fontId="33" fillId="0" borderId="25" xfId="61" applyNumberFormat="1" applyFont="1" applyFill="1" applyBorder="1" applyAlignment="1">
      <alignment vertical="center"/>
      <protection/>
    </xf>
    <xf numFmtId="178" fontId="33" fillId="0" borderId="17" xfId="61" applyNumberFormat="1" applyFont="1" applyFill="1" applyBorder="1" applyAlignment="1">
      <alignment vertical="center"/>
      <protection/>
    </xf>
    <xf numFmtId="178" fontId="33" fillId="0" borderId="18" xfId="61" applyNumberFormat="1" applyFont="1" applyFill="1" applyBorder="1" applyAlignment="1">
      <alignment vertical="center"/>
      <protection/>
    </xf>
    <xf numFmtId="2" fontId="33" fillId="0" borderId="0" xfId="61" applyNumberFormat="1" applyFont="1" applyFill="1" applyBorder="1" applyAlignment="1">
      <alignment horizontal="right" vertical="center"/>
      <protection/>
    </xf>
    <xf numFmtId="178" fontId="33" fillId="0" borderId="11" xfId="61" applyNumberFormat="1" applyFont="1" applyFill="1" applyBorder="1" applyAlignment="1">
      <alignment vertical="center"/>
      <protection/>
    </xf>
    <xf numFmtId="178" fontId="33" fillId="0" borderId="26" xfId="61" applyNumberFormat="1" applyFont="1" applyFill="1" applyBorder="1" applyAlignment="1">
      <alignment vertical="center"/>
      <protection/>
    </xf>
    <xf numFmtId="178" fontId="33" fillId="0" borderId="19" xfId="61" applyNumberFormat="1" applyFont="1" applyFill="1" applyBorder="1" applyAlignment="1">
      <alignment vertical="center"/>
      <protection/>
    </xf>
    <xf numFmtId="178" fontId="33" fillId="0" borderId="20" xfId="61" applyNumberFormat="1" applyFont="1" applyFill="1" applyBorder="1" applyAlignment="1">
      <alignment vertical="center"/>
      <protection/>
    </xf>
    <xf numFmtId="49" fontId="35" fillId="0" borderId="14" xfId="61" applyNumberFormat="1" applyFont="1" applyFill="1" applyBorder="1" applyAlignment="1">
      <alignment vertical="center" wrapText="1" shrinkToFit="1"/>
      <protection/>
    </xf>
    <xf numFmtId="178" fontId="33" fillId="0" borderId="12" xfId="61" applyNumberFormat="1" applyFont="1" applyFill="1" applyBorder="1" applyAlignment="1">
      <alignment vertical="center"/>
      <protection/>
    </xf>
    <xf numFmtId="178" fontId="33" fillId="0" borderId="27" xfId="61" applyNumberFormat="1" applyFont="1" applyFill="1" applyBorder="1" applyAlignment="1">
      <alignment vertical="center"/>
      <protection/>
    </xf>
    <xf numFmtId="178" fontId="33" fillId="0" borderId="21" xfId="61" applyNumberFormat="1" applyFont="1" applyFill="1" applyBorder="1" applyAlignment="1">
      <alignment vertical="center"/>
      <protection/>
    </xf>
    <xf numFmtId="178" fontId="33" fillId="0" borderId="22" xfId="61" applyNumberFormat="1" applyFont="1" applyFill="1" applyBorder="1" applyAlignment="1">
      <alignment vertical="center"/>
      <protection/>
    </xf>
    <xf numFmtId="176" fontId="33" fillId="0" borderId="56" xfId="61" applyNumberFormat="1" applyFont="1" applyFill="1" applyBorder="1" applyAlignment="1">
      <alignment horizontal="center" vertical="center"/>
      <protection/>
    </xf>
    <xf numFmtId="177" fontId="35" fillId="0" borderId="13" xfId="61" applyNumberFormat="1" applyFont="1" applyFill="1" applyBorder="1" applyAlignment="1">
      <alignment horizontal="right" vertical="center"/>
      <protection/>
    </xf>
    <xf numFmtId="177" fontId="35" fillId="0" borderId="24" xfId="61" applyNumberFormat="1" applyFont="1" applyFill="1" applyBorder="1" applyAlignment="1">
      <alignment horizontal="right" vertical="center"/>
      <protection/>
    </xf>
    <xf numFmtId="177" fontId="35" fillId="0" borderId="15" xfId="61" applyNumberFormat="1" applyFont="1" applyFill="1" applyBorder="1" applyAlignment="1">
      <alignment horizontal="right" vertical="center"/>
      <protection/>
    </xf>
    <xf numFmtId="177" fontId="35" fillId="0" borderId="16" xfId="61" applyNumberFormat="1" applyFont="1" applyFill="1" applyBorder="1" applyAlignment="1">
      <alignment horizontal="right" vertical="center"/>
      <protection/>
    </xf>
    <xf numFmtId="2" fontId="35" fillId="0" borderId="0" xfId="61" applyNumberFormat="1" applyFont="1" applyFill="1" applyBorder="1" applyAlignment="1">
      <alignment horizontal="right" vertical="center"/>
      <protection/>
    </xf>
    <xf numFmtId="176" fontId="33" fillId="0" borderId="55" xfId="61" applyNumberFormat="1" applyFont="1" applyFill="1" applyBorder="1" applyAlignment="1">
      <alignment horizontal="center" vertical="center"/>
      <protection/>
    </xf>
    <xf numFmtId="177" fontId="33" fillId="0" borderId="10" xfId="61" applyNumberFormat="1" applyFont="1" applyFill="1" applyBorder="1" applyAlignment="1">
      <alignment horizontal="right" vertical="center"/>
      <protection/>
    </xf>
    <xf numFmtId="177" fontId="33" fillId="0" borderId="25" xfId="61" applyNumberFormat="1" applyFont="1" applyFill="1" applyBorder="1" applyAlignment="1">
      <alignment horizontal="right" vertical="center"/>
      <protection/>
    </xf>
    <xf numFmtId="177" fontId="33" fillId="0" borderId="17" xfId="61" applyNumberFormat="1" applyFont="1" applyFill="1" applyBorder="1" applyAlignment="1">
      <alignment horizontal="right" vertical="center"/>
      <protection/>
    </xf>
    <xf numFmtId="177" fontId="33" fillId="0" borderId="18" xfId="61" applyNumberFormat="1" applyFont="1" applyFill="1" applyBorder="1" applyAlignment="1">
      <alignment horizontal="right" vertical="center"/>
      <protection/>
    </xf>
    <xf numFmtId="186" fontId="33" fillId="0" borderId="0" xfId="61" applyNumberFormat="1" applyFont="1" applyFill="1" applyBorder="1" applyAlignment="1">
      <alignment horizontal="right" vertical="center"/>
      <protection/>
    </xf>
    <xf numFmtId="49" fontId="33" fillId="0" borderId="34" xfId="61" applyNumberFormat="1" applyFont="1" applyFill="1" applyBorder="1" applyAlignment="1">
      <alignment horizontal="distributed" vertical="center" shrinkToFit="1"/>
      <protection/>
    </xf>
    <xf numFmtId="177" fontId="33" fillId="0" borderId="11" xfId="61" applyNumberFormat="1" applyFont="1" applyFill="1" applyBorder="1" applyAlignment="1">
      <alignment horizontal="right" vertical="center"/>
      <protection/>
    </xf>
    <xf numFmtId="177" fontId="33" fillId="0" borderId="26" xfId="61" applyNumberFormat="1" applyFont="1" applyFill="1" applyBorder="1" applyAlignment="1">
      <alignment horizontal="right" vertical="center"/>
      <protection/>
    </xf>
    <xf numFmtId="177" fontId="33" fillId="0" borderId="19" xfId="61" applyNumberFormat="1" applyFont="1" applyFill="1" applyBorder="1" applyAlignment="1">
      <alignment horizontal="right" vertical="center"/>
      <protection/>
    </xf>
    <xf numFmtId="177" fontId="33" fillId="0" borderId="20" xfId="61" applyNumberFormat="1" applyFont="1" applyFill="1" applyBorder="1" applyAlignment="1">
      <alignment horizontal="right" vertical="center"/>
      <protection/>
    </xf>
    <xf numFmtId="49" fontId="33" fillId="0" borderId="34" xfId="61" applyNumberFormat="1" applyFont="1" applyFill="1" applyBorder="1" applyAlignment="1">
      <alignment horizontal="right" vertical="center" wrapText="1" shrinkToFit="1"/>
      <protection/>
    </xf>
    <xf numFmtId="176" fontId="33" fillId="0" borderId="57" xfId="61" applyNumberFormat="1" applyFont="1" applyFill="1" applyBorder="1" applyAlignment="1">
      <alignment horizontal="center" vertical="center"/>
      <protection/>
    </xf>
    <xf numFmtId="177" fontId="33" fillId="0" borderId="12" xfId="61" applyNumberFormat="1" applyFont="1" applyFill="1" applyBorder="1" applyAlignment="1">
      <alignment horizontal="right" vertical="center"/>
      <protection/>
    </xf>
    <xf numFmtId="177" fontId="33" fillId="0" borderId="27" xfId="61" applyNumberFormat="1" applyFont="1" applyFill="1" applyBorder="1" applyAlignment="1">
      <alignment horizontal="right" vertical="center"/>
      <protection/>
    </xf>
    <xf numFmtId="177" fontId="33" fillId="0" borderId="21" xfId="61" applyNumberFormat="1" applyFont="1" applyFill="1" applyBorder="1" applyAlignment="1">
      <alignment horizontal="right" vertical="center"/>
      <protection/>
    </xf>
    <xf numFmtId="177" fontId="33" fillId="0" borderId="22" xfId="61" applyNumberFormat="1" applyFont="1" applyFill="1" applyBorder="1" applyAlignment="1">
      <alignment horizontal="right" vertical="center"/>
      <protection/>
    </xf>
    <xf numFmtId="176" fontId="35" fillId="0" borderId="56" xfId="61" applyNumberFormat="1" applyFont="1" applyFill="1" applyBorder="1" applyAlignment="1">
      <alignment horizontal="center" vertical="center"/>
      <protection/>
    </xf>
    <xf numFmtId="186" fontId="35" fillId="0" borderId="0" xfId="61" applyNumberFormat="1" applyFont="1" applyFill="1" applyBorder="1" applyAlignment="1">
      <alignment horizontal="right" vertical="center"/>
      <protection/>
    </xf>
    <xf numFmtId="176" fontId="35" fillId="0" borderId="55" xfId="61" applyNumberFormat="1" applyFont="1" applyFill="1" applyBorder="1" applyAlignment="1">
      <alignment horizontal="center" vertical="center"/>
      <protection/>
    </xf>
    <xf numFmtId="187" fontId="33" fillId="0" borderId="0" xfId="61" applyNumberFormat="1" applyFont="1" applyFill="1" applyBorder="1" applyAlignment="1">
      <alignment horizontal="right" vertical="center"/>
      <protection/>
    </xf>
    <xf numFmtId="188" fontId="33" fillId="0" borderId="0" xfId="61" applyNumberFormat="1" applyFont="1" applyFill="1" applyBorder="1" applyAlignment="1">
      <alignment horizontal="right" vertical="center"/>
      <protection/>
    </xf>
    <xf numFmtId="176" fontId="35" fillId="0" borderId="57" xfId="61" applyNumberFormat="1" applyFont="1" applyFill="1" applyBorder="1" applyAlignment="1">
      <alignment horizontal="center" vertical="center"/>
      <protection/>
    </xf>
    <xf numFmtId="176" fontId="35" fillId="0" borderId="33" xfId="61" applyNumberFormat="1" applyFont="1" applyFill="1" applyBorder="1" applyAlignment="1">
      <alignment vertical="center"/>
      <protection/>
    </xf>
    <xf numFmtId="177" fontId="33" fillId="0" borderId="33" xfId="61" applyNumberFormat="1" applyFont="1" applyFill="1" applyBorder="1" applyAlignment="1">
      <alignment vertical="center"/>
      <protection/>
    </xf>
    <xf numFmtId="177" fontId="33" fillId="0" borderId="65" xfId="61" applyNumberFormat="1" applyFont="1" applyFill="1" applyBorder="1" applyAlignment="1">
      <alignment vertical="center"/>
      <protection/>
    </xf>
    <xf numFmtId="177" fontId="33" fillId="0" borderId="66" xfId="61" applyNumberFormat="1" applyFont="1" applyFill="1" applyBorder="1" applyAlignment="1">
      <alignment vertical="center"/>
      <protection/>
    </xf>
    <xf numFmtId="177" fontId="33" fillId="0" borderId="52" xfId="61" applyNumberFormat="1" applyFont="1" applyFill="1" applyBorder="1" applyAlignment="1">
      <alignment vertical="center"/>
      <protection/>
    </xf>
    <xf numFmtId="49" fontId="33" fillId="0" borderId="23" xfId="61" applyNumberFormat="1" applyFont="1" applyFill="1" applyBorder="1" applyAlignment="1">
      <alignment horizontal="center" vertical="center" wrapText="1"/>
      <protection/>
    </xf>
    <xf numFmtId="49" fontId="33" fillId="0" borderId="51" xfId="61" applyNumberFormat="1" applyFont="1" applyFill="1" applyBorder="1" applyAlignment="1">
      <alignment horizontal="center" vertical="center" wrapText="1"/>
      <protection/>
    </xf>
    <xf numFmtId="49" fontId="33" fillId="0" borderId="32" xfId="61" applyNumberFormat="1" applyFont="1" applyFill="1" applyBorder="1" applyAlignment="1">
      <alignment horizontal="center" vertical="center" wrapText="1"/>
      <protection/>
    </xf>
    <xf numFmtId="176" fontId="35" fillId="0" borderId="14" xfId="61" applyNumberFormat="1" applyFont="1" applyFill="1" applyBorder="1" applyAlignment="1">
      <alignment vertical="center"/>
      <protection/>
    </xf>
    <xf numFmtId="176" fontId="35" fillId="0" borderId="63" xfId="61" applyNumberFormat="1" applyFont="1" applyFill="1" applyBorder="1" applyAlignment="1">
      <alignment vertical="center"/>
      <protection/>
    </xf>
    <xf numFmtId="176" fontId="35" fillId="0" borderId="64" xfId="61" applyNumberFormat="1" applyFont="1" applyFill="1" applyBorder="1" applyAlignment="1">
      <alignment vertical="center"/>
      <protection/>
    </xf>
    <xf numFmtId="176" fontId="35" fillId="0" borderId="54" xfId="61" applyNumberFormat="1" applyFont="1" applyFill="1" applyBorder="1" applyAlignment="1">
      <alignment vertical="center"/>
      <protection/>
    </xf>
    <xf numFmtId="49" fontId="33" fillId="0" borderId="24" xfId="61" applyNumberFormat="1" applyFont="1" applyFill="1" applyBorder="1" applyAlignment="1">
      <alignment horizontal="center" vertical="center" wrapText="1"/>
      <protection/>
    </xf>
    <xf numFmtId="49" fontId="33" fillId="0" borderId="43" xfId="61" applyNumberFormat="1" applyFont="1" applyFill="1" applyBorder="1" applyAlignment="1">
      <alignment horizontal="center" vertical="center" wrapText="1"/>
      <protection/>
    </xf>
    <xf numFmtId="49" fontId="33" fillId="0" borderId="37" xfId="61" applyNumberFormat="1" applyFont="1" applyFill="1" applyBorder="1" applyAlignment="1">
      <alignment horizontal="center" vertical="center" wrapText="1"/>
      <protection/>
    </xf>
    <xf numFmtId="49" fontId="33" fillId="0" borderId="24" xfId="61" applyNumberFormat="1" applyFont="1" applyFill="1" applyBorder="1" applyAlignment="1">
      <alignment horizontal="center" vertical="center" wrapText="1" shrinkToFit="1"/>
      <protection/>
    </xf>
    <xf numFmtId="49" fontId="33" fillId="0" borderId="43" xfId="61" applyNumberFormat="1" applyFont="1" applyFill="1" applyBorder="1" applyAlignment="1">
      <alignment horizontal="center" vertical="center" wrapText="1" shrinkToFit="1"/>
      <protection/>
    </xf>
    <xf numFmtId="49" fontId="33" fillId="0" borderId="37" xfId="61" applyNumberFormat="1" applyFont="1" applyFill="1" applyBorder="1" applyAlignment="1">
      <alignment horizontal="center" vertical="center" wrapText="1" shrinkToFit="1"/>
      <protection/>
    </xf>
    <xf numFmtId="49" fontId="33" fillId="0" borderId="0" xfId="61" applyNumberFormat="1" applyFont="1" applyFill="1" applyBorder="1" applyAlignment="1">
      <alignment horizontal="center" vertical="top"/>
      <protection/>
    </xf>
    <xf numFmtId="176" fontId="33" fillId="0" borderId="0" xfId="61" applyNumberFormat="1" applyFont="1" applyFill="1" applyBorder="1" applyAlignment="1">
      <alignment horizontal="right"/>
      <protection/>
    </xf>
    <xf numFmtId="176" fontId="33" fillId="0" borderId="0" xfId="61" applyNumberFormat="1" applyFont="1" applyFill="1" applyBorder="1" applyAlignment="1">
      <alignment horizontal="right" vertical="center"/>
      <protection/>
    </xf>
    <xf numFmtId="188" fontId="33" fillId="0" borderId="0" xfId="61" applyNumberFormat="1" applyFont="1" applyFill="1" applyBorder="1" applyAlignment="1">
      <alignment horizontal="right"/>
      <protection/>
    </xf>
    <xf numFmtId="49" fontId="33" fillId="0" borderId="0" xfId="61" applyNumberFormat="1" applyFont="1" applyFill="1" applyBorder="1" applyAlignment="1">
      <alignment horizontal="center"/>
      <protection/>
    </xf>
    <xf numFmtId="2" fontId="33" fillId="0" borderId="0" xfId="61" applyNumberFormat="1" applyFont="1" applyFill="1" applyBorder="1" applyAlignment="1">
      <alignment horizontal="right"/>
      <protection/>
    </xf>
    <xf numFmtId="186" fontId="33" fillId="0" borderId="0" xfId="61" applyNumberFormat="1" applyFont="1" applyFill="1" applyBorder="1" applyAlignment="1">
      <alignment horizontal="right"/>
      <protection/>
    </xf>
    <xf numFmtId="187" fontId="33" fillId="0" borderId="0" xfId="61" applyNumberFormat="1" applyFont="1" applyFill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2／203.XLS" xfId="60"/>
    <cellStyle name="標準_JB16" xfId="61"/>
    <cellStyle name="標準_Sheet1" xfId="62"/>
    <cellStyle name="標準_Sheet1 2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"/>
  <sheetViews>
    <sheetView showGridLines="0" tabSelected="1" zoomScalePageLayoutView="0" workbookViewId="0" topLeftCell="A1">
      <selection activeCell="AR8" sqref="AR8"/>
    </sheetView>
  </sheetViews>
  <sheetFormatPr defaultColWidth="9.00390625" defaultRowHeight="13.5"/>
  <cols>
    <col min="1" max="2" width="3.625" style="0" customWidth="1"/>
    <col min="3" max="3" width="20.625" style="0" customWidth="1"/>
    <col min="4" max="13" width="10.625" style="0" hidden="1" customWidth="1"/>
    <col min="14" max="14" width="10.625" style="48" hidden="1" customWidth="1"/>
    <col min="15" max="18" width="8.125" style="0" hidden="1" customWidth="1"/>
    <col min="19" max="19" width="10.50390625" style="48" hidden="1" customWidth="1"/>
    <col min="20" max="23" width="8.125" style="0" hidden="1" customWidth="1"/>
    <col min="24" max="24" width="10.625" style="48" hidden="1" customWidth="1"/>
    <col min="25" max="28" width="8.125" style="0" hidden="1" customWidth="1"/>
    <col min="29" max="29" width="10.625" style="5" hidden="1" customWidth="1"/>
    <col min="30" max="33" width="8.125" style="0" hidden="1" customWidth="1"/>
    <col min="34" max="34" width="10.625" style="5" hidden="1" customWidth="1"/>
    <col min="35" max="38" width="8.125" style="0" hidden="1" customWidth="1"/>
    <col min="39" max="39" width="10.625" style="5" customWidth="1"/>
    <col min="40" max="43" width="8.125" style="0" hidden="1" customWidth="1"/>
    <col min="44" max="44" width="10.625" style="5" customWidth="1"/>
    <col min="45" max="48" width="8.125" style="0" hidden="1" customWidth="1"/>
  </cols>
  <sheetData>
    <row r="1" spans="1:24" ht="30" customHeight="1">
      <c r="A1" s="3" t="s">
        <v>18</v>
      </c>
      <c r="B1" s="3"/>
      <c r="N1" s="46"/>
      <c r="S1" s="53"/>
      <c r="X1" s="53"/>
    </row>
    <row r="2" spans="2:53" s="2" customFormat="1" ht="18" customHeight="1">
      <c r="B2" s="4" t="s">
        <v>30</v>
      </c>
      <c r="C2" s="1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1"/>
      <c r="P2" s="1"/>
      <c r="Q2" s="1"/>
      <c r="R2" s="35" t="s">
        <v>24</v>
      </c>
      <c r="S2" s="1"/>
      <c r="T2" s="1"/>
      <c r="U2" s="1"/>
      <c r="V2" s="1"/>
      <c r="W2" s="35"/>
      <c r="X2" s="1"/>
      <c r="Y2" s="1"/>
      <c r="Z2" s="1"/>
      <c r="AA2" s="1"/>
      <c r="AB2" s="35"/>
      <c r="AC2" s="6"/>
      <c r="AD2" s="1"/>
      <c r="AE2" s="1"/>
      <c r="AF2" s="1"/>
      <c r="AG2" s="35"/>
      <c r="AH2" s="6"/>
      <c r="AI2" s="1"/>
      <c r="AJ2" s="1"/>
      <c r="AK2" s="1"/>
      <c r="AL2" s="35"/>
      <c r="AM2" s="6"/>
      <c r="AN2" s="1"/>
      <c r="AO2" s="1"/>
      <c r="AP2" s="1"/>
      <c r="AQ2" s="35"/>
      <c r="AR2" s="6"/>
      <c r="AS2" s="1"/>
      <c r="AT2" s="1"/>
      <c r="AU2" s="1"/>
      <c r="BA2" s="35" t="s">
        <v>24</v>
      </c>
    </row>
    <row r="3" spans="2:53" s="2" customFormat="1" ht="18" customHeight="1">
      <c r="B3" s="54" t="s">
        <v>0</v>
      </c>
      <c r="C3" s="56"/>
      <c r="D3" s="36" t="s">
        <v>25</v>
      </c>
      <c r="E3" s="44"/>
      <c r="F3" s="44"/>
      <c r="G3" s="44"/>
      <c r="H3" s="43"/>
      <c r="I3" s="36" t="s">
        <v>27</v>
      </c>
      <c r="J3" s="44"/>
      <c r="K3" s="44"/>
      <c r="L3" s="44"/>
      <c r="M3" s="43"/>
      <c r="N3" s="54" t="s">
        <v>28</v>
      </c>
      <c r="O3" s="55"/>
      <c r="P3" s="55"/>
      <c r="Q3" s="55"/>
      <c r="R3" s="56"/>
      <c r="S3" s="54" t="s">
        <v>29</v>
      </c>
      <c r="T3" s="55"/>
      <c r="U3" s="55"/>
      <c r="V3" s="55"/>
      <c r="W3" s="56"/>
      <c r="X3" s="54" t="s">
        <v>31</v>
      </c>
      <c r="Y3" s="55"/>
      <c r="Z3" s="55"/>
      <c r="AA3" s="55"/>
      <c r="AB3" s="56"/>
      <c r="AC3" s="54" t="s">
        <v>32</v>
      </c>
      <c r="AD3" s="55"/>
      <c r="AE3" s="55"/>
      <c r="AF3" s="55"/>
      <c r="AG3" s="56"/>
      <c r="AH3" s="54" t="s">
        <v>33</v>
      </c>
      <c r="AI3" s="55"/>
      <c r="AJ3" s="55"/>
      <c r="AK3" s="55"/>
      <c r="AL3" s="56"/>
      <c r="AM3" s="54" t="s">
        <v>34</v>
      </c>
      <c r="AN3" s="55"/>
      <c r="AO3" s="55"/>
      <c r="AP3" s="55"/>
      <c r="AQ3" s="56"/>
      <c r="AR3" s="54" t="s">
        <v>35</v>
      </c>
      <c r="AS3" s="55"/>
      <c r="AT3" s="55"/>
      <c r="AU3" s="55"/>
      <c r="AV3" s="56"/>
      <c r="AW3" s="54" t="s">
        <v>36</v>
      </c>
      <c r="AX3" s="55"/>
      <c r="AY3" s="55"/>
      <c r="AZ3" s="55"/>
      <c r="BA3" s="56"/>
    </row>
    <row r="4" spans="2:53" s="2" customFormat="1" ht="24" customHeight="1">
      <c r="B4" s="57"/>
      <c r="C4" s="58"/>
      <c r="D4" s="16"/>
      <c r="E4" s="33" t="s">
        <v>20</v>
      </c>
      <c r="F4" s="33" t="s">
        <v>21</v>
      </c>
      <c r="G4" s="33" t="s">
        <v>22</v>
      </c>
      <c r="H4" s="34" t="s">
        <v>17</v>
      </c>
      <c r="I4" s="37"/>
      <c r="J4" s="33" t="s">
        <v>20</v>
      </c>
      <c r="K4" s="33" t="s">
        <v>21</v>
      </c>
      <c r="L4" s="33" t="s">
        <v>22</v>
      </c>
      <c r="M4" s="34" t="s">
        <v>17</v>
      </c>
      <c r="N4" s="45"/>
      <c r="O4" s="33" t="s">
        <v>20</v>
      </c>
      <c r="P4" s="33" t="s">
        <v>21</v>
      </c>
      <c r="Q4" s="33" t="s">
        <v>22</v>
      </c>
      <c r="R4" s="34" t="s">
        <v>17</v>
      </c>
      <c r="S4" s="45"/>
      <c r="T4" s="33" t="s">
        <v>20</v>
      </c>
      <c r="U4" s="33" t="s">
        <v>21</v>
      </c>
      <c r="V4" s="33" t="s">
        <v>22</v>
      </c>
      <c r="W4" s="34" t="s">
        <v>17</v>
      </c>
      <c r="X4" s="45"/>
      <c r="Y4" s="33" t="s">
        <v>20</v>
      </c>
      <c r="Z4" s="33" t="s">
        <v>21</v>
      </c>
      <c r="AA4" s="33" t="s">
        <v>22</v>
      </c>
      <c r="AB4" s="34" t="s">
        <v>17</v>
      </c>
      <c r="AC4" s="27"/>
      <c r="AD4" s="33" t="s">
        <v>20</v>
      </c>
      <c r="AE4" s="33" t="s">
        <v>21</v>
      </c>
      <c r="AF4" s="33" t="s">
        <v>22</v>
      </c>
      <c r="AG4" s="34" t="s">
        <v>17</v>
      </c>
      <c r="AH4" s="27"/>
      <c r="AI4" s="33" t="s">
        <v>20</v>
      </c>
      <c r="AJ4" s="33" t="s">
        <v>21</v>
      </c>
      <c r="AK4" s="33" t="s">
        <v>22</v>
      </c>
      <c r="AL4" s="34" t="s">
        <v>17</v>
      </c>
      <c r="AM4" s="27"/>
      <c r="AN4" s="33" t="s">
        <v>20</v>
      </c>
      <c r="AO4" s="33" t="s">
        <v>21</v>
      </c>
      <c r="AP4" s="33" t="s">
        <v>22</v>
      </c>
      <c r="AQ4" s="34" t="s">
        <v>17</v>
      </c>
      <c r="AR4" s="27"/>
      <c r="AS4" s="33" t="s">
        <v>20</v>
      </c>
      <c r="AT4" s="33" t="s">
        <v>21</v>
      </c>
      <c r="AU4" s="33" t="s">
        <v>22</v>
      </c>
      <c r="AV4" s="34" t="s">
        <v>17</v>
      </c>
      <c r="AW4" s="27" t="s">
        <v>26</v>
      </c>
      <c r="AX4" s="33" t="s">
        <v>20</v>
      </c>
      <c r="AY4" s="33" t="s">
        <v>21</v>
      </c>
      <c r="AZ4" s="33" t="s">
        <v>22</v>
      </c>
      <c r="BA4" s="34" t="s">
        <v>17</v>
      </c>
    </row>
    <row r="5" spans="2:53" s="2" customFormat="1" ht="27" customHeight="1">
      <c r="B5" s="59" t="s">
        <v>1</v>
      </c>
      <c r="C5" s="59"/>
      <c r="D5" s="14">
        <v>13735</v>
      </c>
      <c r="E5" s="17">
        <v>4642</v>
      </c>
      <c r="F5" s="17">
        <v>3480</v>
      </c>
      <c r="G5" s="17">
        <v>2443</v>
      </c>
      <c r="H5" s="18">
        <v>3170</v>
      </c>
      <c r="I5" s="38">
        <v>13735</v>
      </c>
      <c r="J5" s="17">
        <v>4642</v>
      </c>
      <c r="K5" s="17">
        <v>3480</v>
      </c>
      <c r="L5" s="17">
        <v>2443</v>
      </c>
      <c r="M5" s="18">
        <v>3170</v>
      </c>
      <c r="N5" s="38">
        <f>SUM(O5:R5)</f>
        <v>13735</v>
      </c>
      <c r="O5" s="17">
        <v>4642</v>
      </c>
      <c r="P5" s="17">
        <v>3480</v>
      </c>
      <c r="Q5" s="17">
        <v>2443</v>
      </c>
      <c r="R5" s="18">
        <v>3170</v>
      </c>
      <c r="S5" s="38">
        <f>SUM(T5:W5)</f>
        <v>13735</v>
      </c>
      <c r="T5" s="17">
        <v>4642</v>
      </c>
      <c r="U5" s="17">
        <v>3480</v>
      </c>
      <c r="V5" s="17">
        <v>2443</v>
      </c>
      <c r="W5" s="18">
        <v>3170</v>
      </c>
      <c r="X5" s="38">
        <f>SUM(Y5:AB5)</f>
        <v>13735</v>
      </c>
      <c r="Y5" s="17">
        <v>4642</v>
      </c>
      <c r="Z5" s="17">
        <v>3480</v>
      </c>
      <c r="AA5" s="17">
        <v>2443</v>
      </c>
      <c r="AB5" s="18">
        <v>3170</v>
      </c>
      <c r="AC5" s="38">
        <f>SUM(AD5:AG5)</f>
        <v>13735</v>
      </c>
      <c r="AD5" s="17">
        <v>4642</v>
      </c>
      <c r="AE5" s="17">
        <v>3480</v>
      </c>
      <c r="AF5" s="17">
        <v>2443</v>
      </c>
      <c r="AG5" s="18">
        <v>3170</v>
      </c>
      <c r="AH5" s="28">
        <f>SUM(AI5:AL5)</f>
        <v>13735</v>
      </c>
      <c r="AI5" s="17">
        <v>4642</v>
      </c>
      <c r="AJ5" s="17">
        <v>3480</v>
      </c>
      <c r="AK5" s="17">
        <v>2443</v>
      </c>
      <c r="AL5" s="18">
        <v>3170</v>
      </c>
      <c r="AM5" s="28">
        <f>SUM(AN5:AQ5)</f>
        <v>13735</v>
      </c>
      <c r="AN5" s="17">
        <v>4642</v>
      </c>
      <c r="AO5" s="17">
        <v>3480</v>
      </c>
      <c r="AP5" s="17">
        <v>2443</v>
      </c>
      <c r="AQ5" s="18">
        <v>3170</v>
      </c>
      <c r="AR5" s="28">
        <f>SUM(AS5:AV5)</f>
        <v>13735</v>
      </c>
      <c r="AS5" s="17">
        <v>4642</v>
      </c>
      <c r="AT5" s="17">
        <v>3480</v>
      </c>
      <c r="AU5" s="17">
        <v>2443</v>
      </c>
      <c r="AV5" s="18">
        <v>3170</v>
      </c>
      <c r="AW5" s="28">
        <f>SUM(AX5:BA5)</f>
        <v>13735</v>
      </c>
      <c r="AX5" s="17">
        <v>4642</v>
      </c>
      <c r="AY5" s="17">
        <v>3480</v>
      </c>
      <c r="AZ5" s="17">
        <v>2443</v>
      </c>
      <c r="BA5" s="18">
        <v>3170</v>
      </c>
    </row>
    <row r="6" spans="2:53" s="2" customFormat="1" ht="25.5" customHeight="1">
      <c r="B6" s="60" t="s">
        <v>19</v>
      </c>
      <c r="C6" s="8" t="s">
        <v>4</v>
      </c>
      <c r="D6" s="9">
        <v>168.4</v>
      </c>
      <c r="E6" s="19">
        <v>75</v>
      </c>
      <c r="F6" s="19">
        <v>27.7</v>
      </c>
      <c r="G6" s="19">
        <v>34.3</v>
      </c>
      <c r="H6" s="20">
        <v>31.4</v>
      </c>
      <c r="I6" s="39">
        <v>168.4</v>
      </c>
      <c r="J6" s="19">
        <v>75</v>
      </c>
      <c r="K6" s="19">
        <v>27.7</v>
      </c>
      <c r="L6" s="19">
        <v>34.3</v>
      </c>
      <c r="M6" s="20">
        <v>31.4</v>
      </c>
      <c r="N6" s="39">
        <f aca="true" t="shared" si="0" ref="N6:N17">SUM(O6:R6)</f>
        <v>168.4</v>
      </c>
      <c r="O6" s="19">
        <v>75</v>
      </c>
      <c r="P6" s="19">
        <v>27.7</v>
      </c>
      <c r="Q6" s="19">
        <v>34.3</v>
      </c>
      <c r="R6" s="20">
        <v>31.4</v>
      </c>
      <c r="S6" s="39">
        <f aca="true" t="shared" si="1" ref="S6:S17">SUM(T6:W6)</f>
        <v>168.4</v>
      </c>
      <c r="T6" s="19">
        <v>75</v>
      </c>
      <c r="U6" s="19">
        <v>27.7</v>
      </c>
      <c r="V6" s="19">
        <v>34.3</v>
      </c>
      <c r="W6" s="20">
        <v>31.4</v>
      </c>
      <c r="X6" s="39">
        <f aca="true" t="shared" si="2" ref="X6:X17">SUM(Y6:AB6)</f>
        <v>168.4</v>
      </c>
      <c r="Y6" s="19">
        <v>75</v>
      </c>
      <c r="Z6" s="19">
        <v>27.7</v>
      </c>
      <c r="AA6" s="19">
        <v>34.3</v>
      </c>
      <c r="AB6" s="20">
        <v>31.4</v>
      </c>
      <c r="AC6" s="39">
        <f aca="true" t="shared" si="3" ref="AC6:AC17">SUM(AD6:AG6)</f>
        <v>168.4</v>
      </c>
      <c r="AD6" s="19">
        <v>75</v>
      </c>
      <c r="AE6" s="19">
        <v>27.7</v>
      </c>
      <c r="AF6" s="19">
        <v>34.3</v>
      </c>
      <c r="AG6" s="20">
        <v>31.4</v>
      </c>
      <c r="AH6" s="29">
        <f aca="true" t="shared" si="4" ref="AH6:AH17">SUM(AI6:AL6)</f>
        <v>168.4</v>
      </c>
      <c r="AI6" s="19">
        <v>75</v>
      </c>
      <c r="AJ6" s="19">
        <v>27.7</v>
      </c>
      <c r="AK6" s="19">
        <v>34.3</v>
      </c>
      <c r="AL6" s="20">
        <v>31.4</v>
      </c>
      <c r="AM6" s="29">
        <f aca="true" t="shared" si="5" ref="AM6:AM17">SUM(AN6:AQ6)</f>
        <v>168.4</v>
      </c>
      <c r="AN6" s="19">
        <v>75</v>
      </c>
      <c r="AO6" s="19">
        <v>27.7</v>
      </c>
      <c r="AP6" s="19">
        <v>34.3</v>
      </c>
      <c r="AQ6" s="20">
        <v>31.4</v>
      </c>
      <c r="AR6" s="29">
        <f aca="true" t="shared" si="6" ref="AR6:AR17">SUM(AS6:AV6)</f>
        <v>168.4</v>
      </c>
      <c r="AS6" s="19">
        <v>75</v>
      </c>
      <c r="AT6" s="19">
        <v>27.7</v>
      </c>
      <c r="AU6" s="19">
        <v>34.3</v>
      </c>
      <c r="AV6" s="20">
        <v>31.4</v>
      </c>
      <c r="AW6" s="29">
        <f aca="true" t="shared" si="7" ref="AW6:AW17">SUM(AX6:BA6)</f>
        <v>168.4</v>
      </c>
      <c r="AX6" s="19">
        <v>75</v>
      </c>
      <c r="AY6" s="19">
        <v>27.7</v>
      </c>
      <c r="AZ6" s="19">
        <v>34.3</v>
      </c>
      <c r="BA6" s="20">
        <v>31.4</v>
      </c>
    </row>
    <row r="7" spans="2:53" s="2" customFormat="1" ht="25.5" customHeight="1">
      <c r="B7" s="61"/>
      <c r="C7" s="10" t="s">
        <v>6</v>
      </c>
      <c r="D7" s="11">
        <v>0</v>
      </c>
      <c r="E7" s="21"/>
      <c r="F7" s="21"/>
      <c r="G7" s="21"/>
      <c r="H7" s="22"/>
      <c r="I7" s="40">
        <v>0</v>
      </c>
      <c r="J7" s="21"/>
      <c r="K7" s="21"/>
      <c r="L7" s="21"/>
      <c r="M7" s="22"/>
      <c r="N7" s="40">
        <f t="shared" si="0"/>
        <v>0</v>
      </c>
      <c r="O7" s="21"/>
      <c r="P7" s="21"/>
      <c r="Q7" s="21"/>
      <c r="R7" s="22"/>
      <c r="S7" s="40">
        <f t="shared" si="1"/>
        <v>0</v>
      </c>
      <c r="T7" s="49">
        <v>0</v>
      </c>
      <c r="U7" s="49">
        <v>0</v>
      </c>
      <c r="V7" s="49">
        <v>0</v>
      </c>
      <c r="W7" s="50">
        <v>0</v>
      </c>
      <c r="X7" s="40">
        <f t="shared" si="2"/>
        <v>0</v>
      </c>
      <c r="Y7" s="49">
        <v>0</v>
      </c>
      <c r="Z7" s="49">
        <v>0</v>
      </c>
      <c r="AA7" s="49">
        <v>0</v>
      </c>
      <c r="AB7" s="50">
        <v>0</v>
      </c>
      <c r="AC7" s="40">
        <f t="shared" si="3"/>
        <v>0</v>
      </c>
      <c r="AD7" s="49"/>
      <c r="AE7" s="49"/>
      <c r="AF7" s="49"/>
      <c r="AG7" s="50"/>
      <c r="AH7" s="30">
        <f t="shared" si="4"/>
        <v>0</v>
      </c>
      <c r="AI7" s="49"/>
      <c r="AJ7" s="49"/>
      <c r="AK7" s="49"/>
      <c r="AL7" s="50"/>
      <c r="AM7" s="30">
        <f t="shared" si="5"/>
        <v>0</v>
      </c>
      <c r="AN7" s="49"/>
      <c r="AO7" s="49"/>
      <c r="AP7" s="49"/>
      <c r="AQ7" s="50"/>
      <c r="AR7" s="30">
        <f t="shared" si="6"/>
        <v>0</v>
      </c>
      <c r="AS7" s="49"/>
      <c r="AT7" s="49"/>
      <c r="AU7" s="49"/>
      <c r="AV7" s="50"/>
      <c r="AW7" s="30">
        <f t="shared" si="7"/>
        <v>0</v>
      </c>
      <c r="AX7" s="49"/>
      <c r="AY7" s="49"/>
      <c r="AZ7" s="49"/>
      <c r="BA7" s="50"/>
    </row>
    <row r="8" spans="2:53" s="2" customFormat="1" ht="25.5" customHeight="1">
      <c r="B8" s="61"/>
      <c r="C8" s="10" t="s">
        <v>7</v>
      </c>
      <c r="D8" s="11">
        <v>202.5</v>
      </c>
      <c r="E8" s="21">
        <v>112</v>
      </c>
      <c r="F8" s="21">
        <v>66</v>
      </c>
      <c r="G8" s="21">
        <v>16.5</v>
      </c>
      <c r="H8" s="22">
        <v>8</v>
      </c>
      <c r="I8" s="40">
        <v>202.5</v>
      </c>
      <c r="J8" s="21">
        <v>112</v>
      </c>
      <c r="K8" s="21">
        <v>66</v>
      </c>
      <c r="L8" s="21">
        <v>16.5</v>
      </c>
      <c r="M8" s="22">
        <v>8</v>
      </c>
      <c r="N8" s="40">
        <f t="shared" si="0"/>
        <v>202.5</v>
      </c>
      <c r="O8" s="21">
        <v>112</v>
      </c>
      <c r="P8" s="21">
        <v>66</v>
      </c>
      <c r="Q8" s="21">
        <v>16.5</v>
      </c>
      <c r="R8" s="22">
        <v>8</v>
      </c>
      <c r="S8" s="40">
        <f t="shared" si="1"/>
        <v>202.5</v>
      </c>
      <c r="T8" s="21">
        <v>112</v>
      </c>
      <c r="U8" s="21">
        <v>66</v>
      </c>
      <c r="V8" s="21">
        <v>16.5</v>
      </c>
      <c r="W8" s="22">
        <v>8</v>
      </c>
      <c r="X8" s="40">
        <f t="shared" si="2"/>
        <v>202.5</v>
      </c>
      <c r="Y8" s="21">
        <v>112</v>
      </c>
      <c r="Z8" s="21">
        <v>66</v>
      </c>
      <c r="AA8" s="21">
        <v>16.5</v>
      </c>
      <c r="AB8" s="22">
        <v>8</v>
      </c>
      <c r="AC8" s="40">
        <f t="shared" si="3"/>
        <v>202.5</v>
      </c>
      <c r="AD8" s="21">
        <v>112</v>
      </c>
      <c r="AE8" s="21">
        <v>66</v>
      </c>
      <c r="AF8" s="21">
        <v>16.5</v>
      </c>
      <c r="AG8" s="22">
        <v>8</v>
      </c>
      <c r="AH8" s="30">
        <f t="shared" si="4"/>
        <v>202.5</v>
      </c>
      <c r="AI8" s="21">
        <v>112</v>
      </c>
      <c r="AJ8" s="21">
        <v>66</v>
      </c>
      <c r="AK8" s="21">
        <v>16.5</v>
      </c>
      <c r="AL8" s="22">
        <v>8</v>
      </c>
      <c r="AM8" s="30">
        <f t="shared" si="5"/>
        <v>202.5</v>
      </c>
      <c r="AN8" s="21">
        <v>112</v>
      </c>
      <c r="AO8" s="21">
        <v>66</v>
      </c>
      <c r="AP8" s="21">
        <v>16.5</v>
      </c>
      <c r="AQ8" s="22">
        <v>8</v>
      </c>
      <c r="AR8" s="30">
        <f t="shared" si="6"/>
        <v>202.5</v>
      </c>
      <c r="AS8" s="21">
        <v>112</v>
      </c>
      <c r="AT8" s="21">
        <v>66</v>
      </c>
      <c r="AU8" s="21">
        <v>16.5</v>
      </c>
      <c r="AV8" s="22">
        <v>8</v>
      </c>
      <c r="AW8" s="30">
        <f t="shared" si="7"/>
        <v>202.5</v>
      </c>
      <c r="AX8" s="21">
        <v>112</v>
      </c>
      <c r="AY8" s="21">
        <v>66</v>
      </c>
      <c r="AZ8" s="21">
        <v>16.5</v>
      </c>
      <c r="BA8" s="22">
        <v>8</v>
      </c>
    </row>
    <row r="9" spans="2:53" s="2" customFormat="1" ht="25.5" customHeight="1">
      <c r="B9" s="61"/>
      <c r="C9" s="10" t="s">
        <v>8</v>
      </c>
      <c r="D9" s="11">
        <v>6.1</v>
      </c>
      <c r="E9" s="21"/>
      <c r="F9" s="21"/>
      <c r="G9" s="21">
        <v>6.1</v>
      </c>
      <c r="H9" s="22"/>
      <c r="I9" s="40">
        <v>6.1</v>
      </c>
      <c r="J9" s="21"/>
      <c r="K9" s="21"/>
      <c r="L9" s="21">
        <v>6.1</v>
      </c>
      <c r="M9" s="22"/>
      <c r="N9" s="40">
        <f t="shared" si="0"/>
        <v>6.1</v>
      </c>
      <c r="O9" s="21"/>
      <c r="P9" s="21"/>
      <c r="Q9" s="21">
        <v>6.1</v>
      </c>
      <c r="R9" s="22"/>
      <c r="S9" s="40">
        <f t="shared" si="1"/>
        <v>6.1</v>
      </c>
      <c r="T9" s="49">
        <v>0</v>
      </c>
      <c r="U9" s="49">
        <v>0</v>
      </c>
      <c r="V9" s="21">
        <v>6.1</v>
      </c>
      <c r="W9" s="50">
        <v>0</v>
      </c>
      <c r="X9" s="40">
        <f t="shared" si="2"/>
        <v>6.1</v>
      </c>
      <c r="Y9" s="49">
        <v>0</v>
      </c>
      <c r="Z9" s="49">
        <v>0</v>
      </c>
      <c r="AA9" s="21">
        <v>6.1</v>
      </c>
      <c r="AB9" s="50">
        <v>0</v>
      </c>
      <c r="AC9" s="40">
        <f t="shared" si="3"/>
        <v>6.1</v>
      </c>
      <c r="AD9" s="49"/>
      <c r="AE9" s="49"/>
      <c r="AF9" s="21">
        <v>6.1</v>
      </c>
      <c r="AG9" s="50"/>
      <c r="AH9" s="30">
        <f t="shared" si="4"/>
        <v>6.1</v>
      </c>
      <c r="AI9" s="49"/>
      <c r="AJ9" s="49"/>
      <c r="AK9" s="21">
        <v>6.1</v>
      </c>
      <c r="AL9" s="50"/>
      <c r="AM9" s="30">
        <f t="shared" si="5"/>
        <v>6.1</v>
      </c>
      <c r="AN9" s="49"/>
      <c r="AO9" s="49"/>
      <c r="AP9" s="21">
        <v>6.1</v>
      </c>
      <c r="AQ9" s="50"/>
      <c r="AR9" s="30">
        <f t="shared" si="6"/>
        <v>6.1</v>
      </c>
      <c r="AS9" s="49"/>
      <c r="AT9" s="49"/>
      <c r="AU9" s="21">
        <v>6.1</v>
      </c>
      <c r="AV9" s="50"/>
      <c r="AW9" s="30">
        <f t="shared" si="7"/>
        <v>6.1</v>
      </c>
      <c r="AX9" s="49"/>
      <c r="AY9" s="49"/>
      <c r="AZ9" s="21">
        <v>6.1</v>
      </c>
      <c r="BA9" s="50"/>
    </row>
    <row r="10" spans="2:53" s="2" customFormat="1" ht="25.5" customHeight="1">
      <c r="B10" s="61"/>
      <c r="C10" s="10" t="s">
        <v>9</v>
      </c>
      <c r="D10" s="11">
        <v>364.5</v>
      </c>
      <c r="E10" s="21">
        <v>176.3</v>
      </c>
      <c r="F10" s="21">
        <v>79.2</v>
      </c>
      <c r="G10" s="21">
        <v>54</v>
      </c>
      <c r="H10" s="22">
        <v>55</v>
      </c>
      <c r="I10" s="40">
        <v>364.5</v>
      </c>
      <c r="J10" s="21">
        <v>176.3</v>
      </c>
      <c r="K10" s="21">
        <v>79.2</v>
      </c>
      <c r="L10" s="21">
        <v>54</v>
      </c>
      <c r="M10" s="22">
        <v>55</v>
      </c>
      <c r="N10" s="40">
        <f t="shared" si="0"/>
        <v>364.5</v>
      </c>
      <c r="O10" s="21">
        <v>176.3</v>
      </c>
      <c r="P10" s="21">
        <v>79.2</v>
      </c>
      <c r="Q10" s="21">
        <v>54</v>
      </c>
      <c r="R10" s="22">
        <v>55</v>
      </c>
      <c r="S10" s="40">
        <f t="shared" si="1"/>
        <v>364.5</v>
      </c>
      <c r="T10" s="21">
        <v>176.3</v>
      </c>
      <c r="U10" s="21">
        <v>79.2</v>
      </c>
      <c r="V10" s="21">
        <v>54</v>
      </c>
      <c r="W10" s="22">
        <v>55</v>
      </c>
      <c r="X10" s="40">
        <f t="shared" si="2"/>
        <v>364.5</v>
      </c>
      <c r="Y10" s="21">
        <v>176.3</v>
      </c>
      <c r="Z10" s="21">
        <v>79.2</v>
      </c>
      <c r="AA10" s="21">
        <v>54</v>
      </c>
      <c r="AB10" s="22">
        <v>55</v>
      </c>
      <c r="AC10" s="40">
        <f t="shared" si="3"/>
        <v>364.5</v>
      </c>
      <c r="AD10" s="21">
        <v>176.3</v>
      </c>
      <c r="AE10" s="21">
        <v>79.2</v>
      </c>
      <c r="AF10" s="21">
        <v>54</v>
      </c>
      <c r="AG10" s="22">
        <v>55</v>
      </c>
      <c r="AH10" s="30">
        <f t="shared" si="4"/>
        <v>364.5</v>
      </c>
      <c r="AI10" s="21">
        <v>176.3</v>
      </c>
      <c r="AJ10" s="21">
        <v>79.2</v>
      </c>
      <c r="AK10" s="21">
        <v>54</v>
      </c>
      <c r="AL10" s="22">
        <v>55</v>
      </c>
      <c r="AM10" s="30">
        <f t="shared" si="5"/>
        <v>364.5</v>
      </c>
      <c r="AN10" s="21">
        <v>176.3</v>
      </c>
      <c r="AO10" s="21">
        <v>79.2</v>
      </c>
      <c r="AP10" s="21">
        <v>54</v>
      </c>
      <c r="AQ10" s="22">
        <v>55</v>
      </c>
      <c r="AR10" s="30">
        <f t="shared" si="6"/>
        <v>364.5</v>
      </c>
      <c r="AS10" s="21">
        <v>176.3</v>
      </c>
      <c r="AT10" s="21">
        <v>79.2</v>
      </c>
      <c r="AU10" s="21">
        <v>54</v>
      </c>
      <c r="AV10" s="22">
        <v>55</v>
      </c>
      <c r="AW10" s="30">
        <f t="shared" si="7"/>
        <v>364.5</v>
      </c>
      <c r="AX10" s="21">
        <v>176.3</v>
      </c>
      <c r="AY10" s="21">
        <v>79.2</v>
      </c>
      <c r="AZ10" s="21">
        <v>54</v>
      </c>
      <c r="BA10" s="22">
        <v>55</v>
      </c>
    </row>
    <row r="11" spans="2:53" s="2" customFormat="1" ht="25.5" customHeight="1">
      <c r="B11" s="61"/>
      <c r="C11" s="10" t="s">
        <v>10</v>
      </c>
      <c r="D11" s="11">
        <v>0</v>
      </c>
      <c r="E11" s="21"/>
      <c r="F11" s="21"/>
      <c r="G11" s="21"/>
      <c r="H11" s="22"/>
      <c r="I11" s="40">
        <v>0</v>
      </c>
      <c r="J11" s="21"/>
      <c r="K11" s="21"/>
      <c r="L11" s="21"/>
      <c r="M11" s="22"/>
      <c r="N11" s="40">
        <f t="shared" si="0"/>
        <v>0</v>
      </c>
      <c r="O11" s="21"/>
      <c r="P11" s="21"/>
      <c r="Q11" s="21"/>
      <c r="R11" s="22"/>
      <c r="S11" s="40">
        <f t="shared" si="1"/>
        <v>0</v>
      </c>
      <c r="T11" s="49">
        <v>0</v>
      </c>
      <c r="U11" s="49">
        <v>0</v>
      </c>
      <c r="V11" s="49">
        <v>0</v>
      </c>
      <c r="W11" s="50">
        <v>0</v>
      </c>
      <c r="X11" s="40">
        <f t="shared" si="2"/>
        <v>0</v>
      </c>
      <c r="Y11" s="49">
        <v>0</v>
      </c>
      <c r="Z11" s="49">
        <v>0</v>
      </c>
      <c r="AA11" s="49">
        <v>0</v>
      </c>
      <c r="AB11" s="50">
        <v>0</v>
      </c>
      <c r="AC11" s="40">
        <f t="shared" si="3"/>
        <v>0</v>
      </c>
      <c r="AD11" s="49"/>
      <c r="AE11" s="49"/>
      <c r="AF11" s="49"/>
      <c r="AG11" s="50"/>
      <c r="AH11" s="30">
        <f t="shared" si="4"/>
        <v>0</v>
      </c>
      <c r="AI11" s="49"/>
      <c r="AJ11" s="49"/>
      <c r="AK11" s="49"/>
      <c r="AL11" s="50"/>
      <c r="AM11" s="30">
        <f t="shared" si="5"/>
        <v>0</v>
      </c>
      <c r="AN11" s="49"/>
      <c r="AO11" s="49"/>
      <c r="AP11" s="49"/>
      <c r="AQ11" s="50"/>
      <c r="AR11" s="30">
        <f t="shared" si="6"/>
        <v>0</v>
      </c>
      <c r="AS11" s="49"/>
      <c r="AT11" s="49"/>
      <c r="AU11" s="49"/>
      <c r="AV11" s="50"/>
      <c r="AW11" s="30">
        <f t="shared" si="7"/>
        <v>0</v>
      </c>
      <c r="AX11" s="49"/>
      <c r="AY11" s="49"/>
      <c r="AZ11" s="49"/>
      <c r="BA11" s="50"/>
    </row>
    <row r="12" spans="2:53" s="2" customFormat="1" ht="25.5" customHeight="1">
      <c r="B12" s="61"/>
      <c r="C12" s="10" t="s">
        <v>11</v>
      </c>
      <c r="D12" s="11">
        <v>0</v>
      </c>
      <c r="E12" s="21"/>
      <c r="F12" s="21"/>
      <c r="G12" s="21"/>
      <c r="H12" s="22"/>
      <c r="I12" s="40">
        <v>0</v>
      </c>
      <c r="J12" s="21"/>
      <c r="K12" s="21"/>
      <c r="L12" s="21"/>
      <c r="M12" s="22"/>
      <c r="N12" s="40">
        <f t="shared" si="0"/>
        <v>0</v>
      </c>
      <c r="O12" s="21"/>
      <c r="P12" s="21"/>
      <c r="Q12" s="21"/>
      <c r="R12" s="22"/>
      <c r="S12" s="40">
        <f t="shared" si="1"/>
        <v>0</v>
      </c>
      <c r="T12" s="49">
        <v>0</v>
      </c>
      <c r="U12" s="49">
        <v>0</v>
      </c>
      <c r="V12" s="49">
        <v>0</v>
      </c>
      <c r="W12" s="50">
        <v>0</v>
      </c>
      <c r="X12" s="40">
        <f t="shared" si="2"/>
        <v>0</v>
      </c>
      <c r="Y12" s="49">
        <v>0</v>
      </c>
      <c r="Z12" s="49">
        <v>0</v>
      </c>
      <c r="AA12" s="49">
        <v>0</v>
      </c>
      <c r="AB12" s="50">
        <v>0</v>
      </c>
      <c r="AC12" s="40">
        <f t="shared" si="3"/>
        <v>0</v>
      </c>
      <c r="AD12" s="49"/>
      <c r="AE12" s="49"/>
      <c r="AF12" s="49"/>
      <c r="AG12" s="50"/>
      <c r="AH12" s="30">
        <f t="shared" si="4"/>
        <v>0</v>
      </c>
      <c r="AI12" s="49"/>
      <c r="AJ12" s="49"/>
      <c r="AK12" s="49"/>
      <c r="AL12" s="50"/>
      <c r="AM12" s="30">
        <f t="shared" si="5"/>
        <v>0</v>
      </c>
      <c r="AN12" s="49"/>
      <c r="AO12" s="49"/>
      <c r="AP12" s="49"/>
      <c r="AQ12" s="50"/>
      <c r="AR12" s="30">
        <f t="shared" si="6"/>
        <v>0</v>
      </c>
      <c r="AS12" s="49"/>
      <c r="AT12" s="49"/>
      <c r="AU12" s="49"/>
      <c r="AV12" s="50"/>
      <c r="AW12" s="30">
        <f t="shared" si="7"/>
        <v>0</v>
      </c>
      <c r="AX12" s="49"/>
      <c r="AY12" s="49"/>
      <c r="AZ12" s="49"/>
      <c r="BA12" s="50"/>
    </row>
    <row r="13" spans="2:53" s="2" customFormat="1" ht="25.5" customHeight="1">
      <c r="B13" s="61"/>
      <c r="C13" s="10" t="s">
        <v>12</v>
      </c>
      <c r="D13" s="11">
        <v>51.1</v>
      </c>
      <c r="E13" s="21">
        <v>19</v>
      </c>
      <c r="F13" s="21">
        <v>17.1</v>
      </c>
      <c r="G13" s="21">
        <v>9</v>
      </c>
      <c r="H13" s="22">
        <v>6</v>
      </c>
      <c r="I13" s="40">
        <v>51.1</v>
      </c>
      <c r="J13" s="21">
        <v>19</v>
      </c>
      <c r="K13" s="21">
        <v>17.1</v>
      </c>
      <c r="L13" s="21">
        <v>9</v>
      </c>
      <c r="M13" s="22">
        <v>6</v>
      </c>
      <c r="N13" s="40">
        <f t="shared" si="0"/>
        <v>51.1</v>
      </c>
      <c r="O13" s="21">
        <v>19</v>
      </c>
      <c r="P13" s="21">
        <v>17.1</v>
      </c>
      <c r="Q13" s="21">
        <v>9</v>
      </c>
      <c r="R13" s="22">
        <v>6</v>
      </c>
      <c r="S13" s="40">
        <f t="shared" si="1"/>
        <v>51.1</v>
      </c>
      <c r="T13" s="21">
        <v>19</v>
      </c>
      <c r="U13" s="21">
        <v>17.1</v>
      </c>
      <c r="V13" s="21">
        <v>9</v>
      </c>
      <c r="W13" s="22">
        <v>6</v>
      </c>
      <c r="X13" s="40">
        <f t="shared" si="2"/>
        <v>51.1</v>
      </c>
      <c r="Y13" s="21">
        <v>19</v>
      </c>
      <c r="Z13" s="21">
        <v>17.1</v>
      </c>
      <c r="AA13" s="21">
        <v>9</v>
      </c>
      <c r="AB13" s="22">
        <v>6</v>
      </c>
      <c r="AC13" s="40">
        <f t="shared" si="3"/>
        <v>51.1</v>
      </c>
      <c r="AD13" s="21">
        <v>19</v>
      </c>
      <c r="AE13" s="21">
        <v>17.1</v>
      </c>
      <c r="AF13" s="21">
        <v>9</v>
      </c>
      <c r="AG13" s="22">
        <v>6</v>
      </c>
      <c r="AH13" s="30">
        <f t="shared" si="4"/>
        <v>51.1</v>
      </c>
      <c r="AI13" s="21">
        <v>19</v>
      </c>
      <c r="AJ13" s="21">
        <v>17.1</v>
      </c>
      <c r="AK13" s="21">
        <v>9</v>
      </c>
      <c r="AL13" s="22">
        <v>6</v>
      </c>
      <c r="AM13" s="30">
        <f t="shared" si="5"/>
        <v>51.1</v>
      </c>
      <c r="AN13" s="21">
        <v>19</v>
      </c>
      <c r="AO13" s="21">
        <v>17.1</v>
      </c>
      <c r="AP13" s="21">
        <v>9</v>
      </c>
      <c r="AQ13" s="22">
        <v>6</v>
      </c>
      <c r="AR13" s="30">
        <f t="shared" si="6"/>
        <v>51.1</v>
      </c>
      <c r="AS13" s="21">
        <v>19</v>
      </c>
      <c r="AT13" s="21">
        <v>17.1</v>
      </c>
      <c r="AU13" s="21">
        <v>9</v>
      </c>
      <c r="AV13" s="22">
        <v>6</v>
      </c>
      <c r="AW13" s="30">
        <f t="shared" si="7"/>
        <v>51.1</v>
      </c>
      <c r="AX13" s="21">
        <v>19</v>
      </c>
      <c r="AY13" s="21">
        <v>17.1</v>
      </c>
      <c r="AZ13" s="21">
        <v>9</v>
      </c>
      <c r="BA13" s="22">
        <v>6</v>
      </c>
    </row>
    <row r="14" spans="2:53" s="2" customFormat="1" ht="25.5" customHeight="1">
      <c r="B14" s="61"/>
      <c r="C14" s="10" t="s">
        <v>13</v>
      </c>
      <c r="D14" s="11">
        <v>62.1</v>
      </c>
      <c r="E14" s="21">
        <v>58.6</v>
      </c>
      <c r="F14" s="21">
        <v>3.5</v>
      </c>
      <c r="G14" s="21"/>
      <c r="H14" s="22"/>
      <c r="I14" s="40">
        <v>62.1</v>
      </c>
      <c r="J14" s="21">
        <v>58.6</v>
      </c>
      <c r="K14" s="21">
        <v>3.5</v>
      </c>
      <c r="L14" s="21"/>
      <c r="M14" s="22"/>
      <c r="N14" s="40">
        <f t="shared" si="0"/>
        <v>62.1</v>
      </c>
      <c r="O14" s="21">
        <v>58.6</v>
      </c>
      <c r="P14" s="21">
        <v>3.5</v>
      </c>
      <c r="Q14" s="21"/>
      <c r="R14" s="22"/>
      <c r="S14" s="40">
        <f t="shared" si="1"/>
        <v>62.1</v>
      </c>
      <c r="T14" s="21">
        <v>58.6</v>
      </c>
      <c r="U14" s="21">
        <v>3.5</v>
      </c>
      <c r="V14" s="49">
        <v>0</v>
      </c>
      <c r="W14" s="50">
        <v>0</v>
      </c>
      <c r="X14" s="40">
        <f t="shared" si="2"/>
        <v>62.1</v>
      </c>
      <c r="Y14" s="21">
        <v>58.6</v>
      </c>
      <c r="Z14" s="21">
        <v>3.5</v>
      </c>
      <c r="AA14" s="49">
        <v>0</v>
      </c>
      <c r="AB14" s="50">
        <v>0</v>
      </c>
      <c r="AC14" s="40">
        <f t="shared" si="3"/>
        <v>62.1</v>
      </c>
      <c r="AD14" s="21">
        <v>58.6</v>
      </c>
      <c r="AE14" s="21">
        <v>3.5</v>
      </c>
      <c r="AF14" s="49"/>
      <c r="AG14" s="50"/>
      <c r="AH14" s="30">
        <f t="shared" si="4"/>
        <v>62.1</v>
      </c>
      <c r="AI14" s="21">
        <v>58.6</v>
      </c>
      <c r="AJ14" s="21">
        <v>3.5</v>
      </c>
      <c r="AK14" s="49"/>
      <c r="AL14" s="50"/>
      <c r="AM14" s="30">
        <f t="shared" si="5"/>
        <v>62.1</v>
      </c>
      <c r="AN14" s="21">
        <v>58.6</v>
      </c>
      <c r="AO14" s="21">
        <v>3.5</v>
      </c>
      <c r="AP14" s="49"/>
      <c r="AQ14" s="50"/>
      <c r="AR14" s="30">
        <f t="shared" si="6"/>
        <v>62.1</v>
      </c>
      <c r="AS14" s="21">
        <v>58.6</v>
      </c>
      <c r="AT14" s="21">
        <v>3.5</v>
      </c>
      <c r="AU14" s="49"/>
      <c r="AV14" s="50"/>
      <c r="AW14" s="30">
        <f t="shared" si="7"/>
        <v>62.1</v>
      </c>
      <c r="AX14" s="21">
        <v>58.6</v>
      </c>
      <c r="AY14" s="21">
        <v>3.5</v>
      </c>
      <c r="AZ14" s="49"/>
      <c r="BA14" s="50"/>
    </row>
    <row r="15" spans="2:53" s="2" customFormat="1" ht="25.5" customHeight="1">
      <c r="B15" s="61"/>
      <c r="C15" s="10" t="s">
        <v>14</v>
      </c>
      <c r="D15" s="11">
        <v>294.7</v>
      </c>
      <c r="E15" s="21">
        <v>31.6</v>
      </c>
      <c r="F15" s="21">
        <v>186.4</v>
      </c>
      <c r="G15" s="21">
        <v>71</v>
      </c>
      <c r="H15" s="22">
        <v>5.7</v>
      </c>
      <c r="I15" s="40">
        <v>294.7</v>
      </c>
      <c r="J15" s="21">
        <v>31.6</v>
      </c>
      <c r="K15" s="21">
        <v>186.4</v>
      </c>
      <c r="L15" s="21">
        <v>71</v>
      </c>
      <c r="M15" s="22">
        <v>5.7</v>
      </c>
      <c r="N15" s="40">
        <f t="shared" si="0"/>
        <v>294.7</v>
      </c>
      <c r="O15" s="21">
        <v>31.6</v>
      </c>
      <c r="P15" s="21">
        <v>186.4</v>
      </c>
      <c r="Q15" s="21">
        <v>71</v>
      </c>
      <c r="R15" s="22">
        <v>5.7</v>
      </c>
      <c r="S15" s="40">
        <f t="shared" si="1"/>
        <v>294.7</v>
      </c>
      <c r="T15" s="21">
        <v>31.6</v>
      </c>
      <c r="U15" s="21">
        <v>186.4</v>
      </c>
      <c r="V15" s="21">
        <v>71</v>
      </c>
      <c r="W15" s="22">
        <v>5.7</v>
      </c>
      <c r="X15" s="40">
        <f t="shared" si="2"/>
        <v>294.7</v>
      </c>
      <c r="Y15" s="21">
        <v>31.6</v>
      </c>
      <c r="Z15" s="21">
        <v>186.4</v>
      </c>
      <c r="AA15" s="21">
        <v>71</v>
      </c>
      <c r="AB15" s="22">
        <v>5.7</v>
      </c>
      <c r="AC15" s="40">
        <f t="shared" si="3"/>
        <v>294.7</v>
      </c>
      <c r="AD15" s="21">
        <v>31.6</v>
      </c>
      <c r="AE15" s="21">
        <v>186.4</v>
      </c>
      <c r="AF15" s="21">
        <v>71</v>
      </c>
      <c r="AG15" s="22">
        <v>5.7</v>
      </c>
      <c r="AH15" s="30">
        <f t="shared" si="4"/>
        <v>294.7</v>
      </c>
      <c r="AI15" s="21">
        <v>31.6</v>
      </c>
      <c r="AJ15" s="21">
        <v>186.4</v>
      </c>
      <c r="AK15" s="21">
        <v>71</v>
      </c>
      <c r="AL15" s="22">
        <v>5.7</v>
      </c>
      <c r="AM15" s="30">
        <f t="shared" si="5"/>
        <v>294.7</v>
      </c>
      <c r="AN15" s="21">
        <v>31.6</v>
      </c>
      <c r="AO15" s="21">
        <v>186.4</v>
      </c>
      <c r="AP15" s="21">
        <v>71</v>
      </c>
      <c r="AQ15" s="22">
        <v>5.7</v>
      </c>
      <c r="AR15" s="30">
        <f t="shared" si="6"/>
        <v>294.7</v>
      </c>
      <c r="AS15" s="21">
        <v>31.6</v>
      </c>
      <c r="AT15" s="21">
        <v>186.4</v>
      </c>
      <c r="AU15" s="21">
        <v>71</v>
      </c>
      <c r="AV15" s="22">
        <v>5.7</v>
      </c>
      <c r="AW15" s="30">
        <f t="shared" si="7"/>
        <v>294.7</v>
      </c>
      <c r="AX15" s="21">
        <v>31.6</v>
      </c>
      <c r="AY15" s="21">
        <v>186.4</v>
      </c>
      <c r="AZ15" s="21">
        <v>71</v>
      </c>
      <c r="BA15" s="22">
        <v>5.7</v>
      </c>
    </row>
    <row r="16" spans="2:53" s="2" customFormat="1" ht="25.5" customHeight="1">
      <c r="B16" s="61"/>
      <c r="C16" s="10" t="s">
        <v>15</v>
      </c>
      <c r="D16" s="11">
        <v>101.8</v>
      </c>
      <c r="E16" s="21">
        <v>54.4</v>
      </c>
      <c r="F16" s="21">
        <v>24.4</v>
      </c>
      <c r="G16" s="21">
        <v>16</v>
      </c>
      <c r="H16" s="22">
        <v>7</v>
      </c>
      <c r="I16" s="40">
        <v>101.8</v>
      </c>
      <c r="J16" s="21">
        <v>54.4</v>
      </c>
      <c r="K16" s="21">
        <v>24.4</v>
      </c>
      <c r="L16" s="21">
        <v>16</v>
      </c>
      <c r="M16" s="22">
        <v>7</v>
      </c>
      <c r="N16" s="40">
        <f t="shared" si="0"/>
        <v>101.8</v>
      </c>
      <c r="O16" s="21">
        <v>54.4</v>
      </c>
      <c r="P16" s="21">
        <v>24.4</v>
      </c>
      <c r="Q16" s="21">
        <v>16</v>
      </c>
      <c r="R16" s="22">
        <v>7</v>
      </c>
      <c r="S16" s="40">
        <f t="shared" si="1"/>
        <v>101.8</v>
      </c>
      <c r="T16" s="21">
        <v>54.4</v>
      </c>
      <c r="U16" s="21">
        <v>24.4</v>
      </c>
      <c r="V16" s="21">
        <v>16</v>
      </c>
      <c r="W16" s="22">
        <v>7</v>
      </c>
      <c r="X16" s="40">
        <f t="shared" si="2"/>
        <v>101.8</v>
      </c>
      <c r="Y16" s="21">
        <v>54.4</v>
      </c>
      <c r="Z16" s="21">
        <v>24.4</v>
      </c>
      <c r="AA16" s="21">
        <v>16</v>
      </c>
      <c r="AB16" s="22">
        <v>7</v>
      </c>
      <c r="AC16" s="40">
        <f t="shared" si="3"/>
        <v>101.8</v>
      </c>
      <c r="AD16" s="21">
        <v>54.4</v>
      </c>
      <c r="AE16" s="21">
        <v>24.4</v>
      </c>
      <c r="AF16" s="21">
        <v>16</v>
      </c>
      <c r="AG16" s="22">
        <v>7</v>
      </c>
      <c r="AH16" s="30">
        <f t="shared" si="4"/>
        <v>101.8</v>
      </c>
      <c r="AI16" s="21">
        <v>54.4</v>
      </c>
      <c r="AJ16" s="21">
        <v>24.4</v>
      </c>
      <c r="AK16" s="21">
        <v>16</v>
      </c>
      <c r="AL16" s="22">
        <v>7</v>
      </c>
      <c r="AM16" s="30">
        <f t="shared" si="5"/>
        <v>101.8</v>
      </c>
      <c r="AN16" s="21">
        <v>54.4</v>
      </c>
      <c r="AO16" s="21">
        <v>24.4</v>
      </c>
      <c r="AP16" s="21">
        <v>16</v>
      </c>
      <c r="AQ16" s="22">
        <v>7</v>
      </c>
      <c r="AR16" s="30">
        <f t="shared" si="6"/>
        <v>101.8</v>
      </c>
      <c r="AS16" s="21">
        <v>54.4</v>
      </c>
      <c r="AT16" s="21">
        <v>24.4</v>
      </c>
      <c r="AU16" s="21">
        <v>16</v>
      </c>
      <c r="AV16" s="22">
        <v>7</v>
      </c>
      <c r="AW16" s="30">
        <f t="shared" si="7"/>
        <v>101.8</v>
      </c>
      <c r="AX16" s="21">
        <v>54.4</v>
      </c>
      <c r="AY16" s="21">
        <v>24.4</v>
      </c>
      <c r="AZ16" s="21">
        <v>16</v>
      </c>
      <c r="BA16" s="22">
        <v>7</v>
      </c>
    </row>
    <row r="17" spans="2:53" s="2" customFormat="1" ht="25.5" customHeight="1">
      <c r="B17" s="62"/>
      <c r="C17" s="12" t="s">
        <v>16</v>
      </c>
      <c r="D17" s="13">
        <v>535</v>
      </c>
      <c r="E17" s="23">
        <v>513</v>
      </c>
      <c r="F17" s="23"/>
      <c r="G17" s="23"/>
      <c r="H17" s="24">
        <v>22</v>
      </c>
      <c r="I17" s="41">
        <v>535</v>
      </c>
      <c r="J17" s="23">
        <v>513</v>
      </c>
      <c r="K17" s="23"/>
      <c r="L17" s="23"/>
      <c r="M17" s="24">
        <v>22</v>
      </c>
      <c r="N17" s="41">
        <f t="shared" si="0"/>
        <v>535</v>
      </c>
      <c r="O17" s="23">
        <v>513</v>
      </c>
      <c r="P17" s="23"/>
      <c r="Q17" s="23"/>
      <c r="R17" s="24">
        <v>22</v>
      </c>
      <c r="S17" s="41">
        <f t="shared" si="1"/>
        <v>535</v>
      </c>
      <c r="T17" s="23">
        <v>513</v>
      </c>
      <c r="U17" s="49">
        <v>0</v>
      </c>
      <c r="V17" s="52">
        <v>0</v>
      </c>
      <c r="W17" s="51">
        <v>22</v>
      </c>
      <c r="X17" s="41">
        <f t="shared" si="2"/>
        <v>535</v>
      </c>
      <c r="Y17" s="23">
        <v>513</v>
      </c>
      <c r="Z17" s="49">
        <v>0</v>
      </c>
      <c r="AA17" s="52">
        <v>0</v>
      </c>
      <c r="AB17" s="51">
        <v>22</v>
      </c>
      <c r="AC17" s="41">
        <f t="shared" si="3"/>
        <v>535</v>
      </c>
      <c r="AD17" s="23">
        <v>513</v>
      </c>
      <c r="AE17" s="49"/>
      <c r="AF17" s="52"/>
      <c r="AG17" s="51">
        <v>22</v>
      </c>
      <c r="AH17" s="31">
        <f t="shared" si="4"/>
        <v>535</v>
      </c>
      <c r="AI17" s="23">
        <v>513</v>
      </c>
      <c r="AJ17" s="49"/>
      <c r="AK17" s="52"/>
      <c r="AL17" s="51">
        <v>22</v>
      </c>
      <c r="AM17" s="31">
        <f t="shared" si="5"/>
        <v>535</v>
      </c>
      <c r="AN17" s="23">
        <v>513</v>
      </c>
      <c r="AO17" s="49"/>
      <c r="AP17" s="52"/>
      <c r="AQ17" s="51">
        <v>22</v>
      </c>
      <c r="AR17" s="31">
        <f t="shared" si="6"/>
        <v>535</v>
      </c>
      <c r="AS17" s="23">
        <v>513</v>
      </c>
      <c r="AT17" s="49"/>
      <c r="AU17" s="52"/>
      <c r="AV17" s="51">
        <v>22</v>
      </c>
      <c r="AW17" s="31">
        <f t="shared" si="7"/>
        <v>535</v>
      </c>
      <c r="AX17" s="23">
        <v>513</v>
      </c>
      <c r="AY17" s="49"/>
      <c r="AZ17" s="52"/>
      <c r="BA17" s="51">
        <v>22</v>
      </c>
    </row>
    <row r="18" spans="2:53" s="2" customFormat="1" ht="28.5" customHeight="1">
      <c r="B18" s="59" t="s">
        <v>2</v>
      </c>
      <c r="C18" s="59"/>
      <c r="D18" s="15">
        <v>94687</v>
      </c>
      <c r="E18" s="25">
        <v>23718</v>
      </c>
      <c r="F18" s="25">
        <v>32834</v>
      </c>
      <c r="G18" s="25">
        <v>24613</v>
      </c>
      <c r="H18" s="26">
        <v>13522</v>
      </c>
      <c r="I18" s="42">
        <v>94849</v>
      </c>
      <c r="J18" s="25">
        <v>23622</v>
      </c>
      <c r="K18" s="25">
        <v>32935</v>
      </c>
      <c r="L18" s="25">
        <v>24800</v>
      </c>
      <c r="M18" s="26">
        <v>13492</v>
      </c>
      <c r="N18" s="47">
        <f>SUM(O18:R18)</f>
        <v>94720</v>
      </c>
      <c r="O18" s="25">
        <v>23321</v>
      </c>
      <c r="P18" s="25">
        <v>32948</v>
      </c>
      <c r="Q18" s="25">
        <v>25016</v>
      </c>
      <c r="R18" s="26">
        <v>13435</v>
      </c>
      <c r="S18" s="47">
        <f>SUM(T18:W18)</f>
        <v>94566</v>
      </c>
      <c r="T18" s="25">
        <v>23159</v>
      </c>
      <c r="U18" s="25">
        <v>32902</v>
      </c>
      <c r="V18" s="25">
        <v>25087</v>
      </c>
      <c r="W18" s="26">
        <v>13418</v>
      </c>
      <c r="X18" s="47">
        <f>SUM(Y18:AB18)</f>
        <v>94250</v>
      </c>
      <c r="Y18" s="25">
        <v>22999</v>
      </c>
      <c r="Z18" s="25">
        <v>32832</v>
      </c>
      <c r="AA18" s="25">
        <v>25029</v>
      </c>
      <c r="AB18" s="26">
        <v>13390</v>
      </c>
      <c r="AC18" s="47">
        <f>SUM(AD18:AG18)</f>
        <v>93990</v>
      </c>
      <c r="AD18" s="25">
        <v>22794</v>
      </c>
      <c r="AE18" s="25">
        <v>32758</v>
      </c>
      <c r="AF18" s="25">
        <v>25050</v>
      </c>
      <c r="AG18" s="26">
        <v>13388</v>
      </c>
      <c r="AH18" s="32">
        <f>SUM(AI18:AL18)</f>
        <v>93925</v>
      </c>
      <c r="AI18" s="25">
        <v>22636</v>
      </c>
      <c r="AJ18" s="25">
        <v>32765</v>
      </c>
      <c r="AK18" s="25">
        <v>25198</v>
      </c>
      <c r="AL18" s="26">
        <v>13326</v>
      </c>
      <c r="AM18" s="32">
        <f>SUM(AN18:AQ18)</f>
        <v>93611</v>
      </c>
      <c r="AN18" s="25">
        <v>22454</v>
      </c>
      <c r="AO18" s="25">
        <v>32674</v>
      </c>
      <c r="AP18" s="25">
        <v>25152</v>
      </c>
      <c r="AQ18" s="26">
        <v>13331</v>
      </c>
      <c r="AR18" s="32">
        <f>SUM(AS18:AV18)</f>
        <v>93432</v>
      </c>
      <c r="AS18" s="25">
        <v>22280</v>
      </c>
      <c r="AT18" s="25">
        <v>32646</v>
      </c>
      <c r="AU18" s="25">
        <v>25151</v>
      </c>
      <c r="AV18" s="26">
        <v>13355</v>
      </c>
      <c r="AW18" s="32">
        <f>SUM(AX18:BA18)</f>
        <v>92723</v>
      </c>
      <c r="AX18" s="25">
        <v>21928</v>
      </c>
      <c r="AY18" s="25">
        <v>32357</v>
      </c>
      <c r="AZ18" s="25">
        <v>25115</v>
      </c>
      <c r="BA18" s="26">
        <v>13323</v>
      </c>
    </row>
    <row r="19" spans="2:53" s="2" customFormat="1" ht="28.5" customHeight="1">
      <c r="B19" s="59" t="s">
        <v>3</v>
      </c>
      <c r="C19" s="59"/>
      <c r="D19" s="15">
        <v>39713</v>
      </c>
      <c r="E19" s="25">
        <v>13838</v>
      </c>
      <c r="F19" s="25">
        <v>13095</v>
      </c>
      <c r="G19" s="25">
        <v>9569</v>
      </c>
      <c r="H19" s="26">
        <v>3211</v>
      </c>
      <c r="I19" s="42">
        <v>39692</v>
      </c>
      <c r="J19" s="25">
        <v>13753</v>
      </c>
      <c r="K19" s="25">
        <v>13111</v>
      </c>
      <c r="L19" s="25">
        <v>9661</v>
      </c>
      <c r="M19" s="26">
        <v>3167</v>
      </c>
      <c r="N19" s="47">
        <f>SUM(O19:R19)</f>
        <v>39504</v>
      </c>
      <c r="O19" s="25">
        <v>13551</v>
      </c>
      <c r="P19" s="25">
        <v>13101</v>
      </c>
      <c r="Q19" s="25">
        <v>9778</v>
      </c>
      <c r="R19" s="26">
        <v>3074</v>
      </c>
      <c r="S19" s="47">
        <f>SUM(T19:W19)</f>
        <v>39226</v>
      </c>
      <c r="T19" s="25">
        <v>13482</v>
      </c>
      <c r="U19" s="25">
        <v>13027</v>
      </c>
      <c r="V19" s="25">
        <v>9645</v>
      </c>
      <c r="W19" s="26">
        <v>3072</v>
      </c>
      <c r="X19" s="47">
        <f>SUM(Y19:AB19)</f>
        <v>38951</v>
      </c>
      <c r="Y19" s="25">
        <v>13361</v>
      </c>
      <c r="Z19" s="25">
        <v>12961</v>
      </c>
      <c r="AA19" s="25">
        <v>9554</v>
      </c>
      <c r="AB19" s="26">
        <v>3075</v>
      </c>
      <c r="AC19" s="47">
        <f>SUM(AD19:AG19)</f>
        <v>38857</v>
      </c>
      <c r="AD19" s="25">
        <v>13256</v>
      </c>
      <c r="AE19" s="25">
        <v>12946</v>
      </c>
      <c r="AF19" s="25">
        <v>9553</v>
      </c>
      <c r="AG19" s="26">
        <v>3102</v>
      </c>
      <c r="AH19" s="32">
        <f>SUM(AI19:AL19)</f>
        <v>38713</v>
      </c>
      <c r="AI19" s="25">
        <v>13171</v>
      </c>
      <c r="AJ19" s="25">
        <v>12916</v>
      </c>
      <c r="AK19" s="25">
        <v>9571</v>
      </c>
      <c r="AL19" s="26">
        <v>3055</v>
      </c>
      <c r="AM19" s="32">
        <f>SUM(AN19:AQ19)</f>
        <v>38550</v>
      </c>
      <c r="AN19" s="25">
        <v>13111</v>
      </c>
      <c r="AO19" s="25">
        <v>12878</v>
      </c>
      <c r="AP19" s="25">
        <v>9507</v>
      </c>
      <c r="AQ19" s="26">
        <v>3054</v>
      </c>
      <c r="AR19" s="32">
        <f>SUM(AS19:AV19)</f>
        <v>38320</v>
      </c>
      <c r="AS19" s="25">
        <v>13013</v>
      </c>
      <c r="AT19" s="25">
        <v>12855</v>
      </c>
      <c r="AU19" s="25">
        <v>9437</v>
      </c>
      <c r="AV19" s="26">
        <v>3015</v>
      </c>
      <c r="AW19" s="32">
        <f>SUM(AX19:BA19)</f>
        <v>37954</v>
      </c>
      <c r="AX19" s="25">
        <v>12785</v>
      </c>
      <c r="AY19" s="25">
        <v>12713</v>
      </c>
      <c r="AZ19" s="25">
        <v>9435</v>
      </c>
      <c r="BA19" s="26">
        <v>3021</v>
      </c>
    </row>
    <row r="20" spans="2:53" s="2" customFormat="1" ht="28.5" customHeight="1">
      <c r="B20" s="59" t="s">
        <v>5</v>
      </c>
      <c r="C20" s="59"/>
      <c r="D20" s="15">
        <v>95209</v>
      </c>
      <c r="E20" s="25">
        <v>23718</v>
      </c>
      <c r="F20" s="25">
        <v>33356</v>
      </c>
      <c r="G20" s="25">
        <v>24613</v>
      </c>
      <c r="H20" s="26">
        <v>13522</v>
      </c>
      <c r="I20" s="42">
        <v>95341</v>
      </c>
      <c r="J20" s="25">
        <v>23622</v>
      </c>
      <c r="K20" s="25">
        <v>33427</v>
      </c>
      <c r="L20" s="25">
        <v>24800</v>
      </c>
      <c r="M20" s="26">
        <v>13492</v>
      </c>
      <c r="N20" s="47">
        <f>SUM(O20:R20)</f>
        <v>95184</v>
      </c>
      <c r="O20" s="25">
        <v>23321</v>
      </c>
      <c r="P20" s="25">
        <v>33412</v>
      </c>
      <c r="Q20" s="25">
        <v>25016</v>
      </c>
      <c r="R20" s="26">
        <v>13435</v>
      </c>
      <c r="S20" s="47">
        <f>SUM(T20:W20)</f>
        <v>95023</v>
      </c>
      <c r="T20" s="25">
        <v>23159</v>
      </c>
      <c r="U20" s="25">
        <v>33359</v>
      </c>
      <c r="V20" s="25">
        <v>25087</v>
      </c>
      <c r="W20" s="26">
        <v>13418</v>
      </c>
      <c r="X20" s="47">
        <f>SUM(Y20:AB20)</f>
        <v>94699</v>
      </c>
      <c r="Y20" s="25">
        <v>22999</v>
      </c>
      <c r="Z20" s="25">
        <v>33281</v>
      </c>
      <c r="AA20" s="25">
        <v>25029</v>
      </c>
      <c r="AB20" s="26">
        <v>13390</v>
      </c>
      <c r="AC20" s="47">
        <f>SUM(AD20:AG20)</f>
        <v>94416</v>
      </c>
      <c r="AD20" s="25">
        <v>22794</v>
      </c>
      <c r="AE20" s="25">
        <v>33184</v>
      </c>
      <c r="AF20" s="25">
        <v>25050</v>
      </c>
      <c r="AG20" s="26">
        <v>13388</v>
      </c>
      <c r="AH20" s="32">
        <f>SUM(AI20:AL20)</f>
        <v>94348</v>
      </c>
      <c r="AI20" s="25">
        <v>22636</v>
      </c>
      <c r="AJ20" s="25">
        <v>33188</v>
      </c>
      <c r="AK20" s="25">
        <v>25198</v>
      </c>
      <c r="AL20" s="26">
        <v>13326</v>
      </c>
      <c r="AM20" s="32">
        <f>SUM(AN20:AQ20)</f>
        <v>94010</v>
      </c>
      <c r="AN20" s="25">
        <v>22454</v>
      </c>
      <c r="AO20" s="25">
        <v>33073</v>
      </c>
      <c r="AP20" s="25">
        <v>25152</v>
      </c>
      <c r="AQ20" s="26">
        <v>13331</v>
      </c>
      <c r="AR20" s="32">
        <f>SUM(AS20:AV20)</f>
        <v>93818</v>
      </c>
      <c r="AS20" s="25">
        <v>22280</v>
      </c>
      <c r="AT20" s="25">
        <v>33032</v>
      </c>
      <c r="AU20" s="25">
        <v>25151</v>
      </c>
      <c r="AV20" s="26">
        <v>13355</v>
      </c>
      <c r="AW20" s="32">
        <f>SUM(AX20:BA20)</f>
        <v>93099</v>
      </c>
      <c r="AX20" s="25">
        <v>21928</v>
      </c>
      <c r="AY20" s="25">
        <v>32733</v>
      </c>
      <c r="AZ20" s="25">
        <v>25115</v>
      </c>
      <c r="BA20" s="26">
        <v>13323</v>
      </c>
    </row>
    <row r="21" spans="4:53" ht="15" customHeight="1">
      <c r="D21" s="7"/>
      <c r="E21" s="7"/>
      <c r="F21" s="7"/>
      <c r="G21" s="7"/>
      <c r="H21" s="7"/>
      <c r="I21" s="7"/>
      <c r="J21" s="7"/>
      <c r="K21" s="7"/>
      <c r="L21" s="7"/>
      <c r="M21" s="7"/>
      <c r="R21" s="7" t="s">
        <v>23</v>
      </c>
      <c r="W21" s="7"/>
      <c r="AB21" s="7"/>
      <c r="AG21" s="7" t="s">
        <v>23</v>
      </c>
      <c r="AL21" s="7" t="s">
        <v>23</v>
      </c>
      <c r="AQ21" s="7"/>
      <c r="BA21" s="7" t="s">
        <v>23</v>
      </c>
    </row>
  </sheetData>
  <sheetProtection/>
  <mergeCells count="14">
    <mergeCell ref="B3:C4"/>
    <mergeCell ref="N3:R3"/>
    <mergeCell ref="B20:C20"/>
    <mergeCell ref="B6:B17"/>
    <mergeCell ref="B5:C5"/>
    <mergeCell ref="B18:C18"/>
    <mergeCell ref="B19:C19"/>
    <mergeCell ref="AW3:BA3"/>
    <mergeCell ref="S3:W3"/>
    <mergeCell ref="AM3:AQ3"/>
    <mergeCell ref="AR3:AV3"/>
    <mergeCell ref="AH3:AL3"/>
    <mergeCell ref="AC3:AG3"/>
    <mergeCell ref="X3:AB3"/>
  </mergeCells>
  <printOptions/>
  <pageMargins left="0.5905511811023623" right="0.3937007874015748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&amp;R19.都市計画</oddHeader>
    <oddFooter>&amp;C-131-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0">
      <selection activeCell="B2" sqref="B2:C3"/>
    </sheetView>
  </sheetViews>
  <sheetFormatPr defaultColWidth="9.00390625" defaultRowHeight="13.5"/>
  <cols>
    <col min="1" max="1" width="3.625" style="64" customWidth="1"/>
    <col min="2" max="2" width="2.625" style="64" customWidth="1"/>
    <col min="3" max="3" width="12.375" style="64" customWidth="1"/>
    <col min="4" max="6" width="7.125" style="64" customWidth="1"/>
    <col min="7" max="9" width="8.625" style="64" customWidth="1"/>
    <col min="10" max="11" width="8.625" style="65" customWidth="1"/>
    <col min="12" max="12" width="8.625" style="66" customWidth="1"/>
    <col min="13" max="16384" width="9.00390625" style="64" customWidth="1"/>
  </cols>
  <sheetData>
    <row r="1" ht="30" customHeight="1">
      <c r="A1" s="63" t="s">
        <v>37</v>
      </c>
    </row>
    <row r="2" spans="2:11" ht="18" customHeight="1">
      <c r="B2" s="67" t="s">
        <v>38</v>
      </c>
      <c r="C2" s="68"/>
      <c r="D2" s="68"/>
      <c r="E2" s="68"/>
      <c r="F2" s="68"/>
      <c r="G2" s="68"/>
      <c r="H2" s="69"/>
      <c r="I2" s="69"/>
      <c r="J2" s="70"/>
      <c r="K2" s="70"/>
    </row>
    <row r="3" spans="1:10" ht="18" customHeight="1">
      <c r="A3" s="53">
        <v>1</v>
      </c>
      <c r="B3" s="71" t="s">
        <v>39</v>
      </c>
      <c r="C3" s="69"/>
      <c r="D3" s="69"/>
      <c r="E3" s="69"/>
      <c r="F3" s="69"/>
      <c r="G3" s="69"/>
      <c r="H3" s="69"/>
      <c r="I3" s="69"/>
      <c r="J3" s="72"/>
    </row>
    <row r="4" spans="2:12" s="2" customFormat="1" ht="13.5" customHeight="1">
      <c r="B4" s="54" t="s">
        <v>40</v>
      </c>
      <c r="C4" s="56"/>
      <c r="D4" s="73" t="s">
        <v>41</v>
      </c>
      <c r="E4" s="73" t="s">
        <v>42</v>
      </c>
      <c r="F4" s="74" t="s">
        <v>43</v>
      </c>
      <c r="G4" s="75" t="s">
        <v>44</v>
      </c>
      <c r="H4" s="75" t="s">
        <v>45</v>
      </c>
      <c r="I4" s="75" t="s">
        <v>46</v>
      </c>
      <c r="J4" s="76" t="s">
        <v>47</v>
      </c>
      <c r="K4" s="76" t="s">
        <v>48</v>
      </c>
      <c r="L4" s="77" t="s">
        <v>49</v>
      </c>
    </row>
    <row r="5" spans="2:12" s="2" customFormat="1" ht="11.25">
      <c r="B5" s="78"/>
      <c r="C5" s="79"/>
      <c r="D5" s="80"/>
      <c r="E5" s="80"/>
      <c r="F5" s="81"/>
      <c r="G5" s="82" t="s">
        <v>50</v>
      </c>
      <c r="H5" s="82" t="s">
        <v>51</v>
      </c>
      <c r="I5" s="82" t="s">
        <v>51</v>
      </c>
      <c r="J5" s="83" t="s">
        <v>52</v>
      </c>
      <c r="K5" s="83" t="s">
        <v>52</v>
      </c>
      <c r="L5" s="83" t="s">
        <v>53</v>
      </c>
    </row>
    <row r="6" spans="2:12" s="2" customFormat="1" ht="11.25">
      <c r="B6" s="57"/>
      <c r="C6" s="58"/>
      <c r="D6" s="84"/>
      <c r="E6" s="84"/>
      <c r="F6" s="85"/>
      <c r="G6" s="86" t="s">
        <v>54</v>
      </c>
      <c r="H6" s="86" t="s">
        <v>54</v>
      </c>
      <c r="I6" s="86" t="s">
        <v>54</v>
      </c>
      <c r="J6" s="87" t="s">
        <v>54</v>
      </c>
      <c r="K6" s="87" t="s">
        <v>54</v>
      </c>
      <c r="L6" s="87" t="s">
        <v>55</v>
      </c>
    </row>
    <row r="7" spans="2:12" s="2" customFormat="1" ht="18" customHeight="1">
      <c r="B7" s="88" t="s">
        <v>56</v>
      </c>
      <c r="C7" s="89"/>
      <c r="D7" s="90"/>
      <c r="E7" s="90"/>
      <c r="F7" s="90"/>
      <c r="G7" s="91">
        <f>SUM(G8:G50)</f>
        <v>99.78000000000002</v>
      </c>
      <c r="H7" s="91">
        <f>SUM(H8:H50)</f>
        <v>55.239999999999995</v>
      </c>
      <c r="I7" s="91">
        <f>SUM(I8:I50)</f>
        <v>25.270000000000003</v>
      </c>
      <c r="J7" s="91">
        <f>SUM(J9:J50)</f>
        <v>0</v>
      </c>
      <c r="K7" s="91">
        <f>SUM(K9:K50)</f>
        <v>10.24</v>
      </c>
      <c r="L7" s="92"/>
    </row>
    <row r="8" spans="2:12" s="2" customFormat="1" ht="15" customHeight="1">
      <c r="B8" s="93"/>
      <c r="C8" s="94" t="s">
        <v>57</v>
      </c>
      <c r="D8" s="95" t="s">
        <v>58</v>
      </c>
      <c r="E8" s="95" t="s">
        <v>59</v>
      </c>
      <c r="F8" s="95"/>
      <c r="G8" s="96">
        <v>3.46</v>
      </c>
      <c r="H8" s="96">
        <v>0.56</v>
      </c>
      <c r="I8" s="96">
        <v>2.9</v>
      </c>
      <c r="J8" s="96"/>
      <c r="K8" s="96">
        <f>IF(M8=0,"",M8)</f>
      </c>
      <c r="L8" s="97">
        <v>10</v>
      </c>
    </row>
    <row r="9" spans="2:12" s="2" customFormat="1" ht="15" customHeight="1">
      <c r="B9" s="98"/>
      <c r="C9" s="99" t="s">
        <v>60</v>
      </c>
      <c r="D9" s="100" t="s">
        <v>61</v>
      </c>
      <c r="E9" s="100" t="s">
        <v>62</v>
      </c>
      <c r="F9" s="100"/>
      <c r="G9" s="101">
        <v>2.6</v>
      </c>
      <c r="H9" s="101">
        <v>2.6</v>
      </c>
      <c r="I9" s="101"/>
      <c r="J9" s="101"/>
      <c r="K9" s="101">
        <f aca="true" t="shared" si="0" ref="K9:K44">IF(M9=0,"",M9)</f>
      </c>
      <c r="L9" s="102">
        <v>12</v>
      </c>
    </row>
    <row r="10" spans="2:12" s="2" customFormat="1" ht="15" customHeight="1">
      <c r="B10" s="98"/>
      <c r="C10" s="99" t="s">
        <v>63</v>
      </c>
      <c r="D10" s="100" t="s">
        <v>61</v>
      </c>
      <c r="E10" s="100" t="s">
        <v>64</v>
      </c>
      <c r="F10" s="100"/>
      <c r="G10" s="101">
        <v>0.27</v>
      </c>
      <c r="H10" s="101">
        <v>0.27</v>
      </c>
      <c r="I10" s="101"/>
      <c r="J10" s="101"/>
      <c r="K10" s="101">
        <f t="shared" si="0"/>
      </c>
      <c r="L10" s="102">
        <v>12</v>
      </c>
    </row>
    <row r="11" spans="2:12" s="2" customFormat="1" ht="15" customHeight="1">
      <c r="B11" s="98"/>
      <c r="C11" s="99" t="s">
        <v>65</v>
      </c>
      <c r="D11" s="100" t="s">
        <v>66</v>
      </c>
      <c r="E11" s="100" t="s">
        <v>64</v>
      </c>
      <c r="F11" s="100"/>
      <c r="G11" s="101">
        <v>0.32</v>
      </c>
      <c r="H11" s="101"/>
      <c r="I11" s="101"/>
      <c r="J11" s="101"/>
      <c r="K11" s="101">
        <v>0.32</v>
      </c>
      <c r="L11" s="102">
        <v>12</v>
      </c>
    </row>
    <row r="12" spans="2:12" s="2" customFormat="1" ht="15" customHeight="1">
      <c r="B12" s="98"/>
      <c r="C12" s="99" t="s">
        <v>67</v>
      </c>
      <c r="D12" s="100" t="s">
        <v>66</v>
      </c>
      <c r="E12" s="100" t="s">
        <v>59</v>
      </c>
      <c r="F12" s="100" t="s">
        <v>68</v>
      </c>
      <c r="G12" s="101">
        <v>0.31</v>
      </c>
      <c r="H12" s="101">
        <v>0.31</v>
      </c>
      <c r="I12" s="101"/>
      <c r="J12" s="101"/>
      <c r="K12" s="101">
        <f t="shared" si="0"/>
      </c>
      <c r="L12" s="102">
        <v>12</v>
      </c>
    </row>
    <row r="13" spans="2:12" s="2" customFormat="1" ht="15" customHeight="1">
      <c r="B13" s="98"/>
      <c r="C13" s="99" t="s">
        <v>69</v>
      </c>
      <c r="D13" s="100" t="s">
        <v>61</v>
      </c>
      <c r="E13" s="100" t="s">
        <v>64</v>
      </c>
      <c r="F13" s="100" t="s">
        <v>70</v>
      </c>
      <c r="G13" s="101">
        <v>0.44</v>
      </c>
      <c r="H13" s="101">
        <v>0.44</v>
      </c>
      <c r="I13" s="101"/>
      <c r="J13" s="101"/>
      <c r="K13" s="101">
        <f t="shared" si="0"/>
      </c>
      <c r="L13" s="102">
        <v>12</v>
      </c>
    </row>
    <row r="14" spans="2:12" s="2" customFormat="1" ht="15" customHeight="1">
      <c r="B14" s="98"/>
      <c r="C14" s="99" t="s">
        <v>71</v>
      </c>
      <c r="D14" s="100" t="s">
        <v>72</v>
      </c>
      <c r="E14" s="100" t="s">
        <v>59</v>
      </c>
      <c r="F14" s="100"/>
      <c r="G14" s="101">
        <v>3.76</v>
      </c>
      <c r="H14" s="101">
        <v>1.63</v>
      </c>
      <c r="I14" s="101">
        <v>2.13</v>
      </c>
      <c r="J14" s="101"/>
      <c r="K14" s="101">
        <f t="shared" si="0"/>
      </c>
      <c r="L14" s="102">
        <v>11</v>
      </c>
    </row>
    <row r="15" spans="2:12" s="2" customFormat="1" ht="15" customHeight="1">
      <c r="B15" s="98"/>
      <c r="C15" s="99" t="s">
        <v>73</v>
      </c>
      <c r="D15" s="100" t="s">
        <v>74</v>
      </c>
      <c r="E15" s="100" t="s">
        <v>59</v>
      </c>
      <c r="F15" s="100"/>
      <c r="G15" s="101">
        <v>3.49</v>
      </c>
      <c r="H15" s="101">
        <v>0.65</v>
      </c>
      <c r="I15" s="101">
        <v>2.84</v>
      </c>
      <c r="J15" s="101"/>
      <c r="K15" s="101">
        <f t="shared" si="0"/>
      </c>
      <c r="L15" s="102">
        <v>15</v>
      </c>
    </row>
    <row r="16" spans="2:12" s="2" customFormat="1" ht="15" customHeight="1">
      <c r="B16" s="98"/>
      <c r="C16" s="99" t="s">
        <v>75</v>
      </c>
      <c r="D16" s="100" t="s">
        <v>72</v>
      </c>
      <c r="E16" s="100" t="s">
        <v>62</v>
      </c>
      <c r="F16" s="100" t="s">
        <v>68</v>
      </c>
      <c r="G16" s="101">
        <v>0.42</v>
      </c>
      <c r="H16" s="101">
        <v>0.42</v>
      </c>
      <c r="I16" s="101"/>
      <c r="J16" s="101"/>
      <c r="K16" s="101">
        <f t="shared" si="0"/>
      </c>
      <c r="L16" s="102" t="s">
        <v>76</v>
      </c>
    </row>
    <row r="17" spans="2:12" s="2" customFormat="1" ht="15" customHeight="1">
      <c r="B17" s="98"/>
      <c r="C17" s="99" t="s">
        <v>77</v>
      </c>
      <c r="D17" s="100" t="s">
        <v>66</v>
      </c>
      <c r="E17" s="100" t="s">
        <v>62</v>
      </c>
      <c r="F17" s="100" t="s">
        <v>70</v>
      </c>
      <c r="G17" s="101">
        <v>0.82</v>
      </c>
      <c r="H17" s="101">
        <v>0.82</v>
      </c>
      <c r="I17" s="101"/>
      <c r="J17" s="101"/>
      <c r="K17" s="101">
        <f t="shared" si="0"/>
      </c>
      <c r="L17" s="102">
        <v>16</v>
      </c>
    </row>
    <row r="18" spans="2:12" s="2" customFormat="1" ht="15" customHeight="1">
      <c r="B18" s="98"/>
      <c r="C18" s="99" t="s">
        <v>78</v>
      </c>
      <c r="D18" s="100" t="s">
        <v>66</v>
      </c>
      <c r="E18" s="100" t="s">
        <v>62</v>
      </c>
      <c r="F18" s="100"/>
      <c r="G18" s="101">
        <v>3.04</v>
      </c>
      <c r="H18" s="101">
        <v>2.63</v>
      </c>
      <c r="I18" s="101">
        <v>0.41</v>
      </c>
      <c r="J18" s="101"/>
      <c r="K18" s="101">
        <f t="shared" si="0"/>
      </c>
      <c r="L18" s="102">
        <v>16</v>
      </c>
    </row>
    <row r="19" spans="2:12" s="2" customFormat="1" ht="15" customHeight="1">
      <c r="B19" s="98"/>
      <c r="C19" s="99" t="s">
        <v>79</v>
      </c>
      <c r="D19" s="100" t="s">
        <v>66</v>
      </c>
      <c r="E19" s="100" t="s">
        <v>62</v>
      </c>
      <c r="F19" s="100"/>
      <c r="G19" s="101">
        <v>2.04</v>
      </c>
      <c r="H19" s="101">
        <v>1.02</v>
      </c>
      <c r="I19" s="101">
        <v>1.02</v>
      </c>
      <c r="J19" s="101"/>
      <c r="K19" s="101">
        <f t="shared" si="0"/>
      </c>
      <c r="L19" s="102">
        <v>16</v>
      </c>
    </row>
    <row r="20" spans="2:12" s="2" customFormat="1" ht="15" customHeight="1">
      <c r="B20" s="98"/>
      <c r="C20" s="99" t="s">
        <v>80</v>
      </c>
      <c r="D20" s="100" t="s">
        <v>81</v>
      </c>
      <c r="E20" s="100" t="s">
        <v>62</v>
      </c>
      <c r="F20" s="100"/>
      <c r="G20" s="101">
        <v>4.94</v>
      </c>
      <c r="H20" s="101"/>
      <c r="I20" s="101">
        <v>4.94</v>
      </c>
      <c r="J20" s="101"/>
      <c r="K20" s="101">
        <f t="shared" si="0"/>
      </c>
      <c r="L20" s="102">
        <v>28</v>
      </c>
    </row>
    <row r="21" spans="2:12" s="2" customFormat="1" ht="15" customHeight="1">
      <c r="B21" s="98"/>
      <c r="C21" s="99" t="s">
        <v>82</v>
      </c>
      <c r="D21" s="100" t="s">
        <v>83</v>
      </c>
      <c r="E21" s="100" t="s">
        <v>64</v>
      </c>
      <c r="F21" s="100" t="s">
        <v>84</v>
      </c>
      <c r="G21" s="101">
        <v>0.75</v>
      </c>
      <c r="H21" s="101">
        <v>0.75</v>
      </c>
      <c r="I21" s="101"/>
      <c r="J21" s="101"/>
      <c r="K21" s="101">
        <f t="shared" si="0"/>
      </c>
      <c r="L21" s="102">
        <v>12</v>
      </c>
    </row>
    <row r="22" spans="2:12" s="2" customFormat="1" ht="15" customHeight="1">
      <c r="B22" s="98"/>
      <c r="C22" s="99" t="s">
        <v>85</v>
      </c>
      <c r="D22" s="100" t="s">
        <v>86</v>
      </c>
      <c r="E22" s="100" t="s">
        <v>86</v>
      </c>
      <c r="F22" s="100"/>
      <c r="G22" s="101">
        <v>0.21</v>
      </c>
      <c r="H22" s="101">
        <v>0.21</v>
      </c>
      <c r="I22" s="101"/>
      <c r="J22" s="101"/>
      <c r="K22" s="101">
        <f t="shared" si="0"/>
      </c>
      <c r="L22" s="102">
        <v>10</v>
      </c>
    </row>
    <row r="23" spans="2:12" s="2" customFormat="1" ht="15" customHeight="1">
      <c r="B23" s="98"/>
      <c r="C23" s="99" t="s">
        <v>87</v>
      </c>
      <c r="D23" s="100" t="s">
        <v>66</v>
      </c>
      <c r="E23" s="100" t="s">
        <v>64</v>
      </c>
      <c r="F23" s="100" t="s">
        <v>84</v>
      </c>
      <c r="G23" s="101">
        <v>0.38</v>
      </c>
      <c r="H23" s="101">
        <v>0.38</v>
      </c>
      <c r="I23" s="101"/>
      <c r="J23" s="101"/>
      <c r="K23" s="101">
        <f t="shared" si="0"/>
      </c>
      <c r="L23" s="102">
        <v>12</v>
      </c>
    </row>
    <row r="24" spans="2:12" s="2" customFormat="1" ht="15" customHeight="1">
      <c r="B24" s="98"/>
      <c r="C24" s="99" t="s">
        <v>88</v>
      </c>
      <c r="D24" s="100" t="s">
        <v>72</v>
      </c>
      <c r="E24" s="100" t="s">
        <v>64</v>
      </c>
      <c r="F24" s="100"/>
      <c r="G24" s="101">
        <v>1.39</v>
      </c>
      <c r="H24" s="101">
        <v>0.79</v>
      </c>
      <c r="I24" s="101">
        <v>0.31</v>
      </c>
      <c r="J24" s="101"/>
      <c r="K24" s="101">
        <v>0.29</v>
      </c>
      <c r="L24" s="102">
        <v>12</v>
      </c>
    </row>
    <row r="25" spans="2:12" s="2" customFormat="1" ht="15" customHeight="1">
      <c r="B25" s="98"/>
      <c r="C25" s="99" t="s">
        <v>89</v>
      </c>
      <c r="D25" s="100" t="s">
        <v>90</v>
      </c>
      <c r="E25" s="100" t="s">
        <v>91</v>
      </c>
      <c r="F25" s="100" t="s">
        <v>92</v>
      </c>
      <c r="G25" s="101">
        <v>0</v>
      </c>
      <c r="H25" s="101">
        <v>0</v>
      </c>
      <c r="I25" s="101"/>
      <c r="J25" s="101"/>
      <c r="K25" s="101">
        <f t="shared" si="0"/>
      </c>
      <c r="L25" s="102">
        <v>12</v>
      </c>
    </row>
    <row r="26" spans="2:12" s="2" customFormat="1" ht="15" customHeight="1">
      <c r="B26" s="98"/>
      <c r="C26" s="99" t="s">
        <v>93</v>
      </c>
      <c r="D26" s="100" t="s">
        <v>94</v>
      </c>
      <c r="E26" s="100" t="s">
        <v>62</v>
      </c>
      <c r="F26" s="100"/>
      <c r="G26" s="101">
        <v>8.37</v>
      </c>
      <c r="H26" s="101">
        <v>7</v>
      </c>
      <c r="I26" s="101"/>
      <c r="J26" s="101"/>
      <c r="K26" s="101">
        <v>1.37</v>
      </c>
      <c r="L26" s="102">
        <v>27</v>
      </c>
    </row>
    <row r="27" spans="2:12" s="2" customFormat="1" ht="15" customHeight="1">
      <c r="B27" s="98"/>
      <c r="C27" s="99" t="s">
        <v>95</v>
      </c>
      <c r="D27" s="100" t="s">
        <v>96</v>
      </c>
      <c r="E27" s="100" t="s">
        <v>62</v>
      </c>
      <c r="F27" s="100"/>
      <c r="G27" s="101">
        <v>2.36</v>
      </c>
      <c r="H27" s="101">
        <v>1.22</v>
      </c>
      <c r="I27" s="101">
        <v>1.14</v>
      </c>
      <c r="J27" s="101"/>
      <c r="K27" s="101">
        <f t="shared" si="0"/>
      </c>
      <c r="L27" s="102" t="s">
        <v>97</v>
      </c>
    </row>
    <row r="28" spans="2:12" s="2" customFormat="1" ht="15" customHeight="1">
      <c r="B28" s="98"/>
      <c r="C28" s="99" t="s">
        <v>98</v>
      </c>
      <c r="D28" s="100" t="s">
        <v>81</v>
      </c>
      <c r="E28" s="100" t="s">
        <v>62</v>
      </c>
      <c r="F28" s="100"/>
      <c r="G28" s="101">
        <v>1.23</v>
      </c>
      <c r="H28" s="101">
        <v>1.23</v>
      </c>
      <c r="I28" s="101"/>
      <c r="J28" s="101"/>
      <c r="K28" s="101">
        <f t="shared" si="0"/>
      </c>
      <c r="L28" s="102">
        <v>12</v>
      </c>
    </row>
    <row r="29" spans="2:12" s="2" customFormat="1" ht="15" customHeight="1">
      <c r="B29" s="98"/>
      <c r="C29" s="99" t="s">
        <v>99</v>
      </c>
      <c r="D29" s="100" t="s">
        <v>94</v>
      </c>
      <c r="E29" s="100" t="s">
        <v>62</v>
      </c>
      <c r="F29" s="100"/>
      <c r="G29" s="101">
        <v>1.45</v>
      </c>
      <c r="H29" s="101"/>
      <c r="I29" s="101">
        <v>1.45</v>
      </c>
      <c r="J29" s="101"/>
      <c r="K29" s="101">
        <f t="shared" si="0"/>
      </c>
      <c r="L29" s="102">
        <v>12</v>
      </c>
    </row>
    <row r="30" spans="2:12" s="2" customFormat="1" ht="15" customHeight="1">
      <c r="B30" s="98"/>
      <c r="C30" s="99" t="s">
        <v>100</v>
      </c>
      <c r="D30" s="100" t="s">
        <v>66</v>
      </c>
      <c r="E30" s="100" t="s">
        <v>62</v>
      </c>
      <c r="F30" s="100"/>
      <c r="G30" s="101">
        <v>3.55</v>
      </c>
      <c r="H30" s="101">
        <v>2.38</v>
      </c>
      <c r="I30" s="101"/>
      <c r="J30" s="101"/>
      <c r="K30" s="101">
        <v>1.17</v>
      </c>
      <c r="L30" s="103" t="s">
        <v>101</v>
      </c>
    </row>
    <row r="31" spans="2:12" s="2" customFormat="1" ht="15" customHeight="1">
      <c r="B31" s="98"/>
      <c r="C31" s="99" t="s">
        <v>102</v>
      </c>
      <c r="D31" s="100" t="s">
        <v>66</v>
      </c>
      <c r="E31" s="100" t="s">
        <v>62</v>
      </c>
      <c r="F31" s="100"/>
      <c r="G31" s="101">
        <v>1.77</v>
      </c>
      <c r="H31" s="101">
        <v>1.77</v>
      </c>
      <c r="I31" s="101"/>
      <c r="J31" s="101"/>
      <c r="K31" s="101">
        <f t="shared" si="0"/>
      </c>
      <c r="L31" s="103" t="s">
        <v>103</v>
      </c>
    </row>
    <row r="32" spans="2:12" s="2" customFormat="1" ht="15" customHeight="1">
      <c r="B32" s="98"/>
      <c r="C32" s="99" t="s">
        <v>104</v>
      </c>
      <c r="D32" s="100" t="s">
        <v>66</v>
      </c>
      <c r="E32" s="100" t="s">
        <v>62</v>
      </c>
      <c r="F32" s="100"/>
      <c r="G32" s="101">
        <v>4.21</v>
      </c>
      <c r="H32" s="101"/>
      <c r="I32" s="101">
        <v>4.21</v>
      </c>
      <c r="J32" s="101"/>
      <c r="K32" s="101">
        <f t="shared" si="0"/>
      </c>
      <c r="L32" s="103" t="s">
        <v>105</v>
      </c>
    </row>
    <row r="33" spans="2:12" s="2" customFormat="1" ht="15" customHeight="1">
      <c r="B33" s="98"/>
      <c r="C33" s="99" t="s">
        <v>106</v>
      </c>
      <c r="D33" s="100" t="s">
        <v>107</v>
      </c>
      <c r="E33" s="100" t="s">
        <v>62</v>
      </c>
      <c r="F33" s="100"/>
      <c r="G33" s="101">
        <v>0.39</v>
      </c>
      <c r="H33" s="101">
        <v>0.39</v>
      </c>
      <c r="I33" s="101"/>
      <c r="J33" s="101"/>
      <c r="K33" s="101"/>
      <c r="L33" s="103" t="s">
        <v>108</v>
      </c>
    </row>
    <row r="34" spans="2:12" s="2" customFormat="1" ht="15" customHeight="1">
      <c r="B34" s="98"/>
      <c r="C34" s="99" t="s">
        <v>109</v>
      </c>
      <c r="D34" s="100" t="s">
        <v>66</v>
      </c>
      <c r="E34" s="100" t="s">
        <v>62</v>
      </c>
      <c r="F34" s="100"/>
      <c r="G34" s="101">
        <v>3.13</v>
      </c>
      <c r="H34" s="101">
        <v>3.13</v>
      </c>
      <c r="I34" s="101"/>
      <c r="J34" s="101"/>
      <c r="K34" s="101">
        <f t="shared" si="0"/>
      </c>
      <c r="L34" s="103" t="s">
        <v>110</v>
      </c>
    </row>
    <row r="35" spans="2:12" s="2" customFormat="1" ht="15" customHeight="1">
      <c r="B35" s="98"/>
      <c r="C35" s="99" t="s">
        <v>111</v>
      </c>
      <c r="D35" s="100" t="s">
        <v>66</v>
      </c>
      <c r="E35" s="100" t="s">
        <v>62</v>
      </c>
      <c r="F35" s="100"/>
      <c r="G35" s="101">
        <v>5.35</v>
      </c>
      <c r="H35" s="101">
        <v>2.74</v>
      </c>
      <c r="I35" s="101"/>
      <c r="J35" s="101"/>
      <c r="K35" s="101">
        <v>2.61</v>
      </c>
      <c r="L35" s="103" t="s">
        <v>110</v>
      </c>
    </row>
    <row r="36" spans="2:12" s="2" customFormat="1" ht="15" customHeight="1">
      <c r="B36" s="98"/>
      <c r="C36" s="99" t="s">
        <v>112</v>
      </c>
      <c r="D36" s="100" t="s">
        <v>72</v>
      </c>
      <c r="E36" s="100" t="s">
        <v>64</v>
      </c>
      <c r="F36" s="100"/>
      <c r="G36" s="101">
        <v>2.84</v>
      </c>
      <c r="H36" s="101">
        <v>2.65</v>
      </c>
      <c r="I36" s="101"/>
      <c r="J36" s="101"/>
      <c r="K36" s="101">
        <v>0.19</v>
      </c>
      <c r="L36" s="103" t="s">
        <v>105</v>
      </c>
    </row>
    <row r="37" spans="2:12" s="2" customFormat="1" ht="15" customHeight="1">
      <c r="B37" s="98"/>
      <c r="C37" s="99" t="s">
        <v>113</v>
      </c>
      <c r="D37" s="100" t="s">
        <v>66</v>
      </c>
      <c r="E37" s="100" t="s">
        <v>114</v>
      </c>
      <c r="F37" s="100"/>
      <c r="G37" s="101">
        <v>1.56</v>
      </c>
      <c r="H37" s="101">
        <v>0.81</v>
      </c>
      <c r="I37" s="101"/>
      <c r="J37" s="101"/>
      <c r="K37" s="101">
        <v>0.75</v>
      </c>
      <c r="L37" s="103" t="s">
        <v>101</v>
      </c>
    </row>
    <row r="38" spans="2:12" s="2" customFormat="1" ht="15" customHeight="1">
      <c r="B38" s="98"/>
      <c r="C38" s="104" t="s">
        <v>115</v>
      </c>
      <c r="D38" s="100" t="s">
        <v>72</v>
      </c>
      <c r="E38" s="100" t="s">
        <v>62</v>
      </c>
      <c r="F38" s="100"/>
      <c r="G38" s="101">
        <v>2.79</v>
      </c>
      <c r="H38" s="101">
        <v>1.73</v>
      </c>
      <c r="I38" s="101"/>
      <c r="J38" s="101"/>
      <c r="K38" s="101">
        <v>1.06</v>
      </c>
      <c r="L38" s="103" t="s">
        <v>116</v>
      </c>
    </row>
    <row r="39" spans="2:12" s="2" customFormat="1" ht="15" customHeight="1">
      <c r="B39" s="98"/>
      <c r="C39" s="105" t="s">
        <v>117</v>
      </c>
      <c r="D39" s="100" t="s">
        <v>72</v>
      </c>
      <c r="E39" s="100" t="s">
        <v>62</v>
      </c>
      <c r="F39" s="100"/>
      <c r="G39" s="101">
        <v>0.96</v>
      </c>
      <c r="H39" s="101">
        <v>0.96</v>
      </c>
      <c r="I39" s="101"/>
      <c r="J39" s="101"/>
      <c r="K39" s="101">
        <f t="shared" si="0"/>
      </c>
      <c r="L39" s="103" t="s">
        <v>118</v>
      </c>
    </row>
    <row r="40" spans="2:12" s="2" customFormat="1" ht="15" customHeight="1">
      <c r="B40" s="98"/>
      <c r="C40" s="99" t="s">
        <v>119</v>
      </c>
      <c r="D40" s="100" t="s">
        <v>72</v>
      </c>
      <c r="E40" s="100" t="s">
        <v>62</v>
      </c>
      <c r="F40" s="100"/>
      <c r="G40" s="101">
        <v>2.55</v>
      </c>
      <c r="H40" s="101">
        <v>2.55</v>
      </c>
      <c r="I40" s="101"/>
      <c r="J40" s="101"/>
      <c r="K40" s="101">
        <f t="shared" si="0"/>
      </c>
      <c r="L40" s="103" t="s">
        <v>105</v>
      </c>
    </row>
    <row r="41" spans="2:12" s="2" customFormat="1" ht="15" customHeight="1">
      <c r="B41" s="98"/>
      <c r="C41" s="99" t="s">
        <v>120</v>
      </c>
      <c r="D41" s="100" t="s">
        <v>96</v>
      </c>
      <c r="E41" s="100" t="s">
        <v>64</v>
      </c>
      <c r="F41" s="100"/>
      <c r="G41" s="101">
        <v>2.25</v>
      </c>
      <c r="H41" s="101">
        <v>1.93</v>
      </c>
      <c r="I41" s="101"/>
      <c r="J41" s="101"/>
      <c r="K41" s="101">
        <v>0.32</v>
      </c>
      <c r="L41" s="103" t="s">
        <v>101</v>
      </c>
    </row>
    <row r="42" spans="2:12" s="2" customFormat="1" ht="15" customHeight="1">
      <c r="B42" s="98"/>
      <c r="C42" s="99" t="s">
        <v>121</v>
      </c>
      <c r="D42" s="100" t="s">
        <v>72</v>
      </c>
      <c r="E42" s="100" t="s">
        <v>64</v>
      </c>
      <c r="F42" s="100"/>
      <c r="G42" s="101">
        <v>0.59</v>
      </c>
      <c r="H42" s="101">
        <v>0.59</v>
      </c>
      <c r="I42" s="101"/>
      <c r="J42" s="101"/>
      <c r="K42" s="101">
        <f t="shared" si="0"/>
      </c>
      <c r="L42" s="103" t="s">
        <v>105</v>
      </c>
    </row>
    <row r="43" spans="2:12" s="2" customFormat="1" ht="15" customHeight="1">
      <c r="B43" s="98"/>
      <c r="C43" s="99" t="s">
        <v>122</v>
      </c>
      <c r="D43" s="100" t="s">
        <v>72</v>
      </c>
      <c r="E43" s="100" t="s">
        <v>64</v>
      </c>
      <c r="F43" s="100"/>
      <c r="G43" s="101">
        <v>0.43</v>
      </c>
      <c r="H43" s="101">
        <v>0.43</v>
      </c>
      <c r="I43" s="101"/>
      <c r="J43" s="101"/>
      <c r="K43" s="101">
        <f t="shared" si="0"/>
      </c>
      <c r="L43" s="103" t="s">
        <v>105</v>
      </c>
    </row>
    <row r="44" spans="2:12" s="2" customFormat="1" ht="15" customHeight="1">
      <c r="B44" s="106"/>
      <c r="C44" s="99" t="s">
        <v>123</v>
      </c>
      <c r="D44" s="100" t="s">
        <v>66</v>
      </c>
      <c r="E44" s="100" t="s">
        <v>62</v>
      </c>
      <c r="F44" s="100" t="s">
        <v>124</v>
      </c>
      <c r="G44" s="107">
        <v>5</v>
      </c>
      <c r="H44" s="107">
        <v>5</v>
      </c>
      <c r="I44" s="107"/>
      <c r="J44" s="101"/>
      <c r="K44" s="101">
        <f t="shared" si="0"/>
      </c>
      <c r="L44" s="103" t="s">
        <v>110</v>
      </c>
    </row>
    <row r="45" spans="2:12" s="2" customFormat="1" ht="15" customHeight="1">
      <c r="B45" s="108"/>
      <c r="C45" s="99" t="s">
        <v>125</v>
      </c>
      <c r="D45" s="100" t="s">
        <v>66</v>
      </c>
      <c r="E45" s="100" t="s">
        <v>62</v>
      </c>
      <c r="F45" s="100" t="s">
        <v>126</v>
      </c>
      <c r="G45" s="107">
        <v>2.58</v>
      </c>
      <c r="H45" s="107">
        <v>2.48</v>
      </c>
      <c r="I45" s="107"/>
      <c r="J45" s="101"/>
      <c r="K45" s="101">
        <v>0.1</v>
      </c>
      <c r="L45" s="103" t="s">
        <v>110</v>
      </c>
    </row>
    <row r="46" spans="2:12" s="2" customFormat="1" ht="15" customHeight="1">
      <c r="B46" s="108"/>
      <c r="C46" s="99" t="s">
        <v>127</v>
      </c>
      <c r="D46" s="100" t="s">
        <v>96</v>
      </c>
      <c r="E46" s="100" t="s">
        <v>128</v>
      </c>
      <c r="F46" s="100" t="s">
        <v>129</v>
      </c>
      <c r="G46" s="107">
        <v>5</v>
      </c>
      <c r="H46" s="107">
        <v>1.26</v>
      </c>
      <c r="I46" s="107">
        <v>3.49</v>
      </c>
      <c r="J46" s="101"/>
      <c r="K46" s="101">
        <v>0.25</v>
      </c>
      <c r="L46" s="103" t="s">
        <v>130</v>
      </c>
    </row>
    <row r="47" spans="2:12" s="2" customFormat="1" ht="15" customHeight="1">
      <c r="B47" s="108"/>
      <c r="C47" s="99" t="s">
        <v>131</v>
      </c>
      <c r="D47" s="100" t="s">
        <v>66</v>
      </c>
      <c r="E47" s="100" t="s">
        <v>128</v>
      </c>
      <c r="F47" s="100"/>
      <c r="G47" s="107">
        <v>3.12</v>
      </c>
      <c r="H47" s="107">
        <v>1.51</v>
      </c>
      <c r="I47" s="107">
        <v>0.43</v>
      </c>
      <c r="J47" s="101"/>
      <c r="K47" s="101">
        <v>1.18</v>
      </c>
      <c r="L47" s="103" t="s">
        <v>130</v>
      </c>
    </row>
    <row r="48" spans="2:12" s="2" customFormat="1" ht="15" customHeight="1">
      <c r="B48" s="109"/>
      <c r="C48" s="110" t="s">
        <v>132</v>
      </c>
      <c r="D48" s="111" t="s">
        <v>66</v>
      </c>
      <c r="E48" s="111" t="s">
        <v>62</v>
      </c>
      <c r="F48" s="111"/>
      <c r="G48" s="112">
        <v>0.63</v>
      </c>
      <c r="H48" s="112"/>
      <c r="I48" s="112"/>
      <c r="J48" s="113"/>
      <c r="K48" s="113">
        <v>0.63</v>
      </c>
      <c r="L48" s="114" t="s">
        <v>110</v>
      </c>
    </row>
    <row r="49" spans="2:12" ht="21">
      <c r="B49" s="115"/>
      <c r="C49" s="116" t="s">
        <v>133</v>
      </c>
      <c r="D49" s="100" t="s">
        <v>134</v>
      </c>
      <c r="E49" s="100" t="s">
        <v>134</v>
      </c>
      <c r="F49" s="117"/>
      <c r="G49" s="117">
        <v>6.37</v>
      </c>
      <c r="H49" s="117"/>
      <c r="I49" s="117"/>
      <c r="J49" s="118"/>
      <c r="K49" s="119" t="s">
        <v>135</v>
      </c>
      <c r="L49" s="120" t="s">
        <v>136</v>
      </c>
    </row>
    <row r="50" spans="2:12" ht="15" customHeight="1">
      <c r="B50" s="121"/>
      <c r="C50" s="122" t="s">
        <v>137</v>
      </c>
      <c r="D50" s="16" t="s">
        <v>134</v>
      </c>
      <c r="E50" s="16" t="s">
        <v>134</v>
      </c>
      <c r="F50" s="123"/>
      <c r="G50" s="123">
        <v>2.66</v>
      </c>
      <c r="H50" s="123"/>
      <c r="I50" s="123"/>
      <c r="J50" s="124"/>
      <c r="K50" s="125" t="s">
        <v>138</v>
      </c>
      <c r="L50" s="126" t="s">
        <v>108</v>
      </c>
    </row>
    <row r="51" ht="11.25">
      <c r="L51" s="66" t="s">
        <v>23</v>
      </c>
    </row>
  </sheetData>
  <sheetProtection/>
  <mergeCells count="5">
    <mergeCell ref="B4:C6"/>
    <mergeCell ref="D4:D6"/>
    <mergeCell ref="E4:E6"/>
    <mergeCell ref="F4:F6"/>
    <mergeCell ref="B7:C7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1" r:id="rId1"/>
  <headerFooter alignWithMargins="0">
    <oddHeader>&amp;R19.都市計画</oddHeader>
    <oddFooter>&amp;C-132-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40">
      <selection activeCell="B2" sqref="B2:C3"/>
    </sheetView>
  </sheetViews>
  <sheetFormatPr defaultColWidth="8.625" defaultRowHeight="13.5"/>
  <cols>
    <col min="1" max="2" width="2.875" style="64" customWidth="1"/>
    <col min="3" max="3" width="13.00390625" style="64" customWidth="1"/>
    <col min="4" max="6" width="7.25390625" style="64" customWidth="1"/>
    <col min="7" max="9" width="8.625" style="64" customWidth="1"/>
    <col min="10" max="11" width="8.625" style="65" customWidth="1"/>
    <col min="12" max="12" width="8.125" style="66" customWidth="1"/>
    <col min="13" max="16384" width="8.625" style="64" customWidth="1"/>
  </cols>
  <sheetData>
    <row r="1" ht="30" customHeight="1">
      <c r="A1" s="63" t="s">
        <v>37</v>
      </c>
    </row>
    <row r="2" spans="1:6" ht="18" customHeight="1">
      <c r="A2" s="4">
        <v>2</v>
      </c>
      <c r="B2" s="71" t="s">
        <v>139</v>
      </c>
      <c r="C2" s="69"/>
      <c r="D2" s="69"/>
      <c r="E2" s="69"/>
      <c r="F2" s="69"/>
    </row>
    <row r="3" spans="2:12" s="2" customFormat="1" ht="18" customHeight="1">
      <c r="B3" s="54" t="s">
        <v>140</v>
      </c>
      <c r="C3" s="56"/>
      <c r="D3" s="59" t="s">
        <v>141</v>
      </c>
      <c r="E3" s="59"/>
      <c r="F3" s="59"/>
      <c r="G3" s="59"/>
      <c r="H3" s="59"/>
      <c r="I3" s="54" t="s">
        <v>142</v>
      </c>
      <c r="J3" s="56"/>
      <c r="K3" s="127" t="s">
        <v>143</v>
      </c>
      <c r="L3" s="128"/>
    </row>
    <row r="4" spans="2:12" s="2" customFormat="1" ht="12" customHeight="1">
      <c r="B4" s="57"/>
      <c r="C4" s="58"/>
      <c r="D4" s="59"/>
      <c r="E4" s="59"/>
      <c r="F4" s="59"/>
      <c r="G4" s="59"/>
      <c r="H4" s="59"/>
      <c r="I4" s="129" t="s">
        <v>144</v>
      </c>
      <c r="J4" s="130"/>
      <c r="K4" s="131"/>
      <c r="L4" s="132"/>
    </row>
    <row r="5" spans="2:12" s="2" customFormat="1" ht="18" customHeight="1">
      <c r="B5" s="88" t="s">
        <v>145</v>
      </c>
      <c r="C5" s="133"/>
      <c r="D5" s="134"/>
      <c r="E5" s="134"/>
      <c r="F5" s="134"/>
      <c r="G5" s="134"/>
      <c r="H5" s="135"/>
      <c r="I5" s="136" t="s">
        <v>146</v>
      </c>
      <c r="J5" s="137">
        <f>SUM(SUM(I6:J79)+SUM('S-2-3'!I4:J30))</f>
        <v>11.999999999999996</v>
      </c>
      <c r="K5" s="138"/>
      <c r="L5" s="139"/>
    </row>
    <row r="6" spans="2:12" s="2" customFormat="1" ht="15" customHeight="1">
      <c r="B6" s="93"/>
      <c r="C6" s="140" t="s">
        <v>147</v>
      </c>
      <c r="D6" s="141" t="s">
        <v>20</v>
      </c>
      <c r="E6" s="142" t="s">
        <v>148</v>
      </c>
      <c r="F6" s="142"/>
      <c r="G6" s="142"/>
      <c r="H6" s="143"/>
      <c r="I6" s="144">
        <v>0.04</v>
      </c>
      <c r="J6" s="144"/>
      <c r="K6" s="145" t="s">
        <v>149</v>
      </c>
      <c r="L6" s="146"/>
    </row>
    <row r="7" spans="2:12" s="2" customFormat="1" ht="15" customHeight="1">
      <c r="B7" s="98"/>
      <c r="C7" s="147" t="s">
        <v>150</v>
      </c>
      <c r="D7" s="108" t="s">
        <v>20</v>
      </c>
      <c r="E7" s="148" t="s">
        <v>151</v>
      </c>
      <c r="F7" s="148"/>
      <c r="G7" s="148"/>
      <c r="H7" s="149"/>
      <c r="I7" s="150">
        <v>0.04</v>
      </c>
      <c r="J7" s="150"/>
      <c r="K7" s="151" t="s">
        <v>149</v>
      </c>
      <c r="L7" s="152"/>
    </row>
    <row r="8" spans="2:12" s="2" customFormat="1" ht="15" customHeight="1">
      <c r="B8" s="98"/>
      <c r="C8" s="147" t="s">
        <v>152</v>
      </c>
      <c r="D8" s="108" t="s">
        <v>20</v>
      </c>
      <c r="E8" s="148" t="s">
        <v>153</v>
      </c>
      <c r="F8" s="148"/>
      <c r="G8" s="148"/>
      <c r="H8" s="149"/>
      <c r="I8" s="150">
        <v>0.17</v>
      </c>
      <c r="J8" s="150"/>
      <c r="K8" s="151" t="s">
        <v>149</v>
      </c>
      <c r="L8" s="152"/>
    </row>
    <row r="9" spans="2:12" s="2" customFormat="1" ht="15" customHeight="1">
      <c r="B9" s="98"/>
      <c r="C9" s="147" t="s">
        <v>154</v>
      </c>
      <c r="D9" s="108" t="s">
        <v>20</v>
      </c>
      <c r="E9" s="148" t="s">
        <v>155</v>
      </c>
      <c r="F9" s="148"/>
      <c r="G9" s="148"/>
      <c r="H9" s="149"/>
      <c r="I9" s="150">
        <v>0.23</v>
      </c>
      <c r="J9" s="150"/>
      <c r="K9" s="151" t="s">
        <v>156</v>
      </c>
      <c r="L9" s="152"/>
    </row>
    <row r="10" spans="2:12" s="2" customFormat="1" ht="15" customHeight="1">
      <c r="B10" s="98"/>
      <c r="C10" s="147" t="s">
        <v>157</v>
      </c>
      <c r="D10" s="108" t="s">
        <v>20</v>
      </c>
      <c r="E10" s="148" t="s">
        <v>151</v>
      </c>
      <c r="F10" s="148"/>
      <c r="G10" s="148"/>
      <c r="H10" s="149"/>
      <c r="I10" s="150">
        <v>0.72</v>
      </c>
      <c r="J10" s="150"/>
      <c r="K10" s="151" t="s">
        <v>156</v>
      </c>
      <c r="L10" s="152"/>
    </row>
    <row r="11" spans="2:12" s="2" customFormat="1" ht="15" customHeight="1">
      <c r="B11" s="98"/>
      <c r="C11" s="147" t="s">
        <v>158</v>
      </c>
      <c r="D11" s="108" t="s">
        <v>20</v>
      </c>
      <c r="E11" s="148" t="s">
        <v>159</v>
      </c>
      <c r="F11" s="148"/>
      <c r="G11" s="148"/>
      <c r="H11" s="149"/>
      <c r="I11" s="150">
        <v>0.11</v>
      </c>
      <c r="J11" s="150"/>
      <c r="K11" s="151" t="s">
        <v>160</v>
      </c>
      <c r="L11" s="152"/>
    </row>
    <row r="12" spans="2:12" s="2" customFormat="1" ht="15" customHeight="1">
      <c r="B12" s="98"/>
      <c r="C12" s="147" t="s">
        <v>161</v>
      </c>
      <c r="D12" s="108" t="s">
        <v>20</v>
      </c>
      <c r="E12" s="148" t="s">
        <v>162</v>
      </c>
      <c r="F12" s="148"/>
      <c r="G12" s="148"/>
      <c r="H12" s="149"/>
      <c r="I12" s="150">
        <v>0.4</v>
      </c>
      <c r="J12" s="150"/>
      <c r="K12" s="151" t="s">
        <v>149</v>
      </c>
      <c r="L12" s="152"/>
    </row>
    <row r="13" spans="2:12" s="2" customFormat="1" ht="15" customHeight="1">
      <c r="B13" s="98"/>
      <c r="C13" s="147" t="s">
        <v>163</v>
      </c>
      <c r="D13" s="108" t="s">
        <v>20</v>
      </c>
      <c r="E13" s="148" t="s">
        <v>164</v>
      </c>
      <c r="F13" s="148"/>
      <c r="G13" s="148"/>
      <c r="H13" s="149"/>
      <c r="I13" s="150">
        <v>0.64</v>
      </c>
      <c r="J13" s="150"/>
      <c r="K13" s="151" t="s">
        <v>165</v>
      </c>
      <c r="L13" s="152"/>
    </row>
    <row r="14" spans="2:12" s="2" customFormat="1" ht="15" customHeight="1">
      <c r="B14" s="98"/>
      <c r="C14" s="147" t="s">
        <v>166</v>
      </c>
      <c r="D14" s="108" t="s">
        <v>20</v>
      </c>
      <c r="E14" s="148" t="s">
        <v>167</v>
      </c>
      <c r="F14" s="148"/>
      <c r="G14" s="148"/>
      <c r="H14" s="149"/>
      <c r="I14" s="150">
        <v>0.21</v>
      </c>
      <c r="J14" s="150"/>
      <c r="K14" s="151" t="s">
        <v>149</v>
      </c>
      <c r="L14" s="152"/>
    </row>
    <row r="15" spans="2:12" s="2" customFormat="1" ht="15" customHeight="1">
      <c r="B15" s="98"/>
      <c r="C15" s="147" t="s">
        <v>168</v>
      </c>
      <c r="D15" s="108" t="s">
        <v>20</v>
      </c>
      <c r="E15" s="148" t="s">
        <v>169</v>
      </c>
      <c r="F15" s="148"/>
      <c r="G15" s="148"/>
      <c r="H15" s="149"/>
      <c r="I15" s="150">
        <v>0.37</v>
      </c>
      <c r="J15" s="150"/>
      <c r="K15" s="151" t="s">
        <v>149</v>
      </c>
      <c r="L15" s="152"/>
    </row>
    <row r="16" spans="2:12" s="2" customFormat="1" ht="15" customHeight="1">
      <c r="B16" s="98"/>
      <c r="C16" s="147" t="s">
        <v>170</v>
      </c>
      <c r="D16" s="108" t="s">
        <v>20</v>
      </c>
      <c r="E16" s="148" t="s">
        <v>171</v>
      </c>
      <c r="F16" s="148"/>
      <c r="G16" s="148"/>
      <c r="H16" s="149"/>
      <c r="I16" s="150">
        <v>0.22</v>
      </c>
      <c r="J16" s="150"/>
      <c r="K16" s="151" t="s">
        <v>149</v>
      </c>
      <c r="L16" s="152"/>
    </row>
    <row r="17" spans="2:12" s="2" customFormat="1" ht="15" customHeight="1">
      <c r="B17" s="98"/>
      <c r="C17" s="147" t="s">
        <v>172</v>
      </c>
      <c r="D17" s="108" t="s">
        <v>20</v>
      </c>
      <c r="E17" s="148" t="s">
        <v>173</v>
      </c>
      <c r="F17" s="148"/>
      <c r="G17" s="148"/>
      <c r="H17" s="149"/>
      <c r="I17" s="150">
        <v>0.12</v>
      </c>
      <c r="J17" s="150"/>
      <c r="K17" s="151" t="s">
        <v>156</v>
      </c>
      <c r="L17" s="152"/>
    </row>
    <row r="18" spans="2:12" s="2" customFormat="1" ht="15" customHeight="1">
      <c r="B18" s="98"/>
      <c r="C18" s="147" t="s">
        <v>174</v>
      </c>
      <c r="D18" s="108" t="s">
        <v>20</v>
      </c>
      <c r="E18" s="148" t="s">
        <v>159</v>
      </c>
      <c r="F18" s="148"/>
      <c r="G18" s="148"/>
      <c r="H18" s="149"/>
      <c r="I18" s="150">
        <v>0.26</v>
      </c>
      <c r="J18" s="150"/>
      <c r="K18" s="151" t="s">
        <v>156</v>
      </c>
      <c r="L18" s="152"/>
    </row>
    <row r="19" spans="2:12" s="2" customFormat="1" ht="15" customHeight="1">
      <c r="B19" s="98"/>
      <c r="C19" s="147" t="s">
        <v>175</v>
      </c>
      <c r="D19" s="108" t="s">
        <v>20</v>
      </c>
      <c r="E19" s="148" t="s">
        <v>176</v>
      </c>
      <c r="F19" s="148"/>
      <c r="G19" s="148"/>
      <c r="H19" s="149"/>
      <c r="I19" s="150">
        <v>0.19</v>
      </c>
      <c r="J19" s="150"/>
      <c r="K19" s="151" t="s">
        <v>177</v>
      </c>
      <c r="L19" s="152"/>
    </row>
    <row r="20" spans="2:12" s="2" customFormat="1" ht="15" customHeight="1">
      <c r="B20" s="98"/>
      <c r="C20" s="147" t="s">
        <v>178</v>
      </c>
      <c r="D20" s="108" t="s">
        <v>20</v>
      </c>
      <c r="E20" s="148" t="s">
        <v>179</v>
      </c>
      <c r="F20" s="148"/>
      <c r="G20" s="148"/>
      <c r="H20" s="149"/>
      <c r="I20" s="150">
        <v>0.25</v>
      </c>
      <c r="J20" s="150"/>
      <c r="K20" s="151" t="s">
        <v>180</v>
      </c>
      <c r="L20" s="152"/>
    </row>
    <row r="21" spans="2:12" s="2" customFormat="1" ht="15" customHeight="1">
      <c r="B21" s="98"/>
      <c r="C21" s="147" t="s">
        <v>181</v>
      </c>
      <c r="D21" s="108" t="s">
        <v>20</v>
      </c>
      <c r="E21" s="148" t="s">
        <v>182</v>
      </c>
      <c r="F21" s="148"/>
      <c r="G21" s="148"/>
      <c r="H21" s="149"/>
      <c r="I21" s="150">
        <v>0.22</v>
      </c>
      <c r="J21" s="150"/>
      <c r="K21" s="151" t="s">
        <v>183</v>
      </c>
      <c r="L21" s="152"/>
    </row>
    <row r="22" spans="2:12" s="2" customFormat="1" ht="15" customHeight="1">
      <c r="B22" s="98"/>
      <c r="C22" s="147" t="s">
        <v>184</v>
      </c>
      <c r="D22" s="108" t="s">
        <v>20</v>
      </c>
      <c r="E22" s="148" t="s">
        <v>185</v>
      </c>
      <c r="F22" s="148"/>
      <c r="G22" s="148"/>
      <c r="H22" s="149"/>
      <c r="I22" s="150">
        <v>0.1</v>
      </c>
      <c r="J22" s="150"/>
      <c r="K22" s="151" t="s">
        <v>177</v>
      </c>
      <c r="L22" s="152"/>
    </row>
    <row r="23" spans="2:12" s="2" customFormat="1" ht="15" customHeight="1">
      <c r="B23" s="98"/>
      <c r="C23" s="147" t="s">
        <v>186</v>
      </c>
      <c r="D23" s="108" t="s">
        <v>20</v>
      </c>
      <c r="E23" s="148" t="s">
        <v>185</v>
      </c>
      <c r="F23" s="148"/>
      <c r="G23" s="148"/>
      <c r="H23" s="149"/>
      <c r="I23" s="150">
        <v>0.1</v>
      </c>
      <c r="J23" s="150"/>
      <c r="K23" s="151" t="s">
        <v>187</v>
      </c>
      <c r="L23" s="152"/>
    </row>
    <row r="24" spans="2:12" s="2" customFormat="1" ht="15" customHeight="1">
      <c r="B24" s="98"/>
      <c r="C24" s="147" t="s">
        <v>188</v>
      </c>
      <c r="D24" s="108" t="s">
        <v>20</v>
      </c>
      <c r="E24" s="148" t="s">
        <v>189</v>
      </c>
      <c r="F24" s="148"/>
      <c r="G24" s="148"/>
      <c r="H24" s="149"/>
      <c r="I24" s="150">
        <v>0.14</v>
      </c>
      <c r="J24" s="150"/>
      <c r="K24" s="151" t="s">
        <v>190</v>
      </c>
      <c r="L24" s="152"/>
    </row>
    <row r="25" spans="2:12" s="2" customFormat="1" ht="15" customHeight="1">
      <c r="B25" s="98"/>
      <c r="C25" s="147" t="s">
        <v>191</v>
      </c>
      <c r="D25" s="108" t="s">
        <v>21</v>
      </c>
      <c r="E25" s="148" t="s">
        <v>192</v>
      </c>
      <c r="F25" s="148"/>
      <c r="G25" s="148"/>
      <c r="H25" s="149"/>
      <c r="I25" s="150">
        <v>0.08</v>
      </c>
      <c r="J25" s="150"/>
      <c r="K25" s="151" t="s">
        <v>193</v>
      </c>
      <c r="L25" s="152"/>
    </row>
    <row r="26" spans="2:12" s="2" customFormat="1" ht="15" customHeight="1">
      <c r="B26" s="98"/>
      <c r="C26" s="147" t="s">
        <v>194</v>
      </c>
      <c r="D26" s="108" t="s">
        <v>21</v>
      </c>
      <c r="E26" s="148" t="s">
        <v>195</v>
      </c>
      <c r="F26" s="148"/>
      <c r="G26" s="148"/>
      <c r="H26" s="149"/>
      <c r="I26" s="150">
        <v>0.58</v>
      </c>
      <c r="J26" s="150"/>
      <c r="K26" s="151" t="s">
        <v>196</v>
      </c>
      <c r="L26" s="152"/>
    </row>
    <row r="27" spans="2:12" s="2" customFormat="1" ht="15" customHeight="1">
      <c r="B27" s="98"/>
      <c r="C27" s="147" t="s">
        <v>197</v>
      </c>
      <c r="D27" s="108" t="s">
        <v>21</v>
      </c>
      <c r="E27" s="148" t="s">
        <v>198</v>
      </c>
      <c r="F27" s="148"/>
      <c r="G27" s="148"/>
      <c r="H27" s="149"/>
      <c r="I27" s="150">
        <v>0.36</v>
      </c>
      <c r="J27" s="150"/>
      <c r="K27" s="151" t="s">
        <v>199</v>
      </c>
      <c r="L27" s="152"/>
    </row>
    <row r="28" spans="2:12" s="2" customFormat="1" ht="15" customHeight="1">
      <c r="B28" s="98"/>
      <c r="C28" s="147" t="s">
        <v>200</v>
      </c>
      <c r="D28" s="108" t="s">
        <v>21</v>
      </c>
      <c r="E28" s="148" t="s">
        <v>201</v>
      </c>
      <c r="F28" s="148"/>
      <c r="G28" s="148"/>
      <c r="H28" s="149"/>
      <c r="I28" s="150">
        <v>0.26</v>
      </c>
      <c r="J28" s="150"/>
      <c r="K28" s="151" t="s">
        <v>202</v>
      </c>
      <c r="L28" s="152"/>
    </row>
    <row r="29" spans="2:12" s="2" customFormat="1" ht="15" customHeight="1">
      <c r="B29" s="98"/>
      <c r="C29" s="147" t="s">
        <v>203</v>
      </c>
      <c r="D29" s="108" t="s">
        <v>21</v>
      </c>
      <c r="E29" s="148" t="s">
        <v>204</v>
      </c>
      <c r="F29" s="148"/>
      <c r="G29" s="148"/>
      <c r="H29" s="149"/>
      <c r="I29" s="150">
        <v>0.2</v>
      </c>
      <c r="J29" s="150"/>
      <c r="K29" s="151" t="s">
        <v>205</v>
      </c>
      <c r="L29" s="152"/>
    </row>
    <row r="30" spans="2:12" s="2" customFormat="1" ht="15" customHeight="1">
      <c r="B30" s="98"/>
      <c r="C30" s="147" t="s">
        <v>206</v>
      </c>
      <c r="D30" s="108" t="s">
        <v>21</v>
      </c>
      <c r="E30" s="148" t="s">
        <v>207</v>
      </c>
      <c r="F30" s="148"/>
      <c r="G30" s="148"/>
      <c r="H30" s="149"/>
      <c r="I30" s="150">
        <v>0.16</v>
      </c>
      <c r="J30" s="150"/>
      <c r="K30" s="151" t="s">
        <v>205</v>
      </c>
      <c r="L30" s="152"/>
    </row>
    <row r="31" spans="2:12" s="2" customFormat="1" ht="15" customHeight="1">
      <c r="B31" s="98"/>
      <c r="C31" s="147" t="s">
        <v>208</v>
      </c>
      <c r="D31" s="108" t="s">
        <v>21</v>
      </c>
      <c r="E31" s="148" t="s">
        <v>209</v>
      </c>
      <c r="F31" s="148"/>
      <c r="G31" s="148"/>
      <c r="H31" s="149"/>
      <c r="I31" s="150">
        <v>0.2</v>
      </c>
      <c r="J31" s="150"/>
      <c r="K31" s="151" t="s">
        <v>210</v>
      </c>
      <c r="L31" s="152"/>
    </row>
    <row r="32" spans="2:12" s="2" customFormat="1" ht="15" customHeight="1">
      <c r="B32" s="98"/>
      <c r="C32" s="147" t="s">
        <v>211</v>
      </c>
      <c r="D32" s="108" t="s">
        <v>21</v>
      </c>
      <c r="E32" s="148" t="s">
        <v>212</v>
      </c>
      <c r="F32" s="148"/>
      <c r="G32" s="148"/>
      <c r="H32" s="149"/>
      <c r="I32" s="150">
        <v>0.14</v>
      </c>
      <c r="J32" s="150"/>
      <c r="K32" s="151" t="s">
        <v>205</v>
      </c>
      <c r="L32" s="152"/>
    </row>
    <row r="33" spans="2:12" s="2" customFormat="1" ht="15" customHeight="1">
      <c r="B33" s="98"/>
      <c r="C33" s="147" t="s">
        <v>213</v>
      </c>
      <c r="D33" s="108" t="s">
        <v>21</v>
      </c>
      <c r="E33" s="148" t="s">
        <v>214</v>
      </c>
      <c r="F33" s="148"/>
      <c r="G33" s="148"/>
      <c r="H33" s="149"/>
      <c r="I33" s="150">
        <v>0.14</v>
      </c>
      <c r="J33" s="150"/>
      <c r="K33" s="151" t="s">
        <v>202</v>
      </c>
      <c r="L33" s="152"/>
    </row>
    <row r="34" spans="2:12" s="2" customFormat="1" ht="15" customHeight="1">
      <c r="B34" s="98"/>
      <c r="C34" s="147" t="s">
        <v>215</v>
      </c>
      <c r="D34" s="108" t="s">
        <v>21</v>
      </c>
      <c r="E34" s="148" t="s">
        <v>216</v>
      </c>
      <c r="F34" s="148"/>
      <c r="G34" s="148"/>
      <c r="H34" s="149"/>
      <c r="I34" s="150">
        <v>0.21</v>
      </c>
      <c r="J34" s="150"/>
      <c r="K34" s="151" t="s">
        <v>205</v>
      </c>
      <c r="L34" s="152"/>
    </row>
    <row r="35" spans="2:12" s="2" customFormat="1" ht="15" customHeight="1">
      <c r="B35" s="98"/>
      <c r="C35" s="147" t="s">
        <v>217</v>
      </c>
      <c r="D35" s="108" t="s">
        <v>21</v>
      </c>
      <c r="E35" s="153" t="s">
        <v>218</v>
      </c>
      <c r="F35" s="153"/>
      <c r="G35" s="153"/>
      <c r="H35" s="154"/>
      <c r="I35" s="150">
        <v>0.85</v>
      </c>
      <c r="J35" s="150"/>
      <c r="K35" s="151" t="s">
        <v>219</v>
      </c>
      <c r="L35" s="152"/>
    </row>
    <row r="36" spans="2:12" s="2" customFormat="1" ht="15" customHeight="1">
      <c r="B36" s="98"/>
      <c r="C36" s="147" t="s">
        <v>220</v>
      </c>
      <c r="D36" s="108" t="s">
        <v>22</v>
      </c>
      <c r="E36" s="148" t="s">
        <v>221</v>
      </c>
      <c r="F36" s="148"/>
      <c r="G36" s="148"/>
      <c r="H36" s="149"/>
      <c r="I36" s="150"/>
      <c r="J36" s="150"/>
      <c r="K36" s="151" t="s">
        <v>222</v>
      </c>
      <c r="L36" s="152"/>
    </row>
    <row r="37" spans="2:12" s="2" customFormat="1" ht="15" customHeight="1">
      <c r="B37" s="98"/>
      <c r="C37" s="147" t="s">
        <v>223</v>
      </c>
      <c r="D37" s="108" t="s">
        <v>22</v>
      </c>
      <c r="E37" s="148" t="s">
        <v>224</v>
      </c>
      <c r="F37" s="148"/>
      <c r="G37" s="148"/>
      <c r="H37" s="149"/>
      <c r="I37" s="150">
        <v>0.3</v>
      </c>
      <c r="J37" s="150"/>
      <c r="K37" s="151" t="s">
        <v>225</v>
      </c>
      <c r="L37" s="152"/>
    </row>
    <row r="38" spans="2:12" s="2" customFormat="1" ht="15" customHeight="1">
      <c r="B38" s="98"/>
      <c r="C38" s="147" t="s">
        <v>226</v>
      </c>
      <c r="D38" s="108" t="s">
        <v>22</v>
      </c>
      <c r="E38" s="148" t="s">
        <v>227</v>
      </c>
      <c r="F38" s="148"/>
      <c r="G38" s="148"/>
      <c r="H38" s="149"/>
      <c r="I38" s="150"/>
      <c r="J38" s="150"/>
      <c r="K38" s="151" t="s">
        <v>222</v>
      </c>
      <c r="L38" s="152"/>
    </row>
    <row r="39" spans="2:12" s="2" customFormat="1" ht="15" customHeight="1">
      <c r="B39" s="98"/>
      <c r="C39" s="147" t="s">
        <v>228</v>
      </c>
      <c r="D39" s="108" t="s">
        <v>22</v>
      </c>
      <c r="E39" s="148" t="s">
        <v>229</v>
      </c>
      <c r="F39" s="148"/>
      <c r="G39" s="148"/>
      <c r="H39" s="149"/>
      <c r="I39" s="150">
        <v>0.2</v>
      </c>
      <c r="J39" s="150"/>
      <c r="K39" s="151" t="s">
        <v>230</v>
      </c>
      <c r="L39" s="152"/>
    </row>
    <row r="40" spans="2:12" s="2" customFormat="1" ht="15" customHeight="1">
      <c r="B40" s="98"/>
      <c r="C40" s="147" t="s">
        <v>231</v>
      </c>
      <c r="D40" s="108" t="s">
        <v>22</v>
      </c>
      <c r="E40" s="148" t="s">
        <v>232</v>
      </c>
      <c r="F40" s="148"/>
      <c r="G40" s="148"/>
      <c r="H40" s="149"/>
      <c r="I40" s="150">
        <v>0.63</v>
      </c>
      <c r="J40" s="150"/>
      <c r="K40" s="151" t="s">
        <v>199</v>
      </c>
      <c r="L40" s="152"/>
    </row>
    <row r="41" spans="2:12" s="2" customFormat="1" ht="15" customHeight="1">
      <c r="B41" s="98"/>
      <c r="C41" s="147" t="s">
        <v>233</v>
      </c>
      <c r="D41" s="108" t="s">
        <v>22</v>
      </c>
      <c r="E41" s="148" t="s">
        <v>234</v>
      </c>
      <c r="F41" s="148"/>
      <c r="G41" s="148"/>
      <c r="H41" s="149"/>
      <c r="I41" s="150">
        <v>0.09</v>
      </c>
      <c r="J41" s="150"/>
      <c r="K41" s="151" t="s">
        <v>235</v>
      </c>
      <c r="L41" s="152"/>
    </row>
    <row r="42" spans="2:12" s="2" customFormat="1" ht="15" customHeight="1">
      <c r="B42" s="98"/>
      <c r="C42" s="147" t="s">
        <v>236</v>
      </c>
      <c r="D42" s="108" t="s">
        <v>22</v>
      </c>
      <c r="E42" s="148" t="s">
        <v>237</v>
      </c>
      <c r="F42" s="148"/>
      <c r="G42" s="148"/>
      <c r="H42" s="149"/>
      <c r="I42" s="150">
        <v>0.27</v>
      </c>
      <c r="J42" s="150"/>
      <c r="K42" s="151" t="s">
        <v>238</v>
      </c>
      <c r="L42" s="152"/>
    </row>
    <row r="43" spans="2:12" s="2" customFormat="1" ht="15" customHeight="1">
      <c r="B43" s="98"/>
      <c r="C43" s="147" t="s">
        <v>239</v>
      </c>
      <c r="D43" s="108" t="s">
        <v>22</v>
      </c>
      <c r="E43" s="148" t="s">
        <v>240</v>
      </c>
      <c r="F43" s="148"/>
      <c r="G43" s="148"/>
      <c r="H43" s="149"/>
      <c r="I43" s="150">
        <v>0.12</v>
      </c>
      <c r="J43" s="150"/>
      <c r="K43" s="151" t="s">
        <v>241</v>
      </c>
      <c r="L43" s="152"/>
    </row>
    <row r="44" spans="2:12" s="2" customFormat="1" ht="15" customHeight="1">
      <c r="B44" s="98"/>
      <c r="C44" s="147" t="s">
        <v>242</v>
      </c>
      <c r="D44" s="108" t="s">
        <v>22</v>
      </c>
      <c r="E44" s="148" t="s">
        <v>243</v>
      </c>
      <c r="F44" s="148"/>
      <c r="G44" s="148"/>
      <c r="H44" s="149"/>
      <c r="I44" s="150"/>
      <c r="J44" s="150"/>
      <c r="K44" s="151" t="s">
        <v>222</v>
      </c>
      <c r="L44" s="152"/>
    </row>
    <row r="45" spans="2:12" s="2" customFormat="1" ht="15" customHeight="1">
      <c r="B45" s="98"/>
      <c r="C45" s="147" t="s">
        <v>244</v>
      </c>
      <c r="D45" s="108" t="s">
        <v>22</v>
      </c>
      <c r="E45" s="148" t="s">
        <v>245</v>
      </c>
      <c r="F45" s="148"/>
      <c r="G45" s="148"/>
      <c r="H45" s="149"/>
      <c r="I45" s="150">
        <v>0.03</v>
      </c>
      <c r="J45" s="150"/>
      <c r="K45" s="151" t="s">
        <v>246</v>
      </c>
      <c r="L45" s="152"/>
    </row>
    <row r="46" spans="2:12" s="2" customFormat="1" ht="15" customHeight="1">
      <c r="B46" s="98"/>
      <c r="C46" s="147" t="s">
        <v>247</v>
      </c>
      <c r="D46" s="108" t="s">
        <v>22</v>
      </c>
      <c r="E46" s="148" t="s">
        <v>248</v>
      </c>
      <c r="F46" s="148"/>
      <c r="G46" s="148"/>
      <c r="H46" s="149"/>
      <c r="I46" s="150">
        <v>0.06</v>
      </c>
      <c r="J46" s="150"/>
      <c r="K46" s="151" t="s">
        <v>249</v>
      </c>
      <c r="L46" s="152"/>
    </row>
    <row r="47" spans="2:12" s="2" customFormat="1" ht="15" customHeight="1">
      <c r="B47" s="98"/>
      <c r="C47" s="147" t="s">
        <v>250</v>
      </c>
      <c r="D47" s="108" t="s">
        <v>22</v>
      </c>
      <c r="E47" s="148" t="s">
        <v>251</v>
      </c>
      <c r="F47" s="148"/>
      <c r="G47" s="148"/>
      <c r="H47" s="149"/>
      <c r="I47" s="150">
        <v>0.02</v>
      </c>
      <c r="J47" s="150"/>
      <c r="K47" s="151" t="s">
        <v>252</v>
      </c>
      <c r="L47" s="152"/>
    </row>
    <row r="48" spans="2:12" s="2" customFormat="1" ht="15" customHeight="1">
      <c r="B48" s="98"/>
      <c r="C48" s="147" t="s">
        <v>253</v>
      </c>
      <c r="D48" s="108" t="s">
        <v>22</v>
      </c>
      <c r="E48" s="148" t="s">
        <v>254</v>
      </c>
      <c r="F48" s="148"/>
      <c r="G48" s="148"/>
      <c r="H48" s="149"/>
      <c r="I48" s="150">
        <v>0.04</v>
      </c>
      <c r="J48" s="150"/>
      <c r="K48" s="151" t="s">
        <v>255</v>
      </c>
      <c r="L48" s="152"/>
    </row>
    <row r="49" spans="2:12" s="2" customFormat="1" ht="15" customHeight="1">
      <c r="B49" s="98"/>
      <c r="C49" s="147" t="s">
        <v>256</v>
      </c>
      <c r="D49" s="108" t="s">
        <v>22</v>
      </c>
      <c r="E49" s="148" t="s">
        <v>257</v>
      </c>
      <c r="F49" s="148"/>
      <c r="G49" s="148"/>
      <c r="H49" s="149"/>
      <c r="I49" s="150">
        <v>0.04</v>
      </c>
      <c r="J49" s="150"/>
      <c r="K49" s="151" t="s">
        <v>255</v>
      </c>
      <c r="L49" s="152"/>
    </row>
    <row r="50" spans="2:12" s="2" customFormat="1" ht="15" customHeight="1">
      <c r="B50" s="98"/>
      <c r="C50" s="147" t="s">
        <v>258</v>
      </c>
      <c r="D50" s="108" t="s">
        <v>22</v>
      </c>
      <c r="E50" s="148" t="s">
        <v>259</v>
      </c>
      <c r="F50" s="148"/>
      <c r="G50" s="148"/>
      <c r="H50" s="149"/>
      <c r="I50" s="150">
        <v>0.03</v>
      </c>
      <c r="J50" s="150"/>
      <c r="K50" s="151" t="s">
        <v>255</v>
      </c>
      <c r="L50" s="152"/>
    </row>
    <row r="51" spans="2:12" s="2" customFormat="1" ht="15" customHeight="1">
      <c r="B51" s="155"/>
      <c r="C51" s="156" t="s">
        <v>260</v>
      </c>
      <c r="D51" s="157" t="s">
        <v>22</v>
      </c>
      <c r="E51" s="158" t="s">
        <v>261</v>
      </c>
      <c r="F51" s="158"/>
      <c r="G51" s="158"/>
      <c r="H51" s="159"/>
      <c r="I51" s="160">
        <v>0.06</v>
      </c>
      <c r="J51" s="160"/>
      <c r="K51" s="161" t="s">
        <v>262</v>
      </c>
      <c r="L51" s="162"/>
    </row>
    <row r="52" ht="15" customHeight="1">
      <c r="L52" s="163"/>
    </row>
  </sheetData>
  <sheetProtection/>
  <mergeCells count="144">
    <mergeCell ref="E50:H50"/>
    <mergeCell ref="I50:J50"/>
    <mergeCell ref="K50:L50"/>
    <mergeCell ref="E51:H51"/>
    <mergeCell ref="I51:J51"/>
    <mergeCell ref="K51:L51"/>
    <mergeCell ref="E48:H48"/>
    <mergeCell ref="I48:J48"/>
    <mergeCell ref="K48:L48"/>
    <mergeCell ref="E49:H49"/>
    <mergeCell ref="I49:J49"/>
    <mergeCell ref="K49:L49"/>
    <mergeCell ref="E46:H46"/>
    <mergeCell ref="I46:J46"/>
    <mergeCell ref="K46:L46"/>
    <mergeCell ref="E47:H47"/>
    <mergeCell ref="I47:J47"/>
    <mergeCell ref="K47:L47"/>
    <mergeCell ref="E44:H44"/>
    <mergeCell ref="I44:J44"/>
    <mergeCell ref="K44:L44"/>
    <mergeCell ref="E45:H45"/>
    <mergeCell ref="I45:J45"/>
    <mergeCell ref="K45:L45"/>
    <mergeCell ref="E42:H42"/>
    <mergeCell ref="I42:J42"/>
    <mergeCell ref="K42:L42"/>
    <mergeCell ref="E43:H43"/>
    <mergeCell ref="I43:J43"/>
    <mergeCell ref="K43:L43"/>
    <mergeCell ref="E40:H40"/>
    <mergeCell ref="I40:J40"/>
    <mergeCell ref="K40:L40"/>
    <mergeCell ref="E41:H41"/>
    <mergeCell ref="I41:J41"/>
    <mergeCell ref="K41:L41"/>
    <mergeCell ref="E38:H38"/>
    <mergeCell ref="I38:J38"/>
    <mergeCell ref="K38:L38"/>
    <mergeCell ref="E39:H39"/>
    <mergeCell ref="I39:J39"/>
    <mergeCell ref="K39:L39"/>
    <mergeCell ref="E36:H36"/>
    <mergeCell ref="I36:J36"/>
    <mergeCell ref="K36:L36"/>
    <mergeCell ref="E37:H37"/>
    <mergeCell ref="I37:J37"/>
    <mergeCell ref="K37:L37"/>
    <mergeCell ref="E34:H34"/>
    <mergeCell ref="I34:J34"/>
    <mergeCell ref="K34:L34"/>
    <mergeCell ref="E35:H35"/>
    <mergeCell ref="I35:J35"/>
    <mergeCell ref="K35:L35"/>
    <mergeCell ref="E32:H32"/>
    <mergeCell ref="I32:J32"/>
    <mergeCell ref="K32:L32"/>
    <mergeCell ref="E33:H33"/>
    <mergeCell ref="I33:J33"/>
    <mergeCell ref="K33:L33"/>
    <mergeCell ref="E30:H30"/>
    <mergeCell ref="I30:J30"/>
    <mergeCell ref="K30:L30"/>
    <mergeCell ref="E31:H31"/>
    <mergeCell ref="I31:J31"/>
    <mergeCell ref="K31:L31"/>
    <mergeCell ref="E28:H28"/>
    <mergeCell ref="I28:J28"/>
    <mergeCell ref="K28:L28"/>
    <mergeCell ref="E29:H29"/>
    <mergeCell ref="I29:J29"/>
    <mergeCell ref="K29:L29"/>
    <mergeCell ref="E26:H26"/>
    <mergeCell ref="I26:J26"/>
    <mergeCell ref="K26:L26"/>
    <mergeCell ref="E27:H27"/>
    <mergeCell ref="I27:J27"/>
    <mergeCell ref="K27:L27"/>
    <mergeCell ref="E24:H24"/>
    <mergeCell ref="I24:J24"/>
    <mergeCell ref="K24:L24"/>
    <mergeCell ref="E25:H25"/>
    <mergeCell ref="I25:J25"/>
    <mergeCell ref="K25:L25"/>
    <mergeCell ref="E22:H22"/>
    <mergeCell ref="I22:J22"/>
    <mergeCell ref="K22:L22"/>
    <mergeCell ref="E23:H23"/>
    <mergeCell ref="I23:J23"/>
    <mergeCell ref="K23:L23"/>
    <mergeCell ref="E20:H20"/>
    <mergeCell ref="I20:J20"/>
    <mergeCell ref="K20:L20"/>
    <mergeCell ref="E21:H21"/>
    <mergeCell ref="I21:J21"/>
    <mergeCell ref="K21:L21"/>
    <mergeCell ref="E18:H18"/>
    <mergeCell ref="I18:J18"/>
    <mergeCell ref="K18:L18"/>
    <mergeCell ref="E19:H19"/>
    <mergeCell ref="I19:J19"/>
    <mergeCell ref="K19:L19"/>
    <mergeCell ref="E16:H16"/>
    <mergeCell ref="I16:J16"/>
    <mergeCell ref="K16:L16"/>
    <mergeCell ref="E17:H17"/>
    <mergeCell ref="I17:J17"/>
    <mergeCell ref="K17:L17"/>
    <mergeCell ref="E14:H14"/>
    <mergeCell ref="I14:J14"/>
    <mergeCell ref="K14:L14"/>
    <mergeCell ref="E15:H15"/>
    <mergeCell ref="I15:J15"/>
    <mergeCell ref="K15:L15"/>
    <mergeCell ref="E12:H12"/>
    <mergeCell ref="I12:J12"/>
    <mergeCell ref="K12:L12"/>
    <mergeCell ref="E13:H13"/>
    <mergeCell ref="I13:J13"/>
    <mergeCell ref="K13:L13"/>
    <mergeCell ref="E10:H10"/>
    <mergeCell ref="I10:J10"/>
    <mergeCell ref="K10:L10"/>
    <mergeCell ref="E11:H11"/>
    <mergeCell ref="I11:J11"/>
    <mergeCell ref="K11:L11"/>
    <mergeCell ref="E8:H8"/>
    <mergeCell ref="I8:J8"/>
    <mergeCell ref="K8:L8"/>
    <mergeCell ref="E9:H9"/>
    <mergeCell ref="I9:J9"/>
    <mergeCell ref="K9:L9"/>
    <mergeCell ref="E6:H6"/>
    <mergeCell ref="I6:J6"/>
    <mergeCell ref="K6:L6"/>
    <mergeCell ref="E7:H7"/>
    <mergeCell ref="I7:J7"/>
    <mergeCell ref="K7:L7"/>
    <mergeCell ref="B3:C4"/>
    <mergeCell ref="D3:H4"/>
    <mergeCell ref="I3:J3"/>
    <mergeCell ref="K3:L4"/>
    <mergeCell ref="I4:J4"/>
    <mergeCell ref="B5:C5"/>
  </mergeCells>
  <printOptions/>
  <pageMargins left="0.5905511811023623" right="0.5905511811023623" top="0.7874015748031497" bottom="0.7874015748031497" header="0.3937007874015748" footer="0.3937007874015748"/>
  <pageSetup firstPageNumber="130" useFirstPageNumber="1" horizontalDpi="600" verticalDpi="600" orientation="portrait" paperSize="9" r:id="rId1"/>
  <headerFooter alignWithMargins="0">
    <oddHeader>&amp;R19.都市計画</oddHeader>
    <oddFooter>&amp;C-133-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">
      <selection activeCell="B2" sqref="B2:C3"/>
    </sheetView>
  </sheetViews>
  <sheetFormatPr defaultColWidth="9.00390625" defaultRowHeight="13.5"/>
  <cols>
    <col min="1" max="1" width="3.625" style="64" customWidth="1"/>
    <col min="2" max="2" width="2.625" style="64" customWidth="1"/>
    <col min="3" max="3" width="12.375" style="64" customWidth="1"/>
    <col min="4" max="6" width="7.125" style="64" customWidth="1"/>
    <col min="7" max="9" width="8.625" style="64" customWidth="1"/>
    <col min="10" max="11" width="8.625" style="65" customWidth="1"/>
    <col min="12" max="12" width="8.125" style="66" customWidth="1"/>
    <col min="13" max="16384" width="9.00390625" style="64" customWidth="1"/>
  </cols>
  <sheetData>
    <row r="1" ht="30" customHeight="1">
      <c r="A1" s="63" t="s">
        <v>37</v>
      </c>
    </row>
    <row r="2" spans="2:12" s="2" customFormat="1" ht="18" customHeight="1">
      <c r="B2" s="54" t="s">
        <v>140</v>
      </c>
      <c r="C2" s="56"/>
      <c r="D2" s="59" t="s">
        <v>141</v>
      </c>
      <c r="E2" s="59"/>
      <c r="F2" s="59"/>
      <c r="G2" s="59"/>
      <c r="H2" s="59"/>
      <c r="I2" s="54" t="s">
        <v>142</v>
      </c>
      <c r="J2" s="56"/>
      <c r="K2" s="127" t="s">
        <v>143</v>
      </c>
      <c r="L2" s="128"/>
    </row>
    <row r="3" spans="2:12" s="2" customFormat="1" ht="12" customHeight="1">
      <c r="B3" s="57"/>
      <c r="C3" s="58"/>
      <c r="D3" s="59"/>
      <c r="E3" s="59"/>
      <c r="F3" s="59"/>
      <c r="G3" s="59"/>
      <c r="H3" s="59"/>
      <c r="I3" s="129" t="s">
        <v>144</v>
      </c>
      <c r="J3" s="130"/>
      <c r="K3" s="131"/>
      <c r="L3" s="132"/>
    </row>
    <row r="4" spans="2:12" ht="15" customHeight="1">
      <c r="B4" s="93"/>
      <c r="C4" s="140" t="s">
        <v>263</v>
      </c>
      <c r="D4" s="141" t="s">
        <v>22</v>
      </c>
      <c r="E4" s="142" t="s">
        <v>264</v>
      </c>
      <c r="F4" s="142"/>
      <c r="G4" s="142"/>
      <c r="H4" s="143"/>
      <c r="I4" s="144">
        <v>0.02</v>
      </c>
      <c r="J4" s="144"/>
      <c r="K4" s="145" t="s">
        <v>265</v>
      </c>
      <c r="L4" s="146"/>
    </row>
    <row r="5" spans="2:12" s="2" customFormat="1" ht="15" customHeight="1">
      <c r="B5" s="164"/>
      <c r="C5" s="165" t="s">
        <v>266</v>
      </c>
      <c r="D5" s="166" t="s">
        <v>22</v>
      </c>
      <c r="E5" s="167" t="s">
        <v>267</v>
      </c>
      <c r="F5" s="167"/>
      <c r="G5" s="167"/>
      <c r="H5" s="168"/>
      <c r="I5" s="169">
        <v>0.1</v>
      </c>
      <c r="J5" s="169"/>
      <c r="K5" s="170" t="s">
        <v>265</v>
      </c>
      <c r="L5" s="171"/>
    </row>
    <row r="6" spans="2:12" s="2" customFormat="1" ht="15" customHeight="1">
      <c r="B6" s="98"/>
      <c r="C6" s="147" t="s">
        <v>268</v>
      </c>
      <c r="D6" s="108" t="s">
        <v>22</v>
      </c>
      <c r="E6" s="148" t="s">
        <v>269</v>
      </c>
      <c r="F6" s="148"/>
      <c r="G6" s="148"/>
      <c r="H6" s="149"/>
      <c r="I6" s="150">
        <v>0.04</v>
      </c>
      <c r="J6" s="150"/>
      <c r="K6" s="151" t="s">
        <v>265</v>
      </c>
      <c r="L6" s="152"/>
    </row>
    <row r="7" spans="2:12" s="2" customFormat="1" ht="15" customHeight="1">
      <c r="B7" s="98"/>
      <c r="C7" s="147" t="s">
        <v>270</v>
      </c>
      <c r="D7" s="108" t="s">
        <v>22</v>
      </c>
      <c r="E7" s="148" t="s">
        <v>271</v>
      </c>
      <c r="F7" s="148"/>
      <c r="G7" s="148"/>
      <c r="H7" s="149"/>
      <c r="I7" s="150">
        <v>0.1</v>
      </c>
      <c r="J7" s="150"/>
      <c r="K7" s="151" t="s">
        <v>265</v>
      </c>
      <c r="L7" s="152"/>
    </row>
    <row r="8" spans="2:12" s="2" customFormat="1" ht="15" customHeight="1">
      <c r="B8" s="98"/>
      <c r="C8" s="147" t="s">
        <v>272</v>
      </c>
      <c r="D8" s="108" t="s">
        <v>22</v>
      </c>
      <c r="E8" s="148" t="s">
        <v>273</v>
      </c>
      <c r="F8" s="148"/>
      <c r="G8" s="148"/>
      <c r="H8" s="149"/>
      <c r="I8" s="150">
        <v>0.02</v>
      </c>
      <c r="J8" s="150"/>
      <c r="K8" s="151" t="s">
        <v>265</v>
      </c>
      <c r="L8" s="152"/>
    </row>
    <row r="9" spans="2:12" s="2" customFormat="1" ht="15" customHeight="1">
      <c r="B9" s="98"/>
      <c r="C9" s="147" t="s">
        <v>274</v>
      </c>
      <c r="D9" s="108" t="s">
        <v>22</v>
      </c>
      <c r="E9" s="148" t="s">
        <v>275</v>
      </c>
      <c r="F9" s="148"/>
      <c r="G9" s="148"/>
      <c r="H9" s="149"/>
      <c r="I9" s="150">
        <v>0.05</v>
      </c>
      <c r="J9" s="150"/>
      <c r="K9" s="151" t="s">
        <v>238</v>
      </c>
      <c r="L9" s="152"/>
    </row>
    <row r="10" spans="2:12" s="2" customFormat="1" ht="15" customHeight="1">
      <c r="B10" s="98"/>
      <c r="C10" s="147" t="s">
        <v>276</v>
      </c>
      <c r="D10" s="108" t="s">
        <v>22</v>
      </c>
      <c r="E10" s="148" t="s">
        <v>277</v>
      </c>
      <c r="F10" s="148"/>
      <c r="G10" s="148"/>
      <c r="H10" s="149"/>
      <c r="I10" s="150">
        <v>0.1</v>
      </c>
      <c r="J10" s="150"/>
      <c r="K10" s="151" t="s">
        <v>278</v>
      </c>
      <c r="L10" s="152"/>
    </row>
    <row r="11" spans="2:12" s="2" customFormat="1" ht="15" customHeight="1">
      <c r="B11" s="98"/>
      <c r="C11" s="147" t="s">
        <v>279</v>
      </c>
      <c r="D11" s="108" t="s">
        <v>22</v>
      </c>
      <c r="E11" s="148" t="s">
        <v>280</v>
      </c>
      <c r="F11" s="148"/>
      <c r="G11" s="148"/>
      <c r="H11" s="149"/>
      <c r="I11" s="150">
        <v>0.08</v>
      </c>
      <c r="J11" s="150"/>
      <c r="K11" s="151" t="s">
        <v>238</v>
      </c>
      <c r="L11" s="152"/>
    </row>
    <row r="12" spans="2:12" s="2" customFormat="1" ht="15" customHeight="1">
      <c r="B12" s="98"/>
      <c r="C12" s="147" t="s">
        <v>281</v>
      </c>
      <c r="D12" s="108" t="s">
        <v>22</v>
      </c>
      <c r="E12" s="148" t="s">
        <v>282</v>
      </c>
      <c r="F12" s="148"/>
      <c r="G12" s="148"/>
      <c r="H12" s="149"/>
      <c r="I12" s="150">
        <v>0.02</v>
      </c>
      <c r="J12" s="150"/>
      <c r="K12" s="151" t="s">
        <v>249</v>
      </c>
      <c r="L12" s="152"/>
    </row>
    <row r="13" spans="2:12" s="2" customFormat="1" ht="15" customHeight="1">
      <c r="B13" s="98"/>
      <c r="C13" s="147" t="s">
        <v>283</v>
      </c>
      <c r="D13" s="108" t="s">
        <v>22</v>
      </c>
      <c r="E13" s="148" t="s">
        <v>284</v>
      </c>
      <c r="F13" s="148"/>
      <c r="G13" s="148"/>
      <c r="H13" s="149"/>
      <c r="I13" s="150">
        <v>0.07</v>
      </c>
      <c r="J13" s="150"/>
      <c r="K13" s="151" t="s">
        <v>285</v>
      </c>
      <c r="L13" s="152"/>
    </row>
    <row r="14" spans="2:12" s="2" customFormat="1" ht="15" customHeight="1">
      <c r="B14" s="98"/>
      <c r="C14" s="147" t="s">
        <v>286</v>
      </c>
      <c r="D14" s="108" t="s">
        <v>22</v>
      </c>
      <c r="E14" s="148" t="s">
        <v>287</v>
      </c>
      <c r="F14" s="148"/>
      <c r="G14" s="148"/>
      <c r="H14" s="149"/>
      <c r="I14" s="150">
        <v>0.07</v>
      </c>
      <c r="J14" s="150"/>
      <c r="K14" s="151" t="s">
        <v>285</v>
      </c>
      <c r="L14" s="152"/>
    </row>
    <row r="15" spans="2:12" s="2" customFormat="1" ht="15" customHeight="1">
      <c r="B15" s="98"/>
      <c r="C15" s="147" t="s">
        <v>288</v>
      </c>
      <c r="D15" s="108" t="s">
        <v>22</v>
      </c>
      <c r="E15" s="148" t="s">
        <v>289</v>
      </c>
      <c r="F15" s="148"/>
      <c r="G15" s="148"/>
      <c r="H15" s="149"/>
      <c r="I15" s="150">
        <v>0.06</v>
      </c>
      <c r="J15" s="150"/>
      <c r="K15" s="151" t="s">
        <v>290</v>
      </c>
      <c r="L15" s="152"/>
    </row>
    <row r="16" spans="2:12" s="2" customFormat="1" ht="15" customHeight="1">
      <c r="B16" s="98"/>
      <c r="C16" s="147" t="s">
        <v>291</v>
      </c>
      <c r="D16" s="108" t="s">
        <v>22</v>
      </c>
      <c r="E16" s="148" t="s">
        <v>292</v>
      </c>
      <c r="F16" s="148"/>
      <c r="G16" s="148"/>
      <c r="H16" s="149"/>
      <c r="I16" s="150">
        <v>0.02</v>
      </c>
      <c r="J16" s="150"/>
      <c r="K16" s="151" t="s">
        <v>293</v>
      </c>
      <c r="L16" s="152"/>
    </row>
    <row r="17" spans="2:12" s="2" customFormat="1" ht="15" customHeight="1">
      <c r="B17" s="98"/>
      <c r="C17" s="147" t="s">
        <v>294</v>
      </c>
      <c r="D17" s="108" t="s">
        <v>22</v>
      </c>
      <c r="E17" s="148" t="s">
        <v>295</v>
      </c>
      <c r="F17" s="148"/>
      <c r="G17" s="148"/>
      <c r="H17" s="149"/>
      <c r="I17" s="150">
        <v>0.05</v>
      </c>
      <c r="J17" s="150"/>
      <c r="K17" s="151" t="s">
        <v>296</v>
      </c>
      <c r="L17" s="152"/>
    </row>
    <row r="18" spans="2:12" s="2" customFormat="1" ht="15" customHeight="1">
      <c r="B18" s="98"/>
      <c r="C18" s="147" t="s">
        <v>297</v>
      </c>
      <c r="D18" s="108" t="s">
        <v>22</v>
      </c>
      <c r="E18" s="148" t="s">
        <v>298</v>
      </c>
      <c r="F18" s="148"/>
      <c r="G18" s="148"/>
      <c r="H18" s="149"/>
      <c r="I18" s="150">
        <v>0.12</v>
      </c>
      <c r="J18" s="150"/>
      <c r="K18" s="151" t="s">
        <v>299</v>
      </c>
      <c r="L18" s="152"/>
    </row>
    <row r="19" spans="2:12" s="2" customFormat="1" ht="15" customHeight="1">
      <c r="B19" s="98"/>
      <c r="C19" s="147" t="s">
        <v>300</v>
      </c>
      <c r="D19" s="108" t="s">
        <v>22</v>
      </c>
      <c r="E19" s="148" t="s">
        <v>301</v>
      </c>
      <c r="F19" s="148"/>
      <c r="G19" s="148"/>
      <c r="H19" s="149"/>
      <c r="I19" s="150">
        <v>0.04</v>
      </c>
      <c r="J19" s="150"/>
      <c r="K19" s="151" t="s">
        <v>299</v>
      </c>
      <c r="L19" s="152"/>
    </row>
    <row r="20" spans="2:12" s="2" customFormat="1" ht="15" customHeight="1">
      <c r="B20" s="98"/>
      <c r="C20" s="147" t="s">
        <v>302</v>
      </c>
      <c r="D20" s="108" t="s">
        <v>22</v>
      </c>
      <c r="E20" s="148" t="s">
        <v>303</v>
      </c>
      <c r="F20" s="148"/>
      <c r="G20" s="148"/>
      <c r="H20" s="149"/>
      <c r="I20" s="150">
        <v>0.06</v>
      </c>
      <c r="J20" s="150"/>
      <c r="K20" s="151" t="s">
        <v>304</v>
      </c>
      <c r="L20" s="152"/>
    </row>
    <row r="21" spans="2:12" s="2" customFormat="1" ht="15" customHeight="1">
      <c r="B21" s="98"/>
      <c r="C21" s="147" t="s">
        <v>305</v>
      </c>
      <c r="D21" s="108" t="s">
        <v>22</v>
      </c>
      <c r="E21" s="148" t="s">
        <v>306</v>
      </c>
      <c r="F21" s="148"/>
      <c r="G21" s="148"/>
      <c r="H21" s="149"/>
      <c r="I21" s="150">
        <v>0.07</v>
      </c>
      <c r="J21" s="150"/>
      <c r="K21" s="151" t="s">
        <v>304</v>
      </c>
      <c r="L21" s="152"/>
    </row>
    <row r="22" spans="2:12" s="2" customFormat="1" ht="15" customHeight="1">
      <c r="B22" s="98"/>
      <c r="C22" s="147" t="s">
        <v>307</v>
      </c>
      <c r="D22" s="108" t="s">
        <v>22</v>
      </c>
      <c r="E22" s="148" t="s">
        <v>308</v>
      </c>
      <c r="F22" s="148"/>
      <c r="G22" s="148"/>
      <c r="H22" s="149"/>
      <c r="I22" s="150">
        <v>0.07</v>
      </c>
      <c r="J22" s="150"/>
      <c r="K22" s="151" t="s">
        <v>309</v>
      </c>
      <c r="L22" s="152"/>
    </row>
    <row r="23" spans="2:12" s="2" customFormat="1" ht="15" customHeight="1">
      <c r="B23" s="98"/>
      <c r="C23" s="147" t="s">
        <v>310</v>
      </c>
      <c r="D23" s="108" t="s">
        <v>22</v>
      </c>
      <c r="E23" s="148" t="s">
        <v>311</v>
      </c>
      <c r="F23" s="148"/>
      <c r="G23" s="148"/>
      <c r="H23" s="149"/>
      <c r="I23" s="150">
        <v>0.07</v>
      </c>
      <c r="J23" s="150"/>
      <c r="K23" s="151" t="s">
        <v>312</v>
      </c>
      <c r="L23" s="152"/>
    </row>
    <row r="24" spans="2:12" s="2" customFormat="1" ht="15" customHeight="1">
      <c r="B24" s="108"/>
      <c r="C24" s="172" t="s">
        <v>313</v>
      </c>
      <c r="D24" s="108" t="s">
        <v>17</v>
      </c>
      <c r="E24" s="148" t="s">
        <v>314</v>
      </c>
      <c r="F24" s="148"/>
      <c r="G24" s="148"/>
      <c r="H24" s="149"/>
      <c r="I24" s="150">
        <v>0.08</v>
      </c>
      <c r="J24" s="150"/>
      <c r="K24" s="151" t="s">
        <v>238</v>
      </c>
      <c r="L24" s="152"/>
    </row>
    <row r="25" spans="2:12" s="2" customFormat="1" ht="15" customHeight="1">
      <c r="B25" s="108"/>
      <c r="C25" s="172" t="s">
        <v>315</v>
      </c>
      <c r="D25" s="108" t="s">
        <v>17</v>
      </c>
      <c r="E25" s="148" t="s">
        <v>316</v>
      </c>
      <c r="F25" s="148"/>
      <c r="G25" s="148"/>
      <c r="H25" s="149"/>
      <c r="I25" s="150">
        <v>0.06</v>
      </c>
      <c r="J25" s="150"/>
      <c r="K25" s="151" t="s">
        <v>317</v>
      </c>
      <c r="L25" s="152"/>
    </row>
    <row r="26" spans="2:12" s="2" customFormat="1" ht="15" customHeight="1">
      <c r="B26" s="106"/>
      <c r="C26" s="172" t="s">
        <v>318</v>
      </c>
      <c r="D26" s="108" t="s">
        <v>17</v>
      </c>
      <c r="E26" s="148" t="s">
        <v>319</v>
      </c>
      <c r="F26" s="148"/>
      <c r="G26" s="148"/>
      <c r="H26" s="149"/>
      <c r="I26" s="150">
        <v>0.16</v>
      </c>
      <c r="J26" s="150"/>
      <c r="K26" s="151" t="s">
        <v>320</v>
      </c>
      <c r="L26" s="152"/>
    </row>
    <row r="27" spans="2:12" s="2" customFormat="1" ht="15" customHeight="1">
      <c r="B27" s="108"/>
      <c r="C27" s="172" t="s">
        <v>321</v>
      </c>
      <c r="D27" s="108" t="s">
        <v>17</v>
      </c>
      <c r="E27" s="148" t="s">
        <v>322</v>
      </c>
      <c r="F27" s="148"/>
      <c r="G27" s="148"/>
      <c r="H27" s="149"/>
      <c r="I27" s="150">
        <v>0.13</v>
      </c>
      <c r="J27" s="150"/>
      <c r="K27" s="151" t="s">
        <v>323</v>
      </c>
      <c r="L27" s="152"/>
    </row>
    <row r="28" spans="2:12" s="2" customFormat="1" ht="15" customHeight="1">
      <c r="B28" s="108"/>
      <c r="C28" s="172" t="s">
        <v>324</v>
      </c>
      <c r="D28" s="108" t="s">
        <v>17</v>
      </c>
      <c r="E28" s="148" t="s">
        <v>325</v>
      </c>
      <c r="F28" s="148"/>
      <c r="G28" s="148"/>
      <c r="H28" s="149"/>
      <c r="I28" s="150">
        <v>0.12</v>
      </c>
      <c r="J28" s="150"/>
      <c r="K28" s="151" t="s">
        <v>326</v>
      </c>
      <c r="L28" s="152"/>
    </row>
    <row r="29" spans="2:12" s="2" customFormat="1" ht="15" customHeight="1">
      <c r="B29" s="108"/>
      <c r="C29" s="172" t="s">
        <v>327</v>
      </c>
      <c r="D29" s="108" t="s">
        <v>17</v>
      </c>
      <c r="E29" s="148" t="s">
        <v>328</v>
      </c>
      <c r="F29" s="148"/>
      <c r="G29" s="148"/>
      <c r="H29" s="149"/>
      <c r="I29" s="150">
        <v>0.3</v>
      </c>
      <c r="J29" s="150"/>
      <c r="K29" s="151" t="s">
        <v>329</v>
      </c>
      <c r="L29" s="152"/>
    </row>
    <row r="30" spans="2:12" s="2" customFormat="1" ht="15" customHeight="1">
      <c r="B30" s="157"/>
      <c r="C30" s="173" t="s">
        <v>330</v>
      </c>
      <c r="D30" s="157" t="s">
        <v>17</v>
      </c>
      <c r="E30" s="158" t="s">
        <v>331</v>
      </c>
      <c r="F30" s="158"/>
      <c r="G30" s="158"/>
      <c r="H30" s="159"/>
      <c r="I30" s="160">
        <v>0.32</v>
      </c>
      <c r="J30" s="160"/>
      <c r="K30" s="161" t="s">
        <v>190</v>
      </c>
      <c r="L30" s="162"/>
    </row>
    <row r="31" spans="2:12" s="2" customFormat="1" ht="15" customHeight="1">
      <c r="B31" s="174" t="s">
        <v>332</v>
      </c>
      <c r="C31" s="175"/>
      <c r="D31" s="176"/>
      <c r="E31" s="176"/>
      <c r="F31" s="176"/>
      <c r="G31" s="176"/>
      <c r="H31" s="176"/>
      <c r="I31" s="177" t="s">
        <v>146</v>
      </c>
      <c r="J31" s="178">
        <f>SUM(I32:J35)</f>
        <v>5.860000000000001</v>
      </c>
      <c r="K31" s="179"/>
      <c r="L31" s="180"/>
    </row>
    <row r="32" spans="2:12" s="2" customFormat="1" ht="18" customHeight="1">
      <c r="B32" s="93"/>
      <c r="C32" s="181" t="s">
        <v>333</v>
      </c>
      <c r="D32" s="141" t="s">
        <v>20</v>
      </c>
      <c r="E32" s="142" t="s">
        <v>334</v>
      </c>
      <c r="F32" s="142"/>
      <c r="G32" s="142"/>
      <c r="H32" s="143"/>
      <c r="I32" s="144">
        <v>1.1</v>
      </c>
      <c r="J32" s="144"/>
      <c r="K32" s="145" t="s">
        <v>149</v>
      </c>
      <c r="L32" s="146"/>
    </row>
    <row r="33" spans="2:12" s="2" customFormat="1" ht="18" customHeight="1">
      <c r="B33" s="98"/>
      <c r="C33" s="172" t="s">
        <v>335</v>
      </c>
      <c r="D33" s="108" t="s">
        <v>22</v>
      </c>
      <c r="E33" s="148" t="s">
        <v>336</v>
      </c>
      <c r="F33" s="148"/>
      <c r="G33" s="148"/>
      <c r="H33" s="149"/>
      <c r="I33" s="150">
        <v>1.1</v>
      </c>
      <c r="J33" s="150"/>
      <c r="K33" s="151" t="s">
        <v>326</v>
      </c>
      <c r="L33" s="152"/>
    </row>
    <row r="34" spans="2:12" s="2" customFormat="1" ht="18" customHeight="1">
      <c r="B34" s="108"/>
      <c r="C34" s="172" t="s">
        <v>337</v>
      </c>
      <c r="D34" s="108" t="s">
        <v>17</v>
      </c>
      <c r="E34" s="148" t="s">
        <v>338</v>
      </c>
      <c r="F34" s="148"/>
      <c r="G34" s="148"/>
      <c r="H34" s="149"/>
      <c r="I34" s="150">
        <v>2.18</v>
      </c>
      <c r="J34" s="150"/>
      <c r="K34" s="151" t="s">
        <v>339</v>
      </c>
      <c r="L34" s="152"/>
    </row>
    <row r="35" spans="2:12" s="2" customFormat="1" ht="15" customHeight="1">
      <c r="B35" s="157"/>
      <c r="C35" s="173" t="s">
        <v>340</v>
      </c>
      <c r="D35" s="157" t="s">
        <v>17</v>
      </c>
      <c r="E35" s="158" t="s">
        <v>341</v>
      </c>
      <c r="F35" s="158"/>
      <c r="G35" s="158"/>
      <c r="H35" s="159"/>
      <c r="I35" s="160">
        <v>1.48</v>
      </c>
      <c r="J35" s="160"/>
      <c r="K35" s="161" t="s">
        <v>342</v>
      </c>
      <c r="L35" s="162"/>
    </row>
    <row r="36" spans="2:12" s="2" customFormat="1" ht="15" customHeight="1">
      <c r="B36" s="88" t="s">
        <v>343</v>
      </c>
      <c r="C36" s="133"/>
      <c r="D36" s="182"/>
      <c r="E36" s="182"/>
      <c r="F36" s="182"/>
      <c r="G36" s="182"/>
      <c r="H36" s="182"/>
      <c r="I36" s="177" t="s">
        <v>146</v>
      </c>
      <c r="J36" s="183">
        <f>SUM(I37:J39)</f>
        <v>6.68</v>
      </c>
      <c r="K36" s="184"/>
      <c r="L36" s="185"/>
    </row>
    <row r="37" spans="2:12" ht="18" customHeight="1">
      <c r="B37" s="141"/>
      <c r="C37" s="181" t="s">
        <v>344</v>
      </c>
      <c r="D37" s="141" t="s">
        <v>20</v>
      </c>
      <c r="E37" s="142" t="s">
        <v>345</v>
      </c>
      <c r="F37" s="142"/>
      <c r="G37" s="142"/>
      <c r="H37" s="143"/>
      <c r="I37" s="144"/>
      <c r="J37" s="144"/>
      <c r="K37" s="145" t="s">
        <v>222</v>
      </c>
      <c r="L37" s="146"/>
    </row>
    <row r="38" spans="2:12" s="2" customFormat="1" ht="15" customHeight="1">
      <c r="B38" s="108"/>
      <c r="C38" s="172" t="s">
        <v>346</v>
      </c>
      <c r="D38" s="108" t="s">
        <v>20</v>
      </c>
      <c r="E38" s="148" t="s">
        <v>347</v>
      </c>
      <c r="F38" s="148"/>
      <c r="G38" s="148"/>
      <c r="H38" s="149"/>
      <c r="I38" s="150">
        <v>1.6</v>
      </c>
      <c r="J38" s="150"/>
      <c r="K38" s="151" t="s">
        <v>348</v>
      </c>
      <c r="L38" s="152"/>
    </row>
    <row r="39" spans="2:12" s="2" customFormat="1" ht="15" customHeight="1">
      <c r="B39" s="157"/>
      <c r="C39" s="173" t="s">
        <v>349</v>
      </c>
      <c r="D39" s="157" t="s">
        <v>350</v>
      </c>
      <c r="E39" s="158" t="s">
        <v>351</v>
      </c>
      <c r="F39" s="158"/>
      <c r="G39" s="158"/>
      <c r="H39" s="159"/>
      <c r="I39" s="160">
        <v>5.08</v>
      </c>
      <c r="J39" s="160"/>
      <c r="K39" s="161" t="s">
        <v>352</v>
      </c>
      <c r="L39" s="162"/>
    </row>
    <row r="40" spans="2:12" s="2" customFormat="1" ht="15" customHeight="1">
      <c r="B40" s="186" t="s">
        <v>353</v>
      </c>
      <c r="C40" s="187"/>
      <c r="D40" s="188"/>
      <c r="E40" s="188"/>
      <c r="F40" s="188"/>
      <c r="G40" s="188"/>
      <c r="H40" s="188"/>
      <c r="I40" s="189" t="s">
        <v>146</v>
      </c>
      <c r="J40" s="183">
        <f>SUM(I41:J42)</f>
        <v>17.59</v>
      </c>
      <c r="K40" s="190"/>
      <c r="L40" s="191"/>
    </row>
    <row r="41" spans="2:12" ht="18" customHeight="1">
      <c r="B41" s="36"/>
      <c r="C41" s="192" t="s">
        <v>354</v>
      </c>
      <c r="D41" s="36" t="s">
        <v>22</v>
      </c>
      <c r="E41" s="193" t="s">
        <v>355</v>
      </c>
      <c r="F41" s="193"/>
      <c r="G41" s="193"/>
      <c r="H41" s="194"/>
      <c r="I41" s="195">
        <v>7.39</v>
      </c>
      <c r="J41" s="195"/>
      <c r="K41" s="127" t="s">
        <v>356</v>
      </c>
      <c r="L41" s="128"/>
    </row>
    <row r="42" spans="2:12" ht="18" customHeight="1">
      <c r="B42" s="157"/>
      <c r="C42" s="173" t="s">
        <v>357</v>
      </c>
      <c r="D42" s="157" t="s">
        <v>350</v>
      </c>
      <c r="E42" s="158" t="s">
        <v>358</v>
      </c>
      <c r="F42" s="158"/>
      <c r="G42" s="158"/>
      <c r="H42" s="159"/>
      <c r="I42" s="160">
        <v>10.2</v>
      </c>
      <c r="J42" s="160"/>
      <c r="K42" s="161" t="s">
        <v>359</v>
      </c>
      <c r="L42" s="162"/>
    </row>
    <row r="43" spans="2:12" s="2" customFormat="1" ht="15" customHeight="1">
      <c r="B43" s="196" t="s">
        <v>360</v>
      </c>
      <c r="C43" s="197"/>
      <c r="D43" s="182"/>
      <c r="E43" s="182"/>
      <c r="F43" s="182"/>
      <c r="G43" s="182"/>
      <c r="H43" s="182"/>
      <c r="I43" s="177" t="s">
        <v>146</v>
      </c>
      <c r="J43" s="178">
        <f>SUM(I44:J45)</f>
        <v>24.95</v>
      </c>
      <c r="K43" s="198"/>
      <c r="L43" s="185"/>
    </row>
    <row r="44" spans="2:12" ht="18" customHeight="1">
      <c r="B44" s="141"/>
      <c r="C44" s="181" t="s">
        <v>361</v>
      </c>
      <c r="D44" s="141" t="s">
        <v>20</v>
      </c>
      <c r="E44" s="142" t="s">
        <v>171</v>
      </c>
      <c r="F44" s="142"/>
      <c r="G44" s="142"/>
      <c r="H44" s="143"/>
      <c r="I44" s="144">
        <v>21</v>
      </c>
      <c r="J44" s="144"/>
      <c r="K44" s="145" t="s">
        <v>362</v>
      </c>
      <c r="L44" s="146"/>
    </row>
    <row r="45" spans="2:12" s="2" customFormat="1" ht="15" customHeight="1">
      <c r="B45" s="157"/>
      <c r="C45" s="173" t="s">
        <v>363</v>
      </c>
      <c r="D45" s="157" t="s">
        <v>350</v>
      </c>
      <c r="E45" s="158" t="s">
        <v>364</v>
      </c>
      <c r="F45" s="158"/>
      <c r="G45" s="158"/>
      <c r="H45" s="159"/>
      <c r="I45" s="160">
        <v>3.95</v>
      </c>
      <c r="J45" s="160"/>
      <c r="K45" s="161" t="s">
        <v>365</v>
      </c>
      <c r="L45" s="162"/>
    </row>
    <row r="46" spans="2:12" s="2" customFormat="1" ht="15" customHeight="1">
      <c r="B46" s="196" t="s">
        <v>366</v>
      </c>
      <c r="C46" s="197"/>
      <c r="D46" s="182"/>
      <c r="E46" s="182"/>
      <c r="F46" s="182"/>
      <c r="G46" s="182"/>
      <c r="H46" s="182"/>
      <c r="I46" s="177" t="s">
        <v>146</v>
      </c>
      <c r="J46" s="183">
        <f>SUM(I47)</f>
        <v>7.2</v>
      </c>
      <c r="K46" s="198"/>
      <c r="L46" s="185"/>
    </row>
    <row r="47" spans="2:12" ht="18" customHeight="1">
      <c r="B47" s="199"/>
      <c r="C47" s="200" t="s">
        <v>367</v>
      </c>
      <c r="D47" s="199" t="s">
        <v>20</v>
      </c>
      <c r="E47" s="201" t="s">
        <v>368</v>
      </c>
      <c r="F47" s="201"/>
      <c r="G47" s="201"/>
      <c r="H47" s="202"/>
      <c r="I47" s="203">
        <v>7.2</v>
      </c>
      <c r="J47" s="203"/>
      <c r="K47" s="204" t="s">
        <v>149</v>
      </c>
      <c r="L47" s="205"/>
    </row>
    <row r="48" spans="2:12" s="2" customFormat="1" ht="15" customHeight="1">
      <c r="B48" s="196" t="s">
        <v>369</v>
      </c>
      <c r="C48" s="197"/>
      <c r="D48" s="182"/>
      <c r="E48" s="182"/>
      <c r="F48" s="182"/>
      <c r="G48" s="182"/>
      <c r="H48" s="182"/>
      <c r="I48" s="177" t="s">
        <v>146</v>
      </c>
      <c r="J48" s="183">
        <f>SUM(I49)</f>
        <v>73</v>
      </c>
      <c r="K48" s="198"/>
      <c r="L48" s="185"/>
    </row>
    <row r="49" spans="2:12" ht="18" customHeight="1">
      <c r="B49" s="199"/>
      <c r="C49" s="200" t="s">
        <v>370</v>
      </c>
      <c r="D49" s="199" t="s">
        <v>20</v>
      </c>
      <c r="E49" s="201" t="s">
        <v>371</v>
      </c>
      <c r="F49" s="201"/>
      <c r="G49" s="201"/>
      <c r="H49" s="202"/>
      <c r="I49" s="203">
        <v>73</v>
      </c>
      <c r="J49" s="203"/>
      <c r="K49" s="204" t="s">
        <v>372</v>
      </c>
      <c r="L49" s="205"/>
    </row>
    <row r="50" spans="2:12" s="2" customFormat="1" ht="15" customHeight="1">
      <c r="B50" s="64"/>
      <c r="C50" s="64"/>
      <c r="D50" s="64"/>
      <c r="E50" s="64"/>
      <c r="F50" s="64"/>
      <c r="G50" s="64"/>
      <c r="H50" s="64"/>
      <c r="I50" s="64"/>
      <c r="J50" s="65"/>
      <c r="K50" s="65"/>
      <c r="L50" s="163" t="s">
        <v>23</v>
      </c>
    </row>
    <row r="51" ht="15" customHeight="1">
      <c r="L51" s="163"/>
    </row>
  </sheetData>
  <sheetProtection/>
  <mergeCells count="131">
    <mergeCell ref="B48:C48"/>
    <mergeCell ref="E49:H49"/>
    <mergeCell ref="I49:J49"/>
    <mergeCell ref="K49:L49"/>
    <mergeCell ref="E45:H45"/>
    <mergeCell ref="I45:J45"/>
    <mergeCell ref="K45:L45"/>
    <mergeCell ref="B46:C46"/>
    <mergeCell ref="E47:H47"/>
    <mergeCell ref="I47:J47"/>
    <mergeCell ref="K47:L47"/>
    <mergeCell ref="E42:H42"/>
    <mergeCell ref="I42:J42"/>
    <mergeCell ref="K42:L42"/>
    <mergeCell ref="B43:C43"/>
    <mergeCell ref="E44:H44"/>
    <mergeCell ref="I44:J44"/>
    <mergeCell ref="K44:L44"/>
    <mergeCell ref="E39:H39"/>
    <mergeCell ref="I39:J39"/>
    <mergeCell ref="K39:L39"/>
    <mergeCell ref="B40:C40"/>
    <mergeCell ref="E41:H41"/>
    <mergeCell ref="I41:J41"/>
    <mergeCell ref="K41:L41"/>
    <mergeCell ref="B36:C36"/>
    <mergeCell ref="E37:H37"/>
    <mergeCell ref="I37:J37"/>
    <mergeCell ref="K37:L37"/>
    <mergeCell ref="E38:H38"/>
    <mergeCell ref="I38:J38"/>
    <mergeCell ref="K38:L38"/>
    <mergeCell ref="E34:H34"/>
    <mergeCell ref="I34:J34"/>
    <mergeCell ref="K34:L34"/>
    <mergeCell ref="E35:H35"/>
    <mergeCell ref="I35:J35"/>
    <mergeCell ref="K35:L35"/>
    <mergeCell ref="B31:C31"/>
    <mergeCell ref="E32:H32"/>
    <mergeCell ref="I32:J32"/>
    <mergeCell ref="K32:L32"/>
    <mergeCell ref="E33:H33"/>
    <mergeCell ref="I33:J33"/>
    <mergeCell ref="K33:L33"/>
    <mergeCell ref="E29:H29"/>
    <mergeCell ref="I29:J29"/>
    <mergeCell ref="K29:L29"/>
    <mergeCell ref="E30:H30"/>
    <mergeCell ref="I30:J30"/>
    <mergeCell ref="K30:L30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7:H7"/>
    <mergeCell ref="I7:J7"/>
    <mergeCell ref="K7:L7"/>
    <mergeCell ref="E8:H8"/>
    <mergeCell ref="I8:J8"/>
    <mergeCell ref="K8:L8"/>
    <mergeCell ref="E5:H5"/>
    <mergeCell ref="I5:J5"/>
    <mergeCell ref="K5:L5"/>
    <mergeCell ref="E6:H6"/>
    <mergeCell ref="I6:J6"/>
    <mergeCell ref="K6:L6"/>
    <mergeCell ref="B2:C3"/>
    <mergeCell ref="D2:H3"/>
    <mergeCell ref="I2:J2"/>
    <mergeCell ref="K2:L3"/>
    <mergeCell ref="I3:J3"/>
    <mergeCell ref="E4:H4"/>
    <mergeCell ref="I4:J4"/>
    <mergeCell ref="K4:L4"/>
  </mergeCells>
  <printOptions/>
  <pageMargins left="0.5905511811023623" right="0.5905511811023623" top="0.7874015748031497" bottom="0.7874015748031497" header="0.3937007874015748" footer="0.3937007874015748"/>
  <pageSetup firstPageNumber="131" useFirstPageNumber="1" fitToHeight="1" fitToWidth="1" horizontalDpi="600" verticalDpi="600" orientation="portrait" paperSize="9" r:id="rId1"/>
  <headerFooter alignWithMargins="0">
    <oddHeader>&amp;R19.都市計画</oddHeader>
    <oddFooter>&amp;C-134-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1"/>
  <sheetViews>
    <sheetView showGridLines="0" zoomScaleSheetLayoutView="100" zoomScalePageLayoutView="0" workbookViewId="0" topLeftCell="A288">
      <selection activeCell="K291" sqref="K291"/>
    </sheetView>
  </sheetViews>
  <sheetFormatPr defaultColWidth="9.00390625" defaultRowHeight="13.5"/>
  <cols>
    <col min="1" max="1" width="3.625" style="64" customWidth="1"/>
    <col min="2" max="2" width="2.125" style="64" customWidth="1"/>
    <col min="3" max="3" width="10.50390625" style="206" bestFit="1" customWidth="1"/>
    <col min="4" max="16384" width="9.00390625" style="64" customWidth="1"/>
  </cols>
  <sheetData>
    <row r="1" ht="30" customHeight="1">
      <c r="A1" s="63" t="s">
        <v>373</v>
      </c>
    </row>
    <row r="2" spans="2:3" ht="18" customHeight="1">
      <c r="B2" s="4" t="s">
        <v>374</v>
      </c>
      <c r="C2" s="207"/>
    </row>
    <row r="3" spans="2:11" s="2" customFormat="1" ht="15" customHeight="1">
      <c r="B3" s="208" t="s">
        <v>375</v>
      </c>
      <c r="C3" s="209"/>
      <c r="D3" s="210" t="s">
        <v>376</v>
      </c>
      <c r="E3" s="211" t="s">
        <v>49</v>
      </c>
      <c r="F3" s="211"/>
      <c r="G3" s="211"/>
      <c r="H3" s="211" t="s">
        <v>377</v>
      </c>
      <c r="I3" s="211"/>
      <c r="J3" s="211"/>
      <c r="K3" s="212" t="s">
        <v>378</v>
      </c>
    </row>
    <row r="4" spans="2:11" s="2" customFormat="1" ht="24" customHeight="1">
      <c r="B4" s="213"/>
      <c r="C4" s="214"/>
      <c r="D4" s="215"/>
      <c r="E4" s="216" t="s">
        <v>379</v>
      </c>
      <c r="F4" s="216" t="s">
        <v>380</v>
      </c>
      <c r="G4" s="217" t="s">
        <v>381</v>
      </c>
      <c r="H4" s="217" t="s">
        <v>382</v>
      </c>
      <c r="I4" s="216" t="s">
        <v>383</v>
      </c>
      <c r="J4" s="217" t="s">
        <v>384</v>
      </c>
      <c r="K4" s="218"/>
    </row>
    <row r="5" spans="2:11" s="2" customFormat="1" ht="12" customHeight="1">
      <c r="B5" s="219"/>
      <c r="C5" s="220"/>
      <c r="D5" s="221"/>
      <c r="E5" s="222" t="s">
        <v>385</v>
      </c>
      <c r="F5" s="222" t="s">
        <v>385</v>
      </c>
      <c r="G5" s="222" t="s">
        <v>386</v>
      </c>
      <c r="H5" s="222" t="s">
        <v>385</v>
      </c>
      <c r="I5" s="222" t="s">
        <v>387</v>
      </c>
      <c r="J5" s="222" t="s">
        <v>386</v>
      </c>
      <c r="K5" s="223" t="s">
        <v>388</v>
      </c>
    </row>
    <row r="6" spans="2:11" s="2" customFormat="1" ht="15" customHeight="1">
      <c r="B6" s="224" t="s">
        <v>389</v>
      </c>
      <c r="C6" s="225"/>
      <c r="D6" s="226"/>
      <c r="E6" s="227">
        <f aca="true" t="shared" si="0" ref="E6:J6">SUM(E7:E10)</f>
        <v>3229</v>
      </c>
      <c r="F6" s="227">
        <f t="shared" si="0"/>
        <v>2966</v>
      </c>
      <c r="G6" s="227">
        <f t="shared" si="0"/>
        <v>94060</v>
      </c>
      <c r="H6" s="227">
        <f t="shared" si="0"/>
        <v>2018</v>
      </c>
      <c r="I6" s="227">
        <f t="shared" si="0"/>
        <v>480115</v>
      </c>
      <c r="J6" s="227">
        <f t="shared" si="0"/>
        <v>66150</v>
      </c>
      <c r="K6" s="228">
        <v>73.8</v>
      </c>
    </row>
    <row r="7" spans="2:11" s="2" customFormat="1" ht="15" customHeight="1" hidden="1">
      <c r="B7" s="229"/>
      <c r="C7" s="230" t="s">
        <v>20</v>
      </c>
      <c r="D7" s="231"/>
      <c r="E7" s="232">
        <v>893</v>
      </c>
      <c r="F7" s="232">
        <v>893</v>
      </c>
      <c r="G7" s="232">
        <v>24500</v>
      </c>
      <c r="H7" s="232">
        <v>836</v>
      </c>
      <c r="I7" s="233">
        <v>175602</v>
      </c>
      <c r="J7" s="232">
        <v>23890</v>
      </c>
      <c r="K7" s="234">
        <v>99.5</v>
      </c>
    </row>
    <row r="8" spans="2:11" s="2" customFormat="1" ht="15" customHeight="1" hidden="1">
      <c r="B8" s="229"/>
      <c r="C8" s="230" t="s">
        <v>21</v>
      </c>
      <c r="D8" s="231"/>
      <c r="E8" s="232">
        <v>1061</v>
      </c>
      <c r="F8" s="232">
        <v>1061</v>
      </c>
      <c r="G8" s="232">
        <v>30060</v>
      </c>
      <c r="H8" s="232">
        <v>417</v>
      </c>
      <c r="I8" s="232">
        <v>105592</v>
      </c>
      <c r="J8" s="232">
        <v>16094</v>
      </c>
      <c r="K8" s="234">
        <v>56.6</v>
      </c>
    </row>
    <row r="9" spans="2:11" s="2" customFormat="1" ht="15" customHeight="1" hidden="1">
      <c r="B9" s="229"/>
      <c r="C9" s="230" t="s">
        <v>22</v>
      </c>
      <c r="D9" s="231"/>
      <c r="E9" s="232">
        <v>670</v>
      </c>
      <c r="F9" s="232">
        <v>634</v>
      </c>
      <c r="G9" s="232">
        <v>26400</v>
      </c>
      <c r="H9" s="232">
        <v>506</v>
      </c>
      <c r="I9" s="232">
        <v>126349</v>
      </c>
      <c r="J9" s="232">
        <v>18900</v>
      </c>
      <c r="K9" s="234">
        <v>78.9</v>
      </c>
    </row>
    <row r="10" spans="2:11" s="2" customFormat="1" ht="15" customHeight="1" hidden="1">
      <c r="B10" s="235"/>
      <c r="C10" s="236" t="s">
        <v>17</v>
      </c>
      <c r="D10" s="237"/>
      <c r="E10" s="232">
        <v>605</v>
      </c>
      <c r="F10" s="232">
        <v>378</v>
      </c>
      <c r="G10" s="232">
        <v>13100</v>
      </c>
      <c r="H10" s="232">
        <v>259</v>
      </c>
      <c r="I10" s="232">
        <v>72572</v>
      </c>
      <c r="J10" s="232">
        <v>7266</v>
      </c>
      <c r="K10" s="234">
        <v>54.6</v>
      </c>
    </row>
    <row r="11" spans="2:11" s="2" customFormat="1" ht="15" customHeight="1">
      <c r="B11" s="224" t="s">
        <v>390</v>
      </c>
      <c r="C11" s="225"/>
      <c r="D11" s="226"/>
      <c r="E11" s="227">
        <f aca="true" t="shared" si="1" ref="E11:J11">SUM(E12:E15)</f>
        <v>3244</v>
      </c>
      <c r="F11" s="227">
        <f t="shared" si="1"/>
        <v>3072</v>
      </c>
      <c r="G11" s="227">
        <f t="shared" si="1"/>
        <v>95460</v>
      </c>
      <c r="H11" s="227">
        <f t="shared" si="1"/>
        <v>2087</v>
      </c>
      <c r="I11" s="227">
        <f t="shared" si="1"/>
        <v>497301</v>
      </c>
      <c r="J11" s="227">
        <f t="shared" si="1"/>
        <v>68342</v>
      </c>
      <c r="K11" s="228">
        <v>76.1</v>
      </c>
    </row>
    <row r="12" spans="2:11" s="2" customFormat="1" ht="15" customHeight="1" hidden="1">
      <c r="B12" s="229"/>
      <c r="C12" s="230" t="s">
        <v>20</v>
      </c>
      <c r="D12" s="231"/>
      <c r="E12" s="232">
        <v>893</v>
      </c>
      <c r="F12" s="232">
        <v>893</v>
      </c>
      <c r="G12" s="233">
        <v>24500</v>
      </c>
      <c r="H12" s="232">
        <v>845</v>
      </c>
      <c r="I12" s="232">
        <v>175958</v>
      </c>
      <c r="J12" s="232">
        <v>23643</v>
      </c>
      <c r="K12" s="234">
        <v>99.5</v>
      </c>
    </row>
    <row r="13" spans="2:11" s="2" customFormat="1" ht="15" customHeight="1" hidden="1">
      <c r="B13" s="229"/>
      <c r="C13" s="230" t="s">
        <v>21</v>
      </c>
      <c r="D13" s="231"/>
      <c r="E13" s="232">
        <v>1061</v>
      </c>
      <c r="F13" s="232">
        <v>1061</v>
      </c>
      <c r="G13" s="232">
        <v>30060</v>
      </c>
      <c r="H13" s="232">
        <v>448</v>
      </c>
      <c r="I13" s="232">
        <v>114500</v>
      </c>
      <c r="J13" s="232">
        <v>17129</v>
      </c>
      <c r="K13" s="234">
        <v>59.7</v>
      </c>
    </row>
    <row r="14" spans="2:11" s="2" customFormat="1" ht="15" customHeight="1" hidden="1">
      <c r="B14" s="229"/>
      <c r="C14" s="230" t="s">
        <v>22</v>
      </c>
      <c r="D14" s="231"/>
      <c r="E14" s="232">
        <v>670</v>
      </c>
      <c r="F14" s="232">
        <v>634</v>
      </c>
      <c r="G14" s="232">
        <v>26400</v>
      </c>
      <c r="H14" s="232">
        <v>520</v>
      </c>
      <c r="I14" s="232">
        <v>129672</v>
      </c>
      <c r="J14" s="232">
        <v>19741</v>
      </c>
      <c r="K14" s="234">
        <v>82.1</v>
      </c>
    </row>
    <row r="15" spans="2:11" s="2" customFormat="1" ht="15" customHeight="1" hidden="1">
      <c r="B15" s="235"/>
      <c r="C15" s="236" t="s">
        <v>17</v>
      </c>
      <c r="D15" s="237"/>
      <c r="E15" s="238">
        <v>620</v>
      </c>
      <c r="F15" s="238">
        <v>484</v>
      </c>
      <c r="G15" s="238">
        <v>14500</v>
      </c>
      <c r="H15" s="238">
        <v>274</v>
      </c>
      <c r="I15" s="238">
        <v>77171</v>
      </c>
      <c r="J15" s="238">
        <v>7829</v>
      </c>
      <c r="K15" s="239">
        <v>58.7</v>
      </c>
    </row>
    <row r="16" spans="2:11" s="2" customFormat="1" ht="15" customHeight="1">
      <c r="B16" s="224" t="s">
        <v>391</v>
      </c>
      <c r="C16" s="225"/>
      <c r="D16" s="226"/>
      <c r="E16" s="227">
        <f>SUM(E17:E20)</f>
        <v>3244</v>
      </c>
      <c r="F16" s="227">
        <f>SUM(F17:F20)</f>
        <v>3072</v>
      </c>
      <c r="G16" s="227">
        <f>SUM(G17:G20)</f>
        <v>95460</v>
      </c>
      <c r="H16" s="227">
        <f>SUM(H17:H20)</f>
        <v>2160</v>
      </c>
      <c r="I16" s="227">
        <v>517557</v>
      </c>
      <c r="J16" s="227">
        <f>SUM(J17:J20)</f>
        <v>70277</v>
      </c>
      <c r="K16" s="228">
        <v>78.2</v>
      </c>
    </row>
    <row r="17" spans="2:11" s="2" customFormat="1" ht="15" customHeight="1" hidden="1">
      <c r="B17" s="229"/>
      <c r="C17" s="230" t="s">
        <v>20</v>
      </c>
      <c r="D17" s="231"/>
      <c r="E17" s="232">
        <v>893</v>
      </c>
      <c r="F17" s="232">
        <v>893</v>
      </c>
      <c r="G17" s="233">
        <v>24500</v>
      </c>
      <c r="H17" s="232">
        <v>846</v>
      </c>
      <c r="I17" s="232">
        <v>176105</v>
      </c>
      <c r="J17" s="232">
        <v>23506</v>
      </c>
      <c r="K17" s="234">
        <v>99.6</v>
      </c>
    </row>
    <row r="18" spans="2:11" s="2" customFormat="1" ht="15" customHeight="1" hidden="1">
      <c r="B18" s="229"/>
      <c r="C18" s="230" t="s">
        <v>21</v>
      </c>
      <c r="D18" s="231"/>
      <c r="E18" s="232">
        <v>1061</v>
      </c>
      <c r="F18" s="232">
        <v>1061</v>
      </c>
      <c r="G18" s="232">
        <v>30060</v>
      </c>
      <c r="H18" s="232">
        <v>491</v>
      </c>
      <c r="I18" s="232">
        <v>124579</v>
      </c>
      <c r="J18" s="232">
        <v>18248</v>
      </c>
      <c r="K18" s="234">
        <v>63.4</v>
      </c>
    </row>
    <row r="19" spans="2:11" s="2" customFormat="1" ht="15" customHeight="1" hidden="1">
      <c r="B19" s="229"/>
      <c r="C19" s="230" t="s">
        <v>22</v>
      </c>
      <c r="D19" s="231"/>
      <c r="E19" s="232">
        <v>670</v>
      </c>
      <c r="F19" s="232">
        <v>634</v>
      </c>
      <c r="G19" s="232">
        <v>26400</v>
      </c>
      <c r="H19" s="232">
        <v>534</v>
      </c>
      <c r="I19" s="232">
        <v>134693</v>
      </c>
      <c r="J19" s="232">
        <v>20342</v>
      </c>
      <c r="K19" s="234">
        <v>84.4</v>
      </c>
    </row>
    <row r="20" spans="2:11" s="2" customFormat="1" ht="15" customHeight="1" hidden="1">
      <c r="B20" s="229"/>
      <c r="C20" s="236" t="s">
        <v>17</v>
      </c>
      <c r="D20" s="237"/>
      <c r="E20" s="232">
        <v>620</v>
      </c>
      <c r="F20" s="232">
        <v>484</v>
      </c>
      <c r="G20" s="232">
        <v>14500</v>
      </c>
      <c r="H20" s="232">
        <v>289</v>
      </c>
      <c r="I20" s="232">
        <v>82180</v>
      </c>
      <c r="J20" s="232">
        <v>8181</v>
      </c>
      <c r="K20" s="234">
        <v>61.3</v>
      </c>
    </row>
    <row r="21" spans="2:11" s="2" customFormat="1" ht="15" customHeight="1">
      <c r="B21" s="224" t="s">
        <v>392</v>
      </c>
      <c r="C21" s="225"/>
      <c r="D21" s="226"/>
      <c r="E21" s="227">
        <v>3390</v>
      </c>
      <c r="F21" s="227">
        <v>3215</v>
      </c>
      <c r="G21" s="227">
        <v>99960</v>
      </c>
      <c r="H21" s="227">
        <v>2385</v>
      </c>
      <c r="I21" s="227">
        <v>576414</v>
      </c>
      <c r="J21" s="227">
        <v>75981</v>
      </c>
      <c r="K21" s="228">
        <v>81.1</v>
      </c>
    </row>
    <row r="22" spans="2:11" s="2" customFormat="1" ht="15" customHeight="1" hidden="1">
      <c r="B22" s="240"/>
      <c r="C22" s="214" t="s">
        <v>393</v>
      </c>
      <c r="D22" s="241"/>
      <c r="E22" s="232">
        <v>893</v>
      </c>
      <c r="F22" s="232">
        <v>893</v>
      </c>
      <c r="G22" s="232">
        <v>24400</v>
      </c>
      <c r="H22" s="232">
        <v>870</v>
      </c>
      <c r="I22" s="232">
        <v>181361</v>
      </c>
      <c r="J22" s="232">
        <v>23379</v>
      </c>
      <c r="K22" s="234">
        <v>99.5</v>
      </c>
    </row>
    <row r="23" spans="2:11" s="2" customFormat="1" ht="11.25" customHeight="1" hidden="1">
      <c r="B23" s="242"/>
      <c r="C23" s="243" t="s">
        <v>394</v>
      </c>
      <c r="D23" s="244" t="s">
        <v>395</v>
      </c>
      <c r="E23" s="245">
        <v>613</v>
      </c>
      <c r="F23" s="245">
        <v>613</v>
      </c>
      <c r="G23" s="245">
        <v>16900</v>
      </c>
      <c r="H23" s="245">
        <v>601</v>
      </c>
      <c r="I23" s="246"/>
      <c r="J23" s="245">
        <v>15938</v>
      </c>
      <c r="K23" s="246"/>
    </row>
    <row r="24" spans="2:11" s="2" customFormat="1" ht="11.25" customHeight="1" hidden="1">
      <c r="B24" s="242"/>
      <c r="C24" s="243" t="s">
        <v>396</v>
      </c>
      <c r="D24" s="244"/>
      <c r="E24" s="245">
        <v>79</v>
      </c>
      <c r="F24" s="245">
        <v>79</v>
      </c>
      <c r="G24" s="245">
        <v>1760</v>
      </c>
      <c r="H24" s="245">
        <v>71</v>
      </c>
      <c r="I24" s="246"/>
      <c r="J24" s="245">
        <v>2166</v>
      </c>
      <c r="K24" s="246"/>
    </row>
    <row r="25" spans="2:11" s="2" customFormat="1" ht="11.25" customHeight="1" hidden="1">
      <c r="B25" s="242"/>
      <c r="C25" s="243" t="s">
        <v>397</v>
      </c>
      <c r="D25" s="244"/>
      <c r="E25" s="245">
        <v>72</v>
      </c>
      <c r="F25" s="245">
        <v>72</v>
      </c>
      <c r="G25" s="245">
        <v>1650</v>
      </c>
      <c r="H25" s="245">
        <v>71</v>
      </c>
      <c r="I25" s="246"/>
      <c r="J25" s="245">
        <v>1820</v>
      </c>
      <c r="K25" s="246"/>
    </row>
    <row r="26" spans="2:11" s="2" customFormat="1" ht="11.25" customHeight="1" hidden="1">
      <c r="B26" s="242"/>
      <c r="C26" s="243" t="s">
        <v>398</v>
      </c>
      <c r="D26" s="244"/>
      <c r="E26" s="245">
        <v>52</v>
      </c>
      <c r="F26" s="245">
        <v>52</v>
      </c>
      <c r="G26" s="245">
        <v>1810</v>
      </c>
      <c r="H26" s="245">
        <v>50</v>
      </c>
      <c r="I26" s="246"/>
      <c r="J26" s="245">
        <v>1297</v>
      </c>
      <c r="K26" s="246"/>
    </row>
    <row r="27" spans="2:11" s="2" customFormat="1" ht="11.25" customHeight="1" hidden="1">
      <c r="B27" s="242"/>
      <c r="C27" s="243" t="s">
        <v>399</v>
      </c>
      <c r="D27" s="244"/>
      <c r="E27" s="245">
        <v>68</v>
      </c>
      <c r="F27" s="245">
        <v>68</v>
      </c>
      <c r="G27" s="245">
        <v>2010</v>
      </c>
      <c r="H27" s="245">
        <v>68</v>
      </c>
      <c r="I27" s="246"/>
      <c r="J27" s="245">
        <v>1858</v>
      </c>
      <c r="K27" s="246"/>
    </row>
    <row r="28" spans="2:11" s="2" customFormat="1" ht="11.25" customHeight="1" hidden="1">
      <c r="B28" s="242"/>
      <c r="C28" s="243" t="s">
        <v>400</v>
      </c>
      <c r="D28" s="244"/>
      <c r="E28" s="245">
        <v>9</v>
      </c>
      <c r="F28" s="245">
        <v>9</v>
      </c>
      <c r="G28" s="245">
        <v>270</v>
      </c>
      <c r="H28" s="245">
        <v>9</v>
      </c>
      <c r="I28" s="246"/>
      <c r="J28" s="245">
        <v>300</v>
      </c>
      <c r="K28" s="246"/>
    </row>
    <row r="29" spans="2:11" s="2" customFormat="1" ht="15" customHeight="1" hidden="1">
      <c r="B29" s="240"/>
      <c r="C29" s="214" t="s">
        <v>401</v>
      </c>
      <c r="D29" s="241"/>
      <c r="E29" s="232">
        <v>1207</v>
      </c>
      <c r="F29" s="232">
        <v>1204</v>
      </c>
      <c r="G29" s="232">
        <v>34560</v>
      </c>
      <c r="H29" s="232">
        <v>655</v>
      </c>
      <c r="I29" s="232">
        <v>166907</v>
      </c>
      <c r="J29" s="232">
        <v>23216</v>
      </c>
      <c r="K29" s="234">
        <v>67.3</v>
      </c>
    </row>
    <row r="30" spans="2:11" s="2" customFormat="1" ht="11.25" customHeight="1" hidden="1">
      <c r="B30" s="247"/>
      <c r="C30" s="248" t="s">
        <v>402</v>
      </c>
      <c r="D30" s="244" t="s">
        <v>403</v>
      </c>
      <c r="E30" s="245">
        <v>848</v>
      </c>
      <c r="F30" s="245">
        <v>848</v>
      </c>
      <c r="G30" s="245">
        <v>23200</v>
      </c>
      <c r="H30" s="245">
        <v>407</v>
      </c>
      <c r="I30" s="246"/>
      <c r="J30" s="245">
        <v>14667</v>
      </c>
      <c r="K30" s="249"/>
    </row>
    <row r="31" spans="2:11" s="2" customFormat="1" ht="11.25" customHeight="1" hidden="1">
      <c r="B31" s="247"/>
      <c r="C31" s="248" t="s">
        <v>404</v>
      </c>
      <c r="D31" s="244"/>
      <c r="E31" s="245">
        <v>213</v>
      </c>
      <c r="F31" s="245">
        <v>213</v>
      </c>
      <c r="G31" s="245">
        <v>6860</v>
      </c>
      <c r="H31" s="245">
        <v>108</v>
      </c>
      <c r="I31" s="246"/>
      <c r="J31" s="245">
        <v>4801</v>
      </c>
      <c r="K31" s="249"/>
    </row>
    <row r="32" spans="2:11" s="2" customFormat="1" ht="11.25" customHeight="1" hidden="1">
      <c r="B32" s="247"/>
      <c r="C32" s="250"/>
      <c r="D32" s="251" t="s">
        <v>405</v>
      </c>
      <c r="E32" s="245">
        <v>146</v>
      </c>
      <c r="F32" s="245">
        <v>143</v>
      </c>
      <c r="G32" s="245">
        <v>4500</v>
      </c>
      <c r="H32" s="245">
        <v>140</v>
      </c>
      <c r="I32" s="246"/>
      <c r="J32" s="245">
        <v>3748</v>
      </c>
      <c r="K32" s="249"/>
    </row>
    <row r="33" spans="2:11" s="2" customFormat="1" ht="15" customHeight="1" hidden="1">
      <c r="B33" s="240"/>
      <c r="C33" s="214" t="s">
        <v>406</v>
      </c>
      <c r="D33" s="241"/>
      <c r="E33" s="232">
        <v>670</v>
      </c>
      <c r="F33" s="232">
        <v>634</v>
      </c>
      <c r="G33" s="232">
        <v>26400</v>
      </c>
      <c r="H33" s="232">
        <v>554</v>
      </c>
      <c r="I33" s="232">
        <v>139284</v>
      </c>
      <c r="J33" s="232">
        <v>20656</v>
      </c>
      <c r="K33" s="234">
        <v>85.6</v>
      </c>
    </row>
    <row r="34" spans="2:11" s="2" customFormat="1" ht="11.25" customHeight="1" hidden="1">
      <c r="B34" s="247"/>
      <c r="C34" s="248" t="s">
        <v>407</v>
      </c>
      <c r="D34" s="244" t="s">
        <v>403</v>
      </c>
      <c r="E34" s="245">
        <v>227</v>
      </c>
      <c r="F34" s="245">
        <v>227</v>
      </c>
      <c r="G34" s="245">
        <v>9572</v>
      </c>
      <c r="H34" s="245">
        <v>218</v>
      </c>
      <c r="I34" s="246"/>
      <c r="J34" s="245">
        <v>7655</v>
      </c>
      <c r="K34" s="249"/>
    </row>
    <row r="35" spans="2:11" s="2" customFormat="1" ht="11.25" customHeight="1" hidden="1">
      <c r="B35" s="247"/>
      <c r="C35" s="248" t="s">
        <v>408</v>
      </c>
      <c r="D35" s="244"/>
      <c r="E35" s="245">
        <v>183</v>
      </c>
      <c r="F35" s="245">
        <v>147</v>
      </c>
      <c r="G35" s="245">
        <v>4395</v>
      </c>
      <c r="H35" s="245">
        <v>112</v>
      </c>
      <c r="I35" s="246"/>
      <c r="J35" s="245">
        <v>4127</v>
      </c>
      <c r="K35" s="249"/>
    </row>
    <row r="36" spans="2:11" s="2" customFormat="1" ht="11.25" customHeight="1" hidden="1">
      <c r="B36" s="247"/>
      <c r="C36" s="248" t="s">
        <v>409</v>
      </c>
      <c r="D36" s="244"/>
      <c r="E36" s="245">
        <v>26</v>
      </c>
      <c r="F36" s="245">
        <v>26</v>
      </c>
      <c r="G36" s="245">
        <v>1761</v>
      </c>
      <c r="H36" s="245">
        <v>19</v>
      </c>
      <c r="I36" s="246"/>
      <c r="J36" s="245">
        <v>1002</v>
      </c>
      <c r="K36" s="249"/>
    </row>
    <row r="37" spans="2:11" s="2" customFormat="1" ht="11.25" customHeight="1" hidden="1">
      <c r="B37" s="247"/>
      <c r="C37" s="248" t="s">
        <v>410</v>
      </c>
      <c r="D37" s="244"/>
      <c r="E37" s="245">
        <v>81</v>
      </c>
      <c r="F37" s="245">
        <v>81</v>
      </c>
      <c r="G37" s="245">
        <v>4673</v>
      </c>
      <c r="H37" s="245">
        <v>64</v>
      </c>
      <c r="I37" s="246"/>
      <c r="J37" s="245">
        <v>3228</v>
      </c>
      <c r="K37" s="249"/>
    </row>
    <row r="38" spans="2:11" s="2" customFormat="1" ht="11.25" customHeight="1" hidden="1">
      <c r="B38" s="252"/>
      <c r="C38" s="248" t="s">
        <v>411</v>
      </c>
      <c r="D38" s="244"/>
      <c r="E38" s="253">
        <v>53</v>
      </c>
      <c r="F38" s="253">
        <v>53</v>
      </c>
      <c r="G38" s="253">
        <v>2277</v>
      </c>
      <c r="H38" s="253">
        <v>47</v>
      </c>
      <c r="I38" s="246"/>
      <c r="J38" s="253">
        <v>1580</v>
      </c>
      <c r="K38" s="249"/>
    </row>
    <row r="39" spans="2:11" s="2" customFormat="1" ht="11.25" customHeight="1" hidden="1">
      <c r="B39" s="242"/>
      <c r="C39" s="248" t="s">
        <v>412</v>
      </c>
      <c r="D39" s="244"/>
      <c r="E39" s="253">
        <v>100</v>
      </c>
      <c r="F39" s="253">
        <v>100</v>
      </c>
      <c r="G39" s="253">
        <v>3722</v>
      </c>
      <c r="H39" s="253">
        <v>94</v>
      </c>
      <c r="I39" s="246"/>
      <c r="J39" s="253">
        <v>3064</v>
      </c>
      <c r="K39" s="249"/>
    </row>
    <row r="40" spans="2:11" s="2" customFormat="1" ht="15" customHeight="1" hidden="1">
      <c r="B40" s="240"/>
      <c r="C40" s="220" t="s">
        <v>413</v>
      </c>
      <c r="D40" s="254"/>
      <c r="E40" s="255">
        <v>620</v>
      </c>
      <c r="F40" s="255">
        <v>484</v>
      </c>
      <c r="G40" s="255">
        <v>14500</v>
      </c>
      <c r="H40" s="255">
        <v>307</v>
      </c>
      <c r="I40" s="255">
        <v>87061</v>
      </c>
      <c r="J40" s="255">
        <v>8730</v>
      </c>
      <c r="K40" s="256">
        <v>65.4</v>
      </c>
    </row>
    <row r="41" spans="2:11" s="2" customFormat="1" ht="11.25" hidden="1">
      <c r="B41" s="242"/>
      <c r="C41" s="257" t="s">
        <v>414</v>
      </c>
      <c r="D41" s="258" t="s">
        <v>403</v>
      </c>
      <c r="E41" s="259">
        <v>180</v>
      </c>
      <c r="F41" s="260">
        <v>137.3</v>
      </c>
      <c r="G41" s="260">
        <v>5140</v>
      </c>
      <c r="H41" s="260">
        <v>78</v>
      </c>
      <c r="I41" s="261"/>
      <c r="J41" s="260">
        <v>3187</v>
      </c>
      <c r="K41" s="262"/>
    </row>
    <row r="42" spans="2:11" s="2" customFormat="1" ht="11.25" hidden="1">
      <c r="B42" s="242"/>
      <c r="C42" s="263" t="s">
        <v>415</v>
      </c>
      <c r="D42" s="264"/>
      <c r="E42" s="265">
        <v>100</v>
      </c>
      <c r="F42" s="265">
        <v>87.7</v>
      </c>
      <c r="G42" s="265">
        <v>1800</v>
      </c>
      <c r="H42" s="265">
        <v>80</v>
      </c>
      <c r="I42" s="246"/>
      <c r="J42" s="265">
        <v>1386</v>
      </c>
      <c r="K42" s="249"/>
    </row>
    <row r="43" spans="2:11" s="2" customFormat="1" ht="11.25" hidden="1">
      <c r="B43" s="242"/>
      <c r="C43" s="263" t="s">
        <v>416</v>
      </c>
      <c r="D43" s="264"/>
      <c r="E43" s="265">
        <v>76</v>
      </c>
      <c r="F43" s="265">
        <v>32.7</v>
      </c>
      <c r="G43" s="265">
        <v>630</v>
      </c>
      <c r="H43" s="265">
        <v>19</v>
      </c>
      <c r="I43" s="246"/>
      <c r="J43" s="265">
        <v>477</v>
      </c>
      <c r="K43" s="249"/>
    </row>
    <row r="44" spans="2:11" s="2" customFormat="1" ht="11.25" hidden="1">
      <c r="B44" s="242"/>
      <c r="C44" s="263" t="s">
        <v>417</v>
      </c>
      <c r="D44" s="264"/>
      <c r="E44" s="265">
        <v>60</v>
      </c>
      <c r="F44" s="265">
        <v>43.4</v>
      </c>
      <c r="G44" s="265">
        <v>1500</v>
      </c>
      <c r="H44" s="265">
        <v>29</v>
      </c>
      <c r="I44" s="246"/>
      <c r="J44" s="265">
        <v>1031</v>
      </c>
      <c r="K44" s="249"/>
    </row>
    <row r="45" spans="2:11" s="2" customFormat="1" ht="11.25" hidden="1">
      <c r="B45" s="242"/>
      <c r="C45" s="263" t="s">
        <v>418</v>
      </c>
      <c r="D45" s="264"/>
      <c r="E45" s="265">
        <v>9</v>
      </c>
      <c r="F45" s="265">
        <v>2.4</v>
      </c>
      <c r="G45" s="265">
        <v>80</v>
      </c>
      <c r="H45" s="265">
        <v>3</v>
      </c>
      <c r="I45" s="246"/>
      <c r="J45" s="265">
        <v>43</v>
      </c>
      <c r="K45" s="249"/>
    </row>
    <row r="46" spans="2:11" s="2" customFormat="1" ht="11.25" hidden="1">
      <c r="B46" s="242"/>
      <c r="C46" s="263" t="s">
        <v>419</v>
      </c>
      <c r="D46" s="264"/>
      <c r="E46" s="265">
        <v>125</v>
      </c>
      <c r="F46" s="265">
        <v>116.1</v>
      </c>
      <c r="G46" s="265">
        <v>3550</v>
      </c>
      <c r="H46" s="265">
        <v>69</v>
      </c>
      <c r="I46" s="246"/>
      <c r="J46" s="265">
        <v>1864</v>
      </c>
      <c r="K46" s="249"/>
    </row>
    <row r="47" spans="2:11" s="2" customFormat="1" ht="11.25" hidden="1">
      <c r="B47" s="266"/>
      <c r="C47" s="267" t="s">
        <v>420</v>
      </c>
      <c r="D47" s="268"/>
      <c r="E47" s="269">
        <v>70</v>
      </c>
      <c r="F47" s="269">
        <v>64.4</v>
      </c>
      <c r="G47" s="269">
        <v>1800</v>
      </c>
      <c r="H47" s="269">
        <v>29</v>
      </c>
      <c r="I47" s="270"/>
      <c r="J47" s="269">
        <v>742</v>
      </c>
      <c r="K47" s="271"/>
    </row>
    <row r="48" spans="2:11" s="2" customFormat="1" ht="15" customHeight="1">
      <c r="B48" s="272" t="s">
        <v>421</v>
      </c>
      <c r="C48" s="273"/>
      <c r="D48" s="274"/>
      <c r="E48" s="227">
        <v>3390</v>
      </c>
      <c r="F48" s="227">
        <v>3215</v>
      </c>
      <c r="G48" s="227">
        <v>99960</v>
      </c>
      <c r="H48" s="227">
        <v>2439</v>
      </c>
      <c r="I48" s="227">
        <v>595539</v>
      </c>
      <c r="J48" s="227">
        <v>77977</v>
      </c>
      <c r="K48" s="228">
        <v>84.4</v>
      </c>
    </row>
    <row r="49" spans="2:11" s="2" customFormat="1" ht="15" customHeight="1" hidden="1">
      <c r="B49" s="240"/>
      <c r="C49" s="214" t="s">
        <v>393</v>
      </c>
      <c r="D49" s="241"/>
      <c r="E49" s="232">
        <v>893</v>
      </c>
      <c r="F49" s="232">
        <v>893</v>
      </c>
      <c r="G49" s="232">
        <v>24500</v>
      </c>
      <c r="H49" s="232">
        <v>873</v>
      </c>
      <c r="I49" s="232">
        <v>183161</v>
      </c>
      <c r="J49" s="232">
        <v>23232</v>
      </c>
      <c r="K49" s="234">
        <v>99.5</v>
      </c>
    </row>
    <row r="50" spans="2:11" s="2" customFormat="1" ht="11.25" hidden="1">
      <c r="B50" s="275"/>
      <c r="C50" s="276" t="s">
        <v>394</v>
      </c>
      <c r="D50" s="277" t="s">
        <v>422</v>
      </c>
      <c r="E50" s="245">
        <v>613</v>
      </c>
      <c r="F50" s="245">
        <v>613</v>
      </c>
      <c r="G50" s="245">
        <v>16970</v>
      </c>
      <c r="H50" s="245">
        <v>602</v>
      </c>
      <c r="I50" s="246"/>
      <c r="J50" s="245">
        <v>15811</v>
      </c>
      <c r="K50" s="246"/>
    </row>
    <row r="51" spans="2:11" s="2" customFormat="1" ht="11.25" hidden="1">
      <c r="B51" s="275"/>
      <c r="C51" s="276" t="s">
        <v>396</v>
      </c>
      <c r="D51" s="278"/>
      <c r="E51" s="245">
        <v>79</v>
      </c>
      <c r="F51" s="245">
        <v>79</v>
      </c>
      <c r="G51" s="245">
        <v>1770</v>
      </c>
      <c r="H51" s="245">
        <v>71</v>
      </c>
      <c r="I51" s="246"/>
      <c r="J51" s="245">
        <v>2177</v>
      </c>
      <c r="K51" s="246"/>
    </row>
    <row r="52" spans="2:11" s="2" customFormat="1" ht="11.25" hidden="1">
      <c r="B52" s="275"/>
      <c r="C52" s="276" t="s">
        <v>397</v>
      </c>
      <c r="D52" s="278"/>
      <c r="E52" s="245">
        <v>72</v>
      </c>
      <c r="F52" s="245">
        <v>72</v>
      </c>
      <c r="G52" s="245">
        <v>1660</v>
      </c>
      <c r="H52" s="245">
        <v>72</v>
      </c>
      <c r="I52" s="246"/>
      <c r="J52" s="245">
        <v>1821</v>
      </c>
      <c r="K52" s="246"/>
    </row>
    <row r="53" spans="2:11" s="2" customFormat="1" ht="11.25" hidden="1">
      <c r="B53" s="275"/>
      <c r="C53" s="276" t="s">
        <v>398</v>
      </c>
      <c r="D53" s="278"/>
      <c r="E53" s="245">
        <v>52</v>
      </c>
      <c r="F53" s="245">
        <v>52</v>
      </c>
      <c r="G53" s="245">
        <v>1820</v>
      </c>
      <c r="H53" s="245">
        <v>51</v>
      </c>
      <c r="I53" s="246"/>
      <c r="J53" s="245">
        <v>1271</v>
      </c>
      <c r="K53" s="246"/>
    </row>
    <row r="54" spans="2:11" s="2" customFormat="1" ht="11.25" hidden="1">
      <c r="B54" s="275"/>
      <c r="C54" s="276" t="s">
        <v>399</v>
      </c>
      <c r="D54" s="278"/>
      <c r="E54" s="245">
        <v>68</v>
      </c>
      <c r="F54" s="245">
        <v>68</v>
      </c>
      <c r="G54" s="245">
        <v>2010</v>
      </c>
      <c r="H54" s="245">
        <v>68</v>
      </c>
      <c r="I54" s="246"/>
      <c r="J54" s="245">
        <v>1852</v>
      </c>
      <c r="K54" s="246"/>
    </row>
    <row r="55" spans="2:11" s="2" customFormat="1" ht="11.25" hidden="1">
      <c r="B55" s="275"/>
      <c r="C55" s="276" t="s">
        <v>400</v>
      </c>
      <c r="D55" s="278"/>
      <c r="E55" s="245">
        <v>9</v>
      </c>
      <c r="F55" s="245">
        <v>9</v>
      </c>
      <c r="G55" s="245">
        <v>270</v>
      </c>
      <c r="H55" s="245">
        <v>9</v>
      </c>
      <c r="I55" s="246"/>
      <c r="J55" s="245">
        <v>300</v>
      </c>
      <c r="K55" s="246"/>
    </row>
    <row r="56" spans="2:11" s="2" customFormat="1" ht="15" customHeight="1" hidden="1">
      <c r="B56" s="240"/>
      <c r="C56" s="214" t="s">
        <v>401</v>
      </c>
      <c r="D56" s="241"/>
      <c r="E56" s="232">
        <v>1207</v>
      </c>
      <c r="F56" s="232">
        <v>1204</v>
      </c>
      <c r="G56" s="232">
        <v>34560</v>
      </c>
      <c r="H56" s="232">
        <v>681</v>
      </c>
      <c r="I56" s="232">
        <v>177213</v>
      </c>
      <c r="J56" s="232">
        <v>24405</v>
      </c>
      <c r="K56" s="234">
        <v>74.5</v>
      </c>
    </row>
    <row r="57" spans="2:11" s="2" customFormat="1" ht="11.25" hidden="1">
      <c r="B57" s="279"/>
      <c r="C57" s="280" t="s">
        <v>402</v>
      </c>
      <c r="D57" s="277" t="s">
        <v>423</v>
      </c>
      <c r="E57" s="245">
        <v>848</v>
      </c>
      <c r="F57" s="245">
        <v>848</v>
      </c>
      <c r="G57" s="245">
        <v>23200</v>
      </c>
      <c r="H57" s="245">
        <v>428</v>
      </c>
      <c r="I57" s="246"/>
      <c r="J57" s="245">
        <v>15439</v>
      </c>
      <c r="K57" s="249"/>
    </row>
    <row r="58" spans="2:11" s="2" customFormat="1" ht="11.25" hidden="1">
      <c r="B58" s="279"/>
      <c r="C58" s="280" t="s">
        <v>404</v>
      </c>
      <c r="D58" s="278"/>
      <c r="E58" s="245">
        <v>213</v>
      </c>
      <c r="F58" s="245">
        <v>213</v>
      </c>
      <c r="G58" s="245">
        <v>6860</v>
      </c>
      <c r="H58" s="245">
        <v>113</v>
      </c>
      <c r="I58" s="246"/>
      <c r="J58" s="245">
        <v>5213</v>
      </c>
      <c r="K58" s="249"/>
    </row>
    <row r="59" spans="2:11" s="2" customFormat="1" ht="21" hidden="1">
      <c r="B59" s="279"/>
      <c r="C59" s="276" t="s">
        <v>424</v>
      </c>
      <c r="D59" s="281" t="s">
        <v>425</v>
      </c>
      <c r="E59" s="245">
        <v>146</v>
      </c>
      <c r="F59" s="245">
        <v>143</v>
      </c>
      <c r="G59" s="245">
        <v>4500</v>
      </c>
      <c r="H59" s="245">
        <v>140</v>
      </c>
      <c r="I59" s="246"/>
      <c r="J59" s="245">
        <v>3753</v>
      </c>
      <c r="K59" s="249"/>
    </row>
    <row r="60" spans="2:11" s="2" customFormat="1" ht="15" customHeight="1" hidden="1">
      <c r="B60" s="240"/>
      <c r="C60" s="214" t="s">
        <v>406</v>
      </c>
      <c r="D60" s="241"/>
      <c r="E60" s="232">
        <v>670</v>
      </c>
      <c r="F60" s="232">
        <v>634</v>
      </c>
      <c r="G60" s="232">
        <v>26400</v>
      </c>
      <c r="H60" s="232">
        <v>562</v>
      </c>
      <c r="I60" s="232">
        <v>142138</v>
      </c>
      <c r="J60" s="232">
        <v>21150</v>
      </c>
      <c r="K60" s="234">
        <v>87</v>
      </c>
    </row>
    <row r="61" spans="2:11" s="2" customFormat="1" ht="11.25" hidden="1">
      <c r="B61" s="279"/>
      <c r="C61" s="280" t="s">
        <v>407</v>
      </c>
      <c r="D61" s="277" t="s">
        <v>423</v>
      </c>
      <c r="E61" s="245">
        <v>227</v>
      </c>
      <c r="F61" s="245">
        <v>227</v>
      </c>
      <c r="G61" s="245">
        <v>9572</v>
      </c>
      <c r="H61" s="245">
        <v>218</v>
      </c>
      <c r="I61" s="246"/>
      <c r="J61" s="245">
        <v>7650</v>
      </c>
      <c r="K61" s="249"/>
    </row>
    <row r="62" spans="2:11" s="2" customFormat="1" ht="11.25" hidden="1">
      <c r="B62" s="279"/>
      <c r="C62" s="280" t="s">
        <v>408</v>
      </c>
      <c r="D62" s="278"/>
      <c r="E62" s="245">
        <v>183</v>
      </c>
      <c r="F62" s="245">
        <v>147</v>
      </c>
      <c r="G62" s="245">
        <v>4395</v>
      </c>
      <c r="H62" s="245">
        <v>112</v>
      </c>
      <c r="I62" s="246"/>
      <c r="J62" s="245">
        <v>4088</v>
      </c>
      <c r="K62" s="249"/>
    </row>
    <row r="63" spans="2:11" s="2" customFormat="1" ht="11.25" hidden="1">
      <c r="B63" s="279"/>
      <c r="C63" s="280" t="s">
        <v>409</v>
      </c>
      <c r="D63" s="278"/>
      <c r="E63" s="245">
        <v>25</v>
      </c>
      <c r="F63" s="245">
        <v>26</v>
      </c>
      <c r="G63" s="245">
        <v>1761</v>
      </c>
      <c r="H63" s="245">
        <v>21</v>
      </c>
      <c r="I63" s="246"/>
      <c r="J63" s="245">
        <v>1001</v>
      </c>
      <c r="K63" s="249"/>
    </row>
    <row r="64" spans="2:11" s="2" customFormat="1" ht="11.25" hidden="1">
      <c r="B64" s="279"/>
      <c r="C64" s="280" t="s">
        <v>410</v>
      </c>
      <c r="D64" s="278"/>
      <c r="E64" s="245">
        <v>81</v>
      </c>
      <c r="F64" s="245">
        <v>81</v>
      </c>
      <c r="G64" s="245">
        <v>4673</v>
      </c>
      <c r="H64" s="245">
        <v>66</v>
      </c>
      <c r="I64" s="246"/>
      <c r="J64" s="245">
        <v>3551</v>
      </c>
      <c r="K64" s="249"/>
    </row>
    <row r="65" spans="2:11" s="2" customFormat="1" ht="11.25" hidden="1">
      <c r="B65" s="240"/>
      <c r="C65" s="280" t="s">
        <v>411</v>
      </c>
      <c r="D65" s="278"/>
      <c r="E65" s="253">
        <v>54</v>
      </c>
      <c r="F65" s="253">
        <v>53</v>
      </c>
      <c r="G65" s="253">
        <v>2277</v>
      </c>
      <c r="H65" s="253">
        <v>50</v>
      </c>
      <c r="I65" s="246"/>
      <c r="J65" s="253">
        <v>1836</v>
      </c>
      <c r="K65" s="249"/>
    </row>
    <row r="66" spans="2:11" s="2" customFormat="1" ht="11.25" hidden="1">
      <c r="B66" s="275"/>
      <c r="C66" s="280" t="s">
        <v>412</v>
      </c>
      <c r="D66" s="278"/>
      <c r="E66" s="253">
        <v>100</v>
      </c>
      <c r="F66" s="253">
        <v>100</v>
      </c>
      <c r="G66" s="253">
        <v>3722</v>
      </c>
      <c r="H66" s="253">
        <v>95</v>
      </c>
      <c r="I66" s="246"/>
      <c r="J66" s="253">
        <v>3024</v>
      </c>
      <c r="K66" s="249"/>
    </row>
    <row r="67" spans="2:11" s="2" customFormat="1" ht="14.25" customHeight="1" hidden="1">
      <c r="B67" s="240"/>
      <c r="C67" s="220" t="s">
        <v>413</v>
      </c>
      <c r="D67" s="254"/>
      <c r="E67" s="255">
        <v>620</v>
      </c>
      <c r="F67" s="255">
        <v>484</v>
      </c>
      <c r="G67" s="255">
        <v>14500</v>
      </c>
      <c r="H67" s="255">
        <v>323</v>
      </c>
      <c r="I67" s="255">
        <v>93027</v>
      </c>
      <c r="J67" s="255">
        <v>9190</v>
      </c>
      <c r="K67" s="256">
        <v>69</v>
      </c>
    </row>
    <row r="68" spans="2:11" s="2" customFormat="1" ht="11.25" hidden="1">
      <c r="B68" s="242"/>
      <c r="C68" s="282" t="s">
        <v>414</v>
      </c>
      <c r="D68" s="277" t="s">
        <v>423</v>
      </c>
      <c r="E68" s="259">
        <v>180</v>
      </c>
      <c r="F68" s="260">
        <v>137</v>
      </c>
      <c r="G68" s="260">
        <v>5140</v>
      </c>
      <c r="H68" s="260">
        <v>83</v>
      </c>
      <c r="I68" s="261"/>
      <c r="J68" s="260">
        <v>3307</v>
      </c>
      <c r="K68" s="262"/>
    </row>
    <row r="69" spans="2:11" s="2" customFormat="1" ht="11.25" hidden="1">
      <c r="B69" s="242"/>
      <c r="C69" s="283" t="s">
        <v>415</v>
      </c>
      <c r="D69" s="277"/>
      <c r="E69" s="265">
        <v>100</v>
      </c>
      <c r="F69" s="265">
        <v>88</v>
      </c>
      <c r="G69" s="265">
        <v>1800</v>
      </c>
      <c r="H69" s="265">
        <v>82</v>
      </c>
      <c r="I69" s="246"/>
      <c r="J69" s="265">
        <v>1412</v>
      </c>
      <c r="K69" s="249"/>
    </row>
    <row r="70" spans="2:11" s="2" customFormat="1" ht="11.25" hidden="1">
      <c r="B70" s="242"/>
      <c r="C70" s="283" t="s">
        <v>416</v>
      </c>
      <c r="D70" s="277"/>
      <c r="E70" s="265">
        <v>76</v>
      </c>
      <c r="F70" s="265">
        <v>33</v>
      </c>
      <c r="G70" s="265">
        <v>630</v>
      </c>
      <c r="H70" s="265">
        <v>19</v>
      </c>
      <c r="I70" s="246"/>
      <c r="J70" s="265">
        <v>475</v>
      </c>
      <c r="K70" s="249"/>
    </row>
    <row r="71" spans="2:11" s="2" customFormat="1" ht="11.25" hidden="1">
      <c r="B71" s="242"/>
      <c r="C71" s="283" t="s">
        <v>417</v>
      </c>
      <c r="D71" s="277"/>
      <c r="E71" s="265">
        <v>60</v>
      </c>
      <c r="F71" s="265">
        <v>43</v>
      </c>
      <c r="G71" s="265">
        <v>1500</v>
      </c>
      <c r="H71" s="265">
        <v>35</v>
      </c>
      <c r="I71" s="246"/>
      <c r="J71" s="265">
        <v>1204</v>
      </c>
      <c r="K71" s="249"/>
    </row>
    <row r="72" spans="2:11" s="2" customFormat="1" ht="11.25" hidden="1">
      <c r="B72" s="242"/>
      <c r="C72" s="283" t="s">
        <v>418</v>
      </c>
      <c r="D72" s="277"/>
      <c r="E72" s="265">
        <v>9</v>
      </c>
      <c r="F72" s="265">
        <v>2</v>
      </c>
      <c r="G72" s="265">
        <v>80</v>
      </c>
      <c r="H72" s="265">
        <v>2</v>
      </c>
      <c r="I72" s="246"/>
      <c r="J72" s="265">
        <v>48</v>
      </c>
      <c r="K72" s="249"/>
    </row>
    <row r="73" spans="2:11" s="2" customFormat="1" ht="11.25" hidden="1">
      <c r="B73" s="242"/>
      <c r="C73" s="283" t="s">
        <v>419</v>
      </c>
      <c r="D73" s="277"/>
      <c r="E73" s="265">
        <v>125</v>
      </c>
      <c r="F73" s="265">
        <v>116</v>
      </c>
      <c r="G73" s="265">
        <v>3550</v>
      </c>
      <c r="H73" s="265">
        <v>70</v>
      </c>
      <c r="I73" s="246"/>
      <c r="J73" s="265">
        <v>1927</v>
      </c>
      <c r="K73" s="249"/>
    </row>
    <row r="74" spans="2:11" s="2" customFormat="1" ht="11.25" hidden="1">
      <c r="B74" s="266"/>
      <c r="C74" s="284" t="s">
        <v>420</v>
      </c>
      <c r="D74" s="285"/>
      <c r="E74" s="269">
        <v>70</v>
      </c>
      <c r="F74" s="269">
        <v>65</v>
      </c>
      <c r="G74" s="269">
        <v>1800</v>
      </c>
      <c r="H74" s="269">
        <v>32</v>
      </c>
      <c r="I74" s="270"/>
      <c r="J74" s="269">
        <v>817</v>
      </c>
      <c r="K74" s="271"/>
    </row>
    <row r="75" spans="2:11" s="2" customFormat="1" ht="15" customHeight="1">
      <c r="B75" s="224" t="s">
        <v>426</v>
      </c>
      <c r="C75" s="225"/>
      <c r="D75" s="226"/>
      <c r="E75" s="227">
        <f aca="true" t="shared" si="2" ref="E75:J75">E76+E83+E87+E94</f>
        <v>3390</v>
      </c>
      <c r="F75" s="227">
        <f t="shared" si="2"/>
        <v>3215</v>
      </c>
      <c r="G75" s="227">
        <f t="shared" si="2"/>
        <v>99960</v>
      </c>
      <c r="H75" s="227">
        <f t="shared" si="2"/>
        <v>2518</v>
      </c>
      <c r="I75" s="227">
        <f t="shared" si="2"/>
        <v>617463</v>
      </c>
      <c r="J75" s="227">
        <f t="shared" si="2"/>
        <v>79892</v>
      </c>
      <c r="K75" s="286">
        <v>86.7</v>
      </c>
    </row>
    <row r="76" spans="2:11" s="2" customFormat="1" ht="15" customHeight="1" hidden="1">
      <c r="B76" s="240"/>
      <c r="C76" s="214" t="s">
        <v>393</v>
      </c>
      <c r="D76" s="241"/>
      <c r="E76" s="232">
        <f>SUM(E77:E82)</f>
        <v>893</v>
      </c>
      <c r="F76" s="232">
        <f>SUM(F77:F82)</f>
        <v>893</v>
      </c>
      <c r="G76" s="232">
        <f>SUM(G77:G82)</f>
        <v>24500</v>
      </c>
      <c r="H76" s="232">
        <f>SUM(H77:H82)</f>
        <v>873</v>
      </c>
      <c r="I76" s="232">
        <v>182950</v>
      </c>
      <c r="J76" s="232">
        <f>SUM(J77:J82)</f>
        <v>23055</v>
      </c>
      <c r="K76" s="234">
        <v>99.7</v>
      </c>
    </row>
    <row r="77" spans="2:11" s="2" customFormat="1" ht="15" customHeight="1" hidden="1">
      <c r="B77" s="275"/>
      <c r="C77" s="276" t="s">
        <v>394</v>
      </c>
      <c r="D77" s="277" t="s">
        <v>422</v>
      </c>
      <c r="E77" s="245">
        <v>613</v>
      </c>
      <c r="F77" s="245">
        <v>613</v>
      </c>
      <c r="G77" s="245">
        <v>16970</v>
      </c>
      <c r="H77" s="245">
        <v>602</v>
      </c>
      <c r="I77" s="246"/>
      <c r="J77" s="245">
        <v>15674</v>
      </c>
      <c r="K77" s="246"/>
    </row>
    <row r="78" spans="2:11" s="2" customFormat="1" ht="15" customHeight="1" hidden="1">
      <c r="B78" s="275"/>
      <c r="C78" s="276" t="s">
        <v>396</v>
      </c>
      <c r="D78" s="278"/>
      <c r="E78" s="245">
        <v>79</v>
      </c>
      <c r="F78" s="245">
        <v>79</v>
      </c>
      <c r="G78" s="245">
        <v>1770</v>
      </c>
      <c r="H78" s="245">
        <v>71</v>
      </c>
      <c r="I78" s="246"/>
      <c r="J78" s="245">
        <v>2183</v>
      </c>
      <c r="K78" s="246"/>
    </row>
    <row r="79" spans="2:11" s="2" customFormat="1" ht="15" customHeight="1" hidden="1">
      <c r="B79" s="275"/>
      <c r="C79" s="276" t="s">
        <v>397</v>
      </c>
      <c r="D79" s="278"/>
      <c r="E79" s="245">
        <v>72</v>
      </c>
      <c r="F79" s="245">
        <v>72</v>
      </c>
      <c r="G79" s="245">
        <v>1660</v>
      </c>
      <c r="H79" s="245">
        <v>72</v>
      </c>
      <c r="I79" s="246"/>
      <c r="J79" s="245">
        <v>1804</v>
      </c>
      <c r="K79" s="246"/>
    </row>
    <row r="80" spans="2:11" s="2" customFormat="1" ht="15" customHeight="1" hidden="1">
      <c r="B80" s="275"/>
      <c r="C80" s="276" t="s">
        <v>398</v>
      </c>
      <c r="D80" s="278"/>
      <c r="E80" s="245">
        <v>52</v>
      </c>
      <c r="F80" s="245">
        <v>52</v>
      </c>
      <c r="G80" s="245">
        <v>1820</v>
      </c>
      <c r="H80" s="245">
        <v>51</v>
      </c>
      <c r="I80" s="246"/>
      <c r="J80" s="245">
        <v>1249</v>
      </c>
      <c r="K80" s="246"/>
    </row>
    <row r="81" spans="2:11" s="2" customFormat="1" ht="15" customHeight="1" hidden="1">
      <c r="B81" s="275"/>
      <c r="C81" s="276" t="s">
        <v>399</v>
      </c>
      <c r="D81" s="278"/>
      <c r="E81" s="245">
        <v>68</v>
      </c>
      <c r="F81" s="245">
        <v>68</v>
      </c>
      <c r="G81" s="245">
        <v>2010</v>
      </c>
      <c r="H81" s="245">
        <v>68</v>
      </c>
      <c r="I81" s="246"/>
      <c r="J81" s="245">
        <v>1845</v>
      </c>
      <c r="K81" s="246"/>
    </row>
    <row r="82" spans="2:11" s="2" customFormat="1" ht="15" customHeight="1" hidden="1">
      <c r="B82" s="275"/>
      <c r="C82" s="276" t="s">
        <v>400</v>
      </c>
      <c r="D82" s="278"/>
      <c r="E82" s="245">
        <v>9</v>
      </c>
      <c r="F82" s="245">
        <v>9</v>
      </c>
      <c r="G82" s="245">
        <v>270</v>
      </c>
      <c r="H82" s="245">
        <v>9</v>
      </c>
      <c r="I82" s="246"/>
      <c r="J82" s="245">
        <v>300</v>
      </c>
      <c r="K82" s="246"/>
    </row>
    <row r="83" spans="2:11" s="287" customFormat="1" ht="15" customHeight="1" hidden="1">
      <c r="B83" s="240"/>
      <c r="C83" s="214" t="s">
        <v>401</v>
      </c>
      <c r="D83" s="241"/>
      <c r="E83" s="232">
        <f>SUM(E84:E86)</f>
        <v>1207</v>
      </c>
      <c r="F83" s="232">
        <f>SUM(F84:F86)</f>
        <v>1204</v>
      </c>
      <c r="G83" s="232">
        <f>SUM(G84:G86)</f>
        <v>34560</v>
      </c>
      <c r="H83" s="232">
        <f>SUM(H84:H86)</f>
        <v>730</v>
      </c>
      <c r="I83" s="232">
        <v>189840</v>
      </c>
      <c r="J83" s="232">
        <f>SUM(J84:J86)</f>
        <v>25439</v>
      </c>
      <c r="K83" s="234">
        <v>78.6</v>
      </c>
    </row>
    <row r="84" spans="2:11" s="2" customFormat="1" ht="15" customHeight="1" hidden="1">
      <c r="B84" s="279"/>
      <c r="C84" s="280" t="s">
        <v>402</v>
      </c>
      <c r="D84" s="277" t="s">
        <v>423</v>
      </c>
      <c r="E84" s="245">
        <v>848</v>
      </c>
      <c r="F84" s="245">
        <v>848</v>
      </c>
      <c r="G84" s="245">
        <v>23200</v>
      </c>
      <c r="H84" s="245">
        <v>474</v>
      </c>
      <c r="I84" s="246"/>
      <c r="J84" s="245">
        <v>16461</v>
      </c>
      <c r="K84" s="249"/>
    </row>
    <row r="85" spans="2:11" s="2" customFormat="1" ht="15" customHeight="1" hidden="1">
      <c r="B85" s="279"/>
      <c r="C85" s="280" t="s">
        <v>404</v>
      </c>
      <c r="D85" s="278"/>
      <c r="E85" s="245">
        <v>213</v>
      </c>
      <c r="F85" s="245">
        <v>213</v>
      </c>
      <c r="G85" s="245">
        <v>6860</v>
      </c>
      <c r="H85" s="245">
        <v>116</v>
      </c>
      <c r="I85" s="246"/>
      <c r="J85" s="245">
        <v>5213</v>
      </c>
      <c r="K85" s="249"/>
    </row>
    <row r="86" spans="2:11" s="2" customFormat="1" ht="21" hidden="1">
      <c r="B86" s="279"/>
      <c r="C86" s="276" t="s">
        <v>424</v>
      </c>
      <c r="D86" s="281" t="s">
        <v>425</v>
      </c>
      <c r="E86" s="245">
        <v>146</v>
      </c>
      <c r="F86" s="245">
        <v>143</v>
      </c>
      <c r="G86" s="245">
        <v>4500</v>
      </c>
      <c r="H86" s="245">
        <v>140</v>
      </c>
      <c r="I86" s="246"/>
      <c r="J86" s="245">
        <v>3765</v>
      </c>
      <c r="K86" s="249"/>
    </row>
    <row r="87" spans="2:11" s="2" customFormat="1" ht="15" customHeight="1" hidden="1">
      <c r="B87" s="240"/>
      <c r="C87" s="214" t="s">
        <v>406</v>
      </c>
      <c r="D87" s="241"/>
      <c r="E87" s="232">
        <f>SUM(E88:E93)</f>
        <v>670</v>
      </c>
      <c r="F87" s="232">
        <f>SUM(F88:F93)</f>
        <v>634</v>
      </c>
      <c r="G87" s="232">
        <f>SUM(G88:G93)</f>
        <v>26400</v>
      </c>
      <c r="H87" s="232">
        <f>SUM(H88:H93)</f>
        <v>572</v>
      </c>
      <c r="I87" s="232">
        <v>144964</v>
      </c>
      <c r="J87" s="232">
        <f>SUM(J88:J93)</f>
        <v>21749</v>
      </c>
      <c r="K87" s="234">
        <v>93.4</v>
      </c>
    </row>
    <row r="88" spans="2:11" s="2" customFormat="1" ht="15" customHeight="1" hidden="1">
      <c r="B88" s="279"/>
      <c r="C88" s="280" t="s">
        <v>407</v>
      </c>
      <c r="D88" s="277" t="s">
        <v>423</v>
      </c>
      <c r="E88" s="245">
        <v>227</v>
      </c>
      <c r="F88" s="245">
        <v>227</v>
      </c>
      <c r="G88" s="245">
        <v>9572</v>
      </c>
      <c r="H88" s="245">
        <v>220</v>
      </c>
      <c r="I88" s="246"/>
      <c r="J88" s="245">
        <v>7663</v>
      </c>
      <c r="K88" s="249"/>
    </row>
    <row r="89" spans="2:11" s="2" customFormat="1" ht="15" customHeight="1" hidden="1">
      <c r="B89" s="279"/>
      <c r="C89" s="280" t="s">
        <v>408</v>
      </c>
      <c r="D89" s="278"/>
      <c r="E89" s="245">
        <v>183</v>
      </c>
      <c r="F89" s="245">
        <v>147</v>
      </c>
      <c r="G89" s="245">
        <v>4395</v>
      </c>
      <c r="H89" s="245">
        <v>112</v>
      </c>
      <c r="I89" s="246"/>
      <c r="J89" s="245">
        <v>4135</v>
      </c>
      <c r="K89" s="249"/>
    </row>
    <row r="90" spans="2:11" s="2" customFormat="1" ht="15" customHeight="1" hidden="1">
      <c r="B90" s="279"/>
      <c r="C90" s="280" t="s">
        <v>409</v>
      </c>
      <c r="D90" s="278"/>
      <c r="E90" s="245">
        <v>26</v>
      </c>
      <c r="F90" s="245">
        <v>26</v>
      </c>
      <c r="G90" s="245">
        <v>1761</v>
      </c>
      <c r="H90" s="245">
        <v>22</v>
      </c>
      <c r="I90" s="246"/>
      <c r="J90" s="245">
        <v>1067</v>
      </c>
      <c r="K90" s="249"/>
    </row>
    <row r="91" spans="2:11" s="2" customFormat="1" ht="15" customHeight="1" hidden="1">
      <c r="B91" s="279"/>
      <c r="C91" s="280" t="s">
        <v>410</v>
      </c>
      <c r="D91" s="278"/>
      <c r="E91" s="245">
        <v>81</v>
      </c>
      <c r="F91" s="245">
        <v>81</v>
      </c>
      <c r="G91" s="245">
        <v>4673</v>
      </c>
      <c r="H91" s="245">
        <v>70</v>
      </c>
      <c r="I91" s="246"/>
      <c r="J91" s="245">
        <v>3917</v>
      </c>
      <c r="K91" s="249"/>
    </row>
    <row r="92" spans="2:11" s="287" customFormat="1" ht="15" customHeight="1" hidden="1">
      <c r="B92" s="240"/>
      <c r="C92" s="280" t="s">
        <v>411</v>
      </c>
      <c r="D92" s="278"/>
      <c r="E92" s="253">
        <v>53</v>
      </c>
      <c r="F92" s="253">
        <v>53</v>
      </c>
      <c r="G92" s="253">
        <v>2277</v>
      </c>
      <c r="H92" s="253">
        <v>52</v>
      </c>
      <c r="I92" s="246"/>
      <c r="J92" s="253">
        <v>1926</v>
      </c>
      <c r="K92" s="249"/>
    </row>
    <row r="93" spans="2:11" s="2" customFormat="1" ht="15" customHeight="1" hidden="1">
      <c r="B93" s="275"/>
      <c r="C93" s="280" t="s">
        <v>412</v>
      </c>
      <c r="D93" s="278"/>
      <c r="E93" s="253">
        <v>100</v>
      </c>
      <c r="F93" s="253">
        <v>100</v>
      </c>
      <c r="G93" s="253">
        <v>3722</v>
      </c>
      <c r="H93" s="253">
        <v>96</v>
      </c>
      <c r="I93" s="246"/>
      <c r="J93" s="253">
        <v>3041</v>
      </c>
      <c r="K93" s="249"/>
    </row>
    <row r="94" spans="2:11" s="2" customFormat="1" ht="15" customHeight="1" hidden="1">
      <c r="B94" s="240"/>
      <c r="C94" s="220" t="s">
        <v>413</v>
      </c>
      <c r="D94" s="254"/>
      <c r="E94" s="255">
        <f>SUM(E95:E101)</f>
        <v>620</v>
      </c>
      <c r="F94" s="255">
        <f>SUM(F95:F101)</f>
        <v>484</v>
      </c>
      <c r="G94" s="255">
        <f>SUM(G95:G101)</f>
        <v>14500</v>
      </c>
      <c r="H94" s="255">
        <f>SUM(H95:H101)</f>
        <v>343</v>
      </c>
      <c r="I94" s="255">
        <v>99709</v>
      </c>
      <c r="J94" s="255">
        <f>SUM(J95:J101)</f>
        <v>9649</v>
      </c>
      <c r="K94" s="256">
        <v>72.8</v>
      </c>
    </row>
    <row r="95" spans="2:11" s="2" customFormat="1" ht="15" customHeight="1" hidden="1">
      <c r="B95" s="242"/>
      <c r="C95" s="282" t="s">
        <v>414</v>
      </c>
      <c r="D95" s="277" t="s">
        <v>423</v>
      </c>
      <c r="E95" s="259">
        <v>180</v>
      </c>
      <c r="F95" s="260">
        <v>137</v>
      </c>
      <c r="G95" s="260">
        <v>5140</v>
      </c>
      <c r="H95" s="260">
        <v>90</v>
      </c>
      <c r="I95" s="261"/>
      <c r="J95" s="260">
        <v>3375</v>
      </c>
      <c r="K95" s="262"/>
    </row>
    <row r="96" spans="2:11" s="2" customFormat="1" ht="15" customHeight="1" hidden="1">
      <c r="B96" s="242"/>
      <c r="C96" s="283" t="s">
        <v>415</v>
      </c>
      <c r="D96" s="277"/>
      <c r="E96" s="265">
        <v>100</v>
      </c>
      <c r="F96" s="265">
        <v>88</v>
      </c>
      <c r="G96" s="265">
        <v>1800</v>
      </c>
      <c r="H96" s="265">
        <v>82</v>
      </c>
      <c r="I96" s="246"/>
      <c r="J96" s="265">
        <v>1429</v>
      </c>
      <c r="K96" s="249"/>
    </row>
    <row r="97" spans="2:11" s="2" customFormat="1" ht="15" customHeight="1" hidden="1">
      <c r="B97" s="242"/>
      <c r="C97" s="283" t="s">
        <v>416</v>
      </c>
      <c r="D97" s="277"/>
      <c r="E97" s="265">
        <v>76</v>
      </c>
      <c r="F97" s="265">
        <v>33</v>
      </c>
      <c r="G97" s="265">
        <v>630</v>
      </c>
      <c r="H97" s="265">
        <v>19</v>
      </c>
      <c r="I97" s="246"/>
      <c r="J97" s="265">
        <v>473</v>
      </c>
      <c r="K97" s="249"/>
    </row>
    <row r="98" spans="2:11" s="2" customFormat="1" ht="15" customHeight="1" hidden="1">
      <c r="B98" s="242"/>
      <c r="C98" s="283" t="s">
        <v>417</v>
      </c>
      <c r="D98" s="277"/>
      <c r="E98" s="265">
        <v>60</v>
      </c>
      <c r="F98" s="265">
        <v>43</v>
      </c>
      <c r="G98" s="265">
        <v>1500</v>
      </c>
      <c r="H98" s="265">
        <v>39</v>
      </c>
      <c r="I98" s="246"/>
      <c r="J98" s="265">
        <v>1335</v>
      </c>
      <c r="K98" s="249"/>
    </row>
    <row r="99" spans="2:11" s="2" customFormat="1" ht="15" customHeight="1" hidden="1">
      <c r="B99" s="242"/>
      <c r="C99" s="283" t="s">
        <v>418</v>
      </c>
      <c r="D99" s="277"/>
      <c r="E99" s="265">
        <v>9</v>
      </c>
      <c r="F99" s="265">
        <v>2</v>
      </c>
      <c r="G99" s="265">
        <v>80</v>
      </c>
      <c r="H99" s="265">
        <v>2</v>
      </c>
      <c r="I99" s="246"/>
      <c r="J99" s="265">
        <v>48</v>
      </c>
      <c r="K99" s="249"/>
    </row>
    <row r="100" spans="2:11" ht="15" customHeight="1" hidden="1">
      <c r="B100" s="242"/>
      <c r="C100" s="283" t="s">
        <v>419</v>
      </c>
      <c r="D100" s="277"/>
      <c r="E100" s="265">
        <v>125</v>
      </c>
      <c r="F100" s="265">
        <v>116</v>
      </c>
      <c r="G100" s="265">
        <v>3550</v>
      </c>
      <c r="H100" s="265">
        <v>75</v>
      </c>
      <c r="I100" s="246"/>
      <c r="J100" s="265">
        <v>2067</v>
      </c>
      <c r="K100" s="249"/>
    </row>
    <row r="101" spans="2:11" ht="15" customHeight="1" hidden="1">
      <c r="B101" s="266"/>
      <c r="C101" s="284" t="s">
        <v>420</v>
      </c>
      <c r="D101" s="285"/>
      <c r="E101" s="269">
        <v>70</v>
      </c>
      <c r="F101" s="269">
        <v>65</v>
      </c>
      <c r="G101" s="269">
        <v>1800</v>
      </c>
      <c r="H101" s="269">
        <v>36</v>
      </c>
      <c r="I101" s="270"/>
      <c r="J101" s="269">
        <v>922</v>
      </c>
      <c r="K101" s="271"/>
    </row>
    <row r="102" spans="2:11" s="2" customFormat="1" ht="15" customHeight="1">
      <c r="B102" s="224" t="s">
        <v>427</v>
      </c>
      <c r="C102" s="225"/>
      <c r="D102" s="226"/>
      <c r="E102" s="227">
        <f aca="true" t="shared" si="3" ref="E102:J102">E103+E110+E114+E121</f>
        <v>3390</v>
      </c>
      <c r="F102" s="227">
        <f t="shared" si="3"/>
        <v>3215</v>
      </c>
      <c r="G102" s="227">
        <f t="shared" si="3"/>
        <v>99960</v>
      </c>
      <c r="H102" s="227">
        <f t="shared" si="3"/>
        <v>2546</v>
      </c>
      <c r="I102" s="227">
        <f t="shared" si="3"/>
        <v>626290</v>
      </c>
      <c r="J102" s="227">
        <f t="shared" si="3"/>
        <v>80415</v>
      </c>
      <c r="K102" s="286">
        <v>85.8</v>
      </c>
    </row>
    <row r="103" spans="2:11" s="2" customFormat="1" ht="15" customHeight="1" hidden="1">
      <c r="B103" s="240"/>
      <c r="C103" s="214" t="s">
        <v>393</v>
      </c>
      <c r="D103" s="241"/>
      <c r="E103" s="232">
        <f>SUM(E104:E109)</f>
        <v>893</v>
      </c>
      <c r="F103" s="232">
        <f>SUM(F104:F109)</f>
        <v>893</v>
      </c>
      <c r="G103" s="232">
        <f>SUM(G104:G109)</f>
        <v>24500</v>
      </c>
      <c r="H103" s="232">
        <f>SUM(H104:H109)</f>
        <v>873</v>
      </c>
      <c r="I103" s="232">
        <v>183022</v>
      </c>
      <c r="J103" s="232">
        <f>SUM(J104:J109)</f>
        <v>22886</v>
      </c>
      <c r="K103" s="234">
        <v>99.53</v>
      </c>
    </row>
    <row r="104" spans="2:11" s="2" customFormat="1" ht="15" customHeight="1" hidden="1">
      <c r="B104" s="275"/>
      <c r="C104" s="276" t="s">
        <v>394</v>
      </c>
      <c r="D104" s="277" t="s">
        <v>422</v>
      </c>
      <c r="E104" s="245">
        <v>613</v>
      </c>
      <c r="F104" s="245">
        <v>613</v>
      </c>
      <c r="G104" s="245">
        <v>16970</v>
      </c>
      <c r="H104" s="245">
        <v>602</v>
      </c>
      <c r="I104" s="246"/>
      <c r="J104" s="245">
        <v>15568</v>
      </c>
      <c r="K104" s="246"/>
    </row>
    <row r="105" spans="2:11" s="2" customFormat="1" ht="15" customHeight="1" hidden="1">
      <c r="B105" s="275"/>
      <c r="C105" s="276" t="s">
        <v>396</v>
      </c>
      <c r="D105" s="278"/>
      <c r="E105" s="245">
        <v>79</v>
      </c>
      <c r="F105" s="245">
        <v>79</v>
      </c>
      <c r="G105" s="245">
        <v>1770</v>
      </c>
      <c r="H105" s="245">
        <v>71</v>
      </c>
      <c r="I105" s="246"/>
      <c r="J105" s="245">
        <v>2342</v>
      </c>
      <c r="K105" s="246"/>
    </row>
    <row r="106" spans="2:11" s="2" customFormat="1" ht="15" customHeight="1" hidden="1">
      <c r="B106" s="275"/>
      <c r="C106" s="276" t="s">
        <v>397</v>
      </c>
      <c r="D106" s="278"/>
      <c r="E106" s="245">
        <v>72</v>
      </c>
      <c r="F106" s="245">
        <v>72</v>
      </c>
      <c r="G106" s="245">
        <v>1660</v>
      </c>
      <c r="H106" s="245">
        <v>72</v>
      </c>
      <c r="I106" s="246"/>
      <c r="J106" s="245">
        <v>1645</v>
      </c>
      <c r="K106" s="246"/>
    </row>
    <row r="107" spans="2:11" s="2" customFormat="1" ht="15" customHeight="1" hidden="1">
      <c r="B107" s="275"/>
      <c r="C107" s="276" t="s">
        <v>398</v>
      </c>
      <c r="D107" s="278"/>
      <c r="E107" s="245">
        <v>52</v>
      </c>
      <c r="F107" s="245">
        <v>52</v>
      </c>
      <c r="G107" s="245">
        <v>1820</v>
      </c>
      <c r="H107" s="245">
        <v>51</v>
      </c>
      <c r="I107" s="246"/>
      <c r="J107" s="245">
        <v>1243</v>
      </c>
      <c r="K107" s="246"/>
    </row>
    <row r="108" spans="2:11" s="2" customFormat="1" ht="15" customHeight="1" hidden="1">
      <c r="B108" s="275"/>
      <c r="C108" s="276" t="s">
        <v>399</v>
      </c>
      <c r="D108" s="278"/>
      <c r="E108" s="245">
        <v>68</v>
      </c>
      <c r="F108" s="245">
        <v>68</v>
      </c>
      <c r="G108" s="245">
        <v>2010</v>
      </c>
      <c r="H108" s="245">
        <v>68</v>
      </c>
      <c r="I108" s="246"/>
      <c r="J108" s="245">
        <v>1788</v>
      </c>
      <c r="K108" s="246"/>
    </row>
    <row r="109" spans="2:11" s="2" customFormat="1" ht="15" customHeight="1" hidden="1">
      <c r="B109" s="275"/>
      <c r="C109" s="276" t="s">
        <v>400</v>
      </c>
      <c r="D109" s="278"/>
      <c r="E109" s="245">
        <v>9</v>
      </c>
      <c r="F109" s="245">
        <v>9</v>
      </c>
      <c r="G109" s="245">
        <v>270</v>
      </c>
      <c r="H109" s="245">
        <v>9</v>
      </c>
      <c r="I109" s="246"/>
      <c r="J109" s="245">
        <v>300</v>
      </c>
      <c r="K109" s="246"/>
    </row>
    <row r="110" spans="2:11" s="287" customFormat="1" ht="15" customHeight="1" hidden="1">
      <c r="B110" s="240"/>
      <c r="C110" s="214" t="s">
        <v>401</v>
      </c>
      <c r="D110" s="241"/>
      <c r="E110" s="232">
        <f>SUM(E111:E113)</f>
        <v>1207</v>
      </c>
      <c r="F110" s="232">
        <f>SUM(F111:F113)</f>
        <v>1204</v>
      </c>
      <c r="G110" s="232">
        <f>SUM(G111:G113)</f>
        <v>34560</v>
      </c>
      <c r="H110" s="232">
        <f>SUM(H111:H113)</f>
        <v>745</v>
      </c>
      <c r="I110" s="232">
        <v>195025</v>
      </c>
      <c r="J110" s="232">
        <f>SUM(J111:J113)</f>
        <v>25959</v>
      </c>
      <c r="K110" s="234">
        <v>79.2</v>
      </c>
    </row>
    <row r="111" spans="2:11" s="2" customFormat="1" ht="15" customHeight="1" hidden="1">
      <c r="B111" s="279"/>
      <c r="C111" s="280" t="s">
        <v>402</v>
      </c>
      <c r="D111" s="277" t="s">
        <v>423</v>
      </c>
      <c r="E111" s="245">
        <v>848</v>
      </c>
      <c r="F111" s="245">
        <v>848</v>
      </c>
      <c r="G111" s="245">
        <v>23200</v>
      </c>
      <c r="H111" s="245">
        <v>488</v>
      </c>
      <c r="I111" s="246"/>
      <c r="J111" s="245">
        <v>16779</v>
      </c>
      <c r="K111" s="249"/>
    </row>
    <row r="112" spans="2:11" s="2" customFormat="1" ht="15" customHeight="1" hidden="1">
      <c r="B112" s="279"/>
      <c r="C112" s="280" t="s">
        <v>404</v>
      </c>
      <c r="D112" s="278"/>
      <c r="E112" s="245">
        <v>213</v>
      </c>
      <c r="F112" s="245">
        <v>213</v>
      </c>
      <c r="G112" s="245">
        <v>6860</v>
      </c>
      <c r="H112" s="245">
        <v>117</v>
      </c>
      <c r="I112" s="246"/>
      <c r="J112" s="245">
        <v>5430</v>
      </c>
      <c r="K112" s="249"/>
    </row>
    <row r="113" spans="2:11" s="2" customFormat="1" ht="21" hidden="1">
      <c r="B113" s="279"/>
      <c r="C113" s="276" t="s">
        <v>424</v>
      </c>
      <c r="D113" s="281" t="s">
        <v>425</v>
      </c>
      <c r="E113" s="245">
        <v>146</v>
      </c>
      <c r="F113" s="245">
        <v>143</v>
      </c>
      <c r="G113" s="245">
        <v>4500</v>
      </c>
      <c r="H113" s="245">
        <v>140</v>
      </c>
      <c r="I113" s="246"/>
      <c r="J113" s="245">
        <v>3750</v>
      </c>
      <c r="K113" s="249"/>
    </row>
    <row r="114" spans="2:11" s="2" customFormat="1" ht="15" customHeight="1" hidden="1">
      <c r="B114" s="240"/>
      <c r="C114" s="214" t="s">
        <v>406</v>
      </c>
      <c r="D114" s="241"/>
      <c r="E114" s="232">
        <f>SUM(E115:E120)</f>
        <v>670</v>
      </c>
      <c r="F114" s="232">
        <f>SUM(F115:F120)</f>
        <v>634</v>
      </c>
      <c r="G114" s="232">
        <f>SUM(G115:G120)</f>
        <v>26400</v>
      </c>
      <c r="H114" s="232">
        <f>SUM(H115:H120)</f>
        <v>573</v>
      </c>
      <c r="I114" s="232">
        <v>145293</v>
      </c>
      <c r="J114" s="232">
        <f>SUM(J115:J120)</f>
        <v>21714</v>
      </c>
      <c r="K114" s="234">
        <v>88</v>
      </c>
    </row>
    <row r="115" spans="2:11" s="2" customFormat="1" ht="15" customHeight="1" hidden="1">
      <c r="B115" s="279"/>
      <c r="C115" s="280" t="s">
        <v>407</v>
      </c>
      <c r="D115" s="277" t="s">
        <v>423</v>
      </c>
      <c r="E115" s="245">
        <v>227</v>
      </c>
      <c r="F115" s="245">
        <v>227</v>
      </c>
      <c r="G115" s="245">
        <v>9572</v>
      </c>
      <c r="H115" s="245">
        <v>220</v>
      </c>
      <c r="I115" s="246"/>
      <c r="J115" s="245">
        <v>7659</v>
      </c>
      <c r="K115" s="249"/>
    </row>
    <row r="116" spans="2:11" s="2" customFormat="1" ht="15" customHeight="1" hidden="1">
      <c r="B116" s="279"/>
      <c r="C116" s="280" t="s">
        <v>408</v>
      </c>
      <c r="D116" s="278"/>
      <c r="E116" s="245">
        <v>183</v>
      </c>
      <c r="F116" s="245">
        <v>147</v>
      </c>
      <c r="G116" s="245">
        <v>4395</v>
      </c>
      <c r="H116" s="245">
        <v>112</v>
      </c>
      <c r="I116" s="246"/>
      <c r="J116" s="245">
        <v>4106</v>
      </c>
      <c r="K116" s="249"/>
    </row>
    <row r="117" spans="2:11" s="2" customFormat="1" ht="15" customHeight="1" hidden="1">
      <c r="B117" s="279"/>
      <c r="C117" s="280" t="s">
        <v>409</v>
      </c>
      <c r="D117" s="278"/>
      <c r="E117" s="245">
        <v>26</v>
      </c>
      <c r="F117" s="245">
        <v>26</v>
      </c>
      <c r="G117" s="245">
        <v>1761</v>
      </c>
      <c r="H117" s="245">
        <v>22</v>
      </c>
      <c r="I117" s="246"/>
      <c r="J117" s="245">
        <v>1073</v>
      </c>
      <c r="K117" s="249"/>
    </row>
    <row r="118" spans="2:11" s="2" customFormat="1" ht="15" customHeight="1" hidden="1">
      <c r="B118" s="279"/>
      <c r="C118" s="280" t="s">
        <v>410</v>
      </c>
      <c r="D118" s="278"/>
      <c r="E118" s="245">
        <v>81</v>
      </c>
      <c r="F118" s="245">
        <v>81</v>
      </c>
      <c r="G118" s="245">
        <v>4673</v>
      </c>
      <c r="H118" s="245">
        <v>71</v>
      </c>
      <c r="I118" s="246"/>
      <c r="J118" s="245">
        <v>3969</v>
      </c>
      <c r="K118" s="249"/>
    </row>
    <row r="119" spans="2:11" s="287" customFormat="1" ht="15" customHeight="1" hidden="1">
      <c r="B119" s="240"/>
      <c r="C119" s="280" t="s">
        <v>411</v>
      </c>
      <c r="D119" s="278"/>
      <c r="E119" s="253">
        <v>53</v>
      </c>
      <c r="F119" s="253">
        <v>53</v>
      </c>
      <c r="G119" s="253">
        <v>2277</v>
      </c>
      <c r="H119" s="253">
        <v>52</v>
      </c>
      <c r="I119" s="246"/>
      <c r="J119" s="253">
        <v>1974</v>
      </c>
      <c r="K119" s="249"/>
    </row>
    <row r="120" spans="2:11" s="2" customFormat="1" ht="15" customHeight="1" hidden="1">
      <c r="B120" s="275"/>
      <c r="C120" s="280" t="s">
        <v>412</v>
      </c>
      <c r="D120" s="278"/>
      <c r="E120" s="253">
        <v>100</v>
      </c>
      <c r="F120" s="253">
        <v>100</v>
      </c>
      <c r="G120" s="253">
        <v>3722</v>
      </c>
      <c r="H120" s="253">
        <v>96</v>
      </c>
      <c r="I120" s="246"/>
      <c r="J120" s="253">
        <v>2933</v>
      </c>
      <c r="K120" s="249"/>
    </row>
    <row r="121" spans="2:11" s="2" customFormat="1" ht="15" customHeight="1" hidden="1">
      <c r="B121" s="240"/>
      <c r="C121" s="220" t="s">
        <v>413</v>
      </c>
      <c r="D121" s="254"/>
      <c r="E121" s="255">
        <f>SUM(E122:E128)</f>
        <v>620</v>
      </c>
      <c r="F121" s="255">
        <f>SUM(F122:F128)</f>
        <v>484</v>
      </c>
      <c r="G121" s="255">
        <f>SUM(G122:G128)</f>
        <v>14500</v>
      </c>
      <c r="H121" s="255">
        <f>SUM(H122:H128)</f>
        <v>355</v>
      </c>
      <c r="I121" s="255">
        <v>102950</v>
      </c>
      <c r="J121" s="255">
        <f>SUM(J122:J128)</f>
        <v>9856</v>
      </c>
      <c r="K121" s="256">
        <v>74.3</v>
      </c>
    </row>
    <row r="122" spans="2:11" s="2" customFormat="1" ht="15" customHeight="1" hidden="1">
      <c r="B122" s="242"/>
      <c r="C122" s="282" t="s">
        <v>414</v>
      </c>
      <c r="D122" s="277" t="s">
        <v>423</v>
      </c>
      <c r="E122" s="259">
        <v>180</v>
      </c>
      <c r="F122" s="260">
        <v>137</v>
      </c>
      <c r="G122" s="260">
        <v>5140</v>
      </c>
      <c r="H122" s="260">
        <v>96</v>
      </c>
      <c r="I122" s="261"/>
      <c r="J122" s="260">
        <v>3448</v>
      </c>
      <c r="K122" s="262"/>
    </row>
    <row r="123" spans="2:11" s="2" customFormat="1" ht="15" customHeight="1" hidden="1">
      <c r="B123" s="242"/>
      <c r="C123" s="283" t="s">
        <v>415</v>
      </c>
      <c r="D123" s="277"/>
      <c r="E123" s="265">
        <v>100</v>
      </c>
      <c r="F123" s="265">
        <v>88</v>
      </c>
      <c r="G123" s="265">
        <v>1800</v>
      </c>
      <c r="H123" s="265">
        <v>82</v>
      </c>
      <c r="I123" s="246"/>
      <c r="J123" s="265">
        <v>1446</v>
      </c>
      <c r="K123" s="249"/>
    </row>
    <row r="124" spans="2:11" s="2" customFormat="1" ht="15" customHeight="1" hidden="1">
      <c r="B124" s="242"/>
      <c r="C124" s="283" t="s">
        <v>416</v>
      </c>
      <c r="D124" s="277"/>
      <c r="E124" s="265">
        <v>76</v>
      </c>
      <c r="F124" s="265">
        <v>33</v>
      </c>
      <c r="G124" s="265">
        <v>630</v>
      </c>
      <c r="H124" s="265">
        <v>19</v>
      </c>
      <c r="I124" s="246"/>
      <c r="J124" s="265">
        <v>2128</v>
      </c>
      <c r="K124" s="249"/>
    </row>
    <row r="125" spans="2:11" s="2" customFormat="1" ht="15" customHeight="1" hidden="1">
      <c r="B125" s="242"/>
      <c r="C125" s="283" t="s">
        <v>417</v>
      </c>
      <c r="D125" s="277"/>
      <c r="E125" s="265">
        <v>60</v>
      </c>
      <c r="F125" s="265">
        <v>43</v>
      </c>
      <c r="G125" s="265">
        <v>1500</v>
      </c>
      <c r="H125" s="265">
        <v>42</v>
      </c>
      <c r="I125" s="246"/>
      <c r="J125" s="265">
        <v>945</v>
      </c>
      <c r="K125" s="249"/>
    </row>
    <row r="126" spans="2:11" s="2" customFormat="1" ht="15" customHeight="1" hidden="1">
      <c r="B126" s="242"/>
      <c r="C126" s="283" t="s">
        <v>418</v>
      </c>
      <c r="D126" s="277"/>
      <c r="E126" s="265">
        <v>9</v>
      </c>
      <c r="F126" s="265">
        <v>2</v>
      </c>
      <c r="G126" s="265">
        <v>80</v>
      </c>
      <c r="H126" s="265">
        <v>2</v>
      </c>
      <c r="I126" s="246"/>
      <c r="J126" s="265">
        <v>465</v>
      </c>
      <c r="K126" s="249"/>
    </row>
    <row r="127" spans="2:11" ht="15" customHeight="1" hidden="1">
      <c r="B127" s="242"/>
      <c r="C127" s="283" t="s">
        <v>419</v>
      </c>
      <c r="D127" s="277"/>
      <c r="E127" s="265">
        <v>125</v>
      </c>
      <c r="F127" s="265">
        <v>116</v>
      </c>
      <c r="G127" s="265">
        <v>3550</v>
      </c>
      <c r="H127" s="265">
        <v>77</v>
      </c>
      <c r="I127" s="246"/>
      <c r="J127" s="265">
        <v>1377</v>
      </c>
      <c r="K127" s="249"/>
    </row>
    <row r="128" spans="2:11" ht="15" customHeight="1" hidden="1">
      <c r="B128" s="266"/>
      <c r="C128" s="284" t="s">
        <v>420</v>
      </c>
      <c r="D128" s="285"/>
      <c r="E128" s="269">
        <v>70</v>
      </c>
      <c r="F128" s="269">
        <v>65</v>
      </c>
      <c r="G128" s="269">
        <v>1800</v>
      </c>
      <c r="H128" s="269">
        <v>37</v>
      </c>
      <c r="I128" s="270"/>
      <c r="J128" s="269">
        <v>47</v>
      </c>
      <c r="K128" s="271"/>
    </row>
    <row r="129" spans="2:11" s="2" customFormat="1" ht="15" customHeight="1">
      <c r="B129" s="224" t="s">
        <v>428</v>
      </c>
      <c r="C129" s="225"/>
      <c r="D129" s="226"/>
      <c r="E129" s="227">
        <f aca="true" t="shared" si="4" ref="E129:J129">E130+E137+E141+E148</f>
        <v>3390</v>
      </c>
      <c r="F129" s="227">
        <f t="shared" si="4"/>
        <v>3215</v>
      </c>
      <c r="G129" s="227">
        <f t="shared" si="4"/>
        <v>99960</v>
      </c>
      <c r="H129" s="227">
        <f t="shared" si="4"/>
        <v>2596.46</v>
      </c>
      <c r="I129" s="227">
        <f t="shared" si="4"/>
        <v>641547</v>
      </c>
      <c r="J129" s="227">
        <f t="shared" si="4"/>
        <v>82146</v>
      </c>
      <c r="K129" s="286">
        <v>89</v>
      </c>
    </row>
    <row r="130" spans="2:11" s="2" customFormat="1" ht="15" customHeight="1" hidden="1">
      <c r="B130" s="240"/>
      <c r="C130" s="214" t="s">
        <v>393</v>
      </c>
      <c r="D130" s="241"/>
      <c r="E130" s="232">
        <f>SUM(E131:E136)</f>
        <v>893</v>
      </c>
      <c r="F130" s="232">
        <f>SUM(F131:F136)</f>
        <v>893</v>
      </c>
      <c r="G130" s="232">
        <f>SUM(G131:G136)</f>
        <v>24500</v>
      </c>
      <c r="H130" s="232">
        <f>SUM(H131:H136)</f>
        <v>874.4499999999999</v>
      </c>
      <c r="I130" s="232">
        <v>183599</v>
      </c>
      <c r="J130" s="232">
        <f>SUM(J131:J136)</f>
        <v>22823</v>
      </c>
      <c r="K130" s="234">
        <v>99.9</v>
      </c>
    </row>
    <row r="131" spans="2:11" s="2" customFormat="1" ht="15" customHeight="1" hidden="1">
      <c r="B131" s="242"/>
      <c r="C131" s="282" t="s">
        <v>394</v>
      </c>
      <c r="D131" s="277" t="s">
        <v>422</v>
      </c>
      <c r="E131" s="288">
        <v>613</v>
      </c>
      <c r="F131" s="288">
        <v>613</v>
      </c>
      <c r="G131" s="288">
        <v>16970</v>
      </c>
      <c r="H131" s="288">
        <v>602</v>
      </c>
      <c r="I131" s="246"/>
      <c r="J131" s="288">
        <v>15566</v>
      </c>
      <c r="K131" s="246"/>
    </row>
    <row r="132" spans="2:11" s="2" customFormat="1" ht="15" customHeight="1" hidden="1">
      <c r="B132" s="242"/>
      <c r="C132" s="283" t="s">
        <v>396</v>
      </c>
      <c r="D132" s="278"/>
      <c r="E132" s="289">
        <v>79</v>
      </c>
      <c r="F132" s="289">
        <v>79</v>
      </c>
      <c r="G132" s="289">
        <v>1770</v>
      </c>
      <c r="H132" s="289">
        <v>71.03</v>
      </c>
      <c r="I132" s="246"/>
      <c r="J132" s="289">
        <v>2283</v>
      </c>
      <c r="K132" s="246"/>
    </row>
    <row r="133" spans="2:11" s="2" customFormat="1" ht="15" customHeight="1" hidden="1">
      <c r="B133" s="242"/>
      <c r="C133" s="283" t="s">
        <v>397</v>
      </c>
      <c r="D133" s="278"/>
      <c r="E133" s="289">
        <v>72</v>
      </c>
      <c r="F133" s="289">
        <v>72</v>
      </c>
      <c r="G133" s="289">
        <v>1660</v>
      </c>
      <c r="H133" s="289">
        <v>72</v>
      </c>
      <c r="I133" s="246"/>
      <c r="J133" s="289">
        <v>1634</v>
      </c>
      <c r="K133" s="246"/>
    </row>
    <row r="134" spans="2:11" s="2" customFormat="1" ht="15" customHeight="1" hidden="1">
      <c r="B134" s="242"/>
      <c r="C134" s="283" t="s">
        <v>398</v>
      </c>
      <c r="D134" s="278"/>
      <c r="E134" s="289">
        <v>52</v>
      </c>
      <c r="F134" s="289">
        <v>52</v>
      </c>
      <c r="G134" s="289">
        <v>1820</v>
      </c>
      <c r="H134" s="289">
        <v>52.42</v>
      </c>
      <c r="I134" s="246"/>
      <c r="J134" s="289">
        <v>1244</v>
      </c>
      <c r="K134" s="246"/>
    </row>
    <row r="135" spans="2:11" s="2" customFormat="1" ht="15" customHeight="1" hidden="1">
      <c r="B135" s="242"/>
      <c r="C135" s="283" t="s">
        <v>399</v>
      </c>
      <c r="D135" s="278"/>
      <c r="E135" s="289">
        <v>68</v>
      </c>
      <c r="F135" s="289">
        <v>68</v>
      </c>
      <c r="G135" s="289">
        <v>2010</v>
      </c>
      <c r="H135" s="289">
        <v>68</v>
      </c>
      <c r="I135" s="246"/>
      <c r="J135" s="289">
        <v>2079</v>
      </c>
      <c r="K135" s="246"/>
    </row>
    <row r="136" spans="2:11" s="2" customFormat="1" ht="15" customHeight="1" hidden="1">
      <c r="B136" s="242"/>
      <c r="C136" s="290" t="s">
        <v>400</v>
      </c>
      <c r="D136" s="278"/>
      <c r="E136" s="291">
        <v>9</v>
      </c>
      <c r="F136" s="291">
        <v>9</v>
      </c>
      <c r="G136" s="291">
        <v>270</v>
      </c>
      <c r="H136" s="291">
        <v>9</v>
      </c>
      <c r="I136" s="246"/>
      <c r="J136" s="291">
        <v>17</v>
      </c>
      <c r="K136" s="246"/>
    </row>
    <row r="137" spans="2:11" s="287" customFormat="1" ht="15" customHeight="1" hidden="1">
      <c r="B137" s="240"/>
      <c r="C137" s="214" t="s">
        <v>401</v>
      </c>
      <c r="D137" s="241"/>
      <c r="E137" s="232">
        <f>SUM(E138:E140)</f>
        <v>1207</v>
      </c>
      <c r="F137" s="232">
        <f>SUM(F138:F140)</f>
        <v>1204</v>
      </c>
      <c r="G137" s="232">
        <f>SUM(G138:G140)</f>
        <v>34560</v>
      </c>
      <c r="H137" s="232">
        <f>SUM(H138:H140)</f>
        <v>771.4</v>
      </c>
      <c r="I137" s="232">
        <v>202589</v>
      </c>
      <c r="J137" s="232">
        <f>SUM(J138:J140)</f>
        <v>26640</v>
      </c>
      <c r="K137" s="234">
        <v>80.1</v>
      </c>
    </row>
    <row r="138" spans="2:11" s="2" customFormat="1" ht="15" customHeight="1" hidden="1">
      <c r="B138" s="247"/>
      <c r="C138" s="292" t="s">
        <v>402</v>
      </c>
      <c r="D138" s="277" t="s">
        <v>423</v>
      </c>
      <c r="E138" s="288">
        <v>848</v>
      </c>
      <c r="F138" s="288">
        <v>848</v>
      </c>
      <c r="G138" s="288">
        <v>23200</v>
      </c>
      <c r="H138" s="288">
        <v>511.6</v>
      </c>
      <c r="I138" s="246"/>
      <c r="J138" s="288">
        <v>17236</v>
      </c>
      <c r="K138" s="249"/>
    </row>
    <row r="139" spans="2:11" s="2" customFormat="1" ht="15" customHeight="1" hidden="1">
      <c r="B139" s="247"/>
      <c r="C139" s="292" t="s">
        <v>404</v>
      </c>
      <c r="D139" s="293"/>
      <c r="E139" s="289">
        <v>213</v>
      </c>
      <c r="F139" s="289">
        <v>213</v>
      </c>
      <c r="G139" s="289">
        <v>6860</v>
      </c>
      <c r="H139" s="289">
        <v>119.9</v>
      </c>
      <c r="I139" s="246"/>
      <c r="J139" s="289">
        <v>5689</v>
      </c>
      <c r="K139" s="249"/>
    </row>
    <row r="140" spans="2:11" s="2" customFormat="1" ht="21" hidden="1">
      <c r="B140" s="247"/>
      <c r="C140" s="290" t="s">
        <v>424</v>
      </c>
      <c r="D140" s="294" t="s">
        <v>425</v>
      </c>
      <c r="E140" s="291">
        <v>146</v>
      </c>
      <c r="F140" s="291">
        <v>143</v>
      </c>
      <c r="G140" s="291">
        <v>4500</v>
      </c>
      <c r="H140" s="291">
        <v>139.9</v>
      </c>
      <c r="I140" s="246"/>
      <c r="J140" s="291">
        <v>3715</v>
      </c>
      <c r="K140" s="249"/>
    </row>
    <row r="141" spans="2:11" s="2" customFormat="1" ht="15" customHeight="1" hidden="1">
      <c r="B141" s="240"/>
      <c r="C141" s="214" t="s">
        <v>406</v>
      </c>
      <c r="D141" s="241"/>
      <c r="E141" s="232">
        <f>SUM(E142:E147)</f>
        <v>670</v>
      </c>
      <c r="F141" s="232">
        <f>SUM(F142:F147)</f>
        <v>634</v>
      </c>
      <c r="G141" s="232">
        <f>SUM(G142:G147)</f>
        <v>26400</v>
      </c>
      <c r="H141" s="232">
        <f>SUM(H142:H147)</f>
        <v>575.83</v>
      </c>
      <c r="I141" s="232">
        <v>146506</v>
      </c>
      <c r="J141" s="232">
        <f>SUM(J142:J147)</f>
        <v>22196</v>
      </c>
      <c r="K141" s="234">
        <v>94.7</v>
      </c>
    </row>
    <row r="142" spans="2:11" s="2" customFormat="1" ht="15" customHeight="1" hidden="1">
      <c r="B142" s="247"/>
      <c r="C142" s="295" t="s">
        <v>407</v>
      </c>
      <c r="D142" s="277" t="s">
        <v>423</v>
      </c>
      <c r="E142" s="288">
        <v>227</v>
      </c>
      <c r="F142" s="288">
        <v>227</v>
      </c>
      <c r="G142" s="288">
        <v>9572</v>
      </c>
      <c r="H142" s="288">
        <v>220</v>
      </c>
      <c r="I142" s="246"/>
      <c r="J142" s="288">
        <v>7764</v>
      </c>
      <c r="K142" s="249"/>
    </row>
    <row r="143" spans="2:11" s="2" customFormat="1" ht="15" customHeight="1" hidden="1">
      <c r="B143" s="247"/>
      <c r="C143" s="296" t="s">
        <v>408</v>
      </c>
      <c r="D143" s="278"/>
      <c r="E143" s="289">
        <v>183</v>
      </c>
      <c r="F143" s="289">
        <v>147</v>
      </c>
      <c r="G143" s="289">
        <v>4395</v>
      </c>
      <c r="H143" s="289">
        <v>113.35</v>
      </c>
      <c r="I143" s="246"/>
      <c r="J143" s="289">
        <v>4206</v>
      </c>
      <c r="K143" s="249"/>
    </row>
    <row r="144" spans="2:11" s="2" customFormat="1" ht="15" customHeight="1" hidden="1">
      <c r="B144" s="247"/>
      <c r="C144" s="296" t="s">
        <v>409</v>
      </c>
      <c r="D144" s="278"/>
      <c r="E144" s="289">
        <v>26</v>
      </c>
      <c r="F144" s="289">
        <v>26</v>
      </c>
      <c r="G144" s="289">
        <v>1761</v>
      </c>
      <c r="H144" s="289">
        <v>22</v>
      </c>
      <c r="I144" s="246"/>
      <c r="J144" s="289">
        <v>1070</v>
      </c>
      <c r="K144" s="249"/>
    </row>
    <row r="145" spans="2:11" s="2" customFormat="1" ht="15" customHeight="1" hidden="1">
      <c r="B145" s="247"/>
      <c r="C145" s="296" t="s">
        <v>410</v>
      </c>
      <c r="D145" s="278"/>
      <c r="E145" s="291">
        <v>81</v>
      </c>
      <c r="F145" s="291">
        <v>81</v>
      </c>
      <c r="G145" s="291">
        <v>4673</v>
      </c>
      <c r="H145" s="291">
        <v>72.39</v>
      </c>
      <c r="I145" s="246"/>
      <c r="J145" s="291">
        <v>4128</v>
      </c>
      <c r="K145" s="249"/>
    </row>
    <row r="146" spans="2:11" s="287" customFormat="1" ht="15" customHeight="1" hidden="1">
      <c r="B146" s="252"/>
      <c r="C146" s="296" t="s">
        <v>411</v>
      </c>
      <c r="D146" s="278"/>
      <c r="E146" s="265">
        <v>53</v>
      </c>
      <c r="F146" s="265">
        <v>53</v>
      </c>
      <c r="G146" s="265">
        <v>2277</v>
      </c>
      <c r="H146" s="265">
        <v>52.09</v>
      </c>
      <c r="I146" s="246"/>
      <c r="J146" s="265">
        <v>2026</v>
      </c>
      <c r="K146" s="249"/>
    </row>
    <row r="147" spans="2:11" s="2" customFormat="1" ht="15" customHeight="1" hidden="1">
      <c r="B147" s="242"/>
      <c r="C147" s="295" t="s">
        <v>412</v>
      </c>
      <c r="D147" s="278"/>
      <c r="E147" s="297">
        <v>100</v>
      </c>
      <c r="F147" s="253">
        <v>100</v>
      </c>
      <c r="G147" s="253">
        <v>3722</v>
      </c>
      <c r="H147" s="253">
        <v>96</v>
      </c>
      <c r="I147" s="246"/>
      <c r="J147" s="253">
        <v>3002</v>
      </c>
      <c r="K147" s="249"/>
    </row>
    <row r="148" spans="2:11" s="2" customFormat="1" ht="15" customHeight="1" hidden="1">
      <c r="B148" s="240"/>
      <c r="C148" s="220" t="s">
        <v>413</v>
      </c>
      <c r="D148" s="254"/>
      <c r="E148" s="255">
        <f>SUM(E149:E155)</f>
        <v>620</v>
      </c>
      <c r="F148" s="255">
        <f>SUM(F149:F155)</f>
        <v>484</v>
      </c>
      <c r="G148" s="255">
        <f>SUM(G149:G155)</f>
        <v>14500</v>
      </c>
      <c r="H148" s="255">
        <f>SUM(H149:H155)</f>
        <v>374.78</v>
      </c>
      <c r="I148" s="255">
        <v>108853</v>
      </c>
      <c r="J148" s="255">
        <f>SUM(J149:J155)</f>
        <v>10487</v>
      </c>
      <c r="K148" s="256">
        <v>79.1</v>
      </c>
    </row>
    <row r="149" spans="2:11" s="2" customFormat="1" ht="15" customHeight="1" hidden="1">
      <c r="B149" s="242"/>
      <c r="C149" s="282" t="s">
        <v>414</v>
      </c>
      <c r="D149" s="277" t="s">
        <v>423</v>
      </c>
      <c r="E149" s="259">
        <v>180</v>
      </c>
      <c r="F149" s="260">
        <v>137</v>
      </c>
      <c r="G149" s="260">
        <v>5140</v>
      </c>
      <c r="H149" s="260">
        <v>100.75</v>
      </c>
      <c r="I149" s="261"/>
      <c r="J149" s="260">
        <v>3656</v>
      </c>
      <c r="K149" s="262"/>
    </row>
    <row r="150" spans="2:11" s="2" customFormat="1" ht="15" customHeight="1" hidden="1">
      <c r="B150" s="242"/>
      <c r="C150" s="283" t="s">
        <v>415</v>
      </c>
      <c r="D150" s="277"/>
      <c r="E150" s="265">
        <v>100</v>
      </c>
      <c r="F150" s="265">
        <v>88</v>
      </c>
      <c r="G150" s="265">
        <v>1800</v>
      </c>
      <c r="H150" s="265">
        <v>82</v>
      </c>
      <c r="I150" s="246"/>
      <c r="J150" s="265">
        <v>1471</v>
      </c>
      <c r="K150" s="249"/>
    </row>
    <row r="151" spans="2:11" s="2" customFormat="1" ht="15" customHeight="1" hidden="1">
      <c r="B151" s="242"/>
      <c r="C151" s="283" t="s">
        <v>416</v>
      </c>
      <c r="D151" s="277"/>
      <c r="E151" s="265">
        <v>76</v>
      </c>
      <c r="F151" s="265">
        <v>33</v>
      </c>
      <c r="G151" s="265">
        <v>630</v>
      </c>
      <c r="H151" s="265">
        <v>19</v>
      </c>
      <c r="I151" s="246"/>
      <c r="J151" s="265">
        <v>477</v>
      </c>
      <c r="K151" s="249"/>
    </row>
    <row r="152" spans="2:11" s="2" customFormat="1" ht="15" customHeight="1" hidden="1">
      <c r="B152" s="242"/>
      <c r="C152" s="283" t="s">
        <v>417</v>
      </c>
      <c r="D152" s="277"/>
      <c r="E152" s="265">
        <v>60</v>
      </c>
      <c r="F152" s="265">
        <v>43</v>
      </c>
      <c r="G152" s="265">
        <v>1500</v>
      </c>
      <c r="H152" s="265">
        <v>49.81</v>
      </c>
      <c r="I152" s="246"/>
      <c r="J152" s="265">
        <v>1350</v>
      </c>
      <c r="K152" s="249"/>
    </row>
    <row r="153" spans="2:11" s="2" customFormat="1" ht="15" customHeight="1" hidden="1">
      <c r="B153" s="242"/>
      <c r="C153" s="283" t="s">
        <v>418</v>
      </c>
      <c r="D153" s="277"/>
      <c r="E153" s="265">
        <v>9</v>
      </c>
      <c r="F153" s="265">
        <v>2</v>
      </c>
      <c r="G153" s="265">
        <v>80</v>
      </c>
      <c r="H153" s="265">
        <v>2</v>
      </c>
      <c r="I153" s="246"/>
      <c r="J153" s="265">
        <v>41</v>
      </c>
      <c r="K153" s="249"/>
    </row>
    <row r="154" spans="2:11" ht="15" customHeight="1" hidden="1">
      <c r="B154" s="242"/>
      <c r="C154" s="283" t="s">
        <v>419</v>
      </c>
      <c r="D154" s="277"/>
      <c r="E154" s="265">
        <v>125</v>
      </c>
      <c r="F154" s="265">
        <v>116</v>
      </c>
      <c r="G154" s="265">
        <v>3550</v>
      </c>
      <c r="H154" s="265">
        <v>77</v>
      </c>
      <c r="I154" s="246"/>
      <c r="J154" s="265">
        <v>2395</v>
      </c>
      <c r="K154" s="249"/>
    </row>
    <row r="155" spans="2:11" ht="15" customHeight="1" hidden="1">
      <c r="B155" s="266"/>
      <c r="C155" s="284" t="s">
        <v>420</v>
      </c>
      <c r="D155" s="285"/>
      <c r="E155" s="269">
        <v>70</v>
      </c>
      <c r="F155" s="269">
        <v>65</v>
      </c>
      <c r="G155" s="269">
        <v>1800</v>
      </c>
      <c r="H155" s="269">
        <v>44.22</v>
      </c>
      <c r="I155" s="270"/>
      <c r="J155" s="269">
        <v>1097</v>
      </c>
      <c r="K155" s="271"/>
    </row>
    <row r="156" spans="2:11" s="2" customFormat="1" ht="15" customHeight="1">
      <c r="B156" s="224" t="s">
        <v>429</v>
      </c>
      <c r="C156" s="225"/>
      <c r="D156" s="226"/>
      <c r="E156" s="227">
        <f aca="true" t="shared" si="5" ref="E156:J156">E157+E164+E168+E175</f>
        <v>3403</v>
      </c>
      <c r="F156" s="227">
        <f t="shared" si="5"/>
        <v>3400</v>
      </c>
      <c r="G156" s="227">
        <f t="shared" si="5"/>
        <v>97780</v>
      </c>
      <c r="H156" s="227">
        <f t="shared" si="5"/>
        <v>2636</v>
      </c>
      <c r="I156" s="227">
        <f t="shared" si="5"/>
        <v>651141</v>
      </c>
      <c r="J156" s="227">
        <f t="shared" si="5"/>
        <v>83304</v>
      </c>
      <c r="K156" s="286">
        <v>89.3</v>
      </c>
    </row>
    <row r="157" spans="2:11" s="2" customFormat="1" ht="15" customHeight="1" hidden="1">
      <c r="B157" s="240"/>
      <c r="C157" s="214" t="s">
        <v>393</v>
      </c>
      <c r="D157" s="241"/>
      <c r="E157" s="232">
        <f>SUM(E158:E163)</f>
        <v>898</v>
      </c>
      <c r="F157" s="232">
        <f>SUM(F158:F163)</f>
        <v>898</v>
      </c>
      <c r="G157" s="232">
        <f>SUM(G158:G163)</f>
        <v>22600</v>
      </c>
      <c r="H157" s="232">
        <f>SUM(H158:H163)</f>
        <v>875</v>
      </c>
      <c r="I157" s="232">
        <v>183599</v>
      </c>
      <c r="J157" s="232">
        <f>SUM(J158:J163)</f>
        <v>22633</v>
      </c>
      <c r="K157" s="234">
        <v>99.9</v>
      </c>
    </row>
    <row r="158" spans="2:11" s="2" customFormat="1" ht="15" customHeight="1" hidden="1">
      <c r="B158" s="242"/>
      <c r="C158" s="282" t="s">
        <v>394</v>
      </c>
      <c r="D158" s="277" t="s">
        <v>422</v>
      </c>
      <c r="E158" s="288">
        <v>613</v>
      </c>
      <c r="F158" s="288">
        <v>613</v>
      </c>
      <c r="G158" s="288">
        <v>14710</v>
      </c>
      <c r="H158" s="288">
        <v>602</v>
      </c>
      <c r="I158" s="246"/>
      <c r="J158" s="288">
        <v>15429</v>
      </c>
      <c r="K158" s="246"/>
    </row>
    <row r="159" spans="2:11" s="2" customFormat="1" ht="15" customHeight="1" hidden="1">
      <c r="B159" s="242"/>
      <c r="C159" s="283" t="s">
        <v>396</v>
      </c>
      <c r="D159" s="278"/>
      <c r="E159" s="289">
        <v>79</v>
      </c>
      <c r="F159" s="289">
        <v>79</v>
      </c>
      <c r="G159" s="289">
        <v>3080</v>
      </c>
      <c r="H159" s="289">
        <v>71</v>
      </c>
      <c r="I159" s="246"/>
      <c r="J159" s="289">
        <v>2279</v>
      </c>
      <c r="K159" s="246"/>
    </row>
    <row r="160" spans="2:11" s="2" customFormat="1" ht="15" customHeight="1" hidden="1">
      <c r="B160" s="242"/>
      <c r="C160" s="283" t="s">
        <v>397</v>
      </c>
      <c r="D160" s="278"/>
      <c r="E160" s="289">
        <v>75</v>
      </c>
      <c r="F160" s="289">
        <v>75</v>
      </c>
      <c r="G160" s="289">
        <v>1530</v>
      </c>
      <c r="H160" s="289">
        <v>72</v>
      </c>
      <c r="I160" s="246"/>
      <c r="J160" s="289">
        <v>1627</v>
      </c>
      <c r="K160" s="246"/>
    </row>
    <row r="161" spans="2:11" s="2" customFormat="1" ht="15" customHeight="1" hidden="1">
      <c r="B161" s="242"/>
      <c r="C161" s="283" t="s">
        <v>398</v>
      </c>
      <c r="D161" s="278"/>
      <c r="E161" s="289">
        <v>53</v>
      </c>
      <c r="F161" s="289">
        <v>53</v>
      </c>
      <c r="G161" s="289">
        <v>1670</v>
      </c>
      <c r="H161" s="289">
        <v>53</v>
      </c>
      <c r="I161" s="246"/>
      <c r="J161" s="289">
        <v>1227</v>
      </c>
      <c r="K161" s="246"/>
    </row>
    <row r="162" spans="2:11" s="2" customFormat="1" ht="15" customHeight="1" hidden="1">
      <c r="B162" s="242"/>
      <c r="C162" s="283" t="s">
        <v>399</v>
      </c>
      <c r="D162" s="278"/>
      <c r="E162" s="289">
        <v>69</v>
      </c>
      <c r="F162" s="289">
        <v>69</v>
      </c>
      <c r="G162" s="289">
        <v>1500</v>
      </c>
      <c r="H162" s="289">
        <v>68</v>
      </c>
      <c r="I162" s="246"/>
      <c r="J162" s="289">
        <v>2054</v>
      </c>
      <c r="K162" s="246"/>
    </row>
    <row r="163" spans="2:11" s="2" customFormat="1" ht="15" customHeight="1" hidden="1">
      <c r="B163" s="242"/>
      <c r="C163" s="290" t="s">
        <v>400</v>
      </c>
      <c r="D163" s="278"/>
      <c r="E163" s="291">
        <v>9</v>
      </c>
      <c r="F163" s="291">
        <v>9</v>
      </c>
      <c r="G163" s="291">
        <v>110</v>
      </c>
      <c r="H163" s="291">
        <v>9</v>
      </c>
      <c r="I163" s="246"/>
      <c r="J163" s="291">
        <v>17</v>
      </c>
      <c r="K163" s="246"/>
    </row>
    <row r="164" spans="2:11" s="287" customFormat="1" ht="15" customHeight="1" hidden="1">
      <c r="B164" s="240"/>
      <c r="C164" s="214" t="s">
        <v>401</v>
      </c>
      <c r="D164" s="241"/>
      <c r="E164" s="232">
        <f>SUM(E165:E167)</f>
        <v>1211</v>
      </c>
      <c r="F164" s="232">
        <f>SUM(F165:F167)</f>
        <v>1208</v>
      </c>
      <c r="G164" s="232">
        <f>SUM(G165:G167)</f>
        <v>34710</v>
      </c>
      <c r="H164" s="232">
        <f>SUM(H165:H167)</f>
        <v>793</v>
      </c>
      <c r="I164" s="232">
        <v>207356</v>
      </c>
      <c r="J164" s="232">
        <f>SUM(J165:J167)</f>
        <v>27015</v>
      </c>
      <c r="K164" s="234">
        <v>84.1</v>
      </c>
    </row>
    <row r="165" spans="2:11" s="2" customFormat="1" ht="15" customHeight="1" hidden="1">
      <c r="B165" s="247"/>
      <c r="C165" s="292" t="s">
        <v>402</v>
      </c>
      <c r="D165" s="277" t="s">
        <v>423</v>
      </c>
      <c r="E165" s="288">
        <v>850</v>
      </c>
      <c r="F165" s="288">
        <v>850</v>
      </c>
      <c r="G165" s="288">
        <v>23000</v>
      </c>
      <c r="H165" s="288">
        <v>532</v>
      </c>
      <c r="I165" s="246"/>
      <c r="J165" s="288">
        <v>17476</v>
      </c>
      <c r="K165" s="249"/>
    </row>
    <row r="166" spans="2:11" s="2" customFormat="1" ht="15" customHeight="1" hidden="1">
      <c r="B166" s="247"/>
      <c r="C166" s="292" t="s">
        <v>404</v>
      </c>
      <c r="D166" s="293"/>
      <c r="E166" s="289">
        <v>215</v>
      </c>
      <c r="F166" s="289">
        <v>215</v>
      </c>
      <c r="G166" s="289">
        <v>7210</v>
      </c>
      <c r="H166" s="289">
        <v>121</v>
      </c>
      <c r="I166" s="246"/>
      <c r="J166" s="289">
        <v>5812</v>
      </c>
      <c r="K166" s="249"/>
    </row>
    <row r="167" spans="2:11" s="2" customFormat="1" ht="21" customHeight="1" hidden="1">
      <c r="B167" s="247"/>
      <c r="C167" s="290" t="s">
        <v>424</v>
      </c>
      <c r="D167" s="294" t="s">
        <v>425</v>
      </c>
      <c r="E167" s="291">
        <v>146</v>
      </c>
      <c r="F167" s="291">
        <v>143</v>
      </c>
      <c r="G167" s="291">
        <v>4500</v>
      </c>
      <c r="H167" s="291">
        <v>140</v>
      </c>
      <c r="I167" s="246"/>
      <c r="J167" s="291">
        <v>3727</v>
      </c>
      <c r="K167" s="249"/>
    </row>
    <row r="168" spans="2:11" s="2" customFormat="1" ht="15" customHeight="1" hidden="1">
      <c r="B168" s="240"/>
      <c r="C168" s="214" t="s">
        <v>406</v>
      </c>
      <c r="D168" s="241"/>
      <c r="E168" s="232">
        <f>SUM(E169:E174)</f>
        <v>701</v>
      </c>
      <c r="F168" s="232">
        <f>SUM(F169:F174)</f>
        <v>701</v>
      </c>
      <c r="G168" s="232">
        <f>SUM(G169:G174)</f>
        <v>26130</v>
      </c>
      <c r="H168" s="232">
        <f>SUM(H169:H174)</f>
        <v>581</v>
      </c>
      <c r="I168" s="232">
        <v>147974</v>
      </c>
      <c r="J168" s="232">
        <f>SUM(J169:J174)</f>
        <v>22598</v>
      </c>
      <c r="K168" s="234">
        <v>91.5</v>
      </c>
    </row>
    <row r="169" spans="2:11" s="2" customFormat="1" ht="15" customHeight="1" hidden="1">
      <c r="B169" s="247"/>
      <c r="C169" s="295" t="s">
        <v>407</v>
      </c>
      <c r="D169" s="277" t="s">
        <v>423</v>
      </c>
      <c r="E169" s="288">
        <v>228</v>
      </c>
      <c r="F169" s="288">
        <v>228</v>
      </c>
      <c r="G169" s="288">
        <v>6340</v>
      </c>
      <c r="H169" s="288">
        <v>220</v>
      </c>
      <c r="I169" s="246"/>
      <c r="J169" s="288">
        <v>7889</v>
      </c>
      <c r="K169" s="249"/>
    </row>
    <row r="170" spans="2:11" s="2" customFormat="1" ht="15" customHeight="1" hidden="1">
      <c r="B170" s="247"/>
      <c r="C170" s="296" t="s">
        <v>408</v>
      </c>
      <c r="D170" s="278"/>
      <c r="E170" s="289">
        <v>154</v>
      </c>
      <c r="F170" s="289">
        <v>154</v>
      </c>
      <c r="G170" s="289">
        <v>3390</v>
      </c>
      <c r="H170" s="289">
        <v>115</v>
      </c>
      <c r="I170" s="246"/>
      <c r="J170" s="289">
        <v>4308</v>
      </c>
      <c r="K170" s="249"/>
    </row>
    <row r="171" spans="2:11" s="2" customFormat="1" ht="15" customHeight="1" hidden="1">
      <c r="B171" s="247"/>
      <c r="C171" s="296" t="s">
        <v>409</v>
      </c>
      <c r="D171" s="278"/>
      <c r="E171" s="289">
        <v>26</v>
      </c>
      <c r="F171" s="289">
        <v>26</v>
      </c>
      <c r="G171" s="289">
        <v>3020</v>
      </c>
      <c r="H171" s="289">
        <v>23</v>
      </c>
      <c r="I171" s="246"/>
      <c r="J171" s="289">
        <v>1121</v>
      </c>
      <c r="K171" s="249"/>
    </row>
    <row r="172" spans="2:11" s="2" customFormat="1" ht="15" customHeight="1" hidden="1">
      <c r="B172" s="247"/>
      <c r="C172" s="296" t="s">
        <v>410</v>
      </c>
      <c r="D172" s="278"/>
      <c r="E172" s="291">
        <v>89</v>
      </c>
      <c r="F172" s="291">
        <v>89</v>
      </c>
      <c r="G172" s="291">
        <v>4540</v>
      </c>
      <c r="H172" s="291">
        <v>75</v>
      </c>
      <c r="I172" s="246"/>
      <c r="J172" s="291">
        <v>4287</v>
      </c>
      <c r="K172" s="249"/>
    </row>
    <row r="173" spans="2:11" s="287" customFormat="1" ht="15" customHeight="1" hidden="1">
      <c r="B173" s="252"/>
      <c r="C173" s="296" t="s">
        <v>411</v>
      </c>
      <c r="D173" s="278"/>
      <c r="E173" s="265">
        <v>67</v>
      </c>
      <c r="F173" s="265">
        <v>67</v>
      </c>
      <c r="G173" s="265">
        <v>2530</v>
      </c>
      <c r="H173" s="265">
        <v>52</v>
      </c>
      <c r="I173" s="246"/>
      <c r="J173" s="265">
        <v>2027</v>
      </c>
      <c r="K173" s="249"/>
    </row>
    <row r="174" spans="2:11" s="2" customFormat="1" ht="15" customHeight="1" hidden="1">
      <c r="B174" s="242"/>
      <c r="C174" s="295" t="s">
        <v>412</v>
      </c>
      <c r="D174" s="278"/>
      <c r="E174" s="253">
        <v>137</v>
      </c>
      <c r="F174" s="253">
        <v>137</v>
      </c>
      <c r="G174" s="253">
        <v>6310</v>
      </c>
      <c r="H174" s="253">
        <v>96</v>
      </c>
      <c r="I174" s="270"/>
      <c r="J174" s="297">
        <v>2966</v>
      </c>
      <c r="K174" s="271"/>
    </row>
    <row r="175" spans="2:11" s="2" customFormat="1" ht="15" customHeight="1" hidden="1">
      <c r="B175" s="240"/>
      <c r="C175" s="220" t="s">
        <v>413</v>
      </c>
      <c r="D175" s="254"/>
      <c r="E175" s="255">
        <f>SUM(E176:E182)</f>
        <v>593</v>
      </c>
      <c r="F175" s="298">
        <f>SUM(F176:F182)</f>
        <v>593</v>
      </c>
      <c r="G175" s="298">
        <f>SUM(G176:G182)</f>
        <v>14340</v>
      </c>
      <c r="H175" s="298">
        <f>SUM(H176:H182)</f>
        <v>387</v>
      </c>
      <c r="I175" s="255">
        <v>112212</v>
      </c>
      <c r="J175" s="255">
        <f>SUM(J176:J182)</f>
        <v>11058</v>
      </c>
      <c r="K175" s="256">
        <v>83.3</v>
      </c>
    </row>
    <row r="176" spans="2:11" s="2" customFormat="1" ht="15" customHeight="1" hidden="1">
      <c r="B176" s="242"/>
      <c r="C176" s="282" t="s">
        <v>414</v>
      </c>
      <c r="D176" s="277" t="s">
        <v>423</v>
      </c>
      <c r="E176" s="259">
        <v>180</v>
      </c>
      <c r="F176" s="299">
        <v>180</v>
      </c>
      <c r="G176" s="299">
        <v>5210</v>
      </c>
      <c r="H176" s="299">
        <v>104</v>
      </c>
      <c r="I176" s="261"/>
      <c r="J176" s="260">
        <v>3837</v>
      </c>
      <c r="K176" s="262"/>
    </row>
    <row r="177" spans="2:11" s="2" customFormat="1" ht="15" customHeight="1" hidden="1">
      <c r="B177" s="242"/>
      <c r="C177" s="283" t="s">
        <v>415</v>
      </c>
      <c r="D177" s="277"/>
      <c r="E177" s="265">
        <v>99</v>
      </c>
      <c r="F177" s="265">
        <v>99</v>
      </c>
      <c r="G177" s="265">
        <v>1200</v>
      </c>
      <c r="H177" s="265">
        <v>82</v>
      </c>
      <c r="I177" s="246"/>
      <c r="J177" s="265">
        <v>1501</v>
      </c>
      <c r="K177" s="249"/>
    </row>
    <row r="178" spans="2:11" s="2" customFormat="1" ht="15" customHeight="1" hidden="1">
      <c r="B178" s="242"/>
      <c r="C178" s="283" t="s">
        <v>416</v>
      </c>
      <c r="D178" s="277"/>
      <c r="E178" s="265">
        <v>47</v>
      </c>
      <c r="F178" s="265">
        <v>47</v>
      </c>
      <c r="G178" s="265">
        <v>770</v>
      </c>
      <c r="H178" s="265">
        <v>19</v>
      </c>
      <c r="I178" s="246"/>
      <c r="J178" s="265">
        <v>488</v>
      </c>
      <c r="K178" s="249"/>
    </row>
    <row r="179" spans="2:11" s="2" customFormat="1" ht="15" customHeight="1" hidden="1">
      <c r="B179" s="242"/>
      <c r="C179" s="283" t="s">
        <v>417</v>
      </c>
      <c r="D179" s="277"/>
      <c r="E179" s="265">
        <v>62</v>
      </c>
      <c r="F179" s="265">
        <v>62</v>
      </c>
      <c r="G179" s="265">
        <v>1460</v>
      </c>
      <c r="H179" s="265">
        <v>54</v>
      </c>
      <c r="I179" s="246"/>
      <c r="J179" s="265">
        <v>1319</v>
      </c>
      <c r="K179" s="249"/>
    </row>
    <row r="180" spans="2:11" s="2" customFormat="1" ht="15" customHeight="1" hidden="1">
      <c r="B180" s="242"/>
      <c r="C180" s="283" t="s">
        <v>418</v>
      </c>
      <c r="D180" s="277"/>
      <c r="E180" s="265">
        <v>9</v>
      </c>
      <c r="F180" s="265">
        <v>9</v>
      </c>
      <c r="G180" s="265">
        <v>50</v>
      </c>
      <c r="H180" s="265">
        <v>2</v>
      </c>
      <c r="I180" s="246"/>
      <c r="J180" s="265">
        <v>40</v>
      </c>
      <c r="K180" s="249"/>
    </row>
    <row r="181" spans="2:11" ht="15" customHeight="1" hidden="1">
      <c r="B181" s="242"/>
      <c r="C181" s="283" t="s">
        <v>419</v>
      </c>
      <c r="D181" s="277"/>
      <c r="E181" s="265">
        <v>126</v>
      </c>
      <c r="F181" s="265">
        <v>126</v>
      </c>
      <c r="G181" s="265">
        <v>3890</v>
      </c>
      <c r="H181" s="265">
        <v>77</v>
      </c>
      <c r="I181" s="246"/>
      <c r="J181" s="265">
        <v>2602</v>
      </c>
      <c r="K181" s="249"/>
    </row>
    <row r="182" spans="2:11" ht="15" customHeight="1" hidden="1">
      <c r="B182" s="266"/>
      <c r="C182" s="284" t="s">
        <v>420</v>
      </c>
      <c r="D182" s="285"/>
      <c r="E182" s="269">
        <v>70</v>
      </c>
      <c r="F182" s="269">
        <v>70</v>
      </c>
      <c r="G182" s="269">
        <v>1760</v>
      </c>
      <c r="H182" s="269">
        <v>49</v>
      </c>
      <c r="I182" s="270"/>
      <c r="J182" s="269">
        <v>1271</v>
      </c>
      <c r="K182" s="271"/>
    </row>
    <row r="183" spans="2:11" s="2" customFormat="1" ht="15" customHeight="1">
      <c r="B183" s="224" t="s">
        <v>430</v>
      </c>
      <c r="C183" s="225"/>
      <c r="D183" s="226"/>
      <c r="E183" s="227">
        <f aca="true" t="shared" si="6" ref="E183:J183">E184+E191+E195+E202</f>
        <v>3403</v>
      </c>
      <c r="F183" s="227">
        <f t="shared" si="6"/>
        <v>3403</v>
      </c>
      <c r="G183" s="227">
        <f t="shared" si="6"/>
        <v>96981</v>
      </c>
      <c r="H183" s="227">
        <f t="shared" si="6"/>
        <v>2713</v>
      </c>
      <c r="I183" s="227">
        <f t="shared" si="6"/>
        <v>659566</v>
      </c>
      <c r="J183" s="227">
        <f t="shared" si="6"/>
        <v>85286</v>
      </c>
      <c r="K183" s="286">
        <v>91.5</v>
      </c>
    </row>
    <row r="184" spans="2:11" s="2" customFormat="1" ht="15" customHeight="1" hidden="1">
      <c r="B184" s="240"/>
      <c r="C184" s="300" t="s">
        <v>393</v>
      </c>
      <c r="D184" s="301"/>
      <c r="E184" s="302">
        <f>SUM(E185:E190)</f>
        <v>930</v>
      </c>
      <c r="F184" s="302">
        <f>SUM(F185:F190)</f>
        <v>930</v>
      </c>
      <c r="G184" s="302">
        <f>SUM(G185:G190)</f>
        <v>23240</v>
      </c>
      <c r="H184" s="302">
        <f>SUM(H185:H190)</f>
        <v>875</v>
      </c>
      <c r="I184" s="302">
        <v>183599</v>
      </c>
      <c r="J184" s="302">
        <f>SUM(J185:J190)</f>
        <v>22488</v>
      </c>
      <c r="K184" s="303">
        <v>99.9</v>
      </c>
    </row>
    <row r="185" spans="2:11" s="2" customFormat="1" ht="15" customHeight="1" hidden="1">
      <c r="B185" s="242"/>
      <c r="C185" s="282" t="s">
        <v>394</v>
      </c>
      <c r="D185" s="277" t="s">
        <v>422</v>
      </c>
      <c r="E185" s="288">
        <v>613</v>
      </c>
      <c r="F185" s="288">
        <v>613</v>
      </c>
      <c r="G185" s="288">
        <v>14710</v>
      </c>
      <c r="H185" s="288">
        <v>602</v>
      </c>
      <c r="I185" s="261"/>
      <c r="J185" s="288">
        <v>15345</v>
      </c>
      <c r="K185" s="261"/>
    </row>
    <row r="186" spans="2:11" s="2" customFormat="1" ht="15" customHeight="1" hidden="1">
      <c r="B186" s="242"/>
      <c r="C186" s="283" t="s">
        <v>396</v>
      </c>
      <c r="D186" s="278"/>
      <c r="E186" s="289">
        <v>79</v>
      </c>
      <c r="F186" s="289">
        <v>79</v>
      </c>
      <c r="G186" s="289">
        <v>3080</v>
      </c>
      <c r="H186" s="289">
        <v>71</v>
      </c>
      <c r="I186" s="246"/>
      <c r="J186" s="289">
        <v>2268</v>
      </c>
      <c r="K186" s="246"/>
    </row>
    <row r="187" spans="2:11" s="2" customFormat="1" ht="15" customHeight="1" hidden="1">
      <c r="B187" s="242"/>
      <c r="C187" s="283" t="s">
        <v>397</v>
      </c>
      <c r="D187" s="278"/>
      <c r="E187" s="289">
        <v>107</v>
      </c>
      <c r="F187" s="289">
        <v>107</v>
      </c>
      <c r="G187" s="289">
        <v>2170</v>
      </c>
      <c r="H187" s="289">
        <v>72</v>
      </c>
      <c r="I187" s="246"/>
      <c r="J187" s="289">
        <v>1606</v>
      </c>
      <c r="K187" s="246"/>
    </row>
    <row r="188" spans="2:11" s="2" customFormat="1" ht="15" customHeight="1" hidden="1">
      <c r="B188" s="242"/>
      <c r="C188" s="283" t="s">
        <v>398</v>
      </c>
      <c r="D188" s="278"/>
      <c r="E188" s="289">
        <v>53</v>
      </c>
      <c r="F188" s="289">
        <v>53</v>
      </c>
      <c r="G188" s="289">
        <v>1670</v>
      </c>
      <c r="H188" s="289">
        <v>53</v>
      </c>
      <c r="I188" s="246"/>
      <c r="J188" s="289">
        <v>1225</v>
      </c>
      <c r="K188" s="246"/>
    </row>
    <row r="189" spans="2:11" s="2" customFormat="1" ht="15" customHeight="1" hidden="1">
      <c r="B189" s="242"/>
      <c r="C189" s="283" t="s">
        <v>399</v>
      </c>
      <c r="D189" s="278"/>
      <c r="E189" s="289">
        <v>69</v>
      </c>
      <c r="F189" s="289">
        <v>69</v>
      </c>
      <c r="G189" s="289">
        <v>1500</v>
      </c>
      <c r="H189" s="289">
        <v>68</v>
      </c>
      <c r="I189" s="246"/>
      <c r="J189" s="289">
        <v>2026</v>
      </c>
      <c r="K189" s="246"/>
    </row>
    <row r="190" spans="2:11" s="2" customFormat="1" ht="15" customHeight="1" hidden="1">
      <c r="B190" s="242"/>
      <c r="C190" s="283" t="s">
        <v>400</v>
      </c>
      <c r="D190" s="304"/>
      <c r="E190" s="291">
        <v>9</v>
      </c>
      <c r="F190" s="291">
        <v>9</v>
      </c>
      <c r="G190" s="291">
        <v>110</v>
      </c>
      <c r="H190" s="291">
        <v>9</v>
      </c>
      <c r="I190" s="270"/>
      <c r="J190" s="291">
        <v>18</v>
      </c>
      <c r="K190" s="270"/>
    </row>
    <row r="191" spans="2:11" s="287" customFormat="1" ht="15" customHeight="1" hidden="1">
      <c r="B191" s="240"/>
      <c r="C191" s="300" t="s">
        <v>401</v>
      </c>
      <c r="D191" s="301"/>
      <c r="E191" s="302">
        <f>SUM(E192:E194)</f>
        <v>1209</v>
      </c>
      <c r="F191" s="302">
        <f>SUM(F192:F194)</f>
        <v>1209</v>
      </c>
      <c r="G191" s="302">
        <f>SUM(G192:G194)</f>
        <v>33911</v>
      </c>
      <c r="H191" s="302">
        <f>SUM(H192:H194)</f>
        <v>808</v>
      </c>
      <c r="I191" s="302">
        <v>211330</v>
      </c>
      <c r="J191" s="302">
        <f>SUM(J192:J194)</f>
        <v>27450</v>
      </c>
      <c r="K191" s="303">
        <v>84.2</v>
      </c>
    </row>
    <row r="192" spans="2:11" s="2" customFormat="1" ht="15" customHeight="1" hidden="1">
      <c r="B192" s="247"/>
      <c r="C192" s="292" t="s">
        <v>402</v>
      </c>
      <c r="D192" s="277" t="s">
        <v>423</v>
      </c>
      <c r="E192" s="259">
        <v>851</v>
      </c>
      <c r="F192" s="259">
        <v>851</v>
      </c>
      <c r="G192" s="259">
        <v>23000</v>
      </c>
      <c r="H192" s="259">
        <v>542</v>
      </c>
      <c r="I192" s="261"/>
      <c r="J192" s="259">
        <v>17845</v>
      </c>
      <c r="K192" s="262"/>
    </row>
    <row r="193" spans="2:11" s="2" customFormat="1" ht="15" customHeight="1" hidden="1">
      <c r="B193" s="247"/>
      <c r="C193" s="292" t="s">
        <v>404</v>
      </c>
      <c r="D193" s="293"/>
      <c r="E193" s="289">
        <v>215</v>
      </c>
      <c r="F193" s="289">
        <v>215</v>
      </c>
      <c r="G193" s="289">
        <v>7210</v>
      </c>
      <c r="H193" s="289">
        <v>126</v>
      </c>
      <c r="I193" s="246"/>
      <c r="J193" s="289">
        <v>5904</v>
      </c>
      <c r="K193" s="249"/>
    </row>
    <row r="194" spans="2:11" s="2" customFormat="1" ht="21" hidden="1">
      <c r="B194" s="247"/>
      <c r="C194" s="284" t="s">
        <v>424</v>
      </c>
      <c r="D194" s="305" t="s">
        <v>425</v>
      </c>
      <c r="E194" s="306">
        <v>143</v>
      </c>
      <c r="F194" s="306">
        <v>143</v>
      </c>
      <c r="G194" s="306">
        <v>3701</v>
      </c>
      <c r="H194" s="306">
        <v>140</v>
      </c>
      <c r="I194" s="270"/>
      <c r="J194" s="306">
        <v>3701</v>
      </c>
      <c r="K194" s="271"/>
    </row>
    <row r="195" spans="2:11" s="2" customFormat="1" ht="15" customHeight="1" hidden="1">
      <c r="B195" s="240"/>
      <c r="C195" s="300" t="s">
        <v>406</v>
      </c>
      <c r="D195" s="301"/>
      <c r="E195" s="238">
        <f>SUM(E196:E201)</f>
        <v>702</v>
      </c>
      <c r="F195" s="238">
        <f>SUM(F196:F201)</f>
        <v>702</v>
      </c>
      <c r="G195" s="238">
        <f>SUM(G196:G201)</f>
        <v>26130</v>
      </c>
      <c r="H195" s="238">
        <f>SUM(H196:H201)</f>
        <v>634</v>
      </c>
      <c r="I195" s="238">
        <v>149912</v>
      </c>
      <c r="J195" s="238">
        <f>SUM(J196:J201)</f>
        <v>24067</v>
      </c>
      <c r="K195" s="239">
        <v>96.9</v>
      </c>
    </row>
    <row r="196" spans="2:11" s="2" customFormat="1" ht="15" customHeight="1" hidden="1">
      <c r="B196" s="247"/>
      <c r="C196" s="295" t="s">
        <v>407</v>
      </c>
      <c r="D196" s="277" t="s">
        <v>423</v>
      </c>
      <c r="E196" s="259">
        <v>228</v>
      </c>
      <c r="F196" s="259">
        <v>228</v>
      </c>
      <c r="G196" s="259">
        <v>6340</v>
      </c>
      <c r="H196" s="259">
        <v>221</v>
      </c>
      <c r="I196" s="261"/>
      <c r="J196" s="259">
        <v>8359</v>
      </c>
      <c r="K196" s="262"/>
    </row>
    <row r="197" spans="2:11" s="2" customFormat="1" ht="15" customHeight="1" hidden="1">
      <c r="B197" s="247"/>
      <c r="C197" s="296" t="s">
        <v>408</v>
      </c>
      <c r="D197" s="278"/>
      <c r="E197" s="289">
        <v>154</v>
      </c>
      <c r="F197" s="289">
        <v>154</v>
      </c>
      <c r="G197" s="289">
        <v>3390</v>
      </c>
      <c r="H197" s="289">
        <v>115</v>
      </c>
      <c r="I197" s="246"/>
      <c r="J197" s="289">
        <v>3947</v>
      </c>
      <c r="K197" s="249"/>
    </row>
    <row r="198" spans="2:11" s="2" customFormat="1" ht="15" customHeight="1" hidden="1">
      <c r="B198" s="247"/>
      <c r="C198" s="296" t="s">
        <v>409</v>
      </c>
      <c r="D198" s="278"/>
      <c r="E198" s="289">
        <v>26</v>
      </c>
      <c r="F198" s="289">
        <v>26</v>
      </c>
      <c r="G198" s="289">
        <v>3020</v>
      </c>
      <c r="H198" s="289">
        <v>23</v>
      </c>
      <c r="I198" s="246"/>
      <c r="J198" s="289">
        <v>1196</v>
      </c>
      <c r="K198" s="249"/>
    </row>
    <row r="199" spans="2:11" s="2" customFormat="1" ht="15" customHeight="1" hidden="1">
      <c r="B199" s="247"/>
      <c r="C199" s="296" t="s">
        <v>410</v>
      </c>
      <c r="D199" s="278"/>
      <c r="E199" s="291">
        <v>89</v>
      </c>
      <c r="F199" s="291">
        <v>89</v>
      </c>
      <c r="G199" s="291">
        <v>4540</v>
      </c>
      <c r="H199" s="291">
        <v>75</v>
      </c>
      <c r="I199" s="246"/>
      <c r="J199" s="291">
        <v>4306</v>
      </c>
      <c r="K199" s="249"/>
    </row>
    <row r="200" spans="2:11" s="287" customFormat="1" ht="15" customHeight="1" hidden="1">
      <c r="B200" s="252"/>
      <c r="C200" s="296" t="s">
        <v>411</v>
      </c>
      <c r="D200" s="278"/>
      <c r="E200" s="265">
        <v>67</v>
      </c>
      <c r="F200" s="265">
        <v>67</v>
      </c>
      <c r="G200" s="265">
        <v>2530</v>
      </c>
      <c r="H200" s="265">
        <v>66</v>
      </c>
      <c r="I200" s="246"/>
      <c r="J200" s="265">
        <v>2445</v>
      </c>
      <c r="K200" s="249"/>
    </row>
    <row r="201" spans="2:11" s="2" customFormat="1" ht="15" customHeight="1" hidden="1">
      <c r="B201" s="242"/>
      <c r="C201" s="307" t="s">
        <v>412</v>
      </c>
      <c r="D201" s="304"/>
      <c r="E201" s="297">
        <v>138</v>
      </c>
      <c r="F201" s="297">
        <v>138</v>
      </c>
      <c r="G201" s="297">
        <v>6310</v>
      </c>
      <c r="H201" s="297">
        <v>134</v>
      </c>
      <c r="I201" s="270"/>
      <c r="J201" s="297">
        <v>3814</v>
      </c>
      <c r="K201" s="271"/>
    </row>
    <row r="202" spans="2:11" s="2" customFormat="1" ht="15" customHeight="1" hidden="1">
      <c r="B202" s="240"/>
      <c r="C202" s="300" t="s">
        <v>413</v>
      </c>
      <c r="D202" s="301"/>
      <c r="E202" s="255">
        <f>SUM(E203:E209)</f>
        <v>562</v>
      </c>
      <c r="F202" s="255">
        <f>SUM(F203:F209)</f>
        <v>562</v>
      </c>
      <c r="G202" s="255">
        <f>SUM(G203:G209)</f>
        <v>13700</v>
      </c>
      <c r="H202" s="255">
        <f>SUM(H203:H209)</f>
        <v>396</v>
      </c>
      <c r="I202" s="255">
        <v>114725</v>
      </c>
      <c r="J202" s="255">
        <f>SUM(J203:J209)</f>
        <v>11281</v>
      </c>
      <c r="K202" s="256">
        <v>85.3</v>
      </c>
    </row>
    <row r="203" spans="2:11" s="2" customFormat="1" ht="15" customHeight="1" hidden="1">
      <c r="B203" s="242"/>
      <c r="C203" s="282" t="s">
        <v>414</v>
      </c>
      <c r="D203" s="277" t="s">
        <v>423</v>
      </c>
      <c r="E203" s="259">
        <v>180</v>
      </c>
      <c r="F203" s="260">
        <v>180</v>
      </c>
      <c r="G203" s="260">
        <v>5210</v>
      </c>
      <c r="H203" s="260">
        <v>106</v>
      </c>
      <c r="I203" s="261"/>
      <c r="J203" s="260">
        <v>3838</v>
      </c>
      <c r="K203" s="262"/>
    </row>
    <row r="204" spans="2:11" s="2" customFormat="1" ht="15" customHeight="1" hidden="1">
      <c r="B204" s="242"/>
      <c r="C204" s="283" t="s">
        <v>415</v>
      </c>
      <c r="D204" s="277"/>
      <c r="E204" s="265">
        <v>99</v>
      </c>
      <c r="F204" s="265">
        <v>99</v>
      </c>
      <c r="G204" s="265">
        <v>1200</v>
      </c>
      <c r="H204" s="265">
        <v>82</v>
      </c>
      <c r="I204" s="246"/>
      <c r="J204" s="265">
        <v>1525</v>
      </c>
      <c r="K204" s="249"/>
    </row>
    <row r="205" spans="2:11" s="2" customFormat="1" ht="15" customHeight="1" hidden="1">
      <c r="B205" s="242"/>
      <c r="C205" s="283" t="s">
        <v>416</v>
      </c>
      <c r="D205" s="277"/>
      <c r="E205" s="265">
        <v>47</v>
      </c>
      <c r="F205" s="265">
        <v>47</v>
      </c>
      <c r="G205" s="265">
        <v>770</v>
      </c>
      <c r="H205" s="265">
        <v>19</v>
      </c>
      <c r="I205" s="246"/>
      <c r="J205" s="265">
        <v>2690</v>
      </c>
      <c r="K205" s="249"/>
    </row>
    <row r="206" spans="2:11" s="2" customFormat="1" ht="15" customHeight="1" hidden="1">
      <c r="B206" s="242"/>
      <c r="C206" s="283" t="s">
        <v>417</v>
      </c>
      <c r="D206" s="277"/>
      <c r="E206" s="265">
        <v>62</v>
      </c>
      <c r="F206" s="265">
        <v>62</v>
      </c>
      <c r="G206" s="265">
        <v>1460</v>
      </c>
      <c r="H206" s="265">
        <v>56</v>
      </c>
      <c r="I206" s="246"/>
      <c r="J206" s="265">
        <v>1400</v>
      </c>
      <c r="K206" s="249"/>
    </row>
    <row r="207" spans="2:11" s="2" customFormat="1" ht="15" customHeight="1" hidden="1">
      <c r="B207" s="242"/>
      <c r="C207" s="283" t="s">
        <v>418</v>
      </c>
      <c r="D207" s="277"/>
      <c r="E207" s="265">
        <v>9</v>
      </c>
      <c r="F207" s="265">
        <v>9</v>
      </c>
      <c r="G207" s="265">
        <v>50</v>
      </c>
      <c r="H207" s="265">
        <v>2</v>
      </c>
      <c r="I207" s="246"/>
      <c r="J207" s="265">
        <v>451</v>
      </c>
      <c r="K207" s="249"/>
    </row>
    <row r="208" spans="2:11" ht="15" customHeight="1" hidden="1">
      <c r="B208" s="242"/>
      <c r="C208" s="283" t="s">
        <v>419</v>
      </c>
      <c r="D208" s="277"/>
      <c r="E208" s="265">
        <v>127</v>
      </c>
      <c r="F208" s="265">
        <v>127</v>
      </c>
      <c r="G208" s="265">
        <v>3890</v>
      </c>
      <c r="H208" s="265">
        <v>77</v>
      </c>
      <c r="I208" s="246"/>
      <c r="J208" s="265">
        <v>1337</v>
      </c>
      <c r="K208" s="249"/>
    </row>
    <row r="209" spans="2:11" ht="15" customHeight="1" hidden="1">
      <c r="B209" s="266"/>
      <c r="C209" s="284" t="s">
        <v>420</v>
      </c>
      <c r="D209" s="285"/>
      <c r="E209" s="269">
        <v>38</v>
      </c>
      <c r="F209" s="269">
        <v>38</v>
      </c>
      <c r="G209" s="269">
        <v>1120</v>
      </c>
      <c r="H209" s="269">
        <v>54</v>
      </c>
      <c r="I209" s="270"/>
      <c r="J209" s="269">
        <v>40</v>
      </c>
      <c r="K209" s="271"/>
    </row>
    <row r="210" spans="2:11" s="2" customFormat="1" ht="15" customHeight="1">
      <c r="B210" s="224" t="s">
        <v>431</v>
      </c>
      <c r="C210" s="225"/>
      <c r="D210" s="226"/>
      <c r="E210" s="227">
        <f aca="true" t="shared" si="7" ref="E210:J210">E211+E218+E222+E229</f>
        <v>3413</v>
      </c>
      <c r="F210" s="227">
        <f t="shared" si="7"/>
        <v>3410</v>
      </c>
      <c r="G210" s="227">
        <f t="shared" si="7"/>
        <v>96980</v>
      </c>
      <c r="H210" s="227">
        <f t="shared" si="7"/>
        <v>2761</v>
      </c>
      <c r="I210" s="227">
        <f t="shared" si="7"/>
        <v>670995</v>
      </c>
      <c r="J210" s="227">
        <f t="shared" si="7"/>
        <v>87155</v>
      </c>
      <c r="K210" s="286">
        <v>92.6</v>
      </c>
    </row>
    <row r="211" spans="2:11" s="2" customFormat="1" ht="15" customHeight="1" hidden="1">
      <c r="B211" s="240"/>
      <c r="C211" s="300" t="s">
        <v>393</v>
      </c>
      <c r="D211" s="301"/>
      <c r="E211" s="302">
        <f>SUM(E212:E217)</f>
        <v>930</v>
      </c>
      <c r="F211" s="302">
        <f>SUM(F212:F217)</f>
        <v>930</v>
      </c>
      <c r="G211" s="302">
        <f>SUM(G212:G217)</f>
        <v>23240</v>
      </c>
      <c r="H211" s="302">
        <f>SUM(H212:H217)</f>
        <v>875</v>
      </c>
      <c r="I211" s="302">
        <v>183793</v>
      </c>
      <c r="J211" s="302">
        <f>SUM(J212:J217)</f>
        <v>22459</v>
      </c>
      <c r="K211" s="303">
        <v>99.9</v>
      </c>
    </row>
    <row r="212" spans="2:11" s="2" customFormat="1" ht="15" customHeight="1" hidden="1">
      <c r="B212" s="242"/>
      <c r="C212" s="282" t="s">
        <v>394</v>
      </c>
      <c r="D212" s="277" t="s">
        <v>422</v>
      </c>
      <c r="E212" s="288">
        <v>613</v>
      </c>
      <c r="F212" s="288">
        <v>613</v>
      </c>
      <c r="G212" s="288">
        <v>14710</v>
      </c>
      <c r="H212" s="288">
        <v>602</v>
      </c>
      <c r="I212" s="261"/>
      <c r="J212" s="288">
        <v>15354</v>
      </c>
      <c r="K212" s="261"/>
    </row>
    <row r="213" spans="2:11" s="2" customFormat="1" ht="15" customHeight="1" hidden="1">
      <c r="B213" s="242"/>
      <c r="C213" s="283" t="s">
        <v>396</v>
      </c>
      <c r="D213" s="278"/>
      <c r="E213" s="289">
        <v>79</v>
      </c>
      <c r="F213" s="289">
        <v>79</v>
      </c>
      <c r="G213" s="289">
        <v>3080</v>
      </c>
      <c r="H213" s="289">
        <v>71</v>
      </c>
      <c r="I213" s="246"/>
      <c r="J213" s="289">
        <v>2277</v>
      </c>
      <c r="K213" s="246"/>
    </row>
    <row r="214" spans="2:11" s="2" customFormat="1" ht="15" customHeight="1" hidden="1">
      <c r="B214" s="242"/>
      <c r="C214" s="283" t="s">
        <v>397</v>
      </c>
      <c r="D214" s="278"/>
      <c r="E214" s="289">
        <v>107</v>
      </c>
      <c r="F214" s="289">
        <v>107</v>
      </c>
      <c r="G214" s="289">
        <v>2170</v>
      </c>
      <c r="H214" s="289">
        <v>72</v>
      </c>
      <c r="I214" s="246"/>
      <c r="J214" s="289">
        <v>1607</v>
      </c>
      <c r="K214" s="246"/>
    </row>
    <row r="215" spans="2:11" s="2" customFormat="1" ht="15" customHeight="1" hidden="1">
      <c r="B215" s="242"/>
      <c r="C215" s="283" t="s">
        <v>398</v>
      </c>
      <c r="D215" s="278"/>
      <c r="E215" s="289">
        <v>53</v>
      </c>
      <c r="F215" s="289">
        <v>53</v>
      </c>
      <c r="G215" s="289">
        <v>1670</v>
      </c>
      <c r="H215" s="289">
        <v>53</v>
      </c>
      <c r="I215" s="246"/>
      <c r="J215" s="289">
        <v>1199</v>
      </c>
      <c r="K215" s="246"/>
    </row>
    <row r="216" spans="2:11" s="2" customFormat="1" ht="15" customHeight="1" hidden="1">
      <c r="B216" s="242"/>
      <c r="C216" s="283" t="s">
        <v>399</v>
      </c>
      <c r="D216" s="278"/>
      <c r="E216" s="289">
        <v>69</v>
      </c>
      <c r="F216" s="289">
        <v>69</v>
      </c>
      <c r="G216" s="289">
        <v>1500</v>
      </c>
      <c r="H216" s="289">
        <v>68</v>
      </c>
      <c r="I216" s="246"/>
      <c r="J216" s="289">
        <v>2004</v>
      </c>
      <c r="K216" s="246"/>
    </row>
    <row r="217" spans="2:11" s="2" customFormat="1" ht="15" customHeight="1" hidden="1">
      <c r="B217" s="242"/>
      <c r="C217" s="283" t="s">
        <v>400</v>
      </c>
      <c r="D217" s="304"/>
      <c r="E217" s="291">
        <v>9</v>
      </c>
      <c r="F217" s="291">
        <v>9</v>
      </c>
      <c r="G217" s="291">
        <v>110</v>
      </c>
      <c r="H217" s="291">
        <v>9</v>
      </c>
      <c r="I217" s="270"/>
      <c r="J217" s="291">
        <v>18</v>
      </c>
      <c r="K217" s="270"/>
    </row>
    <row r="218" spans="2:11" s="287" customFormat="1" ht="15" customHeight="1" hidden="1">
      <c r="B218" s="240"/>
      <c r="C218" s="300" t="s">
        <v>401</v>
      </c>
      <c r="D218" s="301"/>
      <c r="E218" s="302">
        <f>SUM(E219:E221)</f>
        <v>1219</v>
      </c>
      <c r="F218" s="302">
        <f>SUM(F219:F221)</f>
        <v>1216</v>
      </c>
      <c r="G218" s="302">
        <f>SUM(G219:G221)</f>
        <v>33910</v>
      </c>
      <c r="H218" s="302">
        <f>SUM(H219:H221)</f>
        <v>841</v>
      </c>
      <c r="I218" s="302">
        <v>217588</v>
      </c>
      <c r="J218" s="302">
        <f>SUM(J219:J221)</f>
        <v>28410</v>
      </c>
      <c r="K218" s="303">
        <v>85.2</v>
      </c>
    </row>
    <row r="219" spans="2:11" s="2" customFormat="1" ht="15" customHeight="1" hidden="1">
      <c r="B219" s="247"/>
      <c r="C219" s="292" t="s">
        <v>402</v>
      </c>
      <c r="D219" s="277" t="s">
        <v>423</v>
      </c>
      <c r="E219" s="259">
        <v>851</v>
      </c>
      <c r="F219" s="259">
        <v>851</v>
      </c>
      <c r="G219" s="259">
        <v>23000</v>
      </c>
      <c r="H219" s="259">
        <v>567</v>
      </c>
      <c r="I219" s="261"/>
      <c r="J219" s="259">
        <v>18534</v>
      </c>
      <c r="K219" s="262"/>
    </row>
    <row r="220" spans="2:11" s="2" customFormat="1" ht="15" customHeight="1" hidden="1">
      <c r="B220" s="247"/>
      <c r="C220" s="292" t="s">
        <v>404</v>
      </c>
      <c r="D220" s="293"/>
      <c r="E220" s="289">
        <v>215</v>
      </c>
      <c r="F220" s="289">
        <v>215</v>
      </c>
      <c r="G220" s="289">
        <v>7210</v>
      </c>
      <c r="H220" s="289">
        <v>127</v>
      </c>
      <c r="I220" s="246"/>
      <c r="J220" s="289">
        <v>6124</v>
      </c>
      <c r="K220" s="249"/>
    </row>
    <row r="221" spans="2:11" s="2" customFormat="1" ht="21" hidden="1">
      <c r="B221" s="247"/>
      <c r="C221" s="284" t="s">
        <v>424</v>
      </c>
      <c r="D221" s="305" t="s">
        <v>425</v>
      </c>
      <c r="E221" s="306">
        <v>153</v>
      </c>
      <c r="F221" s="306">
        <v>150</v>
      </c>
      <c r="G221" s="306">
        <v>3700</v>
      </c>
      <c r="H221" s="306">
        <v>147</v>
      </c>
      <c r="I221" s="270"/>
      <c r="J221" s="306">
        <v>3752</v>
      </c>
      <c r="K221" s="271"/>
    </row>
    <row r="222" spans="2:11" s="2" customFormat="1" ht="15" customHeight="1" hidden="1">
      <c r="B222" s="240"/>
      <c r="C222" s="300" t="s">
        <v>406</v>
      </c>
      <c r="D222" s="301"/>
      <c r="E222" s="238">
        <f>SUM(E223:E228)</f>
        <v>702</v>
      </c>
      <c r="F222" s="238">
        <f>SUM(F223:F228)</f>
        <v>702</v>
      </c>
      <c r="G222" s="238">
        <f>SUM(G223:G228)</f>
        <v>26130</v>
      </c>
      <c r="H222" s="238">
        <f>SUM(H223:H228)</f>
        <v>637</v>
      </c>
      <c r="I222" s="238">
        <v>151225</v>
      </c>
      <c r="J222" s="238">
        <f>SUM(J223:J228)</f>
        <v>24553</v>
      </c>
      <c r="K222" s="239">
        <v>97.5</v>
      </c>
    </row>
    <row r="223" spans="2:11" s="2" customFormat="1" ht="15" customHeight="1" hidden="1">
      <c r="B223" s="247"/>
      <c r="C223" s="295" t="s">
        <v>407</v>
      </c>
      <c r="D223" s="277" t="s">
        <v>423</v>
      </c>
      <c r="E223" s="259">
        <v>228</v>
      </c>
      <c r="F223" s="259">
        <v>228</v>
      </c>
      <c r="G223" s="259">
        <v>6340</v>
      </c>
      <c r="H223" s="259">
        <v>221</v>
      </c>
      <c r="I223" s="261"/>
      <c r="J223" s="259">
        <v>8480</v>
      </c>
      <c r="K223" s="262"/>
    </row>
    <row r="224" spans="2:11" s="2" customFormat="1" ht="15" customHeight="1" hidden="1">
      <c r="B224" s="247"/>
      <c r="C224" s="296" t="s">
        <v>408</v>
      </c>
      <c r="D224" s="278"/>
      <c r="E224" s="289">
        <v>154</v>
      </c>
      <c r="F224" s="289">
        <v>154</v>
      </c>
      <c r="G224" s="289">
        <v>3390</v>
      </c>
      <c r="H224" s="289">
        <v>115</v>
      </c>
      <c r="I224" s="246"/>
      <c r="J224" s="289">
        <v>4014</v>
      </c>
      <c r="K224" s="249"/>
    </row>
    <row r="225" spans="2:11" s="2" customFormat="1" ht="15" customHeight="1" hidden="1">
      <c r="B225" s="247"/>
      <c r="C225" s="296" t="s">
        <v>409</v>
      </c>
      <c r="D225" s="278"/>
      <c r="E225" s="289">
        <v>26</v>
      </c>
      <c r="F225" s="289">
        <v>26</v>
      </c>
      <c r="G225" s="289">
        <v>3020</v>
      </c>
      <c r="H225" s="289">
        <v>24</v>
      </c>
      <c r="I225" s="246"/>
      <c r="J225" s="289">
        <v>1268</v>
      </c>
      <c r="K225" s="249"/>
    </row>
    <row r="226" spans="2:11" s="2" customFormat="1" ht="15" customHeight="1" hidden="1">
      <c r="B226" s="247"/>
      <c r="C226" s="296" t="s">
        <v>410</v>
      </c>
      <c r="D226" s="278"/>
      <c r="E226" s="291">
        <v>89</v>
      </c>
      <c r="F226" s="291">
        <v>89</v>
      </c>
      <c r="G226" s="291">
        <v>4540</v>
      </c>
      <c r="H226" s="291">
        <v>75</v>
      </c>
      <c r="I226" s="246"/>
      <c r="J226" s="291">
        <v>4427</v>
      </c>
      <c r="K226" s="249"/>
    </row>
    <row r="227" spans="2:11" s="287" customFormat="1" ht="15" customHeight="1" hidden="1">
      <c r="B227" s="252"/>
      <c r="C227" s="296" t="s">
        <v>411</v>
      </c>
      <c r="D227" s="278"/>
      <c r="E227" s="265">
        <v>67</v>
      </c>
      <c r="F227" s="265">
        <v>67</v>
      </c>
      <c r="G227" s="265">
        <v>2530</v>
      </c>
      <c r="H227" s="265">
        <v>66</v>
      </c>
      <c r="I227" s="246"/>
      <c r="J227" s="265">
        <v>2448</v>
      </c>
      <c r="K227" s="249"/>
    </row>
    <row r="228" spans="2:11" s="2" customFormat="1" ht="15" customHeight="1" hidden="1">
      <c r="B228" s="242"/>
      <c r="C228" s="307" t="s">
        <v>412</v>
      </c>
      <c r="D228" s="304"/>
      <c r="E228" s="297">
        <v>138</v>
      </c>
      <c r="F228" s="297">
        <v>138</v>
      </c>
      <c r="G228" s="297">
        <v>6310</v>
      </c>
      <c r="H228" s="297">
        <v>136</v>
      </c>
      <c r="I228" s="270"/>
      <c r="J228" s="297">
        <v>3916</v>
      </c>
      <c r="K228" s="271"/>
    </row>
    <row r="229" spans="2:11" s="2" customFormat="1" ht="15" customHeight="1" hidden="1">
      <c r="B229" s="240"/>
      <c r="C229" s="300" t="s">
        <v>413</v>
      </c>
      <c r="D229" s="301"/>
      <c r="E229" s="255">
        <f>SUM(E230:E236)</f>
        <v>562</v>
      </c>
      <c r="F229" s="255">
        <f>SUM(F230:F236)</f>
        <v>562</v>
      </c>
      <c r="G229" s="255">
        <f>SUM(G230:G236)</f>
        <v>13700</v>
      </c>
      <c r="H229" s="255">
        <f>SUM(H230:H236)</f>
        <v>408</v>
      </c>
      <c r="I229" s="255">
        <v>118389</v>
      </c>
      <c r="J229" s="255">
        <f>SUM(J230:J236)</f>
        <v>11733</v>
      </c>
      <c r="K229" s="256">
        <v>87.9</v>
      </c>
    </row>
    <row r="230" spans="2:11" s="2" customFormat="1" ht="15" customHeight="1" hidden="1">
      <c r="B230" s="242"/>
      <c r="C230" s="282" t="s">
        <v>414</v>
      </c>
      <c r="D230" s="277" t="s">
        <v>423</v>
      </c>
      <c r="E230" s="259">
        <v>180</v>
      </c>
      <c r="F230" s="260">
        <v>180</v>
      </c>
      <c r="G230" s="260">
        <v>5210</v>
      </c>
      <c r="H230" s="260">
        <v>108</v>
      </c>
      <c r="I230" s="261"/>
      <c r="J230" s="260">
        <v>3885</v>
      </c>
      <c r="K230" s="262"/>
    </row>
    <row r="231" spans="2:11" s="2" customFormat="1" ht="15" customHeight="1" hidden="1">
      <c r="B231" s="242"/>
      <c r="C231" s="283" t="s">
        <v>415</v>
      </c>
      <c r="D231" s="277"/>
      <c r="E231" s="265">
        <v>99</v>
      </c>
      <c r="F231" s="265">
        <v>99</v>
      </c>
      <c r="G231" s="265">
        <v>1200</v>
      </c>
      <c r="H231" s="265">
        <v>82</v>
      </c>
      <c r="I231" s="246"/>
      <c r="J231" s="265">
        <v>1597</v>
      </c>
      <c r="K231" s="249"/>
    </row>
    <row r="232" spans="2:11" s="2" customFormat="1" ht="15" customHeight="1" hidden="1">
      <c r="B232" s="242"/>
      <c r="C232" s="283" t="s">
        <v>416</v>
      </c>
      <c r="D232" s="277"/>
      <c r="E232" s="265">
        <v>47</v>
      </c>
      <c r="F232" s="265">
        <v>47</v>
      </c>
      <c r="G232" s="265">
        <v>770</v>
      </c>
      <c r="H232" s="265">
        <v>20</v>
      </c>
      <c r="I232" s="246"/>
      <c r="J232" s="265">
        <v>450</v>
      </c>
      <c r="K232" s="249"/>
    </row>
    <row r="233" spans="2:11" s="2" customFormat="1" ht="15" customHeight="1" hidden="1">
      <c r="B233" s="242"/>
      <c r="C233" s="283" t="s">
        <v>417</v>
      </c>
      <c r="D233" s="277"/>
      <c r="E233" s="265">
        <v>62</v>
      </c>
      <c r="F233" s="265">
        <v>62</v>
      </c>
      <c r="G233" s="265">
        <v>1460</v>
      </c>
      <c r="H233" s="265">
        <v>56</v>
      </c>
      <c r="I233" s="246"/>
      <c r="J233" s="265">
        <v>1341</v>
      </c>
      <c r="K233" s="249"/>
    </row>
    <row r="234" spans="2:11" s="2" customFormat="1" ht="15" customHeight="1" hidden="1">
      <c r="B234" s="242"/>
      <c r="C234" s="283" t="s">
        <v>418</v>
      </c>
      <c r="D234" s="277"/>
      <c r="E234" s="265">
        <v>9</v>
      </c>
      <c r="F234" s="265">
        <v>9</v>
      </c>
      <c r="G234" s="265">
        <v>50</v>
      </c>
      <c r="H234" s="265">
        <v>2</v>
      </c>
      <c r="I234" s="246"/>
      <c r="J234" s="265">
        <v>39</v>
      </c>
      <c r="K234" s="249"/>
    </row>
    <row r="235" spans="2:11" ht="15" customHeight="1" hidden="1">
      <c r="B235" s="242"/>
      <c r="C235" s="283" t="s">
        <v>419</v>
      </c>
      <c r="D235" s="277"/>
      <c r="E235" s="265">
        <v>127</v>
      </c>
      <c r="F235" s="265">
        <v>127</v>
      </c>
      <c r="G235" s="265">
        <v>3890</v>
      </c>
      <c r="H235" s="265">
        <v>79</v>
      </c>
      <c r="I235" s="246"/>
      <c r="J235" s="265">
        <v>2869</v>
      </c>
      <c r="K235" s="249"/>
    </row>
    <row r="236" spans="2:11" ht="15" customHeight="1" hidden="1">
      <c r="B236" s="266"/>
      <c r="C236" s="284" t="s">
        <v>420</v>
      </c>
      <c r="D236" s="285"/>
      <c r="E236" s="269">
        <v>38</v>
      </c>
      <c r="F236" s="269">
        <v>38</v>
      </c>
      <c r="G236" s="269">
        <v>1120</v>
      </c>
      <c r="H236" s="269">
        <v>61</v>
      </c>
      <c r="I236" s="270"/>
      <c r="J236" s="269">
        <v>1552</v>
      </c>
      <c r="K236" s="271"/>
    </row>
    <row r="237" spans="2:11" s="2" customFormat="1" ht="15" customHeight="1">
      <c r="B237" s="224" t="s">
        <v>432</v>
      </c>
      <c r="C237" s="225"/>
      <c r="D237" s="226"/>
      <c r="E237" s="227">
        <f aca="true" t="shared" si="8" ref="E237:J237">E238+E245+E249+E256</f>
        <v>3413</v>
      </c>
      <c r="F237" s="227">
        <f t="shared" si="8"/>
        <v>3410</v>
      </c>
      <c r="G237" s="227">
        <f t="shared" si="8"/>
        <v>96980</v>
      </c>
      <c r="H237" s="227">
        <f t="shared" si="8"/>
        <v>2819</v>
      </c>
      <c r="I237" s="227">
        <f t="shared" si="8"/>
        <v>680427</v>
      </c>
      <c r="J237" s="227">
        <f t="shared" si="8"/>
        <v>93426</v>
      </c>
      <c r="K237" s="286">
        <v>92.6</v>
      </c>
    </row>
    <row r="238" spans="2:11" s="2" customFormat="1" ht="15" customHeight="1" hidden="1">
      <c r="B238" s="240"/>
      <c r="C238" s="300" t="s">
        <v>393</v>
      </c>
      <c r="D238" s="301"/>
      <c r="E238" s="302">
        <f>SUM(E239:E244)</f>
        <v>930</v>
      </c>
      <c r="F238" s="302">
        <f>SUM(F239:F244)</f>
        <v>930</v>
      </c>
      <c r="G238" s="302">
        <f>SUM(G239:G244)</f>
        <v>23240</v>
      </c>
      <c r="H238" s="302">
        <f>SUM(H239:H244)</f>
        <v>875</v>
      </c>
      <c r="I238" s="302">
        <f>+I211</f>
        <v>183793</v>
      </c>
      <c r="J238" s="302">
        <f>SUM(J239:J244)</f>
        <v>22265</v>
      </c>
      <c r="K238" s="303">
        <v>99.9</v>
      </c>
    </row>
    <row r="239" spans="2:11" s="2" customFormat="1" ht="15" customHeight="1" hidden="1">
      <c r="B239" s="242"/>
      <c r="C239" s="282" t="s">
        <v>394</v>
      </c>
      <c r="D239" s="277" t="s">
        <v>422</v>
      </c>
      <c r="E239" s="288">
        <v>613</v>
      </c>
      <c r="F239" s="288">
        <v>613</v>
      </c>
      <c r="G239" s="288">
        <v>14710</v>
      </c>
      <c r="H239" s="288">
        <v>602</v>
      </c>
      <c r="I239" s="261"/>
      <c r="J239" s="288">
        <v>15228</v>
      </c>
      <c r="K239" s="261"/>
    </row>
    <row r="240" spans="2:11" s="2" customFormat="1" ht="15" customHeight="1" hidden="1">
      <c r="B240" s="242"/>
      <c r="C240" s="283" t="s">
        <v>396</v>
      </c>
      <c r="D240" s="278"/>
      <c r="E240" s="289">
        <v>79</v>
      </c>
      <c r="F240" s="289">
        <v>79</v>
      </c>
      <c r="G240" s="289">
        <v>3080</v>
      </c>
      <c r="H240" s="289">
        <v>71</v>
      </c>
      <c r="I240" s="246"/>
      <c r="J240" s="289">
        <v>2270</v>
      </c>
      <c r="K240" s="246"/>
    </row>
    <row r="241" spans="2:11" s="2" customFormat="1" ht="15" customHeight="1" hidden="1">
      <c r="B241" s="242"/>
      <c r="C241" s="283" t="s">
        <v>397</v>
      </c>
      <c r="D241" s="278"/>
      <c r="E241" s="289">
        <v>107</v>
      </c>
      <c r="F241" s="289">
        <v>107</v>
      </c>
      <c r="G241" s="289">
        <v>2170</v>
      </c>
      <c r="H241" s="289">
        <v>72</v>
      </c>
      <c r="I241" s="246"/>
      <c r="J241" s="289">
        <v>1590</v>
      </c>
      <c r="K241" s="246"/>
    </row>
    <row r="242" spans="2:11" s="2" customFormat="1" ht="15" customHeight="1" hidden="1">
      <c r="B242" s="242"/>
      <c r="C242" s="283" t="s">
        <v>398</v>
      </c>
      <c r="D242" s="278"/>
      <c r="E242" s="289">
        <v>53</v>
      </c>
      <c r="F242" s="289">
        <v>53</v>
      </c>
      <c r="G242" s="289">
        <v>1670</v>
      </c>
      <c r="H242" s="289">
        <v>53</v>
      </c>
      <c r="I242" s="246"/>
      <c r="J242" s="289">
        <v>1173</v>
      </c>
      <c r="K242" s="246"/>
    </row>
    <row r="243" spans="2:11" s="2" customFormat="1" ht="15" customHeight="1" hidden="1">
      <c r="B243" s="242"/>
      <c r="C243" s="283" t="s">
        <v>399</v>
      </c>
      <c r="D243" s="278"/>
      <c r="E243" s="289">
        <v>69</v>
      </c>
      <c r="F243" s="289">
        <v>69</v>
      </c>
      <c r="G243" s="289">
        <v>1500</v>
      </c>
      <c r="H243" s="289">
        <v>68</v>
      </c>
      <c r="I243" s="246"/>
      <c r="J243" s="289">
        <v>1986</v>
      </c>
      <c r="K243" s="246"/>
    </row>
    <row r="244" spans="2:11" s="2" customFormat="1" ht="15" customHeight="1" hidden="1">
      <c r="B244" s="242"/>
      <c r="C244" s="283" t="s">
        <v>400</v>
      </c>
      <c r="D244" s="304"/>
      <c r="E244" s="291">
        <v>9</v>
      </c>
      <c r="F244" s="291">
        <v>9</v>
      </c>
      <c r="G244" s="291">
        <v>110</v>
      </c>
      <c r="H244" s="291">
        <v>9</v>
      </c>
      <c r="I244" s="270"/>
      <c r="J244" s="291">
        <v>18</v>
      </c>
      <c r="K244" s="270"/>
    </row>
    <row r="245" spans="2:11" s="287" customFormat="1" ht="15" customHeight="1" hidden="1">
      <c r="B245" s="240"/>
      <c r="C245" s="300" t="s">
        <v>401</v>
      </c>
      <c r="D245" s="301"/>
      <c r="E245" s="302">
        <f>SUM(E246:E248)</f>
        <v>1219</v>
      </c>
      <c r="F245" s="302">
        <f>SUM(F246:F248)</f>
        <v>1216</v>
      </c>
      <c r="G245" s="302">
        <f>SUM(G246:G248)</f>
        <v>33910</v>
      </c>
      <c r="H245" s="302">
        <f>SUM(H246:H248)</f>
        <v>886</v>
      </c>
      <c r="I245" s="302">
        <f>+I218+5769</f>
        <v>223357</v>
      </c>
      <c r="J245" s="302">
        <f>SUM(J246:J248)</f>
        <v>32646</v>
      </c>
      <c r="K245" s="303">
        <v>86.3</v>
      </c>
    </row>
    <row r="246" spans="2:11" s="2" customFormat="1" ht="15" customHeight="1" hidden="1">
      <c r="B246" s="247"/>
      <c r="C246" s="292" t="s">
        <v>402</v>
      </c>
      <c r="D246" s="277" t="s">
        <v>423</v>
      </c>
      <c r="E246" s="259">
        <v>851</v>
      </c>
      <c r="F246" s="259">
        <v>851</v>
      </c>
      <c r="G246" s="259">
        <v>23000</v>
      </c>
      <c r="H246" s="259">
        <v>609</v>
      </c>
      <c r="I246" s="261"/>
      <c r="J246" s="259">
        <v>21003</v>
      </c>
      <c r="K246" s="262"/>
    </row>
    <row r="247" spans="2:11" s="2" customFormat="1" ht="15" customHeight="1" hidden="1">
      <c r="B247" s="247"/>
      <c r="C247" s="292" t="s">
        <v>404</v>
      </c>
      <c r="D247" s="293"/>
      <c r="E247" s="289">
        <v>215</v>
      </c>
      <c r="F247" s="289">
        <v>215</v>
      </c>
      <c r="G247" s="289">
        <v>7210</v>
      </c>
      <c r="H247" s="289">
        <v>130</v>
      </c>
      <c r="I247" s="246"/>
      <c r="J247" s="289">
        <v>7952</v>
      </c>
      <c r="K247" s="249"/>
    </row>
    <row r="248" spans="2:11" s="2" customFormat="1" ht="21" hidden="1">
      <c r="B248" s="247"/>
      <c r="C248" s="284" t="s">
        <v>424</v>
      </c>
      <c r="D248" s="305" t="s">
        <v>425</v>
      </c>
      <c r="E248" s="306">
        <v>153</v>
      </c>
      <c r="F248" s="306">
        <v>150</v>
      </c>
      <c r="G248" s="306">
        <v>3700</v>
      </c>
      <c r="H248" s="306">
        <v>147</v>
      </c>
      <c r="I248" s="270"/>
      <c r="J248" s="306">
        <v>3691</v>
      </c>
      <c r="K248" s="271"/>
    </row>
    <row r="249" spans="2:11" s="2" customFormat="1" ht="15" customHeight="1" hidden="1">
      <c r="B249" s="240"/>
      <c r="C249" s="300" t="s">
        <v>406</v>
      </c>
      <c r="D249" s="301"/>
      <c r="E249" s="238">
        <f>SUM(E250:E255)</f>
        <v>702</v>
      </c>
      <c r="F249" s="238">
        <f>SUM(F250:F255)</f>
        <v>702</v>
      </c>
      <c r="G249" s="238">
        <f>SUM(G250:G255)</f>
        <v>26130</v>
      </c>
      <c r="H249" s="238">
        <f>SUM(H250:H255)</f>
        <v>641</v>
      </c>
      <c r="I249" s="238">
        <f>+I222+1047</f>
        <v>152272</v>
      </c>
      <c r="J249" s="238">
        <f>SUM(J250:J255)</f>
        <v>25156</v>
      </c>
      <c r="K249" s="239">
        <v>98.2</v>
      </c>
    </row>
    <row r="250" spans="2:11" s="2" customFormat="1" ht="15" customHeight="1" hidden="1">
      <c r="B250" s="247"/>
      <c r="C250" s="295" t="s">
        <v>407</v>
      </c>
      <c r="D250" s="277" t="s">
        <v>423</v>
      </c>
      <c r="E250" s="259">
        <v>228</v>
      </c>
      <c r="F250" s="259">
        <v>228</v>
      </c>
      <c r="G250" s="259">
        <v>6340</v>
      </c>
      <c r="H250" s="259">
        <v>223</v>
      </c>
      <c r="I250" s="261"/>
      <c r="J250" s="259">
        <v>8480</v>
      </c>
      <c r="K250" s="262"/>
    </row>
    <row r="251" spans="2:11" s="2" customFormat="1" ht="15" customHeight="1" hidden="1">
      <c r="B251" s="247"/>
      <c r="C251" s="296" t="s">
        <v>408</v>
      </c>
      <c r="D251" s="278"/>
      <c r="E251" s="289">
        <v>154</v>
      </c>
      <c r="F251" s="289">
        <v>154</v>
      </c>
      <c r="G251" s="289">
        <v>3390</v>
      </c>
      <c r="H251" s="289">
        <v>116</v>
      </c>
      <c r="I251" s="246"/>
      <c r="J251" s="289">
        <v>4019</v>
      </c>
      <c r="K251" s="249"/>
    </row>
    <row r="252" spans="2:11" s="2" customFormat="1" ht="15" customHeight="1" hidden="1">
      <c r="B252" s="247"/>
      <c r="C252" s="296" t="s">
        <v>409</v>
      </c>
      <c r="D252" s="278"/>
      <c r="E252" s="289">
        <v>26</v>
      </c>
      <c r="F252" s="289">
        <v>26</v>
      </c>
      <c r="G252" s="289">
        <v>3020</v>
      </c>
      <c r="H252" s="289">
        <v>24</v>
      </c>
      <c r="I252" s="246"/>
      <c r="J252" s="289">
        <v>1375</v>
      </c>
      <c r="K252" s="249"/>
    </row>
    <row r="253" spans="2:11" s="2" customFormat="1" ht="15" customHeight="1" hidden="1">
      <c r="B253" s="247"/>
      <c r="C253" s="296" t="s">
        <v>410</v>
      </c>
      <c r="D253" s="278"/>
      <c r="E253" s="291">
        <v>89</v>
      </c>
      <c r="F253" s="291">
        <v>89</v>
      </c>
      <c r="G253" s="291">
        <v>4540</v>
      </c>
      <c r="H253" s="289">
        <v>76</v>
      </c>
      <c r="I253" s="246"/>
      <c r="J253" s="291">
        <v>4882</v>
      </c>
      <c r="K253" s="249"/>
    </row>
    <row r="254" spans="2:11" s="287" customFormat="1" ht="15" customHeight="1" hidden="1">
      <c r="B254" s="252"/>
      <c r="C254" s="296" t="s">
        <v>411</v>
      </c>
      <c r="D254" s="278"/>
      <c r="E254" s="265">
        <v>67</v>
      </c>
      <c r="F254" s="265">
        <v>67</v>
      </c>
      <c r="G254" s="265">
        <v>2530</v>
      </c>
      <c r="H254" s="289">
        <v>66</v>
      </c>
      <c r="I254" s="246"/>
      <c r="J254" s="265">
        <v>2470</v>
      </c>
      <c r="K254" s="249"/>
    </row>
    <row r="255" spans="2:11" s="2" customFormat="1" ht="15" customHeight="1" hidden="1">
      <c r="B255" s="242"/>
      <c r="C255" s="307" t="s">
        <v>412</v>
      </c>
      <c r="D255" s="304"/>
      <c r="E255" s="297">
        <v>138</v>
      </c>
      <c r="F255" s="297">
        <v>138</v>
      </c>
      <c r="G255" s="297">
        <v>6310</v>
      </c>
      <c r="H255" s="306">
        <v>136</v>
      </c>
      <c r="I255" s="270"/>
      <c r="J255" s="297">
        <v>3930</v>
      </c>
      <c r="K255" s="271"/>
    </row>
    <row r="256" spans="2:11" s="2" customFormat="1" ht="15" customHeight="1" hidden="1">
      <c r="B256" s="240"/>
      <c r="C256" s="300" t="s">
        <v>413</v>
      </c>
      <c r="D256" s="301"/>
      <c r="E256" s="255">
        <f>SUM(E257:E263)</f>
        <v>562</v>
      </c>
      <c r="F256" s="255">
        <f>SUM(F257:F263)</f>
        <v>562</v>
      </c>
      <c r="G256" s="255">
        <f>SUM(G257:G263)</f>
        <v>13700</v>
      </c>
      <c r="H256" s="255">
        <f>SUM(H257:H263)</f>
        <v>417</v>
      </c>
      <c r="I256" s="255">
        <f>+I229+2616</f>
        <v>121005</v>
      </c>
      <c r="J256" s="255">
        <f>SUM(J257:J263)</f>
        <v>13359</v>
      </c>
      <c r="K256" s="256">
        <v>90.9</v>
      </c>
    </row>
    <row r="257" spans="2:11" s="2" customFormat="1" ht="15" customHeight="1" hidden="1">
      <c r="B257" s="242"/>
      <c r="C257" s="282" t="s">
        <v>414</v>
      </c>
      <c r="D257" s="277" t="s">
        <v>423</v>
      </c>
      <c r="E257" s="259">
        <v>180</v>
      </c>
      <c r="F257" s="260">
        <v>180</v>
      </c>
      <c r="G257" s="260">
        <v>5210</v>
      </c>
      <c r="H257" s="260">
        <v>111</v>
      </c>
      <c r="I257" s="261"/>
      <c r="J257" s="260">
        <v>4639</v>
      </c>
      <c r="K257" s="262"/>
    </row>
    <row r="258" spans="2:11" s="2" customFormat="1" ht="15" customHeight="1" hidden="1">
      <c r="B258" s="242"/>
      <c r="C258" s="283" t="s">
        <v>415</v>
      </c>
      <c r="D258" s="277"/>
      <c r="E258" s="265">
        <v>99</v>
      </c>
      <c r="F258" s="265">
        <v>99</v>
      </c>
      <c r="G258" s="265">
        <v>1200</v>
      </c>
      <c r="H258" s="265">
        <v>82</v>
      </c>
      <c r="I258" s="246"/>
      <c r="J258" s="265">
        <v>1788</v>
      </c>
      <c r="K258" s="249"/>
    </row>
    <row r="259" spans="2:11" s="2" customFormat="1" ht="15" customHeight="1" hidden="1">
      <c r="B259" s="242"/>
      <c r="C259" s="283" t="s">
        <v>416</v>
      </c>
      <c r="D259" s="277"/>
      <c r="E259" s="265">
        <v>47</v>
      </c>
      <c r="F259" s="265">
        <v>47</v>
      </c>
      <c r="G259" s="265">
        <v>770</v>
      </c>
      <c r="H259" s="265">
        <v>22</v>
      </c>
      <c r="I259" s="246"/>
      <c r="J259" s="265">
        <v>452</v>
      </c>
      <c r="K259" s="249"/>
    </row>
    <row r="260" spans="2:11" s="2" customFormat="1" ht="15" customHeight="1" hidden="1">
      <c r="B260" s="242"/>
      <c r="C260" s="283" t="s">
        <v>417</v>
      </c>
      <c r="D260" s="277"/>
      <c r="E260" s="265">
        <v>62</v>
      </c>
      <c r="F260" s="265">
        <v>62</v>
      </c>
      <c r="G260" s="265">
        <v>1460</v>
      </c>
      <c r="H260" s="265">
        <v>56</v>
      </c>
      <c r="I260" s="246"/>
      <c r="J260" s="265">
        <v>1344</v>
      </c>
      <c r="K260" s="249"/>
    </row>
    <row r="261" spans="2:11" s="2" customFormat="1" ht="15" customHeight="1" hidden="1">
      <c r="B261" s="242"/>
      <c r="C261" s="283" t="s">
        <v>418</v>
      </c>
      <c r="D261" s="277"/>
      <c r="E261" s="265">
        <v>9</v>
      </c>
      <c r="F261" s="265">
        <v>9</v>
      </c>
      <c r="G261" s="265">
        <v>50</v>
      </c>
      <c r="H261" s="265">
        <v>2</v>
      </c>
      <c r="I261" s="246"/>
      <c r="J261" s="265">
        <v>38</v>
      </c>
      <c r="K261" s="249"/>
    </row>
    <row r="262" spans="2:11" ht="15" customHeight="1" hidden="1">
      <c r="B262" s="242"/>
      <c r="C262" s="283" t="s">
        <v>419</v>
      </c>
      <c r="D262" s="277"/>
      <c r="E262" s="265">
        <v>127</v>
      </c>
      <c r="F262" s="265">
        <v>127</v>
      </c>
      <c r="G262" s="265">
        <v>3890</v>
      </c>
      <c r="H262" s="265">
        <v>80</v>
      </c>
      <c r="I262" s="246"/>
      <c r="J262" s="265">
        <v>3414</v>
      </c>
      <c r="K262" s="249"/>
    </row>
    <row r="263" spans="2:11" ht="15" customHeight="1" hidden="1">
      <c r="B263" s="266"/>
      <c r="C263" s="284" t="s">
        <v>420</v>
      </c>
      <c r="D263" s="285"/>
      <c r="E263" s="269">
        <v>38</v>
      </c>
      <c r="F263" s="269">
        <v>38</v>
      </c>
      <c r="G263" s="269">
        <v>1120</v>
      </c>
      <c r="H263" s="269">
        <v>64</v>
      </c>
      <c r="I263" s="270"/>
      <c r="J263" s="269">
        <v>1684</v>
      </c>
      <c r="K263" s="271"/>
    </row>
    <row r="264" spans="2:11" ht="15" customHeight="1">
      <c r="B264" s="224" t="s">
        <v>433</v>
      </c>
      <c r="C264" s="225"/>
      <c r="D264" s="226"/>
      <c r="E264" s="227">
        <f aca="true" t="shared" si="9" ref="E264:J264">E265+E272+E276+E283</f>
        <v>3413</v>
      </c>
      <c r="F264" s="227">
        <f t="shared" si="9"/>
        <v>3410</v>
      </c>
      <c r="G264" s="227">
        <f t="shared" si="9"/>
        <v>96980</v>
      </c>
      <c r="H264" s="227">
        <f t="shared" si="9"/>
        <v>2865</v>
      </c>
      <c r="I264" s="227">
        <f t="shared" si="9"/>
        <v>706443</v>
      </c>
      <c r="J264" s="227">
        <f t="shared" si="9"/>
        <v>89039</v>
      </c>
      <c r="K264" s="286">
        <v>95.6</v>
      </c>
    </row>
    <row r="265" spans="2:11" ht="15" customHeight="1">
      <c r="B265" s="240"/>
      <c r="C265" s="300" t="s">
        <v>393</v>
      </c>
      <c r="D265" s="301"/>
      <c r="E265" s="302">
        <f>SUM(E266:E271)</f>
        <v>930</v>
      </c>
      <c r="F265" s="302">
        <f>SUM(F266:F271)</f>
        <v>930</v>
      </c>
      <c r="G265" s="302">
        <f>SUM(G266:G271)</f>
        <v>23240</v>
      </c>
      <c r="H265" s="302">
        <f>SUM(H266:H271)</f>
        <v>875</v>
      </c>
      <c r="I265" s="302">
        <v>183793</v>
      </c>
      <c r="J265" s="302">
        <f>SUM(J266:J271)</f>
        <v>21913</v>
      </c>
      <c r="K265" s="303">
        <v>99.9</v>
      </c>
    </row>
    <row r="266" spans="2:11" ht="15" customHeight="1">
      <c r="B266" s="242"/>
      <c r="C266" s="282" t="s">
        <v>394</v>
      </c>
      <c r="D266" s="277" t="s">
        <v>422</v>
      </c>
      <c r="E266" s="288">
        <v>613</v>
      </c>
      <c r="F266" s="288">
        <v>613</v>
      </c>
      <c r="G266" s="288">
        <v>14710</v>
      </c>
      <c r="H266" s="288">
        <v>602</v>
      </c>
      <c r="I266" s="261"/>
      <c r="J266" s="288">
        <v>14874</v>
      </c>
      <c r="K266" s="261"/>
    </row>
    <row r="267" spans="2:11" ht="15" customHeight="1">
      <c r="B267" s="242"/>
      <c r="C267" s="283" t="s">
        <v>396</v>
      </c>
      <c r="D267" s="278"/>
      <c r="E267" s="289">
        <v>79</v>
      </c>
      <c r="F267" s="289">
        <v>79</v>
      </c>
      <c r="G267" s="289">
        <v>3080</v>
      </c>
      <c r="H267" s="289">
        <v>71</v>
      </c>
      <c r="I267" s="246"/>
      <c r="J267" s="289">
        <v>2260</v>
      </c>
      <c r="K267" s="246"/>
    </row>
    <row r="268" spans="2:11" ht="15" customHeight="1">
      <c r="B268" s="242"/>
      <c r="C268" s="283" t="s">
        <v>397</v>
      </c>
      <c r="D268" s="278"/>
      <c r="E268" s="289">
        <v>107</v>
      </c>
      <c r="F268" s="289">
        <v>107</v>
      </c>
      <c r="G268" s="289">
        <v>2170</v>
      </c>
      <c r="H268" s="289">
        <v>72</v>
      </c>
      <c r="I268" s="246"/>
      <c r="J268" s="289">
        <v>1614</v>
      </c>
      <c r="K268" s="246"/>
    </row>
    <row r="269" spans="2:11" ht="15" customHeight="1">
      <c r="B269" s="242"/>
      <c r="C269" s="283" t="s">
        <v>398</v>
      </c>
      <c r="D269" s="278"/>
      <c r="E269" s="289">
        <v>53</v>
      </c>
      <c r="F269" s="289">
        <v>53</v>
      </c>
      <c r="G269" s="289">
        <v>1670</v>
      </c>
      <c r="H269" s="289">
        <v>53</v>
      </c>
      <c r="I269" s="246"/>
      <c r="J269" s="289">
        <v>1185</v>
      </c>
      <c r="K269" s="246"/>
    </row>
    <row r="270" spans="2:11" ht="15" customHeight="1">
      <c r="B270" s="242"/>
      <c r="C270" s="283" t="s">
        <v>399</v>
      </c>
      <c r="D270" s="278"/>
      <c r="E270" s="289">
        <v>69</v>
      </c>
      <c r="F270" s="289">
        <v>69</v>
      </c>
      <c r="G270" s="289">
        <v>1500</v>
      </c>
      <c r="H270" s="289">
        <v>68</v>
      </c>
      <c r="I270" s="246"/>
      <c r="J270" s="289">
        <v>1967</v>
      </c>
      <c r="K270" s="246"/>
    </row>
    <row r="271" spans="2:11" ht="15" customHeight="1">
      <c r="B271" s="242"/>
      <c r="C271" s="283" t="s">
        <v>400</v>
      </c>
      <c r="D271" s="304"/>
      <c r="E271" s="291">
        <v>9</v>
      </c>
      <c r="F271" s="291">
        <v>9</v>
      </c>
      <c r="G271" s="291">
        <v>110</v>
      </c>
      <c r="H271" s="291">
        <v>9</v>
      </c>
      <c r="I271" s="270"/>
      <c r="J271" s="291">
        <v>13</v>
      </c>
      <c r="K271" s="270"/>
    </row>
    <row r="272" spans="2:11" ht="15" customHeight="1">
      <c r="B272" s="240"/>
      <c r="C272" s="300" t="s">
        <v>401</v>
      </c>
      <c r="D272" s="301"/>
      <c r="E272" s="302">
        <f>SUM(E273:E275)</f>
        <v>1219</v>
      </c>
      <c r="F272" s="302">
        <f>SUM(F273:F275)</f>
        <v>1216</v>
      </c>
      <c r="G272" s="302">
        <f>SUM(G273:G275)</f>
        <v>33910</v>
      </c>
      <c r="H272" s="302">
        <f>SUM(H273:H275)</f>
        <v>919</v>
      </c>
      <c r="I272" s="302">
        <v>234753</v>
      </c>
      <c r="J272" s="302">
        <f>SUM(J273:J275)</f>
        <v>29782</v>
      </c>
      <c r="K272" s="303">
        <v>89.8</v>
      </c>
    </row>
    <row r="273" spans="2:11" ht="15" customHeight="1">
      <c r="B273" s="247"/>
      <c r="C273" s="292" t="s">
        <v>402</v>
      </c>
      <c r="D273" s="277" t="s">
        <v>423</v>
      </c>
      <c r="E273" s="259">
        <v>851</v>
      </c>
      <c r="F273" s="259">
        <v>851</v>
      </c>
      <c r="G273" s="259">
        <v>23000</v>
      </c>
      <c r="H273" s="259">
        <v>630</v>
      </c>
      <c r="I273" s="261"/>
      <c r="J273" s="259">
        <v>19137</v>
      </c>
      <c r="K273" s="262"/>
    </row>
    <row r="274" spans="2:11" ht="15" customHeight="1">
      <c r="B274" s="247"/>
      <c r="C274" s="292" t="s">
        <v>404</v>
      </c>
      <c r="D274" s="293"/>
      <c r="E274" s="289">
        <v>215</v>
      </c>
      <c r="F274" s="289">
        <v>215</v>
      </c>
      <c r="G274" s="289">
        <v>7210</v>
      </c>
      <c r="H274" s="289">
        <v>142</v>
      </c>
      <c r="I274" s="246"/>
      <c r="J274" s="289">
        <v>6969</v>
      </c>
      <c r="K274" s="249"/>
    </row>
    <row r="275" spans="2:11" ht="21" customHeight="1">
      <c r="B275" s="247"/>
      <c r="C275" s="284" t="s">
        <v>424</v>
      </c>
      <c r="D275" s="305" t="s">
        <v>425</v>
      </c>
      <c r="E275" s="306">
        <v>153</v>
      </c>
      <c r="F275" s="306">
        <v>150</v>
      </c>
      <c r="G275" s="306">
        <v>3700</v>
      </c>
      <c r="H275" s="306">
        <v>147</v>
      </c>
      <c r="I275" s="270"/>
      <c r="J275" s="306">
        <v>3676</v>
      </c>
      <c r="K275" s="271"/>
    </row>
    <row r="276" spans="2:11" ht="15" customHeight="1">
      <c r="B276" s="240"/>
      <c r="C276" s="300" t="s">
        <v>406</v>
      </c>
      <c r="D276" s="301"/>
      <c r="E276" s="238">
        <f>SUM(E277:E282)</f>
        <v>702</v>
      </c>
      <c r="F276" s="238">
        <f>SUM(F277:F282)</f>
        <v>702</v>
      </c>
      <c r="G276" s="238">
        <f>SUM(G277:G282)</f>
        <v>26130</v>
      </c>
      <c r="H276" s="238">
        <f>SUM(H277:H282)</f>
        <v>644</v>
      </c>
      <c r="I276" s="238">
        <v>163433</v>
      </c>
      <c r="J276" s="238">
        <f>SUM(J277:J282)</f>
        <v>24783</v>
      </c>
      <c r="K276" s="239">
        <v>98.7</v>
      </c>
    </row>
    <row r="277" spans="2:11" ht="15" customHeight="1">
      <c r="B277" s="247"/>
      <c r="C277" s="295" t="s">
        <v>407</v>
      </c>
      <c r="D277" s="277" t="s">
        <v>423</v>
      </c>
      <c r="E277" s="259">
        <v>228</v>
      </c>
      <c r="F277" s="259">
        <v>228</v>
      </c>
      <c r="G277" s="259">
        <v>6340</v>
      </c>
      <c r="H277" s="259">
        <v>223</v>
      </c>
      <c r="I277" s="261"/>
      <c r="J277" s="259">
        <v>8440</v>
      </c>
      <c r="K277" s="262"/>
    </row>
    <row r="278" spans="2:11" ht="15" customHeight="1">
      <c r="B278" s="247"/>
      <c r="C278" s="296" t="s">
        <v>408</v>
      </c>
      <c r="D278" s="278"/>
      <c r="E278" s="289">
        <v>154</v>
      </c>
      <c r="F278" s="289">
        <v>154</v>
      </c>
      <c r="G278" s="289">
        <v>3390</v>
      </c>
      <c r="H278" s="289">
        <v>117</v>
      </c>
      <c r="I278" s="246"/>
      <c r="J278" s="289">
        <v>3999</v>
      </c>
      <c r="K278" s="249"/>
    </row>
    <row r="279" spans="2:11" ht="15" customHeight="1">
      <c r="B279" s="247"/>
      <c r="C279" s="296" t="s">
        <v>409</v>
      </c>
      <c r="D279" s="278"/>
      <c r="E279" s="289">
        <v>26</v>
      </c>
      <c r="F279" s="289">
        <v>26</v>
      </c>
      <c r="G279" s="289">
        <v>3020</v>
      </c>
      <c r="H279" s="289">
        <v>25</v>
      </c>
      <c r="I279" s="246"/>
      <c r="J279" s="289">
        <v>1271</v>
      </c>
      <c r="K279" s="249"/>
    </row>
    <row r="280" spans="2:11" ht="15" customHeight="1">
      <c r="B280" s="247"/>
      <c r="C280" s="296" t="s">
        <v>410</v>
      </c>
      <c r="D280" s="278"/>
      <c r="E280" s="291">
        <v>89</v>
      </c>
      <c r="F280" s="291">
        <v>89</v>
      </c>
      <c r="G280" s="291">
        <v>4540</v>
      </c>
      <c r="H280" s="289">
        <v>77</v>
      </c>
      <c r="I280" s="246"/>
      <c r="J280" s="291">
        <v>4671</v>
      </c>
      <c r="K280" s="249"/>
    </row>
    <row r="281" spans="2:11" ht="15" customHeight="1">
      <c r="B281" s="252"/>
      <c r="C281" s="296" t="s">
        <v>411</v>
      </c>
      <c r="D281" s="278"/>
      <c r="E281" s="265">
        <v>67</v>
      </c>
      <c r="F281" s="265">
        <v>67</v>
      </c>
      <c r="G281" s="265">
        <v>2530</v>
      </c>
      <c r="H281" s="289">
        <v>66</v>
      </c>
      <c r="I281" s="246"/>
      <c r="J281" s="265">
        <v>2448</v>
      </c>
      <c r="K281" s="249"/>
    </row>
    <row r="282" spans="2:11" ht="15" customHeight="1">
      <c r="B282" s="242"/>
      <c r="C282" s="307" t="s">
        <v>412</v>
      </c>
      <c r="D282" s="304"/>
      <c r="E282" s="297">
        <v>138</v>
      </c>
      <c r="F282" s="297">
        <v>138</v>
      </c>
      <c r="G282" s="297">
        <v>6310</v>
      </c>
      <c r="H282" s="306">
        <v>136</v>
      </c>
      <c r="I282" s="270"/>
      <c r="J282" s="297">
        <v>3954</v>
      </c>
      <c r="K282" s="271"/>
    </row>
    <row r="283" spans="2:11" ht="15" customHeight="1">
      <c r="B283" s="240"/>
      <c r="C283" s="300" t="s">
        <v>413</v>
      </c>
      <c r="D283" s="301"/>
      <c r="E283" s="255">
        <f>SUM(E284:E290)</f>
        <v>562</v>
      </c>
      <c r="F283" s="255">
        <f>SUM(F284:F290)</f>
        <v>562</v>
      </c>
      <c r="G283" s="255">
        <f>SUM(G284:G290)</f>
        <v>13700</v>
      </c>
      <c r="H283" s="255">
        <f>SUM(H284:H290)</f>
        <v>427</v>
      </c>
      <c r="I283" s="255">
        <v>124464</v>
      </c>
      <c r="J283" s="255">
        <f>SUM(J284:J290)</f>
        <v>12561</v>
      </c>
      <c r="K283" s="256">
        <v>94.3</v>
      </c>
    </row>
    <row r="284" spans="2:11" ht="15" customHeight="1">
      <c r="B284" s="242"/>
      <c r="C284" s="282" t="s">
        <v>414</v>
      </c>
      <c r="D284" s="277" t="s">
        <v>423</v>
      </c>
      <c r="E284" s="259">
        <v>180</v>
      </c>
      <c r="F284" s="260">
        <v>180</v>
      </c>
      <c r="G284" s="260">
        <v>5210</v>
      </c>
      <c r="H284" s="260">
        <v>118</v>
      </c>
      <c r="I284" s="261"/>
      <c r="J284" s="260">
        <v>4405</v>
      </c>
      <c r="K284" s="262"/>
    </row>
    <row r="285" spans="2:11" ht="15" customHeight="1">
      <c r="B285" s="242"/>
      <c r="C285" s="283" t="s">
        <v>415</v>
      </c>
      <c r="D285" s="277"/>
      <c r="E285" s="265">
        <v>99</v>
      </c>
      <c r="F285" s="265">
        <v>99</v>
      </c>
      <c r="G285" s="265">
        <v>1200</v>
      </c>
      <c r="H285" s="265">
        <v>82</v>
      </c>
      <c r="I285" s="246"/>
      <c r="J285" s="265">
        <v>1724</v>
      </c>
      <c r="K285" s="249"/>
    </row>
    <row r="286" spans="2:11" ht="15" customHeight="1">
      <c r="B286" s="242"/>
      <c r="C286" s="283" t="s">
        <v>416</v>
      </c>
      <c r="D286" s="277"/>
      <c r="E286" s="265">
        <v>47</v>
      </c>
      <c r="F286" s="265">
        <v>47</v>
      </c>
      <c r="G286" s="265">
        <v>770</v>
      </c>
      <c r="H286" s="265">
        <v>23</v>
      </c>
      <c r="I286" s="246"/>
      <c r="J286" s="265">
        <v>443</v>
      </c>
      <c r="K286" s="249"/>
    </row>
    <row r="287" spans="2:11" ht="15" customHeight="1">
      <c r="B287" s="242"/>
      <c r="C287" s="283" t="s">
        <v>417</v>
      </c>
      <c r="D287" s="277"/>
      <c r="E287" s="265">
        <v>62</v>
      </c>
      <c r="F287" s="265">
        <v>62</v>
      </c>
      <c r="G287" s="265">
        <v>1460</v>
      </c>
      <c r="H287" s="265">
        <v>56</v>
      </c>
      <c r="I287" s="246"/>
      <c r="J287" s="265">
        <v>1309</v>
      </c>
      <c r="K287" s="249"/>
    </row>
    <row r="288" spans="2:11" ht="15" customHeight="1">
      <c r="B288" s="242"/>
      <c r="C288" s="283" t="s">
        <v>418</v>
      </c>
      <c r="D288" s="277"/>
      <c r="E288" s="265">
        <v>9</v>
      </c>
      <c r="F288" s="265">
        <v>9</v>
      </c>
      <c r="G288" s="265">
        <v>50</v>
      </c>
      <c r="H288" s="265">
        <v>2</v>
      </c>
      <c r="I288" s="246"/>
      <c r="J288" s="265">
        <v>38</v>
      </c>
      <c r="K288" s="249"/>
    </row>
    <row r="289" spans="2:11" ht="15" customHeight="1">
      <c r="B289" s="242"/>
      <c r="C289" s="283" t="s">
        <v>419</v>
      </c>
      <c r="D289" s="277"/>
      <c r="E289" s="265">
        <v>127</v>
      </c>
      <c r="F289" s="265">
        <v>127</v>
      </c>
      <c r="G289" s="265">
        <v>3890</v>
      </c>
      <c r="H289" s="265">
        <v>81</v>
      </c>
      <c r="I289" s="246"/>
      <c r="J289" s="265">
        <v>3023</v>
      </c>
      <c r="K289" s="249"/>
    </row>
    <row r="290" spans="2:11" ht="15" customHeight="1">
      <c r="B290" s="266"/>
      <c r="C290" s="284" t="s">
        <v>420</v>
      </c>
      <c r="D290" s="285"/>
      <c r="E290" s="269">
        <v>38</v>
      </c>
      <c r="F290" s="269">
        <v>38</v>
      </c>
      <c r="G290" s="269">
        <v>1120</v>
      </c>
      <c r="H290" s="269">
        <v>65</v>
      </c>
      <c r="I290" s="270"/>
      <c r="J290" s="269">
        <v>1619</v>
      </c>
      <c r="K290" s="271"/>
    </row>
    <row r="291" spans="2:11" ht="15" customHeight="1">
      <c r="B291" s="2" t="s">
        <v>434</v>
      </c>
      <c r="C291" s="2"/>
      <c r="H291" s="308"/>
      <c r="K291" s="7" t="s">
        <v>435</v>
      </c>
    </row>
  </sheetData>
  <sheetProtection/>
  <mergeCells count="189">
    <mergeCell ref="C276:D276"/>
    <mergeCell ref="D277:D282"/>
    <mergeCell ref="I277:I282"/>
    <mergeCell ref="K277:K282"/>
    <mergeCell ref="C283:D283"/>
    <mergeCell ref="D284:D290"/>
    <mergeCell ref="I284:I290"/>
    <mergeCell ref="K284:K290"/>
    <mergeCell ref="D266:D271"/>
    <mergeCell ref="I266:I271"/>
    <mergeCell ref="K266:K271"/>
    <mergeCell ref="C272:D272"/>
    <mergeCell ref="D273:D274"/>
    <mergeCell ref="I273:I275"/>
    <mergeCell ref="K273:K275"/>
    <mergeCell ref="C256:D256"/>
    <mergeCell ref="D257:D263"/>
    <mergeCell ref="I257:I263"/>
    <mergeCell ref="K257:K263"/>
    <mergeCell ref="B264:D264"/>
    <mergeCell ref="C265:D265"/>
    <mergeCell ref="D246:D247"/>
    <mergeCell ref="I246:I248"/>
    <mergeCell ref="K246:K248"/>
    <mergeCell ref="C249:D249"/>
    <mergeCell ref="D250:D255"/>
    <mergeCell ref="I250:I255"/>
    <mergeCell ref="K250:K255"/>
    <mergeCell ref="B237:D237"/>
    <mergeCell ref="C238:D238"/>
    <mergeCell ref="D239:D244"/>
    <mergeCell ref="I239:I244"/>
    <mergeCell ref="K239:K244"/>
    <mergeCell ref="C245:D245"/>
    <mergeCell ref="C222:D222"/>
    <mergeCell ref="D223:D228"/>
    <mergeCell ref="I223:I228"/>
    <mergeCell ref="K223:K228"/>
    <mergeCell ref="C229:D229"/>
    <mergeCell ref="D230:D236"/>
    <mergeCell ref="I230:I236"/>
    <mergeCell ref="K230:K236"/>
    <mergeCell ref="D212:D217"/>
    <mergeCell ref="I212:I217"/>
    <mergeCell ref="K212:K217"/>
    <mergeCell ref="C218:D218"/>
    <mergeCell ref="D219:D220"/>
    <mergeCell ref="I219:I221"/>
    <mergeCell ref="K219:K221"/>
    <mergeCell ref="C202:D202"/>
    <mergeCell ref="D203:D209"/>
    <mergeCell ref="I203:I209"/>
    <mergeCell ref="K203:K209"/>
    <mergeCell ref="B210:D210"/>
    <mergeCell ref="C211:D211"/>
    <mergeCell ref="D192:D193"/>
    <mergeCell ref="I192:I194"/>
    <mergeCell ref="K192:K194"/>
    <mergeCell ref="C195:D195"/>
    <mergeCell ref="D196:D201"/>
    <mergeCell ref="I196:I201"/>
    <mergeCell ref="K196:K201"/>
    <mergeCell ref="B183:D183"/>
    <mergeCell ref="C184:D184"/>
    <mergeCell ref="D185:D190"/>
    <mergeCell ref="I185:I190"/>
    <mergeCell ref="K185:K190"/>
    <mergeCell ref="C191:D191"/>
    <mergeCell ref="C168:D168"/>
    <mergeCell ref="D169:D174"/>
    <mergeCell ref="I169:I174"/>
    <mergeCell ref="K169:K174"/>
    <mergeCell ref="C175:D175"/>
    <mergeCell ref="D176:D182"/>
    <mergeCell ref="I176:I182"/>
    <mergeCell ref="K176:K182"/>
    <mergeCell ref="D158:D163"/>
    <mergeCell ref="I158:I163"/>
    <mergeCell ref="K158:K163"/>
    <mergeCell ref="C164:D164"/>
    <mergeCell ref="D165:D166"/>
    <mergeCell ref="I165:I167"/>
    <mergeCell ref="K165:K167"/>
    <mergeCell ref="C148:D148"/>
    <mergeCell ref="D149:D155"/>
    <mergeCell ref="I149:I155"/>
    <mergeCell ref="K149:K155"/>
    <mergeCell ref="B156:D156"/>
    <mergeCell ref="C157:D157"/>
    <mergeCell ref="D138:D139"/>
    <mergeCell ref="I138:I140"/>
    <mergeCell ref="K138:K140"/>
    <mergeCell ref="C141:D141"/>
    <mergeCell ref="D142:D147"/>
    <mergeCell ref="I142:I147"/>
    <mergeCell ref="K142:K147"/>
    <mergeCell ref="B129:D129"/>
    <mergeCell ref="C130:D130"/>
    <mergeCell ref="D131:D136"/>
    <mergeCell ref="I131:I136"/>
    <mergeCell ref="K131:K136"/>
    <mergeCell ref="C137:D137"/>
    <mergeCell ref="C114:D114"/>
    <mergeCell ref="D115:D120"/>
    <mergeCell ref="I115:I120"/>
    <mergeCell ref="K115:K120"/>
    <mergeCell ref="C121:D121"/>
    <mergeCell ref="D122:D128"/>
    <mergeCell ref="I122:I128"/>
    <mergeCell ref="K122:K128"/>
    <mergeCell ref="D104:D109"/>
    <mergeCell ref="I104:I109"/>
    <mergeCell ref="K104:K109"/>
    <mergeCell ref="C110:D110"/>
    <mergeCell ref="D111:D112"/>
    <mergeCell ref="I111:I113"/>
    <mergeCell ref="K111:K113"/>
    <mergeCell ref="C94:D94"/>
    <mergeCell ref="D95:D101"/>
    <mergeCell ref="I95:I101"/>
    <mergeCell ref="K95:K101"/>
    <mergeCell ref="B102:D102"/>
    <mergeCell ref="C103:D103"/>
    <mergeCell ref="D84:D85"/>
    <mergeCell ref="I84:I86"/>
    <mergeCell ref="K84:K86"/>
    <mergeCell ref="C87:D87"/>
    <mergeCell ref="D88:D93"/>
    <mergeCell ref="I88:I93"/>
    <mergeCell ref="K88:K93"/>
    <mergeCell ref="B75:D75"/>
    <mergeCell ref="C76:D76"/>
    <mergeCell ref="D77:D82"/>
    <mergeCell ref="I77:I82"/>
    <mergeCell ref="K77:K82"/>
    <mergeCell ref="C83:D83"/>
    <mergeCell ref="C60:D60"/>
    <mergeCell ref="D61:D66"/>
    <mergeCell ref="I61:I66"/>
    <mergeCell ref="K61:K66"/>
    <mergeCell ref="C67:D67"/>
    <mergeCell ref="D68:D74"/>
    <mergeCell ref="I68:I74"/>
    <mergeCell ref="K68:K74"/>
    <mergeCell ref="C49:D49"/>
    <mergeCell ref="D50:D55"/>
    <mergeCell ref="I50:I55"/>
    <mergeCell ref="K50:K55"/>
    <mergeCell ref="C56:D56"/>
    <mergeCell ref="D57:D58"/>
    <mergeCell ref="I57:I59"/>
    <mergeCell ref="K57:K59"/>
    <mergeCell ref="D34:D39"/>
    <mergeCell ref="I34:I39"/>
    <mergeCell ref="K34:K39"/>
    <mergeCell ref="C40:D40"/>
    <mergeCell ref="D41:D47"/>
    <mergeCell ref="I41:I47"/>
    <mergeCell ref="K41:K47"/>
    <mergeCell ref="K23:K28"/>
    <mergeCell ref="C29:D29"/>
    <mergeCell ref="D30:D31"/>
    <mergeCell ref="I30:I32"/>
    <mergeCell ref="K30:K32"/>
    <mergeCell ref="C33:D33"/>
    <mergeCell ref="C19:D19"/>
    <mergeCell ref="C20:D20"/>
    <mergeCell ref="B21:D21"/>
    <mergeCell ref="C22:D22"/>
    <mergeCell ref="D23:D28"/>
    <mergeCell ref="I23:I28"/>
    <mergeCell ref="C13:D13"/>
    <mergeCell ref="C14:D14"/>
    <mergeCell ref="C15:D15"/>
    <mergeCell ref="B16:D16"/>
    <mergeCell ref="C17:D17"/>
    <mergeCell ref="C18:D18"/>
    <mergeCell ref="C7:D7"/>
    <mergeCell ref="C8:D8"/>
    <mergeCell ref="C9:D9"/>
    <mergeCell ref="C10:D10"/>
    <mergeCell ref="B11:D11"/>
    <mergeCell ref="C12:D12"/>
    <mergeCell ref="B3:C5"/>
    <mergeCell ref="D3:D5"/>
    <mergeCell ref="E3:G3"/>
    <mergeCell ref="H3:J3"/>
    <mergeCell ref="K3:K4"/>
    <mergeCell ref="B6:D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showGridLines="0" zoomScalePageLayoutView="0" workbookViewId="0" topLeftCell="A59">
      <selection activeCell="J98" sqref="J98"/>
    </sheetView>
  </sheetViews>
  <sheetFormatPr defaultColWidth="9.00390625" defaultRowHeight="13.5" outlineLevelRow="1"/>
  <cols>
    <col min="1" max="2" width="3.625" style="64" customWidth="1"/>
    <col min="3" max="3" width="12.625" style="64" customWidth="1"/>
    <col min="4" max="4" width="10.50390625" style="64" customWidth="1"/>
    <col min="5" max="6" width="11.375" style="64" bestFit="1" customWidth="1"/>
    <col min="7" max="7" width="8.00390625" style="64" bestFit="1" customWidth="1"/>
    <col min="8" max="8" width="9.00390625" style="64" customWidth="1"/>
    <col min="9" max="9" width="12.25390625" style="64" bestFit="1" customWidth="1"/>
    <col min="10" max="10" width="8.00390625" style="64" bestFit="1" customWidth="1"/>
    <col min="11" max="16384" width="9.00390625" style="64" customWidth="1"/>
  </cols>
  <sheetData>
    <row r="1" spans="1:2" ht="30" customHeight="1">
      <c r="A1" s="63" t="s">
        <v>436</v>
      </c>
      <c r="B1" s="63"/>
    </row>
    <row r="2" spans="2:10" ht="18" customHeight="1">
      <c r="B2" s="309" t="s">
        <v>437</v>
      </c>
      <c r="D2" s="4"/>
      <c r="E2" s="310"/>
      <c r="F2" s="310"/>
      <c r="G2" s="310"/>
      <c r="H2" s="310"/>
      <c r="I2" s="310"/>
      <c r="J2" s="310"/>
    </row>
    <row r="3" spans="2:10" s="2" customFormat="1" ht="15" customHeight="1">
      <c r="B3" s="208" t="s">
        <v>438</v>
      </c>
      <c r="C3" s="209"/>
      <c r="D3" s="311"/>
      <c r="E3" s="211" t="s">
        <v>49</v>
      </c>
      <c r="F3" s="211"/>
      <c r="G3" s="211"/>
      <c r="H3" s="211" t="s">
        <v>439</v>
      </c>
      <c r="I3" s="211"/>
      <c r="J3" s="211"/>
    </row>
    <row r="4" spans="2:10" s="2" customFormat="1" ht="18" customHeight="1">
      <c r="B4" s="213"/>
      <c r="C4" s="214"/>
      <c r="D4" s="312" t="s">
        <v>440</v>
      </c>
      <c r="E4" s="313" t="s">
        <v>441</v>
      </c>
      <c r="F4" s="313" t="s">
        <v>442</v>
      </c>
      <c r="G4" s="313" t="s">
        <v>381</v>
      </c>
      <c r="H4" s="313" t="s">
        <v>443</v>
      </c>
      <c r="I4" s="313" t="s">
        <v>444</v>
      </c>
      <c r="J4" s="313" t="s">
        <v>381</v>
      </c>
    </row>
    <row r="5" spans="2:10" s="2" customFormat="1" ht="12" customHeight="1">
      <c r="B5" s="219"/>
      <c r="C5" s="220"/>
      <c r="D5" s="314"/>
      <c r="E5" s="222" t="s">
        <v>385</v>
      </c>
      <c r="F5" s="222" t="s">
        <v>385</v>
      </c>
      <c r="G5" s="222" t="s">
        <v>386</v>
      </c>
      <c r="H5" s="222" t="s">
        <v>385</v>
      </c>
      <c r="I5" s="222" t="s">
        <v>387</v>
      </c>
      <c r="J5" s="222" t="s">
        <v>386</v>
      </c>
    </row>
    <row r="6" spans="2:10" s="2" customFormat="1" ht="18" customHeight="1">
      <c r="B6" s="315" t="s">
        <v>392</v>
      </c>
      <c r="C6" s="316"/>
      <c r="D6" s="316"/>
      <c r="E6" s="317">
        <v>89.6</v>
      </c>
      <c r="F6" s="317">
        <v>89.6</v>
      </c>
      <c r="G6" s="318">
        <v>2810</v>
      </c>
      <c r="H6" s="319">
        <v>89.6</v>
      </c>
      <c r="I6" s="227">
        <v>16919</v>
      </c>
      <c r="J6" s="227">
        <v>1656</v>
      </c>
    </row>
    <row r="7" spans="2:10" s="2" customFormat="1" ht="18" customHeight="1">
      <c r="B7" s="320"/>
      <c r="C7" s="321" t="s">
        <v>445</v>
      </c>
      <c r="D7" s="322"/>
      <c r="E7" s="323">
        <v>38</v>
      </c>
      <c r="F7" s="323">
        <v>38</v>
      </c>
      <c r="G7" s="324">
        <v>1380</v>
      </c>
      <c r="H7" s="325">
        <v>38</v>
      </c>
      <c r="I7" s="324">
        <v>7008</v>
      </c>
      <c r="J7" s="324">
        <v>487</v>
      </c>
    </row>
    <row r="8" spans="2:10" s="2" customFormat="1" ht="18" customHeight="1">
      <c r="B8" s="320"/>
      <c r="C8" s="326" t="s">
        <v>446</v>
      </c>
      <c r="D8" s="327"/>
      <c r="E8" s="328">
        <v>14</v>
      </c>
      <c r="F8" s="328">
        <v>14</v>
      </c>
      <c r="G8" s="329">
        <v>460</v>
      </c>
      <c r="H8" s="330">
        <v>14</v>
      </c>
      <c r="I8" s="329">
        <v>3435</v>
      </c>
      <c r="J8" s="329">
        <v>341</v>
      </c>
    </row>
    <row r="9" spans="2:10" s="2" customFormat="1" ht="18" customHeight="1">
      <c r="B9" s="121"/>
      <c r="C9" s="331" t="s">
        <v>447</v>
      </c>
      <c r="D9" s="332"/>
      <c r="E9" s="333">
        <v>37.6</v>
      </c>
      <c r="F9" s="333">
        <v>37.6</v>
      </c>
      <c r="G9" s="334">
        <v>970</v>
      </c>
      <c r="H9" s="335">
        <v>37.6</v>
      </c>
      <c r="I9" s="334">
        <v>6476</v>
      </c>
      <c r="J9" s="334">
        <v>828</v>
      </c>
    </row>
    <row r="10" spans="2:10" s="2" customFormat="1" ht="18" customHeight="1">
      <c r="B10" s="315" t="s">
        <v>421</v>
      </c>
      <c r="C10" s="336"/>
      <c r="D10" s="337"/>
      <c r="E10" s="338">
        <f>SUM(E11:E13)</f>
        <v>89.6</v>
      </c>
      <c r="F10" s="338">
        <f>SUM(F11:F13)</f>
        <v>89.6</v>
      </c>
      <c r="G10" s="339">
        <f>SUM(G11:G13)</f>
        <v>2810</v>
      </c>
      <c r="H10" s="340">
        <f>SUM(H11:H13)</f>
        <v>89.6</v>
      </c>
      <c r="I10" s="341">
        <f>SUM(I11:I13)</f>
        <v>16919</v>
      </c>
      <c r="J10" s="341">
        <f>J11+J12+J13</f>
        <v>1676</v>
      </c>
    </row>
    <row r="11" spans="2:10" s="2" customFormat="1" ht="18" customHeight="1">
      <c r="B11" s="275"/>
      <c r="C11" s="321" t="s">
        <v>445</v>
      </c>
      <c r="D11" s="342"/>
      <c r="E11" s="343">
        <v>38</v>
      </c>
      <c r="F11" s="343">
        <v>38</v>
      </c>
      <c r="G11" s="344">
        <v>1380</v>
      </c>
      <c r="H11" s="345">
        <v>38</v>
      </c>
      <c r="I11" s="344">
        <v>7008</v>
      </c>
      <c r="J11" s="344">
        <v>468</v>
      </c>
    </row>
    <row r="12" spans="2:10" s="2" customFormat="1" ht="18" customHeight="1">
      <c r="B12" s="240"/>
      <c r="C12" s="326" t="s">
        <v>446</v>
      </c>
      <c r="D12" s="346"/>
      <c r="E12" s="347">
        <v>14</v>
      </c>
      <c r="F12" s="347">
        <v>14</v>
      </c>
      <c r="G12" s="348">
        <v>460</v>
      </c>
      <c r="H12" s="349">
        <v>14</v>
      </c>
      <c r="I12" s="348">
        <v>3435</v>
      </c>
      <c r="J12" s="348">
        <v>347</v>
      </c>
    </row>
    <row r="13" spans="2:10" s="2" customFormat="1" ht="18" customHeight="1">
      <c r="B13" s="275"/>
      <c r="C13" s="331" t="s">
        <v>447</v>
      </c>
      <c r="D13" s="350"/>
      <c r="E13" s="351">
        <v>37.6</v>
      </c>
      <c r="F13" s="351">
        <v>37.6</v>
      </c>
      <c r="G13" s="352">
        <v>970</v>
      </c>
      <c r="H13" s="353">
        <v>37.6</v>
      </c>
      <c r="I13" s="352">
        <v>6476</v>
      </c>
      <c r="J13" s="352">
        <v>861</v>
      </c>
    </row>
    <row r="14" spans="2:10" s="2" customFormat="1" ht="18" customHeight="1">
      <c r="B14" s="315" t="s">
        <v>426</v>
      </c>
      <c r="C14" s="336"/>
      <c r="D14" s="337"/>
      <c r="E14" s="338">
        <f>SUM(E15:E28)</f>
        <v>89.6</v>
      </c>
      <c r="F14" s="338">
        <f>SUM(F15:F28)</f>
        <v>89.6</v>
      </c>
      <c r="G14" s="339">
        <f>SUM(G15:G28)</f>
        <v>2810</v>
      </c>
      <c r="H14" s="340">
        <f>SUM(H15:H28)</f>
        <v>89.6</v>
      </c>
      <c r="I14" s="341">
        <f>SUM(I15:I28)</f>
        <v>16919</v>
      </c>
      <c r="J14" s="341">
        <f>J15+J20+J25</f>
        <v>1650</v>
      </c>
    </row>
    <row r="15" spans="2:10" s="2" customFormat="1" ht="18" customHeight="1">
      <c r="B15" s="275"/>
      <c r="C15" s="321" t="s">
        <v>445</v>
      </c>
      <c r="D15" s="342"/>
      <c r="E15" s="343">
        <v>38</v>
      </c>
      <c r="F15" s="343">
        <v>38</v>
      </c>
      <c r="G15" s="344">
        <v>1380</v>
      </c>
      <c r="H15" s="345">
        <v>38</v>
      </c>
      <c r="I15" s="344">
        <v>7008</v>
      </c>
      <c r="J15" s="344">
        <f>SUM(J16:J19)</f>
        <v>442</v>
      </c>
    </row>
    <row r="16" spans="2:10" s="2" customFormat="1" ht="18" customHeight="1" hidden="1" outlineLevel="1">
      <c r="B16" s="275"/>
      <c r="C16" s="354"/>
      <c r="D16" s="326" t="s">
        <v>448</v>
      </c>
      <c r="E16" s="347"/>
      <c r="F16" s="347"/>
      <c r="G16" s="348"/>
      <c r="H16" s="349"/>
      <c r="I16" s="348"/>
      <c r="J16" s="348">
        <v>51</v>
      </c>
    </row>
    <row r="17" spans="2:10" s="2" customFormat="1" ht="18" customHeight="1" hidden="1" outlineLevel="1">
      <c r="B17" s="275"/>
      <c r="C17" s="354"/>
      <c r="D17" s="326" t="s">
        <v>449</v>
      </c>
      <c r="E17" s="347"/>
      <c r="F17" s="347"/>
      <c r="G17" s="348"/>
      <c r="H17" s="349"/>
      <c r="I17" s="348"/>
      <c r="J17" s="348">
        <v>63</v>
      </c>
    </row>
    <row r="18" spans="2:10" s="2" customFormat="1" ht="18" customHeight="1" hidden="1" outlineLevel="1">
      <c r="B18" s="275"/>
      <c r="C18" s="354"/>
      <c r="D18" s="326" t="s">
        <v>450</v>
      </c>
      <c r="E18" s="347"/>
      <c r="F18" s="347"/>
      <c r="G18" s="348"/>
      <c r="H18" s="349"/>
      <c r="I18" s="348"/>
      <c r="J18" s="348">
        <v>157</v>
      </c>
    </row>
    <row r="19" spans="2:10" s="2" customFormat="1" ht="18" customHeight="1" hidden="1" outlineLevel="1">
      <c r="B19" s="275"/>
      <c r="C19" s="354"/>
      <c r="D19" s="326" t="s">
        <v>451</v>
      </c>
      <c r="E19" s="347"/>
      <c r="F19" s="347"/>
      <c r="G19" s="348"/>
      <c r="H19" s="349"/>
      <c r="I19" s="348"/>
      <c r="J19" s="348">
        <v>171</v>
      </c>
    </row>
    <row r="20" spans="2:10" s="2" customFormat="1" ht="18" customHeight="1" collapsed="1">
      <c r="B20" s="240"/>
      <c r="C20" s="326" t="s">
        <v>446</v>
      </c>
      <c r="D20" s="346"/>
      <c r="E20" s="347">
        <v>14</v>
      </c>
      <c r="F20" s="347">
        <v>14</v>
      </c>
      <c r="G20" s="348">
        <v>460</v>
      </c>
      <c r="H20" s="349">
        <v>14</v>
      </c>
      <c r="I20" s="348">
        <v>3435</v>
      </c>
      <c r="J20" s="348">
        <f>SUM(J21:J24)</f>
        <v>357</v>
      </c>
    </row>
    <row r="21" spans="2:10" s="2" customFormat="1" ht="18" customHeight="1" hidden="1" outlineLevel="1">
      <c r="B21" s="275"/>
      <c r="C21" s="354"/>
      <c r="D21" s="326" t="s">
        <v>452</v>
      </c>
      <c r="E21" s="347"/>
      <c r="F21" s="347"/>
      <c r="G21" s="348"/>
      <c r="H21" s="349"/>
      <c r="I21" s="348"/>
      <c r="J21" s="348">
        <v>133</v>
      </c>
    </row>
    <row r="22" spans="2:10" s="2" customFormat="1" ht="18" customHeight="1" hidden="1" outlineLevel="1">
      <c r="B22" s="275"/>
      <c r="C22" s="354"/>
      <c r="D22" s="326" t="s">
        <v>453</v>
      </c>
      <c r="E22" s="347"/>
      <c r="F22" s="347"/>
      <c r="G22" s="348"/>
      <c r="H22" s="349"/>
      <c r="I22" s="348"/>
      <c r="J22" s="348">
        <v>91</v>
      </c>
    </row>
    <row r="23" spans="2:10" s="2" customFormat="1" ht="18" customHeight="1" hidden="1" outlineLevel="1">
      <c r="B23" s="275"/>
      <c r="C23" s="354"/>
      <c r="D23" s="326" t="s">
        <v>454</v>
      </c>
      <c r="E23" s="347"/>
      <c r="F23" s="347"/>
      <c r="G23" s="348"/>
      <c r="H23" s="349"/>
      <c r="I23" s="348"/>
      <c r="J23" s="348">
        <v>71</v>
      </c>
    </row>
    <row r="24" spans="2:10" s="2" customFormat="1" ht="18" customHeight="1" hidden="1" outlineLevel="1">
      <c r="B24" s="275"/>
      <c r="C24" s="354"/>
      <c r="D24" s="326" t="s">
        <v>455</v>
      </c>
      <c r="E24" s="347"/>
      <c r="F24" s="347"/>
      <c r="G24" s="348"/>
      <c r="H24" s="349"/>
      <c r="I24" s="348"/>
      <c r="J24" s="348">
        <v>62</v>
      </c>
    </row>
    <row r="25" spans="2:10" s="2" customFormat="1" ht="18" customHeight="1" collapsed="1">
      <c r="B25" s="275"/>
      <c r="C25" s="331" t="s">
        <v>447</v>
      </c>
      <c r="D25" s="350"/>
      <c r="E25" s="351">
        <v>37.6</v>
      </c>
      <c r="F25" s="351">
        <v>37.6</v>
      </c>
      <c r="G25" s="352">
        <v>970</v>
      </c>
      <c r="H25" s="353">
        <v>37.6</v>
      </c>
      <c r="I25" s="352">
        <v>6476</v>
      </c>
      <c r="J25" s="352">
        <f>SUM(J26:J28)</f>
        <v>851</v>
      </c>
    </row>
    <row r="26" spans="2:10" s="2" customFormat="1" ht="18" customHeight="1" hidden="1" outlineLevel="1">
      <c r="B26" s="275"/>
      <c r="C26" s="247"/>
      <c r="D26" s="355" t="s">
        <v>456</v>
      </c>
      <c r="E26" s="356"/>
      <c r="F26" s="356"/>
      <c r="G26" s="298"/>
      <c r="H26" s="357"/>
      <c r="I26" s="298"/>
      <c r="J26" s="358">
        <v>376</v>
      </c>
    </row>
    <row r="27" spans="2:10" s="2" customFormat="1" ht="18" customHeight="1" hidden="1" outlineLevel="1">
      <c r="B27" s="275"/>
      <c r="C27" s="247"/>
      <c r="D27" s="326" t="s">
        <v>457</v>
      </c>
      <c r="E27" s="356"/>
      <c r="F27" s="356"/>
      <c r="G27" s="298"/>
      <c r="H27" s="357"/>
      <c r="I27" s="298"/>
      <c r="J27" s="348">
        <v>263</v>
      </c>
    </row>
    <row r="28" spans="2:10" s="2" customFormat="1" ht="18" customHeight="1" hidden="1" outlineLevel="1">
      <c r="B28" s="359"/>
      <c r="C28" s="360"/>
      <c r="D28" s="331" t="s">
        <v>458</v>
      </c>
      <c r="E28" s="361"/>
      <c r="F28" s="361"/>
      <c r="G28" s="255"/>
      <c r="H28" s="362"/>
      <c r="I28" s="255"/>
      <c r="J28" s="352">
        <v>212</v>
      </c>
    </row>
    <row r="29" spans="2:10" s="2" customFormat="1" ht="18" customHeight="1" collapsed="1">
      <c r="B29" s="315" t="s">
        <v>427</v>
      </c>
      <c r="C29" s="336"/>
      <c r="D29" s="337"/>
      <c r="E29" s="338">
        <f>SUM(E30:E43)</f>
        <v>89.6</v>
      </c>
      <c r="F29" s="338">
        <f>SUM(F30:F43)</f>
        <v>89.6</v>
      </c>
      <c r="G29" s="339">
        <f>SUM(G30:G43)</f>
        <v>2810</v>
      </c>
      <c r="H29" s="340">
        <f>SUM(H30:H43)</f>
        <v>89.6</v>
      </c>
      <c r="I29" s="341">
        <f>SUM(I30:I43)</f>
        <v>16919</v>
      </c>
      <c r="J29" s="341">
        <f>J30+J35+J40</f>
        <v>1796</v>
      </c>
    </row>
    <row r="30" spans="2:10" s="2" customFormat="1" ht="18" customHeight="1">
      <c r="B30" s="275"/>
      <c r="C30" s="321" t="s">
        <v>445</v>
      </c>
      <c r="D30" s="342"/>
      <c r="E30" s="343">
        <v>38</v>
      </c>
      <c r="F30" s="343">
        <v>38</v>
      </c>
      <c r="G30" s="344">
        <v>1380</v>
      </c>
      <c r="H30" s="345">
        <v>38</v>
      </c>
      <c r="I30" s="344">
        <v>7008</v>
      </c>
      <c r="J30" s="344">
        <f>SUM(J31:J34)</f>
        <v>430</v>
      </c>
    </row>
    <row r="31" spans="2:10" s="2" customFormat="1" ht="18" customHeight="1" hidden="1" outlineLevel="1">
      <c r="B31" s="275"/>
      <c r="C31" s="354"/>
      <c r="D31" s="326" t="s">
        <v>448</v>
      </c>
      <c r="E31" s="347"/>
      <c r="F31" s="347"/>
      <c r="G31" s="348"/>
      <c r="H31" s="349"/>
      <c r="I31" s="348"/>
      <c r="J31" s="348">
        <v>48</v>
      </c>
    </row>
    <row r="32" spans="2:10" s="2" customFormat="1" ht="18" customHeight="1" hidden="1" outlineLevel="1">
      <c r="B32" s="275"/>
      <c r="C32" s="354"/>
      <c r="D32" s="326" t="s">
        <v>449</v>
      </c>
      <c r="E32" s="347"/>
      <c r="F32" s="347"/>
      <c r="G32" s="348"/>
      <c r="H32" s="349"/>
      <c r="I32" s="348"/>
      <c r="J32" s="348">
        <v>63</v>
      </c>
    </row>
    <row r="33" spans="2:10" s="2" customFormat="1" ht="18" customHeight="1" hidden="1" outlineLevel="1">
      <c r="B33" s="275"/>
      <c r="C33" s="354"/>
      <c r="D33" s="326" t="s">
        <v>450</v>
      </c>
      <c r="E33" s="347"/>
      <c r="F33" s="347"/>
      <c r="G33" s="348"/>
      <c r="H33" s="349"/>
      <c r="I33" s="348"/>
      <c r="J33" s="348">
        <v>156</v>
      </c>
    </row>
    <row r="34" spans="2:10" s="2" customFormat="1" ht="18" customHeight="1" hidden="1" outlineLevel="1">
      <c r="B34" s="275"/>
      <c r="C34" s="354"/>
      <c r="D34" s="326" t="s">
        <v>451</v>
      </c>
      <c r="E34" s="347"/>
      <c r="F34" s="347"/>
      <c r="G34" s="348"/>
      <c r="H34" s="349"/>
      <c r="I34" s="348"/>
      <c r="J34" s="348">
        <v>163</v>
      </c>
    </row>
    <row r="35" spans="2:10" s="2" customFormat="1" ht="18" customHeight="1" collapsed="1">
      <c r="B35" s="240"/>
      <c r="C35" s="326" t="s">
        <v>446</v>
      </c>
      <c r="D35" s="346"/>
      <c r="E35" s="347">
        <v>14</v>
      </c>
      <c r="F35" s="347">
        <v>14</v>
      </c>
      <c r="G35" s="348">
        <v>460</v>
      </c>
      <c r="H35" s="349">
        <v>14</v>
      </c>
      <c r="I35" s="348">
        <v>3435</v>
      </c>
      <c r="J35" s="348">
        <f>SUM(J36:J39)</f>
        <v>366</v>
      </c>
    </row>
    <row r="36" spans="2:10" s="2" customFormat="1" ht="18" customHeight="1" hidden="1" outlineLevel="1">
      <c r="B36" s="275"/>
      <c r="C36" s="354"/>
      <c r="D36" s="326" t="s">
        <v>452</v>
      </c>
      <c r="E36" s="347"/>
      <c r="F36" s="347"/>
      <c r="G36" s="348"/>
      <c r="H36" s="349"/>
      <c r="I36" s="348"/>
      <c r="J36" s="348">
        <v>141</v>
      </c>
    </row>
    <row r="37" spans="2:10" s="2" customFormat="1" ht="18" customHeight="1" hidden="1" outlineLevel="1">
      <c r="B37" s="275"/>
      <c r="C37" s="354"/>
      <c r="D37" s="326" t="s">
        <v>453</v>
      </c>
      <c r="E37" s="347"/>
      <c r="F37" s="347"/>
      <c r="G37" s="348"/>
      <c r="H37" s="349"/>
      <c r="I37" s="348"/>
      <c r="J37" s="348">
        <v>89</v>
      </c>
    </row>
    <row r="38" spans="2:10" s="2" customFormat="1" ht="18" customHeight="1" hidden="1" outlineLevel="1">
      <c r="B38" s="275"/>
      <c r="C38" s="354"/>
      <c r="D38" s="326" t="s">
        <v>454</v>
      </c>
      <c r="E38" s="347"/>
      <c r="F38" s="347"/>
      <c r="G38" s="348"/>
      <c r="H38" s="349"/>
      <c r="I38" s="348"/>
      <c r="J38" s="348">
        <v>73</v>
      </c>
    </row>
    <row r="39" spans="2:10" s="2" customFormat="1" ht="18" customHeight="1" hidden="1" outlineLevel="1">
      <c r="B39" s="275"/>
      <c r="C39" s="354"/>
      <c r="D39" s="326" t="s">
        <v>455</v>
      </c>
      <c r="E39" s="347"/>
      <c r="F39" s="347"/>
      <c r="G39" s="348"/>
      <c r="H39" s="349"/>
      <c r="I39" s="348"/>
      <c r="J39" s="348">
        <v>63</v>
      </c>
    </row>
    <row r="40" spans="2:10" s="2" customFormat="1" ht="18" customHeight="1" collapsed="1">
      <c r="B40" s="275"/>
      <c r="C40" s="331" t="s">
        <v>447</v>
      </c>
      <c r="D40" s="350"/>
      <c r="E40" s="351">
        <v>37.6</v>
      </c>
      <c r="F40" s="351">
        <v>37.6</v>
      </c>
      <c r="G40" s="352">
        <v>970</v>
      </c>
      <c r="H40" s="353">
        <v>37.6</v>
      </c>
      <c r="I40" s="352">
        <v>6476</v>
      </c>
      <c r="J40" s="352">
        <f>SUM(J41:J43)</f>
        <v>1000</v>
      </c>
    </row>
    <row r="41" spans="2:10" s="2" customFormat="1" ht="18" customHeight="1" hidden="1" outlineLevel="1">
      <c r="B41" s="275"/>
      <c r="C41" s="247"/>
      <c r="D41" s="355" t="s">
        <v>456</v>
      </c>
      <c r="E41" s="356"/>
      <c r="F41" s="356"/>
      <c r="G41" s="298"/>
      <c r="H41" s="357"/>
      <c r="I41" s="298"/>
      <c r="J41" s="358">
        <v>385</v>
      </c>
    </row>
    <row r="42" spans="2:10" s="2" customFormat="1" ht="18" customHeight="1" hidden="1" outlineLevel="1">
      <c r="B42" s="275"/>
      <c r="C42" s="247"/>
      <c r="D42" s="326" t="s">
        <v>457</v>
      </c>
      <c r="E42" s="356"/>
      <c r="F42" s="356"/>
      <c r="G42" s="298"/>
      <c r="H42" s="357"/>
      <c r="I42" s="298"/>
      <c r="J42" s="348">
        <v>267</v>
      </c>
    </row>
    <row r="43" spans="2:10" s="2" customFormat="1" ht="18" customHeight="1" hidden="1" outlineLevel="1">
      <c r="B43" s="359"/>
      <c r="C43" s="360"/>
      <c r="D43" s="331" t="s">
        <v>458</v>
      </c>
      <c r="E43" s="361"/>
      <c r="F43" s="361"/>
      <c r="G43" s="255"/>
      <c r="H43" s="362"/>
      <c r="I43" s="255"/>
      <c r="J43" s="352">
        <v>348</v>
      </c>
    </row>
    <row r="44" spans="2:10" s="2" customFormat="1" ht="18" customHeight="1" collapsed="1">
      <c r="B44" s="315" t="s">
        <v>428</v>
      </c>
      <c r="C44" s="336"/>
      <c r="D44" s="337"/>
      <c r="E44" s="338">
        <f>SUM(E45:E58)</f>
        <v>89.6</v>
      </c>
      <c r="F44" s="338">
        <f>SUM(F45:F58)</f>
        <v>89.6</v>
      </c>
      <c r="G44" s="339">
        <f>SUM(G45:G58)</f>
        <v>2810</v>
      </c>
      <c r="H44" s="340">
        <f>SUM(H45:H58)</f>
        <v>89.6</v>
      </c>
      <c r="I44" s="341">
        <f>SUM(I45:I58)</f>
        <v>16919</v>
      </c>
      <c r="J44" s="341">
        <f>J45+J50+J55</f>
        <v>1839</v>
      </c>
    </row>
    <row r="45" spans="2:10" s="2" customFormat="1" ht="18" customHeight="1">
      <c r="B45" s="275"/>
      <c r="C45" s="321" t="s">
        <v>445</v>
      </c>
      <c r="D45" s="342"/>
      <c r="E45" s="343">
        <v>38</v>
      </c>
      <c r="F45" s="343">
        <v>38</v>
      </c>
      <c r="G45" s="344">
        <v>1380</v>
      </c>
      <c r="H45" s="345">
        <v>38</v>
      </c>
      <c r="I45" s="344">
        <v>7008</v>
      </c>
      <c r="J45" s="344">
        <f>SUM(J46:J49)</f>
        <v>425</v>
      </c>
    </row>
    <row r="46" spans="2:10" s="2" customFormat="1" ht="18" customHeight="1" hidden="1" outlineLevel="1">
      <c r="B46" s="275"/>
      <c r="C46" s="247"/>
      <c r="D46" s="355" t="s">
        <v>448</v>
      </c>
      <c r="E46" s="363"/>
      <c r="F46" s="363"/>
      <c r="G46" s="363"/>
      <c r="H46" s="363"/>
      <c r="I46" s="363"/>
      <c r="J46" s="358">
        <v>51</v>
      </c>
    </row>
    <row r="47" spans="2:10" s="2" customFormat="1" ht="18" customHeight="1" hidden="1" outlineLevel="1">
      <c r="B47" s="275"/>
      <c r="C47" s="247"/>
      <c r="D47" s="355" t="s">
        <v>449</v>
      </c>
      <c r="E47" s="363"/>
      <c r="F47" s="363"/>
      <c r="G47" s="363"/>
      <c r="H47" s="363"/>
      <c r="I47" s="363"/>
      <c r="J47" s="348">
        <v>61</v>
      </c>
    </row>
    <row r="48" spans="2:10" s="2" customFormat="1" ht="18" customHeight="1" hidden="1" outlineLevel="1">
      <c r="B48" s="275"/>
      <c r="C48" s="247"/>
      <c r="D48" s="355" t="s">
        <v>450</v>
      </c>
      <c r="E48" s="363"/>
      <c r="F48" s="363"/>
      <c r="G48" s="363"/>
      <c r="H48" s="363"/>
      <c r="I48" s="363"/>
      <c r="J48" s="348">
        <v>153</v>
      </c>
    </row>
    <row r="49" spans="2:10" s="2" customFormat="1" ht="18" customHeight="1" hidden="1" outlineLevel="1">
      <c r="B49" s="275"/>
      <c r="C49" s="247"/>
      <c r="D49" s="364" t="s">
        <v>451</v>
      </c>
      <c r="E49" s="363"/>
      <c r="F49" s="363"/>
      <c r="G49" s="363"/>
      <c r="H49" s="363"/>
      <c r="I49" s="363"/>
      <c r="J49" s="348">
        <v>160</v>
      </c>
    </row>
    <row r="50" spans="2:10" s="2" customFormat="1" ht="18" customHeight="1" collapsed="1">
      <c r="B50" s="240"/>
      <c r="C50" s="326" t="s">
        <v>446</v>
      </c>
      <c r="D50" s="346"/>
      <c r="E50" s="347">
        <v>14</v>
      </c>
      <c r="F50" s="347">
        <v>14</v>
      </c>
      <c r="G50" s="348">
        <v>460</v>
      </c>
      <c r="H50" s="349">
        <v>14</v>
      </c>
      <c r="I50" s="348">
        <v>3435</v>
      </c>
      <c r="J50" s="348">
        <f>SUM(J51:J54)</f>
        <v>396</v>
      </c>
    </row>
    <row r="51" spans="2:10" s="2" customFormat="1" ht="18" customHeight="1" hidden="1" outlineLevel="1">
      <c r="B51" s="275"/>
      <c r="C51" s="247"/>
      <c r="D51" s="355" t="s">
        <v>452</v>
      </c>
      <c r="E51" s="363"/>
      <c r="F51" s="363"/>
      <c r="G51" s="363"/>
      <c r="H51" s="363"/>
      <c r="I51" s="363"/>
      <c r="J51" s="358">
        <v>169</v>
      </c>
    </row>
    <row r="52" spans="2:10" s="2" customFormat="1" ht="18" customHeight="1" hidden="1" outlineLevel="1">
      <c r="B52" s="275"/>
      <c r="C52" s="247"/>
      <c r="D52" s="326" t="s">
        <v>453</v>
      </c>
      <c r="E52" s="363"/>
      <c r="F52" s="363"/>
      <c r="G52" s="363"/>
      <c r="H52" s="363"/>
      <c r="I52" s="363"/>
      <c r="J52" s="348">
        <v>90</v>
      </c>
    </row>
    <row r="53" spans="2:10" s="2" customFormat="1" ht="18" customHeight="1" hidden="1" outlineLevel="1">
      <c r="B53" s="275"/>
      <c r="C53" s="247"/>
      <c r="D53" s="326" t="s">
        <v>454</v>
      </c>
      <c r="E53" s="363"/>
      <c r="F53" s="363"/>
      <c r="G53" s="363"/>
      <c r="H53" s="363"/>
      <c r="I53" s="363"/>
      <c r="J53" s="348">
        <v>72</v>
      </c>
    </row>
    <row r="54" spans="2:10" s="2" customFormat="1" ht="18" customHeight="1" hidden="1" outlineLevel="1">
      <c r="B54" s="275"/>
      <c r="C54" s="365"/>
      <c r="D54" s="326" t="s">
        <v>455</v>
      </c>
      <c r="E54" s="366"/>
      <c r="F54" s="366"/>
      <c r="G54" s="366"/>
      <c r="H54" s="366"/>
      <c r="I54" s="366"/>
      <c r="J54" s="348">
        <v>65</v>
      </c>
    </row>
    <row r="55" spans="2:10" s="2" customFormat="1" ht="18" customHeight="1" collapsed="1">
      <c r="B55" s="275"/>
      <c r="C55" s="326" t="s">
        <v>447</v>
      </c>
      <c r="D55" s="346"/>
      <c r="E55" s="351">
        <v>37.6</v>
      </c>
      <c r="F55" s="351">
        <v>37.6</v>
      </c>
      <c r="G55" s="352">
        <v>970</v>
      </c>
      <c r="H55" s="353">
        <v>37.6</v>
      </c>
      <c r="I55" s="352">
        <v>6476</v>
      </c>
      <c r="J55" s="352">
        <f>SUM(J56:J58)</f>
        <v>1018</v>
      </c>
    </row>
    <row r="56" spans="2:10" s="2" customFormat="1" ht="18" customHeight="1" hidden="1" outlineLevel="1">
      <c r="B56" s="275"/>
      <c r="C56" s="247"/>
      <c r="D56" s="355" t="s">
        <v>456</v>
      </c>
      <c r="E56" s="356"/>
      <c r="F56" s="356"/>
      <c r="G56" s="298"/>
      <c r="H56" s="357"/>
      <c r="I56" s="298"/>
      <c r="J56" s="358">
        <v>400</v>
      </c>
    </row>
    <row r="57" spans="2:10" s="2" customFormat="1" ht="18" customHeight="1" hidden="1" outlineLevel="1">
      <c r="B57" s="275"/>
      <c r="C57" s="247"/>
      <c r="D57" s="326" t="s">
        <v>457</v>
      </c>
      <c r="E57" s="356"/>
      <c r="F57" s="356"/>
      <c r="G57" s="298"/>
      <c r="H57" s="357"/>
      <c r="I57" s="298"/>
      <c r="J57" s="348">
        <v>266</v>
      </c>
    </row>
    <row r="58" spans="2:10" s="2" customFormat="1" ht="18" customHeight="1" hidden="1" outlineLevel="1">
      <c r="B58" s="359"/>
      <c r="C58" s="360"/>
      <c r="D58" s="331" t="s">
        <v>458</v>
      </c>
      <c r="E58" s="361"/>
      <c r="F58" s="361"/>
      <c r="G58" s="255"/>
      <c r="H58" s="362"/>
      <c r="I58" s="255"/>
      <c r="J58" s="352">
        <v>352</v>
      </c>
    </row>
    <row r="59" spans="2:10" s="2" customFormat="1" ht="18" customHeight="1" collapsed="1">
      <c r="B59" s="315" t="s">
        <v>429</v>
      </c>
      <c r="C59" s="336"/>
      <c r="D59" s="337"/>
      <c r="E59" s="338">
        <f>SUM(E60:E73)</f>
        <v>89.6</v>
      </c>
      <c r="F59" s="338">
        <f>SUM(F60:F73)</f>
        <v>89.6</v>
      </c>
      <c r="G59" s="339">
        <f>SUM(G60:G73)</f>
        <v>2810</v>
      </c>
      <c r="H59" s="340">
        <f>SUM(H60:H73)</f>
        <v>89.6</v>
      </c>
      <c r="I59" s="341">
        <f>SUM(I60:I73)</f>
        <v>16919</v>
      </c>
      <c r="J59" s="341">
        <f>J60+J65+J70</f>
        <v>1644</v>
      </c>
    </row>
    <row r="60" spans="2:10" s="2" customFormat="1" ht="18" customHeight="1">
      <c r="B60" s="275"/>
      <c r="C60" s="321" t="s">
        <v>445</v>
      </c>
      <c r="D60" s="342"/>
      <c r="E60" s="343">
        <v>38</v>
      </c>
      <c r="F60" s="343">
        <v>38</v>
      </c>
      <c r="G60" s="344">
        <v>1380</v>
      </c>
      <c r="H60" s="345">
        <v>38</v>
      </c>
      <c r="I60" s="344">
        <v>7008</v>
      </c>
      <c r="J60" s="344">
        <f>SUM(J61:J64)</f>
        <v>410</v>
      </c>
    </row>
    <row r="61" spans="2:10" s="2" customFormat="1" ht="18" customHeight="1" hidden="1" outlineLevel="1">
      <c r="B61" s="275"/>
      <c r="C61" s="247"/>
      <c r="D61" s="355" t="s">
        <v>448</v>
      </c>
      <c r="E61" s="367"/>
      <c r="F61" s="367"/>
      <c r="G61" s="367"/>
      <c r="H61" s="367"/>
      <c r="I61" s="367"/>
      <c r="J61" s="358">
        <v>50</v>
      </c>
    </row>
    <row r="62" spans="2:10" s="2" customFormat="1" ht="18" customHeight="1" hidden="1" outlineLevel="1">
      <c r="B62" s="275"/>
      <c r="C62" s="247"/>
      <c r="D62" s="355" t="s">
        <v>449</v>
      </c>
      <c r="E62" s="367"/>
      <c r="F62" s="367"/>
      <c r="G62" s="367"/>
      <c r="H62" s="367"/>
      <c r="I62" s="367"/>
      <c r="J62" s="348">
        <v>60</v>
      </c>
    </row>
    <row r="63" spans="2:10" s="2" customFormat="1" ht="18" customHeight="1" hidden="1" outlineLevel="1">
      <c r="B63" s="275"/>
      <c r="C63" s="247"/>
      <c r="D63" s="355" t="s">
        <v>450</v>
      </c>
      <c r="E63" s="367"/>
      <c r="F63" s="367"/>
      <c r="G63" s="367"/>
      <c r="H63" s="367"/>
      <c r="I63" s="367"/>
      <c r="J63" s="348">
        <v>147</v>
      </c>
    </row>
    <row r="64" spans="2:10" s="2" customFormat="1" ht="18" customHeight="1" hidden="1" outlineLevel="1">
      <c r="B64" s="275"/>
      <c r="C64" s="247"/>
      <c r="D64" s="364" t="s">
        <v>451</v>
      </c>
      <c r="E64" s="368"/>
      <c r="F64" s="368"/>
      <c r="G64" s="368"/>
      <c r="H64" s="368"/>
      <c r="I64" s="368"/>
      <c r="J64" s="369">
        <v>153</v>
      </c>
    </row>
    <row r="65" spans="2:10" s="2" customFormat="1" ht="18" customHeight="1" collapsed="1">
      <c r="B65" s="240"/>
      <c r="C65" s="326" t="s">
        <v>446</v>
      </c>
      <c r="D65" s="346"/>
      <c r="E65" s="347">
        <v>14</v>
      </c>
      <c r="F65" s="347">
        <v>14</v>
      </c>
      <c r="G65" s="348">
        <v>460</v>
      </c>
      <c r="H65" s="349">
        <v>14</v>
      </c>
      <c r="I65" s="348">
        <v>3435</v>
      </c>
      <c r="J65" s="348">
        <f>SUM(J66:J69)</f>
        <v>391</v>
      </c>
    </row>
    <row r="66" spans="2:10" s="2" customFormat="1" ht="18" customHeight="1" hidden="1" outlineLevel="1">
      <c r="B66" s="275"/>
      <c r="C66" s="247"/>
      <c r="D66" s="355" t="s">
        <v>452</v>
      </c>
      <c r="E66" s="367"/>
      <c r="F66" s="367"/>
      <c r="G66" s="367"/>
      <c r="H66" s="367"/>
      <c r="I66" s="367"/>
      <c r="J66" s="358">
        <v>167</v>
      </c>
    </row>
    <row r="67" spans="2:10" s="2" customFormat="1" ht="18" customHeight="1" hidden="1" outlineLevel="1">
      <c r="B67" s="275"/>
      <c r="C67" s="247"/>
      <c r="D67" s="326" t="s">
        <v>453</v>
      </c>
      <c r="E67" s="367"/>
      <c r="F67" s="367"/>
      <c r="G67" s="367"/>
      <c r="H67" s="367"/>
      <c r="I67" s="367"/>
      <c r="J67" s="348">
        <v>88</v>
      </c>
    </row>
    <row r="68" spans="2:10" s="2" customFormat="1" ht="18" customHeight="1" hidden="1" outlineLevel="1">
      <c r="B68" s="275"/>
      <c r="C68" s="247"/>
      <c r="D68" s="326" t="s">
        <v>454</v>
      </c>
      <c r="E68" s="367"/>
      <c r="F68" s="367"/>
      <c r="G68" s="367"/>
      <c r="H68" s="367"/>
      <c r="I68" s="367"/>
      <c r="J68" s="348">
        <v>71</v>
      </c>
    </row>
    <row r="69" spans="2:10" s="2" customFormat="1" ht="18" customHeight="1" hidden="1" outlineLevel="1">
      <c r="B69" s="275"/>
      <c r="C69" s="247"/>
      <c r="D69" s="364" t="s">
        <v>455</v>
      </c>
      <c r="E69" s="368"/>
      <c r="F69" s="368"/>
      <c r="G69" s="368"/>
      <c r="H69" s="368"/>
      <c r="I69" s="368"/>
      <c r="J69" s="369">
        <v>65</v>
      </c>
    </row>
    <row r="70" spans="2:10" s="2" customFormat="1" ht="18" customHeight="1" collapsed="1">
      <c r="B70" s="275"/>
      <c r="C70" s="326" t="s">
        <v>447</v>
      </c>
      <c r="D70" s="346"/>
      <c r="E70" s="347">
        <v>37.6</v>
      </c>
      <c r="F70" s="347">
        <v>37.6</v>
      </c>
      <c r="G70" s="348">
        <v>970</v>
      </c>
      <c r="H70" s="349">
        <v>37.6</v>
      </c>
      <c r="I70" s="348">
        <v>6476</v>
      </c>
      <c r="J70" s="348">
        <f>SUM(J71:J73)</f>
        <v>843</v>
      </c>
    </row>
    <row r="71" spans="2:10" s="2" customFormat="1" ht="18" customHeight="1" hidden="1" outlineLevel="1">
      <c r="B71" s="275"/>
      <c r="C71" s="247"/>
      <c r="D71" s="355" t="s">
        <v>456</v>
      </c>
      <c r="E71" s="356"/>
      <c r="F71" s="356"/>
      <c r="G71" s="298"/>
      <c r="H71" s="357"/>
      <c r="I71" s="298"/>
      <c r="J71" s="358">
        <v>383</v>
      </c>
    </row>
    <row r="72" spans="2:10" s="2" customFormat="1" ht="18" customHeight="1" hidden="1" outlineLevel="1">
      <c r="B72" s="275"/>
      <c r="C72" s="247"/>
      <c r="D72" s="326" t="s">
        <v>457</v>
      </c>
      <c r="E72" s="356"/>
      <c r="F72" s="356"/>
      <c r="G72" s="298"/>
      <c r="H72" s="357"/>
      <c r="I72" s="298"/>
      <c r="J72" s="348">
        <v>246</v>
      </c>
    </row>
    <row r="73" spans="2:10" s="2" customFormat="1" ht="18" customHeight="1" hidden="1" outlineLevel="1">
      <c r="B73" s="359"/>
      <c r="C73" s="360"/>
      <c r="D73" s="331" t="s">
        <v>458</v>
      </c>
      <c r="E73" s="361"/>
      <c r="F73" s="361"/>
      <c r="G73" s="255"/>
      <c r="H73" s="362"/>
      <c r="I73" s="255"/>
      <c r="J73" s="352">
        <v>214</v>
      </c>
    </row>
    <row r="74" spans="2:10" s="2" customFormat="1" ht="18" customHeight="1" collapsed="1">
      <c r="B74" s="315" t="s">
        <v>430</v>
      </c>
      <c r="C74" s="336"/>
      <c r="D74" s="337"/>
      <c r="E74" s="370">
        <f>SUM(E75:E79)</f>
        <v>38</v>
      </c>
      <c r="F74" s="370">
        <f>SUM(F75:F79)</f>
        <v>38</v>
      </c>
      <c r="G74" s="371">
        <f>SUM(G75:G79)</f>
        <v>1380</v>
      </c>
      <c r="H74" s="372">
        <f>SUM(H75:H79)</f>
        <v>38</v>
      </c>
      <c r="I74" s="373">
        <f>SUM(I75:I79)</f>
        <v>7008</v>
      </c>
      <c r="J74" s="373">
        <f>J75</f>
        <v>402</v>
      </c>
    </row>
    <row r="75" spans="2:10" s="2" customFormat="1" ht="18" customHeight="1">
      <c r="B75" s="275"/>
      <c r="C75" s="321" t="s">
        <v>445</v>
      </c>
      <c r="D75" s="342"/>
      <c r="E75" s="343">
        <v>38</v>
      </c>
      <c r="F75" s="343">
        <v>38</v>
      </c>
      <c r="G75" s="344">
        <v>1380</v>
      </c>
      <c r="H75" s="345">
        <v>38</v>
      </c>
      <c r="I75" s="344">
        <v>7008</v>
      </c>
      <c r="J75" s="344">
        <f>SUM(J76:J79)</f>
        <v>402</v>
      </c>
    </row>
    <row r="76" spans="2:10" s="2" customFormat="1" ht="18" customHeight="1" hidden="1" outlineLevel="1">
      <c r="B76" s="275"/>
      <c r="C76" s="247"/>
      <c r="D76" s="355" t="s">
        <v>448</v>
      </c>
      <c r="E76" s="367"/>
      <c r="F76" s="367"/>
      <c r="G76" s="367"/>
      <c r="H76" s="367"/>
      <c r="I76" s="367"/>
      <c r="J76" s="358">
        <v>47</v>
      </c>
    </row>
    <row r="77" spans="2:10" s="2" customFormat="1" ht="18" customHeight="1" hidden="1" outlineLevel="1">
      <c r="B77" s="275"/>
      <c r="C77" s="247"/>
      <c r="D77" s="355" t="s">
        <v>449</v>
      </c>
      <c r="E77" s="367"/>
      <c r="F77" s="367"/>
      <c r="G77" s="367"/>
      <c r="H77" s="367"/>
      <c r="I77" s="367"/>
      <c r="J77" s="348">
        <v>58</v>
      </c>
    </row>
    <row r="78" spans="2:10" s="2" customFormat="1" ht="18" customHeight="1" hidden="1" outlineLevel="1">
      <c r="B78" s="275"/>
      <c r="C78" s="247"/>
      <c r="D78" s="355" t="s">
        <v>450</v>
      </c>
      <c r="E78" s="367"/>
      <c r="F78" s="367"/>
      <c r="G78" s="367"/>
      <c r="H78" s="367"/>
      <c r="I78" s="367"/>
      <c r="J78" s="348">
        <v>140</v>
      </c>
    </row>
    <row r="79" spans="2:10" s="2" customFormat="1" ht="18" customHeight="1" hidden="1" outlineLevel="1">
      <c r="B79" s="275"/>
      <c r="C79" s="247"/>
      <c r="D79" s="364" t="s">
        <v>451</v>
      </c>
      <c r="E79" s="374"/>
      <c r="F79" s="374"/>
      <c r="G79" s="374"/>
      <c r="H79" s="374"/>
      <c r="I79" s="374"/>
      <c r="J79" s="352">
        <v>157</v>
      </c>
    </row>
    <row r="80" spans="2:10" s="2" customFormat="1" ht="18" customHeight="1" collapsed="1">
      <c r="B80" s="315" t="s">
        <v>431</v>
      </c>
      <c r="C80" s="336"/>
      <c r="D80" s="337"/>
      <c r="E80" s="370">
        <f>SUM(E81:E85)</f>
        <v>38</v>
      </c>
      <c r="F80" s="370">
        <f>SUM(F81:F85)</f>
        <v>38</v>
      </c>
      <c r="G80" s="371">
        <f>SUM(G81:G85)</f>
        <v>1380</v>
      </c>
      <c r="H80" s="372">
        <f>SUM(H81:H85)</f>
        <v>38</v>
      </c>
      <c r="I80" s="373">
        <f>SUM(I81:I85)</f>
        <v>7008</v>
      </c>
      <c r="J80" s="373">
        <f>J81</f>
        <v>397</v>
      </c>
    </row>
    <row r="81" spans="2:10" s="2" customFormat="1" ht="18" customHeight="1">
      <c r="B81" s="275"/>
      <c r="C81" s="321" t="s">
        <v>445</v>
      </c>
      <c r="D81" s="342"/>
      <c r="E81" s="343">
        <v>38</v>
      </c>
      <c r="F81" s="343">
        <v>38</v>
      </c>
      <c r="G81" s="344">
        <v>1380</v>
      </c>
      <c r="H81" s="345">
        <v>38</v>
      </c>
      <c r="I81" s="344">
        <v>7008</v>
      </c>
      <c r="J81" s="344">
        <f>SUM(J82:J85)</f>
        <v>397</v>
      </c>
    </row>
    <row r="82" spans="2:10" s="2" customFormat="1" ht="18" customHeight="1" hidden="1" outlineLevel="1">
      <c r="B82" s="275"/>
      <c r="C82" s="247"/>
      <c r="D82" s="355" t="s">
        <v>448</v>
      </c>
      <c r="E82" s="367"/>
      <c r="F82" s="367"/>
      <c r="G82" s="367"/>
      <c r="H82" s="367"/>
      <c r="I82" s="367"/>
      <c r="J82" s="358">
        <v>46</v>
      </c>
    </row>
    <row r="83" spans="2:10" s="2" customFormat="1" ht="18" customHeight="1" hidden="1" outlineLevel="1">
      <c r="B83" s="275"/>
      <c r="C83" s="247"/>
      <c r="D83" s="355" t="s">
        <v>449</v>
      </c>
      <c r="E83" s="367"/>
      <c r="F83" s="367"/>
      <c r="G83" s="367"/>
      <c r="H83" s="367"/>
      <c r="I83" s="367"/>
      <c r="J83" s="348">
        <v>54</v>
      </c>
    </row>
    <row r="84" spans="2:10" s="2" customFormat="1" ht="18" customHeight="1" hidden="1" outlineLevel="1">
      <c r="B84" s="275"/>
      <c r="C84" s="247"/>
      <c r="D84" s="355" t="s">
        <v>450</v>
      </c>
      <c r="E84" s="367"/>
      <c r="F84" s="367"/>
      <c r="G84" s="367"/>
      <c r="H84" s="367"/>
      <c r="I84" s="367"/>
      <c r="J84" s="348">
        <v>141</v>
      </c>
    </row>
    <row r="85" spans="2:10" s="2" customFormat="1" ht="18" customHeight="1" hidden="1" outlineLevel="1">
      <c r="B85" s="359"/>
      <c r="C85" s="360"/>
      <c r="D85" s="331" t="s">
        <v>451</v>
      </c>
      <c r="E85" s="374"/>
      <c r="F85" s="374"/>
      <c r="G85" s="374"/>
      <c r="H85" s="374"/>
      <c r="I85" s="374"/>
      <c r="J85" s="352">
        <v>156</v>
      </c>
    </row>
    <row r="86" spans="2:10" s="2" customFormat="1" ht="18" customHeight="1" collapsed="1">
      <c r="B86" s="315" t="s">
        <v>432</v>
      </c>
      <c r="C86" s="336"/>
      <c r="D86" s="337"/>
      <c r="E86" s="370">
        <f>SUM(E87:E91)</f>
        <v>38</v>
      </c>
      <c r="F86" s="370">
        <f>SUM(F87:F91)</f>
        <v>38</v>
      </c>
      <c r="G86" s="371">
        <f>SUM(G87:G91)</f>
        <v>1380</v>
      </c>
      <c r="H86" s="372">
        <f>SUM(H87:H91)</f>
        <v>38</v>
      </c>
      <c r="I86" s="373">
        <f>SUM(I87:I91)</f>
        <v>7008.4</v>
      </c>
      <c r="J86" s="373">
        <f>J87</f>
        <v>378</v>
      </c>
    </row>
    <row r="87" spans="2:10" s="2" customFormat="1" ht="18" customHeight="1">
      <c r="B87" s="275"/>
      <c r="C87" s="321" t="s">
        <v>445</v>
      </c>
      <c r="D87" s="342"/>
      <c r="E87" s="343">
        <v>38</v>
      </c>
      <c r="F87" s="343">
        <v>38</v>
      </c>
      <c r="G87" s="344">
        <v>1380</v>
      </c>
      <c r="H87" s="345">
        <v>38</v>
      </c>
      <c r="I87" s="344">
        <v>7008.4</v>
      </c>
      <c r="J87" s="344">
        <f>SUM(J88:J91)</f>
        <v>378</v>
      </c>
    </row>
    <row r="88" spans="2:10" s="2" customFormat="1" ht="18" customHeight="1" hidden="1" outlineLevel="1">
      <c r="B88" s="275"/>
      <c r="C88" s="247"/>
      <c r="D88" s="355" t="s">
        <v>448</v>
      </c>
      <c r="E88" s="367"/>
      <c r="F88" s="367"/>
      <c r="G88" s="367"/>
      <c r="H88" s="367"/>
      <c r="I88" s="367"/>
      <c r="J88" s="358">
        <v>44</v>
      </c>
    </row>
    <row r="89" spans="2:10" s="2" customFormat="1" ht="18" customHeight="1" hidden="1" outlineLevel="1">
      <c r="B89" s="275"/>
      <c r="C89" s="247"/>
      <c r="D89" s="355" t="s">
        <v>449</v>
      </c>
      <c r="E89" s="367"/>
      <c r="F89" s="367"/>
      <c r="G89" s="367"/>
      <c r="H89" s="367"/>
      <c r="I89" s="367"/>
      <c r="J89" s="348">
        <v>51</v>
      </c>
    </row>
    <row r="90" spans="2:10" s="2" customFormat="1" ht="18" customHeight="1" hidden="1" outlineLevel="1">
      <c r="B90" s="275"/>
      <c r="C90" s="247"/>
      <c r="D90" s="355" t="s">
        <v>450</v>
      </c>
      <c r="E90" s="367"/>
      <c r="F90" s="367"/>
      <c r="G90" s="367"/>
      <c r="H90" s="367"/>
      <c r="I90" s="367"/>
      <c r="J90" s="348">
        <v>143</v>
      </c>
    </row>
    <row r="91" spans="2:10" s="2" customFormat="1" ht="18" customHeight="1" hidden="1" outlineLevel="1">
      <c r="B91" s="359"/>
      <c r="C91" s="360"/>
      <c r="D91" s="331" t="s">
        <v>451</v>
      </c>
      <c r="E91" s="374"/>
      <c r="F91" s="374"/>
      <c r="G91" s="374"/>
      <c r="H91" s="374"/>
      <c r="I91" s="374"/>
      <c r="J91" s="352">
        <v>140</v>
      </c>
    </row>
    <row r="92" spans="2:10" s="2" customFormat="1" ht="18" customHeight="1" collapsed="1">
      <c r="B92" s="315" t="s">
        <v>433</v>
      </c>
      <c r="C92" s="336"/>
      <c r="D92" s="337"/>
      <c r="E92" s="370">
        <f>SUM(E93:E97)</f>
        <v>38</v>
      </c>
      <c r="F92" s="370">
        <f>SUM(F93:F97)</f>
        <v>38</v>
      </c>
      <c r="G92" s="371">
        <f>SUM(G93:G97)</f>
        <v>1380</v>
      </c>
      <c r="H92" s="372">
        <f>SUM(H93:H97)</f>
        <v>38</v>
      </c>
      <c r="I92" s="373">
        <f>SUM(I93:I97)</f>
        <v>7008</v>
      </c>
      <c r="J92" s="373">
        <f>J93</f>
        <v>371</v>
      </c>
    </row>
    <row r="93" spans="2:10" s="2" customFormat="1" ht="18" customHeight="1">
      <c r="B93" s="275"/>
      <c r="C93" s="321" t="s">
        <v>445</v>
      </c>
      <c r="D93" s="342"/>
      <c r="E93" s="343">
        <v>38</v>
      </c>
      <c r="F93" s="343">
        <v>38</v>
      </c>
      <c r="G93" s="344">
        <v>1380</v>
      </c>
      <c r="H93" s="345">
        <v>38</v>
      </c>
      <c r="I93" s="344">
        <v>7008</v>
      </c>
      <c r="J93" s="344">
        <v>371</v>
      </c>
    </row>
    <row r="94" spans="2:10" s="2" customFormat="1" ht="18" customHeight="1" hidden="1" outlineLevel="1">
      <c r="B94" s="275"/>
      <c r="C94" s="247"/>
      <c r="D94" s="355" t="s">
        <v>448</v>
      </c>
      <c r="E94" s="367"/>
      <c r="F94" s="367"/>
      <c r="G94" s="367"/>
      <c r="H94" s="367"/>
      <c r="I94" s="367"/>
      <c r="J94" s="358"/>
    </row>
    <row r="95" spans="2:10" s="2" customFormat="1" ht="18" customHeight="1" hidden="1" outlineLevel="1">
      <c r="B95" s="275"/>
      <c r="C95" s="247"/>
      <c r="D95" s="355" t="s">
        <v>449</v>
      </c>
      <c r="E95" s="367"/>
      <c r="F95" s="367"/>
      <c r="G95" s="367"/>
      <c r="H95" s="367"/>
      <c r="I95" s="367"/>
      <c r="J95" s="348"/>
    </row>
    <row r="96" spans="2:10" s="2" customFormat="1" ht="18" customHeight="1" hidden="1" outlineLevel="1">
      <c r="B96" s="275"/>
      <c r="C96" s="247"/>
      <c r="D96" s="355" t="s">
        <v>450</v>
      </c>
      <c r="E96" s="367"/>
      <c r="F96" s="367"/>
      <c r="G96" s="367"/>
      <c r="H96" s="367"/>
      <c r="I96" s="367"/>
      <c r="J96" s="348"/>
    </row>
    <row r="97" spans="2:10" s="2" customFormat="1" ht="18" customHeight="1" hidden="1" outlineLevel="1">
      <c r="B97" s="359"/>
      <c r="C97" s="360"/>
      <c r="D97" s="331" t="s">
        <v>451</v>
      </c>
      <c r="E97" s="374"/>
      <c r="F97" s="374"/>
      <c r="G97" s="374"/>
      <c r="H97" s="374"/>
      <c r="I97" s="374"/>
      <c r="J97" s="352"/>
    </row>
    <row r="98" spans="2:10" ht="18" customHeight="1" collapsed="1">
      <c r="B98" s="188"/>
      <c r="C98" s="188" t="s">
        <v>459</v>
      </c>
      <c r="D98" s="188"/>
      <c r="E98" s="188"/>
      <c r="F98" s="188"/>
      <c r="G98" s="188"/>
      <c r="H98" s="188"/>
      <c r="I98" s="188"/>
      <c r="J98" s="375" t="s">
        <v>460</v>
      </c>
    </row>
    <row r="99" ht="18" customHeight="1"/>
    <row r="100" s="2" customFormat="1" ht="18" customHeight="1"/>
    <row r="101" s="2" customFormat="1" ht="12" customHeight="1"/>
    <row r="102" s="2" customFormat="1" ht="18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8" customHeight="1"/>
    <row r="111" s="2" customFormat="1" ht="15" customHeight="1"/>
    <row r="112" s="2" customFormat="1" ht="15" customHeight="1"/>
    <row r="117" ht="18" customHeight="1"/>
    <row r="119" ht="18" customHeight="1"/>
    <row r="121" ht="18" customHeight="1"/>
    <row r="123" ht="18" customHeight="1"/>
    <row r="125" ht="18" customHeight="1"/>
    <row r="127" ht="18" customHeight="1"/>
    <row r="129" ht="18" customHeight="1"/>
    <row r="131" ht="18" customHeight="1"/>
  </sheetData>
  <sheetProtection/>
  <mergeCells count="3">
    <mergeCell ref="B3:C5"/>
    <mergeCell ref="E3:G3"/>
    <mergeCell ref="H3:J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B19" sqref="B19"/>
    </sheetView>
  </sheetViews>
  <sheetFormatPr defaultColWidth="9.00390625" defaultRowHeight="13.5"/>
  <cols>
    <col min="1" max="1" width="3.625" style="64" customWidth="1"/>
    <col min="2" max="2" width="13.75390625" style="64" customWidth="1"/>
    <col min="3" max="3" width="10.50390625" style="64" bestFit="1" customWidth="1"/>
    <col min="4" max="4" width="8.25390625" style="64" bestFit="1" customWidth="1"/>
    <col min="5" max="5" width="7.50390625" style="64" bestFit="1" customWidth="1"/>
    <col min="6" max="6" width="11.375" style="376" bestFit="1" customWidth="1"/>
    <col min="7" max="7" width="6.75390625" style="376" customWidth="1"/>
    <col min="8" max="8" width="6.00390625" style="376" bestFit="1" customWidth="1"/>
    <col min="9" max="9" width="15.125" style="64" bestFit="1" customWidth="1"/>
    <col min="10" max="10" width="13.875" style="64" customWidth="1"/>
    <col min="11" max="16384" width="9.00390625" style="64" customWidth="1"/>
  </cols>
  <sheetData>
    <row r="1" ht="30" customHeight="1">
      <c r="A1" s="63" t="s">
        <v>461</v>
      </c>
    </row>
    <row r="2" spans="2:9" ht="18" customHeight="1">
      <c r="B2" s="377" t="s">
        <v>462</v>
      </c>
      <c r="C2" s="4"/>
      <c r="D2" s="4"/>
      <c r="E2" s="310"/>
      <c r="F2" s="378"/>
      <c r="G2" s="378"/>
      <c r="H2" s="379"/>
      <c r="I2" s="310"/>
    </row>
    <row r="3" spans="2:10" s="2" customFormat="1" ht="18" customHeight="1">
      <c r="B3" s="380" t="s">
        <v>463</v>
      </c>
      <c r="C3" s="300" t="s">
        <v>464</v>
      </c>
      <c r="D3" s="301"/>
      <c r="E3" s="380" t="s">
        <v>465</v>
      </c>
      <c r="F3" s="381" t="s">
        <v>466</v>
      </c>
      <c r="G3" s="381" t="s">
        <v>467</v>
      </c>
      <c r="H3" s="300" t="s">
        <v>468</v>
      </c>
      <c r="I3" s="301"/>
      <c r="J3" s="382" t="s">
        <v>469</v>
      </c>
    </row>
    <row r="4" spans="2:10" s="2" customFormat="1" ht="18" customHeight="1">
      <c r="B4" s="313" t="s">
        <v>470</v>
      </c>
      <c r="C4" s="383" t="s">
        <v>471</v>
      </c>
      <c r="D4" s="384" t="s">
        <v>472</v>
      </c>
      <c r="E4" s="95" t="s">
        <v>473</v>
      </c>
      <c r="F4" s="74" t="s">
        <v>474</v>
      </c>
      <c r="G4" s="385">
        <v>24</v>
      </c>
      <c r="H4" s="386" t="s">
        <v>20</v>
      </c>
      <c r="I4" s="387" t="s">
        <v>475</v>
      </c>
      <c r="J4" s="388" t="s">
        <v>476</v>
      </c>
    </row>
    <row r="5" spans="2:10" s="2" customFormat="1" ht="18" customHeight="1">
      <c r="B5" s="383"/>
      <c r="C5" s="383"/>
      <c r="D5" s="389" t="s">
        <v>477</v>
      </c>
      <c r="E5" s="100" t="s">
        <v>478</v>
      </c>
      <c r="F5" s="390"/>
      <c r="G5" s="391">
        <v>24</v>
      </c>
      <c r="H5" s="392"/>
      <c r="I5" s="393"/>
      <c r="J5" s="388" t="s">
        <v>479</v>
      </c>
    </row>
    <row r="6" spans="2:10" s="2" customFormat="1" ht="18" customHeight="1">
      <c r="B6" s="394"/>
      <c r="C6" s="383"/>
      <c r="D6" s="389" t="s">
        <v>480</v>
      </c>
      <c r="E6" s="100" t="s">
        <v>478</v>
      </c>
      <c r="F6" s="390"/>
      <c r="G6" s="391">
        <v>24</v>
      </c>
      <c r="H6" s="392"/>
      <c r="I6" s="393"/>
      <c r="J6" s="388" t="s">
        <v>481</v>
      </c>
    </row>
    <row r="7" spans="2:10" s="2" customFormat="1" ht="18" customHeight="1">
      <c r="B7" s="247"/>
      <c r="C7" s="395"/>
      <c r="D7" s="396" t="s">
        <v>482</v>
      </c>
      <c r="E7" s="397" t="s">
        <v>483</v>
      </c>
      <c r="F7" s="398"/>
      <c r="G7" s="391">
        <v>4</v>
      </c>
      <c r="H7" s="399"/>
      <c r="I7" s="400"/>
      <c r="J7" s="90"/>
    </row>
    <row r="8" spans="2:10" s="2" customFormat="1" ht="18" customHeight="1">
      <c r="B8" s="247"/>
      <c r="C8" s="313" t="s">
        <v>484</v>
      </c>
      <c r="D8" s="384" t="s">
        <v>472</v>
      </c>
      <c r="E8" s="95" t="s">
        <v>485</v>
      </c>
      <c r="F8" s="74" t="s">
        <v>474</v>
      </c>
      <c r="G8" s="385">
        <v>16</v>
      </c>
      <c r="H8" s="386" t="s">
        <v>20</v>
      </c>
      <c r="I8" s="387" t="s">
        <v>486</v>
      </c>
      <c r="J8" s="90"/>
    </row>
    <row r="9" spans="2:10" s="2" customFormat="1" ht="18" customHeight="1">
      <c r="B9" s="247"/>
      <c r="C9" s="395"/>
      <c r="D9" s="396" t="s">
        <v>477</v>
      </c>
      <c r="E9" s="397" t="s">
        <v>485</v>
      </c>
      <c r="F9" s="398"/>
      <c r="G9" s="401">
        <v>32</v>
      </c>
      <c r="H9" s="399"/>
      <c r="I9" s="400"/>
      <c r="J9" s="90"/>
    </row>
    <row r="10" spans="2:10" s="2" customFormat="1" ht="18" customHeight="1">
      <c r="B10" s="247"/>
      <c r="C10" s="313" t="s">
        <v>487</v>
      </c>
      <c r="D10" s="384" t="s">
        <v>472</v>
      </c>
      <c r="E10" s="95" t="s">
        <v>488</v>
      </c>
      <c r="F10" s="74" t="s">
        <v>489</v>
      </c>
      <c r="G10" s="385">
        <v>30</v>
      </c>
      <c r="H10" s="386" t="s">
        <v>20</v>
      </c>
      <c r="I10" s="387" t="s">
        <v>490</v>
      </c>
      <c r="J10" s="90"/>
    </row>
    <row r="11" spans="2:10" s="2" customFormat="1" ht="18" customHeight="1">
      <c r="B11" s="247"/>
      <c r="C11" s="383"/>
      <c r="D11" s="396" t="s">
        <v>477</v>
      </c>
      <c r="E11" s="397" t="s">
        <v>488</v>
      </c>
      <c r="F11" s="398"/>
      <c r="G11" s="391">
        <v>20</v>
      </c>
      <c r="H11" s="399"/>
      <c r="I11" s="400"/>
      <c r="J11" s="90"/>
    </row>
    <row r="12" spans="2:10" s="2" customFormat="1" ht="18" customHeight="1">
      <c r="B12" s="279"/>
      <c r="C12" s="313" t="s">
        <v>491</v>
      </c>
      <c r="D12" s="384" t="s">
        <v>472</v>
      </c>
      <c r="E12" s="95" t="s">
        <v>492</v>
      </c>
      <c r="F12" s="74" t="s">
        <v>493</v>
      </c>
      <c r="G12" s="385">
        <v>12</v>
      </c>
      <c r="H12" s="386" t="s">
        <v>20</v>
      </c>
      <c r="I12" s="387" t="s">
        <v>494</v>
      </c>
      <c r="J12" s="90"/>
    </row>
    <row r="13" spans="2:10" s="2" customFormat="1" ht="18" customHeight="1">
      <c r="B13" s="279"/>
      <c r="C13" s="383"/>
      <c r="D13" s="389" t="s">
        <v>477</v>
      </c>
      <c r="E13" s="100" t="s">
        <v>495</v>
      </c>
      <c r="F13" s="390"/>
      <c r="G13" s="391">
        <v>12</v>
      </c>
      <c r="H13" s="392"/>
      <c r="I13" s="393"/>
      <c r="J13" s="90"/>
    </row>
    <row r="14" spans="2:10" s="2" customFormat="1" ht="18" customHeight="1">
      <c r="B14" s="279"/>
      <c r="C14" s="383"/>
      <c r="D14" s="389" t="s">
        <v>480</v>
      </c>
      <c r="E14" s="100" t="s">
        <v>496</v>
      </c>
      <c r="F14" s="390"/>
      <c r="G14" s="391">
        <v>12</v>
      </c>
      <c r="H14" s="392"/>
      <c r="I14" s="393"/>
      <c r="J14" s="90"/>
    </row>
    <row r="15" spans="2:10" s="2" customFormat="1" ht="18" customHeight="1">
      <c r="B15" s="279"/>
      <c r="C15" s="383"/>
      <c r="D15" s="396" t="s">
        <v>482</v>
      </c>
      <c r="E15" s="397" t="s">
        <v>496</v>
      </c>
      <c r="F15" s="398"/>
      <c r="G15" s="401">
        <v>12</v>
      </c>
      <c r="H15" s="399"/>
      <c r="I15" s="400"/>
      <c r="J15" s="90"/>
    </row>
    <row r="16" spans="2:10" s="2" customFormat="1" ht="18" customHeight="1">
      <c r="B16" s="247"/>
      <c r="C16" s="313" t="s">
        <v>497</v>
      </c>
      <c r="D16" s="402" t="s">
        <v>498</v>
      </c>
      <c r="E16" s="403" t="s">
        <v>499</v>
      </c>
      <c r="F16" s="81" t="s">
        <v>474</v>
      </c>
      <c r="G16" s="404">
        <v>24</v>
      </c>
      <c r="H16" s="392" t="s">
        <v>500</v>
      </c>
      <c r="I16" s="393" t="s">
        <v>501</v>
      </c>
      <c r="J16" s="90"/>
    </row>
    <row r="17" spans="2:10" s="2" customFormat="1" ht="18" customHeight="1">
      <c r="B17" s="247"/>
      <c r="C17" s="383"/>
      <c r="D17" s="389" t="s">
        <v>502</v>
      </c>
      <c r="E17" s="100" t="s">
        <v>483</v>
      </c>
      <c r="F17" s="390"/>
      <c r="G17" s="391">
        <v>24</v>
      </c>
      <c r="H17" s="392"/>
      <c r="I17" s="393"/>
      <c r="J17" s="90"/>
    </row>
    <row r="18" spans="2:10" s="2" customFormat="1" ht="18" customHeight="1">
      <c r="B18" s="247"/>
      <c r="C18" s="383"/>
      <c r="D18" s="389" t="s">
        <v>503</v>
      </c>
      <c r="E18" s="100" t="s">
        <v>504</v>
      </c>
      <c r="F18" s="390"/>
      <c r="G18" s="391">
        <v>16</v>
      </c>
      <c r="H18" s="392"/>
      <c r="I18" s="393"/>
      <c r="J18" s="90"/>
    </row>
    <row r="19" spans="2:10" s="2" customFormat="1" ht="18" customHeight="1">
      <c r="B19" s="247"/>
      <c r="C19" s="395"/>
      <c r="D19" s="396" t="s">
        <v>505</v>
      </c>
      <c r="E19" s="397" t="s">
        <v>506</v>
      </c>
      <c r="F19" s="398"/>
      <c r="G19" s="401">
        <v>16</v>
      </c>
      <c r="H19" s="399"/>
      <c r="I19" s="400"/>
      <c r="J19" s="90"/>
    </row>
    <row r="20" spans="2:10" s="287" customFormat="1" ht="18" customHeight="1">
      <c r="B20" s="394"/>
      <c r="C20" s="313" t="s">
        <v>507</v>
      </c>
      <c r="D20" s="384" t="s">
        <v>508</v>
      </c>
      <c r="E20" s="405" t="s">
        <v>509</v>
      </c>
      <c r="F20" s="74" t="s">
        <v>493</v>
      </c>
      <c r="G20" s="406">
        <v>14</v>
      </c>
      <c r="H20" s="386" t="s">
        <v>21</v>
      </c>
      <c r="I20" s="387" t="s">
        <v>510</v>
      </c>
      <c r="J20" s="407"/>
    </row>
    <row r="21" spans="2:10" s="287" customFormat="1" ht="18" customHeight="1">
      <c r="B21" s="394"/>
      <c r="C21" s="383"/>
      <c r="D21" s="389" t="s">
        <v>511</v>
      </c>
      <c r="E21" s="408" t="s">
        <v>509</v>
      </c>
      <c r="F21" s="390"/>
      <c r="G21" s="409">
        <v>6</v>
      </c>
      <c r="H21" s="410"/>
      <c r="I21" s="411"/>
      <c r="J21" s="407"/>
    </row>
    <row r="22" spans="2:10" s="287" customFormat="1" ht="18" customHeight="1">
      <c r="B22" s="394"/>
      <c r="C22" s="383"/>
      <c r="D22" s="389" t="s">
        <v>512</v>
      </c>
      <c r="E22" s="408" t="s">
        <v>495</v>
      </c>
      <c r="F22" s="390"/>
      <c r="G22" s="409">
        <v>14</v>
      </c>
      <c r="H22" s="412" t="s">
        <v>513</v>
      </c>
      <c r="I22" s="413" t="s">
        <v>514</v>
      </c>
      <c r="J22" s="407"/>
    </row>
    <row r="23" spans="2:10" s="2" customFormat="1" ht="18" customHeight="1">
      <c r="B23" s="247"/>
      <c r="C23" s="247"/>
      <c r="D23" s="396" t="s">
        <v>515</v>
      </c>
      <c r="E23" s="414" t="s">
        <v>495</v>
      </c>
      <c r="F23" s="398"/>
      <c r="G23" s="415">
        <v>6</v>
      </c>
      <c r="H23" s="399"/>
      <c r="I23" s="400"/>
      <c r="J23" s="90"/>
    </row>
    <row r="24" spans="2:11" s="2" customFormat="1" ht="18" customHeight="1">
      <c r="B24" s="279"/>
      <c r="C24" s="416" t="s">
        <v>516</v>
      </c>
      <c r="D24" s="417"/>
      <c r="E24" s="385" t="s">
        <v>517</v>
      </c>
      <c r="F24" s="418" t="s">
        <v>518</v>
      </c>
      <c r="G24" s="385">
        <v>10</v>
      </c>
      <c r="H24" s="419" t="s">
        <v>22</v>
      </c>
      <c r="I24" s="420" t="s">
        <v>519</v>
      </c>
      <c r="J24" s="421"/>
      <c r="K24" s="422"/>
    </row>
    <row r="25" spans="2:11" s="2" customFormat="1" ht="18" customHeight="1">
      <c r="B25" s="279"/>
      <c r="C25" s="423"/>
      <c r="D25" s="424"/>
      <c r="E25" s="401" t="s">
        <v>520</v>
      </c>
      <c r="F25" s="425"/>
      <c r="G25" s="401">
        <v>9</v>
      </c>
      <c r="H25" s="426" t="s">
        <v>521</v>
      </c>
      <c r="I25" s="427" t="s">
        <v>522</v>
      </c>
      <c r="J25" s="421"/>
      <c r="K25" s="422"/>
    </row>
    <row r="26" spans="2:10" s="2" customFormat="1" ht="18" customHeight="1">
      <c r="B26" s="247"/>
      <c r="C26" s="383" t="s">
        <v>523</v>
      </c>
      <c r="D26" s="384" t="s">
        <v>472</v>
      </c>
      <c r="E26" s="95" t="s">
        <v>488</v>
      </c>
      <c r="F26" s="74" t="s">
        <v>493</v>
      </c>
      <c r="G26" s="385">
        <v>24</v>
      </c>
      <c r="H26" s="405" t="s">
        <v>17</v>
      </c>
      <c r="I26" s="428" t="s">
        <v>524</v>
      </c>
      <c r="J26" s="90"/>
    </row>
    <row r="27" spans="2:10" s="2" customFormat="1" ht="18" customHeight="1">
      <c r="B27" s="247"/>
      <c r="C27" s="383"/>
      <c r="D27" s="389" t="s">
        <v>477</v>
      </c>
      <c r="E27" s="100" t="s">
        <v>525</v>
      </c>
      <c r="F27" s="390"/>
      <c r="G27" s="391">
        <v>12</v>
      </c>
      <c r="H27" s="408" t="s">
        <v>526</v>
      </c>
      <c r="I27" s="429" t="s">
        <v>527</v>
      </c>
      <c r="J27" s="90"/>
    </row>
    <row r="28" spans="2:10" s="2" customFormat="1" ht="18" customHeight="1">
      <c r="B28" s="360"/>
      <c r="C28" s="395"/>
      <c r="D28" s="396" t="s">
        <v>480</v>
      </c>
      <c r="E28" s="397" t="s">
        <v>496</v>
      </c>
      <c r="F28" s="398"/>
      <c r="G28" s="401">
        <v>24</v>
      </c>
      <c r="H28" s="414" t="s">
        <v>526</v>
      </c>
      <c r="I28" s="430" t="s">
        <v>528</v>
      </c>
      <c r="J28" s="90"/>
    </row>
    <row r="29" spans="2:10" s="2" customFormat="1" ht="18" customHeight="1">
      <c r="B29" s="431" t="s">
        <v>529</v>
      </c>
      <c r="C29" s="313" t="s">
        <v>523</v>
      </c>
      <c r="D29" s="389" t="s">
        <v>477</v>
      </c>
      <c r="E29" s="100" t="s">
        <v>525</v>
      </c>
      <c r="F29" s="382" t="s">
        <v>493</v>
      </c>
      <c r="G29" s="432">
        <v>12</v>
      </c>
      <c r="H29" s="433" t="s">
        <v>17</v>
      </c>
      <c r="I29" s="434" t="s">
        <v>527</v>
      </c>
      <c r="J29" s="90"/>
    </row>
    <row r="30" spans="2:10" s="2" customFormat="1" ht="18" customHeight="1">
      <c r="B30" s="435" t="s">
        <v>530</v>
      </c>
      <c r="C30" s="436" t="s">
        <v>531</v>
      </c>
      <c r="D30" s="384" t="s">
        <v>498</v>
      </c>
      <c r="E30" s="95" t="s">
        <v>532</v>
      </c>
      <c r="F30" s="74" t="s">
        <v>474</v>
      </c>
      <c r="G30" s="385">
        <v>9</v>
      </c>
      <c r="H30" s="386" t="s">
        <v>21</v>
      </c>
      <c r="I30" s="387" t="s">
        <v>533</v>
      </c>
      <c r="J30" s="90"/>
    </row>
    <row r="31" spans="2:10" s="2" customFormat="1" ht="18" customHeight="1">
      <c r="B31" s="229"/>
      <c r="C31" s="437"/>
      <c r="D31" s="389" t="s">
        <v>502</v>
      </c>
      <c r="E31" s="100" t="s">
        <v>534</v>
      </c>
      <c r="F31" s="390"/>
      <c r="G31" s="391">
        <v>8</v>
      </c>
      <c r="H31" s="392"/>
      <c r="I31" s="393"/>
      <c r="J31" s="90"/>
    </row>
    <row r="32" spans="2:10" s="2" customFormat="1" ht="18" customHeight="1">
      <c r="B32" s="229"/>
      <c r="C32" s="437"/>
      <c r="D32" s="389" t="s">
        <v>503</v>
      </c>
      <c r="E32" s="100" t="s">
        <v>535</v>
      </c>
      <c r="F32" s="390"/>
      <c r="G32" s="391">
        <v>15</v>
      </c>
      <c r="H32" s="392"/>
      <c r="I32" s="393"/>
      <c r="J32" s="90"/>
    </row>
    <row r="33" spans="2:10" s="2" customFormat="1" ht="18" customHeight="1">
      <c r="B33" s="229"/>
      <c r="C33" s="437"/>
      <c r="D33" s="396" t="s">
        <v>505</v>
      </c>
      <c r="E33" s="397" t="s">
        <v>536</v>
      </c>
      <c r="F33" s="398"/>
      <c r="G33" s="401">
        <v>15</v>
      </c>
      <c r="H33" s="399"/>
      <c r="I33" s="400"/>
      <c r="J33" s="90"/>
    </row>
    <row r="34" spans="2:10" s="2" customFormat="1" ht="18" customHeight="1">
      <c r="B34" s="275"/>
      <c r="C34" s="436" t="s">
        <v>537</v>
      </c>
      <c r="D34" s="384" t="s">
        <v>472</v>
      </c>
      <c r="E34" s="95" t="s">
        <v>532</v>
      </c>
      <c r="F34" s="74" t="s">
        <v>474</v>
      </c>
      <c r="G34" s="385">
        <v>10</v>
      </c>
      <c r="H34" s="405" t="s">
        <v>22</v>
      </c>
      <c r="I34" s="428" t="s">
        <v>538</v>
      </c>
      <c r="J34" s="90"/>
    </row>
    <row r="35" spans="2:10" s="2" customFormat="1" ht="18" customHeight="1">
      <c r="B35" s="275"/>
      <c r="C35" s="437"/>
      <c r="D35" s="389" t="s">
        <v>477</v>
      </c>
      <c r="E35" s="100" t="s">
        <v>534</v>
      </c>
      <c r="F35" s="81"/>
      <c r="G35" s="391">
        <v>24</v>
      </c>
      <c r="H35" s="408" t="s">
        <v>521</v>
      </c>
      <c r="I35" s="429" t="s">
        <v>539</v>
      </c>
      <c r="J35" s="388" t="s">
        <v>540</v>
      </c>
    </row>
    <row r="36" spans="2:10" s="2" customFormat="1" ht="18" customHeight="1">
      <c r="B36" s="438"/>
      <c r="C36" s="439"/>
      <c r="D36" s="396" t="s">
        <v>480</v>
      </c>
      <c r="E36" s="397" t="s">
        <v>535</v>
      </c>
      <c r="F36" s="85"/>
      <c r="G36" s="401">
        <v>15</v>
      </c>
      <c r="H36" s="414" t="s">
        <v>521</v>
      </c>
      <c r="I36" s="430" t="s">
        <v>541</v>
      </c>
      <c r="J36" s="90"/>
    </row>
    <row r="37" spans="2:10" s="2" customFormat="1" ht="18" customHeight="1">
      <c r="B37" s="440" t="s">
        <v>542</v>
      </c>
      <c r="C37" s="440"/>
      <c r="D37" s="440"/>
      <c r="E37" s="440"/>
      <c r="F37" s="440"/>
      <c r="G37" s="382">
        <f>SUM(G4:G36)</f>
        <v>529</v>
      </c>
      <c r="H37" s="441"/>
      <c r="I37" s="442"/>
      <c r="J37" s="90"/>
    </row>
    <row r="38" spans="2:10" s="2" customFormat="1" ht="15" customHeight="1">
      <c r="B38" s="2" t="s">
        <v>543</v>
      </c>
      <c r="C38" s="443"/>
      <c r="D38" s="443"/>
      <c r="E38" s="444"/>
      <c r="F38" s="445"/>
      <c r="G38" s="445"/>
      <c r="H38" s="445"/>
      <c r="J38" s="444" t="s">
        <v>23</v>
      </c>
    </row>
    <row r="39" spans="2:9" s="2" customFormat="1" ht="12" customHeight="1">
      <c r="B39" s="2" t="s">
        <v>544</v>
      </c>
      <c r="C39" s="443"/>
      <c r="D39" s="443"/>
      <c r="E39" s="444"/>
      <c r="F39" s="445"/>
      <c r="G39" s="445"/>
      <c r="H39" s="445"/>
      <c r="I39" s="444"/>
    </row>
    <row r="40" spans="2:9" s="2" customFormat="1" ht="12" customHeight="1">
      <c r="B40" s="446" t="s">
        <v>545</v>
      </c>
      <c r="C40" s="446"/>
      <c r="D40" s="446"/>
      <c r="E40" s="446"/>
      <c r="F40" s="446"/>
      <c r="G40" s="446"/>
      <c r="H40" s="445"/>
      <c r="I40" s="444"/>
    </row>
    <row r="41" spans="2:9" s="2" customFormat="1" ht="15" customHeight="1">
      <c r="B41" s="447"/>
      <c r="C41" s="447"/>
      <c r="D41" s="447"/>
      <c r="E41" s="447"/>
      <c r="F41" s="448"/>
      <c r="G41" s="448"/>
      <c r="H41" s="448"/>
      <c r="I41" s="447"/>
    </row>
    <row r="42" ht="18" customHeight="1"/>
    <row r="43" ht="18" customHeight="1"/>
    <row r="44" ht="18" customHeight="1"/>
    <row r="45" ht="18" customHeight="1"/>
    <row r="46" ht="18" customHeight="1"/>
    <row r="47" spans="6:8" s="2" customFormat="1" ht="18" customHeight="1">
      <c r="F47" s="376"/>
      <c r="G47" s="376"/>
      <c r="H47" s="376"/>
    </row>
    <row r="48" spans="6:8" s="2" customFormat="1" ht="12" customHeight="1">
      <c r="F48" s="376"/>
      <c r="G48" s="376"/>
      <c r="H48" s="376"/>
    </row>
    <row r="49" spans="6:8" s="2" customFormat="1" ht="18" customHeight="1">
      <c r="F49" s="376"/>
      <c r="G49" s="376"/>
      <c r="H49" s="376"/>
    </row>
    <row r="50" spans="6:8" s="2" customFormat="1" ht="15" customHeight="1">
      <c r="F50" s="376"/>
      <c r="G50" s="376"/>
      <c r="H50" s="376"/>
    </row>
    <row r="51" spans="6:8" s="2" customFormat="1" ht="15" customHeight="1">
      <c r="F51" s="376"/>
      <c r="G51" s="376"/>
      <c r="H51" s="376"/>
    </row>
    <row r="52" spans="6:8" s="2" customFormat="1" ht="15" customHeight="1">
      <c r="F52" s="376"/>
      <c r="G52" s="376"/>
      <c r="H52" s="376"/>
    </row>
    <row r="53" spans="6:8" s="2" customFormat="1" ht="15" customHeight="1">
      <c r="F53" s="376"/>
      <c r="G53" s="376"/>
      <c r="H53" s="376"/>
    </row>
    <row r="54" spans="6:8" s="2" customFormat="1" ht="15" customHeight="1">
      <c r="F54" s="376"/>
      <c r="G54" s="376"/>
      <c r="H54" s="376"/>
    </row>
    <row r="55" spans="6:8" s="2" customFormat="1" ht="15" customHeight="1">
      <c r="F55" s="376"/>
      <c r="G55" s="376"/>
      <c r="H55" s="376"/>
    </row>
    <row r="56" spans="6:8" s="2" customFormat="1" ht="15" customHeight="1">
      <c r="F56" s="376"/>
      <c r="G56" s="376"/>
      <c r="H56" s="376"/>
    </row>
    <row r="57" spans="6:8" s="2" customFormat="1" ht="18" customHeight="1">
      <c r="F57" s="376"/>
      <c r="G57" s="376"/>
      <c r="H57" s="376"/>
    </row>
    <row r="58" spans="6:8" s="2" customFormat="1" ht="15" customHeight="1">
      <c r="F58" s="376"/>
      <c r="G58" s="376"/>
      <c r="H58" s="376"/>
    </row>
    <row r="59" spans="6:8" s="2" customFormat="1" ht="15" customHeight="1">
      <c r="F59" s="376"/>
      <c r="G59" s="376"/>
      <c r="H59" s="376"/>
    </row>
    <row r="64" ht="18" customHeight="1"/>
    <row r="66" ht="18" customHeight="1"/>
    <row r="68" ht="18" customHeight="1"/>
    <row r="70" ht="18" customHeight="1"/>
    <row r="72" ht="18" customHeight="1"/>
    <row r="74" ht="18" customHeight="1"/>
    <row r="76" ht="18" customHeight="1"/>
    <row r="78" ht="18" customHeight="1"/>
  </sheetData>
  <sheetProtection/>
  <mergeCells count="30">
    <mergeCell ref="B37:F37"/>
    <mergeCell ref="H37:I37"/>
    <mergeCell ref="F24:F25"/>
    <mergeCell ref="F26:F28"/>
    <mergeCell ref="F30:F33"/>
    <mergeCell ref="H30:H33"/>
    <mergeCell ref="I30:I33"/>
    <mergeCell ref="F34:F36"/>
    <mergeCell ref="F16:F19"/>
    <mergeCell ref="H16:H19"/>
    <mergeCell ref="I16:I19"/>
    <mergeCell ref="F20:F23"/>
    <mergeCell ref="H20:H21"/>
    <mergeCell ref="I20:I21"/>
    <mergeCell ref="H22:H23"/>
    <mergeCell ref="I22:I23"/>
    <mergeCell ref="F10:F11"/>
    <mergeCell ref="H10:H11"/>
    <mergeCell ref="I10:I11"/>
    <mergeCell ref="F12:F15"/>
    <mergeCell ref="H12:H15"/>
    <mergeCell ref="I12:I15"/>
    <mergeCell ref="C3:D3"/>
    <mergeCell ref="H3:I3"/>
    <mergeCell ref="F4:F7"/>
    <mergeCell ref="H4:H7"/>
    <mergeCell ref="I4:I7"/>
    <mergeCell ref="F8:F9"/>
    <mergeCell ref="H8:H9"/>
    <mergeCell ref="I8:I9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I44" sqref="I44"/>
    </sheetView>
  </sheetViews>
  <sheetFormatPr defaultColWidth="9.00390625" defaultRowHeight="13.5"/>
  <cols>
    <col min="1" max="1" width="3.625" style="182" customWidth="1"/>
    <col min="2" max="2" width="8.625" style="182" customWidth="1"/>
    <col min="3" max="3" width="1.625" style="182" customWidth="1"/>
    <col min="4" max="4" width="6.625" style="445" customWidth="1"/>
    <col min="5" max="5" width="8.625" style="450" customWidth="1"/>
    <col min="6" max="7" width="8.125" style="450" customWidth="1"/>
    <col min="8" max="8" width="7.625" style="450" customWidth="1"/>
    <col min="9" max="9" width="8.25390625" style="450" customWidth="1"/>
    <col min="10" max="13" width="7.625" style="450" customWidth="1"/>
    <col min="14" max="14" width="7.25390625" style="182" customWidth="1"/>
    <col min="15" max="16384" width="9.00390625" style="182" customWidth="1"/>
  </cols>
  <sheetData>
    <row r="1" ht="30" customHeight="1">
      <c r="A1" s="449" t="s">
        <v>546</v>
      </c>
    </row>
    <row r="2" spans="2:14" ht="18" customHeight="1">
      <c r="B2" s="451" t="s">
        <v>547</v>
      </c>
      <c r="C2" s="452"/>
      <c r="D2" s="453"/>
      <c r="E2" s="454"/>
      <c r="F2" s="455"/>
      <c r="G2" s="182"/>
      <c r="H2" s="456"/>
      <c r="I2" s="456"/>
      <c r="J2" s="456"/>
      <c r="K2" s="456"/>
      <c r="L2" s="182"/>
      <c r="M2" s="455"/>
      <c r="N2" s="457"/>
    </row>
    <row r="3" spans="2:14" ht="15" customHeight="1">
      <c r="B3" s="458" t="s">
        <v>548</v>
      </c>
      <c r="C3" s="459"/>
      <c r="D3" s="460"/>
      <c r="E3" s="461" t="s">
        <v>549</v>
      </c>
      <c r="F3" s="462"/>
      <c r="G3" s="462"/>
      <c r="H3" s="462"/>
      <c r="I3" s="462"/>
      <c r="J3" s="462"/>
      <c r="K3" s="462"/>
      <c r="L3" s="462"/>
      <c r="M3" s="463"/>
      <c r="N3" s="457"/>
    </row>
    <row r="4" spans="2:14" s="445" customFormat="1" ht="15" customHeight="1">
      <c r="B4" s="464"/>
      <c r="C4" s="465"/>
      <c r="D4" s="466"/>
      <c r="E4" s="467" t="s">
        <v>146</v>
      </c>
      <c r="F4" s="468" t="s">
        <v>550</v>
      </c>
      <c r="G4" s="462"/>
      <c r="H4" s="462"/>
      <c r="I4" s="462"/>
      <c r="J4" s="462"/>
      <c r="K4" s="462"/>
      <c r="L4" s="463"/>
      <c r="M4" s="469"/>
      <c r="N4" s="470"/>
    </row>
    <row r="5" spans="2:14" s="445" customFormat="1" ht="15" customHeight="1">
      <c r="B5" s="471"/>
      <c r="D5" s="472"/>
      <c r="E5" s="467"/>
      <c r="F5" s="473"/>
      <c r="G5" s="208" t="s">
        <v>551</v>
      </c>
      <c r="H5" s="462"/>
      <c r="I5" s="462"/>
      <c r="J5" s="462"/>
      <c r="K5" s="463"/>
      <c r="L5" s="474" t="s">
        <v>552</v>
      </c>
      <c r="M5" s="475" t="s">
        <v>553</v>
      </c>
      <c r="N5" s="470"/>
    </row>
    <row r="6" spans="2:14" ht="15" customHeight="1">
      <c r="B6" s="476" t="s">
        <v>554</v>
      </c>
      <c r="C6" s="477"/>
      <c r="D6" s="478"/>
      <c r="E6" s="467"/>
      <c r="F6" s="473"/>
      <c r="G6" s="479"/>
      <c r="H6" s="480"/>
      <c r="I6" s="481" t="s">
        <v>555</v>
      </c>
      <c r="J6" s="480" t="s">
        <v>556</v>
      </c>
      <c r="K6" s="482"/>
      <c r="L6" s="483"/>
      <c r="M6" s="475" t="s">
        <v>557</v>
      </c>
      <c r="N6" s="457"/>
    </row>
    <row r="7" spans="2:14" ht="15" customHeight="1">
      <c r="B7" s="476"/>
      <c r="C7" s="477"/>
      <c r="D7" s="478"/>
      <c r="E7" s="467"/>
      <c r="F7" s="473"/>
      <c r="G7" s="484"/>
      <c r="H7" s="485" t="s">
        <v>558</v>
      </c>
      <c r="I7" s="486" t="s">
        <v>559</v>
      </c>
      <c r="J7" s="487"/>
      <c r="K7" s="488" t="s">
        <v>560</v>
      </c>
      <c r="L7" s="483"/>
      <c r="M7" s="489" t="s">
        <v>561</v>
      </c>
      <c r="N7" s="457"/>
    </row>
    <row r="8" spans="2:14" ht="15" customHeight="1">
      <c r="B8" s="490"/>
      <c r="C8" s="491"/>
      <c r="D8" s="492"/>
      <c r="E8" s="467"/>
      <c r="F8" s="473"/>
      <c r="G8" s="493"/>
      <c r="H8" s="494"/>
      <c r="I8" s="495" t="s">
        <v>562</v>
      </c>
      <c r="J8" s="496" t="s">
        <v>563</v>
      </c>
      <c r="K8" s="497"/>
      <c r="L8" s="483"/>
      <c r="M8" s="498"/>
      <c r="N8" s="499"/>
    </row>
    <row r="9" spans="2:14" ht="15" customHeight="1">
      <c r="B9" s="500" t="s">
        <v>564</v>
      </c>
      <c r="C9" s="501"/>
      <c r="D9" s="472"/>
      <c r="E9" s="502"/>
      <c r="F9" s="503"/>
      <c r="G9" s="504"/>
      <c r="H9" s="505"/>
      <c r="I9" s="506"/>
      <c r="J9" s="507"/>
      <c r="K9" s="508"/>
      <c r="L9" s="509"/>
      <c r="M9" s="510"/>
      <c r="N9" s="499"/>
    </row>
    <row r="10" spans="2:14" s="511" customFormat="1" ht="18" customHeight="1">
      <c r="B10" s="512" t="s">
        <v>565</v>
      </c>
      <c r="C10" s="513" t="s">
        <v>566</v>
      </c>
      <c r="D10" s="514"/>
      <c r="E10" s="515">
        <f>SUM(E11:E14)</f>
        <v>27969</v>
      </c>
      <c r="F10" s="515">
        <f aca="true" t="shared" si="0" ref="F10:M10">SUM(F11:F14)</f>
        <v>27446</v>
      </c>
      <c r="G10" s="516">
        <f t="shared" si="0"/>
        <v>27267</v>
      </c>
      <c r="H10" s="517">
        <f t="shared" si="0"/>
        <v>23077</v>
      </c>
      <c r="I10" s="517">
        <f t="shared" si="0"/>
        <v>895</v>
      </c>
      <c r="J10" s="517">
        <f t="shared" si="0"/>
        <v>2525</v>
      </c>
      <c r="K10" s="518">
        <f t="shared" si="0"/>
        <v>770</v>
      </c>
      <c r="L10" s="515">
        <f t="shared" si="0"/>
        <v>179</v>
      </c>
      <c r="M10" s="515">
        <f t="shared" si="0"/>
        <v>523</v>
      </c>
      <c r="N10" s="519"/>
    </row>
    <row r="11" spans="2:14" s="520" customFormat="1" ht="18" customHeight="1">
      <c r="B11" s="521" t="s">
        <v>567</v>
      </c>
      <c r="C11" s="522"/>
      <c r="D11" s="523" t="s">
        <v>20</v>
      </c>
      <c r="E11" s="524">
        <v>7245</v>
      </c>
      <c r="F11" s="524">
        <v>7100</v>
      </c>
      <c r="G11" s="525">
        <v>7068</v>
      </c>
      <c r="H11" s="526">
        <v>5909</v>
      </c>
      <c r="I11" s="526">
        <v>306</v>
      </c>
      <c r="J11" s="526">
        <v>498</v>
      </c>
      <c r="K11" s="527">
        <v>355</v>
      </c>
      <c r="L11" s="524">
        <v>32</v>
      </c>
      <c r="M11" s="524">
        <v>145</v>
      </c>
      <c r="N11" s="528"/>
    </row>
    <row r="12" spans="2:14" s="520" customFormat="1" ht="18" customHeight="1">
      <c r="B12" s="521"/>
      <c r="C12" s="522"/>
      <c r="D12" s="529" t="s">
        <v>21</v>
      </c>
      <c r="E12" s="530">
        <v>9818</v>
      </c>
      <c r="F12" s="530">
        <v>9695</v>
      </c>
      <c r="G12" s="531">
        <v>9644</v>
      </c>
      <c r="H12" s="532">
        <v>7987</v>
      </c>
      <c r="I12" s="532">
        <v>317</v>
      </c>
      <c r="J12" s="532">
        <v>1077</v>
      </c>
      <c r="K12" s="533">
        <v>263</v>
      </c>
      <c r="L12" s="530">
        <v>51</v>
      </c>
      <c r="M12" s="530">
        <v>123</v>
      </c>
      <c r="N12" s="528"/>
    </row>
    <row r="13" spans="2:14" s="520" customFormat="1" ht="18" customHeight="1">
      <c r="B13" s="534" t="s">
        <v>568</v>
      </c>
      <c r="C13" s="534"/>
      <c r="D13" s="529" t="s">
        <v>22</v>
      </c>
      <c r="E13" s="530">
        <v>7447</v>
      </c>
      <c r="F13" s="530">
        <v>7254</v>
      </c>
      <c r="G13" s="531">
        <v>7165</v>
      </c>
      <c r="H13" s="532">
        <v>5966</v>
      </c>
      <c r="I13" s="532">
        <v>206</v>
      </c>
      <c r="J13" s="532">
        <v>859</v>
      </c>
      <c r="K13" s="533">
        <v>134</v>
      </c>
      <c r="L13" s="530">
        <v>89</v>
      </c>
      <c r="M13" s="530">
        <v>193</v>
      </c>
      <c r="N13" s="528"/>
    </row>
    <row r="14" spans="2:14" s="520" customFormat="1" ht="18" customHeight="1">
      <c r="B14" s="535"/>
      <c r="C14" s="535"/>
      <c r="D14" s="536" t="s">
        <v>17</v>
      </c>
      <c r="E14" s="537">
        <v>3459</v>
      </c>
      <c r="F14" s="537">
        <v>3397</v>
      </c>
      <c r="G14" s="538">
        <v>3390</v>
      </c>
      <c r="H14" s="539">
        <v>3215</v>
      </c>
      <c r="I14" s="539">
        <v>66</v>
      </c>
      <c r="J14" s="539">
        <v>91</v>
      </c>
      <c r="K14" s="540">
        <v>18</v>
      </c>
      <c r="L14" s="537">
        <v>7</v>
      </c>
      <c r="M14" s="537">
        <v>62</v>
      </c>
      <c r="N14" s="528"/>
    </row>
    <row r="15" spans="2:14" s="511" customFormat="1" ht="18" customHeight="1">
      <c r="B15" s="541" t="s">
        <v>569</v>
      </c>
      <c r="C15" s="542" t="s">
        <v>146</v>
      </c>
      <c r="D15" s="543"/>
      <c r="E15" s="544">
        <f>SUM(E16:E19)</f>
        <v>91222</v>
      </c>
      <c r="F15" s="544">
        <f aca="true" t="shared" si="1" ref="F15:M15">SUM(F16:F19)</f>
        <v>90644</v>
      </c>
      <c r="G15" s="545">
        <f t="shared" si="1"/>
        <v>90296</v>
      </c>
      <c r="H15" s="546">
        <f t="shared" si="1"/>
        <v>81631</v>
      </c>
      <c r="I15" s="546">
        <f t="shared" si="1"/>
        <v>2084</v>
      </c>
      <c r="J15" s="546">
        <f t="shared" si="1"/>
        <v>5121</v>
      </c>
      <c r="K15" s="547">
        <f t="shared" si="1"/>
        <v>1460</v>
      </c>
      <c r="L15" s="544">
        <f t="shared" si="1"/>
        <v>348</v>
      </c>
      <c r="M15" s="544">
        <f t="shared" si="1"/>
        <v>578</v>
      </c>
      <c r="N15" s="548"/>
    </row>
    <row r="16" spans="2:14" s="520" customFormat="1" ht="18" customHeight="1">
      <c r="B16" s="522" t="s">
        <v>570</v>
      </c>
      <c r="C16" s="522"/>
      <c r="D16" s="523" t="s">
        <v>20</v>
      </c>
      <c r="E16" s="524">
        <v>22665</v>
      </c>
      <c r="F16" s="524">
        <v>22491</v>
      </c>
      <c r="G16" s="525">
        <v>22425</v>
      </c>
      <c r="H16" s="526">
        <v>19890</v>
      </c>
      <c r="I16" s="526">
        <v>783</v>
      </c>
      <c r="J16" s="526">
        <v>1054</v>
      </c>
      <c r="K16" s="527">
        <v>698</v>
      </c>
      <c r="L16" s="524">
        <v>66</v>
      </c>
      <c r="M16" s="524">
        <v>174</v>
      </c>
      <c r="N16" s="528"/>
    </row>
    <row r="17" spans="2:14" s="520" customFormat="1" ht="18" customHeight="1">
      <c r="B17" s="522" t="s">
        <v>571</v>
      </c>
      <c r="C17" s="522"/>
      <c r="D17" s="529" t="s">
        <v>21</v>
      </c>
      <c r="E17" s="530">
        <v>31956</v>
      </c>
      <c r="F17" s="530">
        <v>31817</v>
      </c>
      <c r="G17" s="531">
        <v>31702</v>
      </c>
      <c r="H17" s="532">
        <v>28471</v>
      </c>
      <c r="I17" s="532">
        <v>702</v>
      </c>
      <c r="J17" s="532">
        <v>1995</v>
      </c>
      <c r="K17" s="533">
        <v>534</v>
      </c>
      <c r="L17" s="530">
        <v>115</v>
      </c>
      <c r="M17" s="530">
        <v>139</v>
      </c>
      <c r="N17" s="528"/>
    </row>
    <row r="18" spans="2:14" s="520" customFormat="1" ht="18" customHeight="1">
      <c r="B18" s="549" t="s">
        <v>572</v>
      </c>
      <c r="C18" s="549"/>
      <c r="D18" s="529" t="s">
        <v>22</v>
      </c>
      <c r="E18" s="530">
        <v>23867</v>
      </c>
      <c r="F18" s="530">
        <v>23666</v>
      </c>
      <c r="G18" s="531">
        <v>23518</v>
      </c>
      <c r="H18" s="532">
        <v>21016</v>
      </c>
      <c r="I18" s="532">
        <v>435</v>
      </c>
      <c r="J18" s="532">
        <v>1863</v>
      </c>
      <c r="K18" s="533">
        <v>204</v>
      </c>
      <c r="L18" s="530">
        <v>148</v>
      </c>
      <c r="M18" s="530">
        <v>201</v>
      </c>
      <c r="N18" s="528"/>
    </row>
    <row r="19" spans="2:14" s="520" customFormat="1" ht="18" customHeight="1">
      <c r="B19" s="550"/>
      <c r="C19" s="550"/>
      <c r="D19" s="536" t="s">
        <v>17</v>
      </c>
      <c r="E19" s="537">
        <v>12734</v>
      </c>
      <c r="F19" s="537">
        <v>12670</v>
      </c>
      <c r="G19" s="538">
        <v>12651</v>
      </c>
      <c r="H19" s="539">
        <v>12254</v>
      </c>
      <c r="I19" s="539">
        <v>164</v>
      </c>
      <c r="J19" s="539">
        <v>209</v>
      </c>
      <c r="K19" s="540">
        <v>24</v>
      </c>
      <c r="L19" s="537">
        <v>19</v>
      </c>
      <c r="M19" s="537">
        <v>64</v>
      </c>
      <c r="N19" s="528"/>
    </row>
    <row r="20" spans="2:14" s="511" customFormat="1" ht="18" customHeight="1">
      <c r="B20" s="551"/>
      <c r="C20" s="542" t="s">
        <v>146</v>
      </c>
      <c r="D20" s="543"/>
      <c r="E20" s="552">
        <f>ROUND(E15/E10,2)</f>
        <v>3.26</v>
      </c>
      <c r="F20" s="552">
        <f aca="true" t="shared" si="2" ref="F20:M20">ROUND(F15/F10,2)</f>
        <v>3.3</v>
      </c>
      <c r="G20" s="553">
        <f t="shared" si="2"/>
        <v>3.31</v>
      </c>
      <c r="H20" s="554">
        <f t="shared" si="2"/>
        <v>3.54</v>
      </c>
      <c r="I20" s="554">
        <f t="shared" si="2"/>
        <v>2.33</v>
      </c>
      <c r="J20" s="554">
        <f t="shared" si="2"/>
        <v>2.03</v>
      </c>
      <c r="K20" s="555">
        <f t="shared" si="2"/>
        <v>1.9</v>
      </c>
      <c r="L20" s="552">
        <f t="shared" si="2"/>
        <v>1.94</v>
      </c>
      <c r="M20" s="552">
        <f t="shared" si="2"/>
        <v>1.11</v>
      </c>
      <c r="N20" s="548"/>
    </row>
    <row r="21" spans="2:14" s="520" customFormat="1" ht="18" customHeight="1">
      <c r="B21" s="556" t="s">
        <v>573</v>
      </c>
      <c r="C21" s="556"/>
      <c r="D21" s="523" t="s">
        <v>20</v>
      </c>
      <c r="E21" s="557">
        <v>3.13</v>
      </c>
      <c r="F21" s="557">
        <v>3.17</v>
      </c>
      <c r="G21" s="558">
        <v>3.17</v>
      </c>
      <c r="H21" s="559">
        <v>3.37</v>
      </c>
      <c r="I21" s="559">
        <v>2.56</v>
      </c>
      <c r="J21" s="559">
        <v>2.12</v>
      </c>
      <c r="K21" s="560">
        <v>1.97</v>
      </c>
      <c r="L21" s="557">
        <v>2.06</v>
      </c>
      <c r="M21" s="557">
        <v>1.2</v>
      </c>
      <c r="N21" s="561"/>
    </row>
    <row r="22" spans="2:14" s="520" customFormat="1" ht="18" customHeight="1">
      <c r="B22" s="522" t="s">
        <v>571</v>
      </c>
      <c r="C22" s="522"/>
      <c r="D22" s="529" t="s">
        <v>21</v>
      </c>
      <c r="E22" s="562">
        <v>3.25</v>
      </c>
      <c r="F22" s="562">
        <v>3.28</v>
      </c>
      <c r="G22" s="563">
        <v>3.29</v>
      </c>
      <c r="H22" s="564">
        <v>3.56</v>
      </c>
      <c r="I22" s="564">
        <v>2.21</v>
      </c>
      <c r="J22" s="564">
        <v>1.85</v>
      </c>
      <c r="K22" s="565">
        <v>2.03</v>
      </c>
      <c r="L22" s="562">
        <v>2.25</v>
      </c>
      <c r="M22" s="562">
        <v>1.13</v>
      </c>
      <c r="N22" s="561"/>
    </row>
    <row r="23" spans="2:14" s="520" customFormat="1" ht="18" customHeight="1">
      <c r="B23" s="549" t="s">
        <v>572</v>
      </c>
      <c r="C23" s="549"/>
      <c r="D23" s="529" t="s">
        <v>22</v>
      </c>
      <c r="E23" s="562">
        <v>3.2</v>
      </c>
      <c r="F23" s="562">
        <v>3.26</v>
      </c>
      <c r="G23" s="563">
        <v>3.28</v>
      </c>
      <c r="H23" s="564">
        <v>3.52</v>
      </c>
      <c r="I23" s="564">
        <v>2.11</v>
      </c>
      <c r="J23" s="564">
        <v>2.17</v>
      </c>
      <c r="K23" s="565">
        <v>1.52</v>
      </c>
      <c r="L23" s="562">
        <v>1.66</v>
      </c>
      <c r="M23" s="562">
        <v>1.04</v>
      </c>
      <c r="N23" s="561"/>
    </row>
    <row r="24" spans="2:14" s="520" customFormat="1" ht="18" customHeight="1">
      <c r="B24" s="566"/>
      <c r="C24" s="566"/>
      <c r="D24" s="536" t="s">
        <v>17</v>
      </c>
      <c r="E24" s="567">
        <v>3.68</v>
      </c>
      <c r="F24" s="567">
        <v>3.73</v>
      </c>
      <c r="G24" s="568">
        <v>3.73</v>
      </c>
      <c r="H24" s="569">
        <v>3.81</v>
      </c>
      <c r="I24" s="569">
        <v>2.48</v>
      </c>
      <c r="J24" s="569">
        <v>2.3</v>
      </c>
      <c r="K24" s="570">
        <v>1.33</v>
      </c>
      <c r="L24" s="567">
        <v>2.71</v>
      </c>
      <c r="M24" s="567">
        <v>1.03</v>
      </c>
      <c r="N24" s="561"/>
    </row>
    <row r="25" spans="2:14" s="511" customFormat="1" ht="18" customHeight="1">
      <c r="B25" s="551"/>
      <c r="C25" s="542" t="s">
        <v>566</v>
      </c>
      <c r="D25" s="543"/>
      <c r="E25" s="571"/>
      <c r="F25" s="572">
        <f>ROUND((F26*F11+F27*F12+F28*F13+F29*F14)/F10,1)</f>
        <v>154.8</v>
      </c>
      <c r="G25" s="573">
        <f aca="true" t="shared" si="3" ref="G25:L25">ROUND((G26*G11+G27*G12+G28*G13+G29*G14)/G10,1)</f>
        <v>155.5</v>
      </c>
      <c r="H25" s="574">
        <f t="shared" si="3"/>
        <v>173.7</v>
      </c>
      <c r="I25" s="574">
        <f t="shared" si="3"/>
        <v>52</v>
      </c>
      <c r="J25" s="574">
        <f t="shared" si="3"/>
        <v>56.6</v>
      </c>
      <c r="K25" s="575">
        <f t="shared" si="3"/>
        <v>56.1</v>
      </c>
      <c r="L25" s="572">
        <f t="shared" si="3"/>
        <v>42.2</v>
      </c>
      <c r="M25" s="571"/>
      <c r="N25" s="576"/>
    </row>
    <row r="26" spans="2:14" s="520" customFormat="1" ht="18" customHeight="1">
      <c r="B26" s="556" t="s">
        <v>573</v>
      </c>
      <c r="C26" s="556"/>
      <c r="D26" s="523" t="s">
        <v>20</v>
      </c>
      <c r="E26" s="577"/>
      <c r="F26" s="578">
        <v>154.6</v>
      </c>
      <c r="G26" s="579">
        <v>155</v>
      </c>
      <c r="H26" s="580">
        <v>173.4</v>
      </c>
      <c r="I26" s="580">
        <v>56.8</v>
      </c>
      <c r="J26" s="580">
        <v>65.4</v>
      </c>
      <c r="K26" s="581">
        <v>60.4</v>
      </c>
      <c r="L26" s="578">
        <v>55.5</v>
      </c>
      <c r="M26" s="577"/>
      <c r="N26" s="582"/>
    </row>
    <row r="27" spans="2:14" s="520" customFormat="1" ht="18" customHeight="1">
      <c r="B27" s="583" t="s">
        <v>574</v>
      </c>
      <c r="C27" s="583"/>
      <c r="D27" s="529" t="s">
        <v>21</v>
      </c>
      <c r="E27" s="577"/>
      <c r="F27" s="584">
        <v>151</v>
      </c>
      <c r="G27" s="585">
        <v>151.5</v>
      </c>
      <c r="H27" s="586">
        <v>171.9</v>
      </c>
      <c r="I27" s="586">
        <v>51.5</v>
      </c>
      <c r="J27" s="586">
        <v>51.8</v>
      </c>
      <c r="K27" s="587">
        <v>59</v>
      </c>
      <c r="L27" s="584">
        <v>56.5</v>
      </c>
      <c r="M27" s="577"/>
      <c r="N27" s="582"/>
    </row>
    <row r="28" spans="2:14" s="520" customFormat="1" ht="18" customHeight="1">
      <c r="B28" s="588" t="s">
        <v>575</v>
      </c>
      <c r="C28" s="588"/>
      <c r="D28" s="529" t="s">
        <v>22</v>
      </c>
      <c r="E28" s="577"/>
      <c r="F28" s="584">
        <v>144.5</v>
      </c>
      <c r="G28" s="585">
        <v>145.9</v>
      </c>
      <c r="H28" s="586">
        <v>165</v>
      </c>
      <c r="I28" s="586">
        <v>39.8</v>
      </c>
      <c r="J28" s="586">
        <v>55.2</v>
      </c>
      <c r="K28" s="587">
        <v>42.6</v>
      </c>
      <c r="L28" s="584">
        <v>27.9</v>
      </c>
      <c r="M28" s="577"/>
      <c r="N28" s="582"/>
    </row>
    <row r="29" spans="2:14" s="520" customFormat="1" ht="18" customHeight="1">
      <c r="B29" s="566"/>
      <c r="C29" s="566"/>
      <c r="D29" s="536" t="s">
        <v>17</v>
      </c>
      <c r="E29" s="589"/>
      <c r="F29" s="590">
        <v>188</v>
      </c>
      <c r="G29" s="591">
        <v>188.2</v>
      </c>
      <c r="H29" s="592">
        <v>194.6</v>
      </c>
      <c r="I29" s="592">
        <v>70.7</v>
      </c>
      <c r="J29" s="592">
        <v>78.2</v>
      </c>
      <c r="K29" s="593">
        <v>28.4</v>
      </c>
      <c r="L29" s="590">
        <v>59.6</v>
      </c>
      <c r="M29" s="589"/>
      <c r="N29" s="582"/>
    </row>
    <row r="30" spans="2:14" s="511" customFormat="1" ht="18" customHeight="1">
      <c r="B30" s="551"/>
      <c r="C30" s="542" t="s">
        <v>566</v>
      </c>
      <c r="D30" s="543"/>
      <c r="E30" s="594"/>
      <c r="F30" s="572">
        <f>ROUND(F25/F20,1)</f>
        <v>46.9</v>
      </c>
      <c r="G30" s="573">
        <f aca="true" t="shared" si="4" ref="G30:L30">ROUND(G25/G20,1)</f>
        <v>47</v>
      </c>
      <c r="H30" s="574">
        <f t="shared" si="4"/>
        <v>49.1</v>
      </c>
      <c r="I30" s="574">
        <f t="shared" si="4"/>
        <v>22.3</v>
      </c>
      <c r="J30" s="574">
        <f t="shared" si="4"/>
        <v>27.9</v>
      </c>
      <c r="K30" s="575">
        <f t="shared" si="4"/>
        <v>29.5</v>
      </c>
      <c r="L30" s="572">
        <f t="shared" si="4"/>
        <v>21.8</v>
      </c>
      <c r="M30" s="594"/>
      <c r="N30" s="595"/>
    </row>
    <row r="31" spans="2:14" s="520" customFormat="1" ht="18" customHeight="1">
      <c r="B31" s="556" t="s">
        <v>576</v>
      </c>
      <c r="C31" s="556"/>
      <c r="D31" s="523" t="s">
        <v>20</v>
      </c>
      <c r="E31" s="596"/>
      <c r="F31" s="578">
        <v>48.8</v>
      </c>
      <c r="G31" s="579">
        <v>48.9</v>
      </c>
      <c r="H31" s="580">
        <v>51.5</v>
      </c>
      <c r="I31" s="580">
        <v>22.2</v>
      </c>
      <c r="J31" s="580">
        <v>30.9</v>
      </c>
      <c r="K31" s="581">
        <v>30.7</v>
      </c>
      <c r="L31" s="578">
        <v>26.9</v>
      </c>
      <c r="M31" s="596"/>
      <c r="N31" s="597"/>
    </row>
    <row r="32" spans="2:14" s="520" customFormat="1" ht="18" customHeight="1">
      <c r="B32" s="522" t="s">
        <v>574</v>
      </c>
      <c r="C32" s="522"/>
      <c r="D32" s="529" t="s">
        <v>21</v>
      </c>
      <c r="E32" s="596"/>
      <c r="F32" s="584">
        <v>46</v>
      </c>
      <c r="G32" s="585">
        <v>46.1</v>
      </c>
      <c r="H32" s="586">
        <v>48.2</v>
      </c>
      <c r="I32" s="586">
        <v>23.3</v>
      </c>
      <c r="J32" s="586">
        <v>28</v>
      </c>
      <c r="K32" s="587">
        <v>29</v>
      </c>
      <c r="L32" s="584">
        <v>25.1</v>
      </c>
      <c r="M32" s="596"/>
      <c r="N32" s="598"/>
    </row>
    <row r="33" spans="2:14" s="520" customFormat="1" ht="18" customHeight="1">
      <c r="B33" s="588" t="s">
        <v>575</v>
      </c>
      <c r="C33" s="588"/>
      <c r="D33" s="529" t="s">
        <v>22</v>
      </c>
      <c r="E33" s="596"/>
      <c r="F33" s="584">
        <v>44.3</v>
      </c>
      <c r="G33" s="585">
        <v>44.5</v>
      </c>
      <c r="H33" s="586">
        <v>46.8</v>
      </c>
      <c r="I33" s="586">
        <v>18.9</v>
      </c>
      <c r="J33" s="586">
        <v>25.4</v>
      </c>
      <c r="K33" s="587">
        <v>28</v>
      </c>
      <c r="L33" s="584">
        <v>16.8</v>
      </c>
      <c r="M33" s="596"/>
      <c r="N33" s="598"/>
    </row>
    <row r="34" spans="2:14" s="520" customFormat="1" ht="18" customHeight="1">
      <c r="B34" s="566"/>
      <c r="C34" s="566"/>
      <c r="D34" s="536" t="s">
        <v>17</v>
      </c>
      <c r="E34" s="599"/>
      <c r="F34" s="590">
        <v>50.4</v>
      </c>
      <c r="G34" s="591">
        <v>50.4</v>
      </c>
      <c r="H34" s="592">
        <v>51.1</v>
      </c>
      <c r="I34" s="592">
        <v>28.4</v>
      </c>
      <c r="J34" s="592">
        <v>34.1</v>
      </c>
      <c r="K34" s="593">
        <v>21.3</v>
      </c>
      <c r="L34" s="590">
        <v>21.9</v>
      </c>
      <c r="M34" s="599"/>
      <c r="N34" s="598"/>
    </row>
    <row r="35" spans="2:14" ht="15" customHeight="1">
      <c r="B35" s="500" t="s">
        <v>577</v>
      </c>
      <c r="C35" s="501"/>
      <c r="D35" s="472"/>
      <c r="E35" s="600"/>
      <c r="F35" s="601"/>
      <c r="G35" s="602"/>
      <c r="H35" s="603"/>
      <c r="I35" s="603"/>
      <c r="J35" s="603"/>
      <c r="K35" s="604"/>
      <c r="L35" s="601"/>
      <c r="M35" s="600"/>
      <c r="N35" s="499"/>
    </row>
    <row r="36" spans="2:14" s="511" customFormat="1" ht="36" customHeight="1">
      <c r="B36" s="605" t="s">
        <v>578</v>
      </c>
      <c r="C36" s="606"/>
      <c r="D36" s="607"/>
      <c r="E36" s="608">
        <f>SUM(F36,M36)</f>
        <v>28698</v>
      </c>
      <c r="F36" s="608">
        <f>SUM(G36,L36)</f>
        <v>28178</v>
      </c>
      <c r="G36" s="609">
        <f>SUM(H36:K36)</f>
        <v>28061</v>
      </c>
      <c r="H36" s="610">
        <v>23891</v>
      </c>
      <c r="I36" s="610">
        <v>717</v>
      </c>
      <c r="J36" s="610">
        <v>2892</v>
      </c>
      <c r="K36" s="611">
        <v>561</v>
      </c>
      <c r="L36" s="608">
        <v>117</v>
      </c>
      <c r="M36" s="608">
        <v>520</v>
      </c>
      <c r="N36" s="519"/>
    </row>
    <row r="37" spans="2:14" s="511" customFormat="1" ht="36" customHeight="1">
      <c r="B37" s="612" t="s">
        <v>579</v>
      </c>
      <c r="C37" s="613"/>
      <c r="D37" s="614"/>
      <c r="E37" s="608">
        <f>SUM(F37,M37)</f>
        <v>90546</v>
      </c>
      <c r="F37" s="608">
        <f>SUM(G37,L37)</f>
        <v>89918</v>
      </c>
      <c r="G37" s="609">
        <f>SUM(H37:K37)</f>
        <v>89660</v>
      </c>
      <c r="H37" s="546">
        <v>81265</v>
      </c>
      <c r="I37" s="546">
        <v>1558</v>
      </c>
      <c r="J37" s="546">
        <v>5776</v>
      </c>
      <c r="K37" s="547">
        <v>1061</v>
      </c>
      <c r="L37" s="544">
        <v>258</v>
      </c>
      <c r="M37" s="544">
        <v>628</v>
      </c>
      <c r="N37" s="548"/>
    </row>
    <row r="38" spans="2:14" s="511" customFormat="1" ht="36" customHeight="1">
      <c r="B38" s="615" t="s">
        <v>580</v>
      </c>
      <c r="C38" s="616"/>
      <c r="D38" s="617"/>
      <c r="E38" s="552">
        <v>3.1551</v>
      </c>
      <c r="F38" s="552">
        <v>3.191</v>
      </c>
      <c r="G38" s="553">
        <v>3.1951</v>
      </c>
      <c r="H38" s="554">
        <v>3.4014</v>
      </c>
      <c r="I38" s="554">
        <v>2.1729</v>
      </c>
      <c r="J38" s="554">
        <v>1.9972</v>
      </c>
      <c r="K38" s="555">
        <v>1.89126</v>
      </c>
      <c r="L38" s="552">
        <v>2.2051</v>
      </c>
      <c r="M38" s="552">
        <v>1.2076</v>
      </c>
      <c r="N38" s="548"/>
    </row>
    <row r="39" spans="4:14" ht="15" customHeight="1">
      <c r="D39" s="618"/>
      <c r="E39" s="619"/>
      <c r="F39" s="619"/>
      <c r="G39" s="619"/>
      <c r="H39" s="619"/>
      <c r="I39" s="619"/>
      <c r="J39" s="619"/>
      <c r="K39" s="619"/>
      <c r="L39" s="619"/>
      <c r="M39" s="620" t="s">
        <v>581</v>
      </c>
      <c r="N39" s="621"/>
    </row>
    <row r="40" spans="2:14" ht="11.25">
      <c r="B40" s="622"/>
      <c r="C40" s="622"/>
      <c r="D40" s="618"/>
      <c r="E40" s="619"/>
      <c r="F40" s="619"/>
      <c r="G40" s="619"/>
      <c r="H40" s="619"/>
      <c r="I40" s="619"/>
      <c r="J40" s="619"/>
      <c r="K40" s="619"/>
      <c r="L40" s="619"/>
      <c r="M40" s="619"/>
      <c r="N40" s="621"/>
    </row>
    <row r="41" spans="2:14" ht="11.25">
      <c r="B41" s="622"/>
      <c r="C41" s="622"/>
      <c r="D41" s="618"/>
      <c r="E41" s="619"/>
      <c r="F41" s="619"/>
      <c r="G41" s="619"/>
      <c r="H41" s="619"/>
      <c r="I41" s="619"/>
      <c r="J41" s="619"/>
      <c r="K41" s="619"/>
      <c r="L41" s="619"/>
      <c r="M41" s="619"/>
      <c r="N41" s="623"/>
    </row>
    <row r="42" spans="2:14" ht="11.25">
      <c r="B42" s="622"/>
      <c r="C42" s="622"/>
      <c r="D42" s="618"/>
      <c r="E42" s="619"/>
      <c r="F42" s="619"/>
      <c r="G42" s="619"/>
      <c r="H42" s="619"/>
      <c r="I42" s="619"/>
      <c r="J42" s="619"/>
      <c r="K42" s="619"/>
      <c r="L42" s="619"/>
      <c r="M42" s="619"/>
      <c r="N42" s="623"/>
    </row>
    <row r="43" spans="2:14" ht="11.25">
      <c r="B43" s="622"/>
      <c r="C43" s="622"/>
      <c r="D43" s="618"/>
      <c r="E43" s="619"/>
      <c r="F43" s="619"/>
      <c r="G43" s="619"/>
      <c r="H43" s="619"/>
      <c r="I43" s="619"/>
      <c r="J43" s="619"/>
      <c r="K43" s="619"/>
      <c r="L43" s="619"/>
      <c r="M43" s="619"/>
      <c r="N43" s="623"/>
    </row>
    <row r="44" spans="2:14" ht="11.25">
      <c r="B44" s="622"/>
      <c r="C44" s="622"/>
      <c r="D44" s="618"/>
      <c r="E44" s="619"/>
      <c r="F44" s="619"/>
      <c r="G44" s="619"/>
      <c r="H44" s="619"/>
      <c r="I44" s="619"/>
      <c r="J44" s="619"/>
      <c r="K44" s="619"/>
      <c r="L44" s="619"/>
      <c r="M44" s="619"/>
      <c r="N44" s="623"/>
    </row>
    <row r="45" spans="2:14" ht="11.25">
      <c r="B45" s="622"/>
      <c r="C45" s="622"/>
      <c r="D45" s="618"/>
      <c r="E45" s="619"/>
      <c r="F45" s="619"/>
      <c r="G45" s="619"/>
      <c r="H45" s="619"/>
      <c r="I45" s="619"/>
      <c r="J45" s="619"/>
      <c r="K45" s="619"/>
      <c r="L45" s="619"/>
      <c r="M45" s="619"/>
      <c r="N45" s="623"/>
    </row>
    <row r="46" spans="2:14" ht="11.25">
      <c r="B46" s="622"/>
      <c r="C46" s="622"/>
      <c r="D46" s="618"/>
      <c r="E46" s="619"/>
      <c r="F46" s="619"/>
      <c r="G46" s="619"/>
      <c r="H46" s="619"/>
      <c r="I46" s="619"/>
      <c r="J46" s="619"/>
      <c r="K46" s="619"/>
      <c r="L46" s="619"/>
      <c r="M46" s="619"/>
      <c r="N46" s="624"/>
    </row>
    <row r="47" spans="2:14" ht="11.25">
      <c r="B47" s="622"/>
      <c r="C47" s="622"/>
      <c r="D47" s="618"/>
      <c r="E47" s="619"/>
      <c r="F47" s="619"/>
      <c r="G47" s="619"/>
      <c r="H47" s="619"/>
      <c r="I47" s="619"/>
      <c r="J47" s="619"/>
      <c r="K47" s="619"/>
      <c r="L47" s="619"/>
      <c r="M47" s="619"/>
      <c r="N47" s="624"/>
    </row>
    <row r="48" spans="2:14" ht="11.25">
      <c r="B48" s="622"/>
      <c r="C48" s="622"/>
      <c r="D48" s="618"/>
      <c r="E48" s="619"/>
      <c r="F48" s="619"/>
      <c r="G48" s="619"/>
      <c r="H48" s="619"/>
      <c r="I48" s="619"/>
      <c r="J48" s="619"/>
      <c r="K48" s="619"/>
      <c r="L48" s="619"/>
      <c r="M48" s="619"/>
      <c r="N48" s="624"/>
    </row>
    <row r="49" spans="2:14" ht="11.25">
      <c r="B49" s="622"/>
      <c r="C49" s="622"/>
      <c r="D49" s="618"/>
      <c r="E49" s="619"/>
      <c r="F49" s="619"/>
      <c r="G49" s="619"/>
      <c r="H49" s="619"/>
      <c r="I49" s="619"/>
      <c r="J49" s="619"/>
      <c r="K49" s="619"/>
      <c r="L49" s="619"/>
      <c r="M49" s="619"/>
      <c r="N49" s="624"/>
    </row>
    <row r="50" spans="2:14" ht="11.25">
      <c r="B50" s="622"/>
      <c r="C50" s="622"/>
      <c r="D50" s="618"/>
      <c r="E50" s="619"/>
      <c r="F50" s="619"/>
      <c r="G50" s="619"/>
      <c r="H50" s="619"/>
      <c r="I50" s="619"/>
      <c r="J50" s="619"/>
      <c r="K50" s="619"/>
      <c r="L50" s="619"/>
      <c r="M50" s="619"/>
      <c r="N50" s="624"/>
    </row>
    <row r="51" spans="2:14" ht="11.25">
      <c r="B51" s="622"/>
      <c r="C51" s="622"/>
      <c r="D51" s="618"/>
      <c r="E51" s="619"/>
      <c r="F51" s="619"/>
      <c r="G51" s="619"/>
      <c r="H51" s="619"/>
      <c r="I51" s="619"/>
      <c r="J51" s="619"/>
      <c r="K51" s="619"/>
      <c r="L51" s="619"/>
      <c r="M51" s="619"/>
      <c r="N51" s="625"/>
    </row>
  </sheetData>
  <sheetProtection/>
  <mergeCells count="27">
    <mergeCell ref="B36:D36"/>
    <mergeCell ref="B37:D37"/>
    <mergeCell ref="B38:D38"/>
    <mergeCell ref="C15:D15"/>
    <mergeCell ref="C20:D20"/>
    <mergeCell ref="C25:D25"/>
    <mergeCell ref="E25:E29"/>
    <mergeCell ref="M25:M29"/>
    <mergeCell ref="C30:D30"/>
    <mergeCell ref="E30:E34"/>
    <mergeCell ref="M30:M34"/>
    <mergeCell ref="I8:I9"/>
    <mergeCell ref="J8:J9"/>
    <mergeCell ref="K8:K9"/>
    <mergeCell ref="M8:M9"/>
    <mergeCell ref="C10:D10"/>
    <mergeCell ref="B11:B12"/>
    <mergeCell ref="B3:D4"/>
    <mergeCell ref="E3:M3"/>
    <mergeCell ref="E4:E9"/>
    <mergeCell ref="F4:L4"/>
    <mergeCell ref="F5:F9"/>
    <mergeCell ref="G5:K5"/>
    <mergeCell ref="L5:L9"/>
    <mergeCell ref="B6:D7"/>
    <mergeCell ref="G8:G9"/>
    <mergeCell ref="H8:H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牧田　恵</cp:lastModifiedBy>
  <cp:lastPrinted>2016-04-13T11:17:44Z</cp:lastPrinted>
  <dcterms:created xsi:type="dcterms:W3CDTF">2007-02-01T08:20:50Z</dcterms:created>
  <dcterms:modified xsi:type="dcterms:W3CDTF">2016-05-26T04:33:55Z</dcterms:modified>
  <cp:category/>
  <cp:version/>
  <cp:contentType/>
  <cp:contentStatus/>
</cp:coreProperties>
</file>