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1" activeTab="16"/>
  </bookViews>
  <sheets>
    <sheet name="T-1" sheetId="2" r:id="rId1"/>
    <sheet name="T-2" sheetId="3" r:id="rId2"/>
    <sheet name="T-3" sheetId="4" r:id="rId3"/>
    <sheet name="T-4" sheetId="5" r:id="rId4"/>
    <sheet name="T-5" sheetId="6" r:id="rId5"/>
    <sheet name="T-6" sheetId="7" r:id="rId6"/>
    <sheet name="T-7.8" sheetId="8" r:id="rId7"/>
    <sheet name="T-9" sheetId="9" r:id="rId8"/>
    <sheet name="T-10" sheetId="10" r:id="rId9"/>
    <sheet name="T-11" sheetId="11" r:id="rId10"/>
    <sheet name="T-12" sheetId="12" r:id="rId11"/>
    <sheet name="T-13" sheetId="13" r:id="rId12"/>
    <sheet name="T-14" sheetId="14" r:id="rId13"/>
    <sheet name="T-15" sheetId="15" r:id="rId14"/>
    <sheet name="T-16" sheetId="16" r:id="rId15"/>
    <sheet name="T-17" sheetId="17" r:id="rId16"/>
    <sheet name="T-18" sheetId="18" r:id="rId17"/>
  </sheets>
  <definedNames>
    <definedName name="_xlnm.Print_Area" localSheetId="7">'T-9'!$A$1:$N$60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3" i="18" l="1"/>
  <c r="H93" i="18"/>
  <c r="G93" i="18"/>
  <c r="F93" i="18"/>
  <c r="I87" i="18"/>
  <c r="H87" i="18"/>
  <c r="G87" i="18"/>
  <c r="F87" i="18"/>
  <c r="I81" i="18"/>
  <c r="H81" i="18"/>
  <c r="G81" i="18"/>
  <c r="F81" i="18"/>
  <c r="I75" i="18"/>
  <c r="H75" i="18"/>
  <c r="G75" i="18"/>
  <c r="F75" i="18"/>
  <c r="I69" i="18"/>
  <c r="H69" i="18"/>
  <c r="G69" i="18"/>
  <c r="F69" i="18"/>
  <c r="I63" i="18"/>
  <c r="H63" i="18"/>
  <c r="G63" i="18"/>
  <c r="F63" i="18"/>
  <c r="I57" i="18"/>
  <c r="H57" i="18"/>
  <c r="G57" i="18"/>
  <c r="F57" i="18"/>
  <c r="I51" i="18"/>
  <c r="H51" i="18"/>
  <c r="G51" i="18"/>
  <c r="F51" i="18"/>
  <c r="I45" i="18"/>
  <c r="H45" i="18"/>
  <c r="G45" i="18"/>
  <c r="F45" i="18"/>
  <c r="F43" i="18"/>
  <c r="F42" i="18"/>
  <c r="F41" i="18"/>
  <c r="F39" i="18" s="1"/>
  <c r="H39" i="18"/>
  <c r="G39" i="18"/>
  <c r="I34" i="18"/>
  <c r="I33" i="18" s="1"/>
  <c r="H33" i="18"/>
  <c r="G33" i="18"/>
  <c r="F33" i="18"/>
  <c r="I27" i="18"/>
  <c r="H27" i="18"/>
  <c r="G27" i="18"/>
  <c r="F27" i="18"/>
  <c r="I21" i="18"/>
  <c r="I20" i="18" s="1"/>
  <c r="H20" i="18"/>
  <c r="G20" i="18"/>
  <c r="F20" i="18"/>
  <c r="F15" i="18"/>
  <c r="I14" i="18"/>
  <c r="I13" i="18" s="1"/>
  <c r="H13" i="18"/>
  <c r="G13" i="18"/>
  <c r="F13" i="18"/>
  <c r="I6" i="18"/>
  <c r="F36" i="17"/>
  <c r="D36" i="17"/>
  <c r="C36" i="17"/>
  <c r="F31" i="17"/>
  <c r="D31" i="17"/>
  <c r="C31" i="17"/>
  <c r="F26" i="17"/>
  <c r="D26" i="17"/>
  <c r="C26" i="17"/>
  <c r="F21" i="17"/>
  <c r="D21" i="17"/>
  <c r="C21" i="17"/>
  <c r="F16" i="17"/>
  <c r="D16" i="17"/>
  <c r="C16" i="17"/>
  <c r="F11" i="17"/>
  <c r="D11" i="17"/>
  <c r="C11" i="17"/>
  <c r="F6" i="17"/>
  <c r="D6" i="17"/>
  <c r="C6" i="17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 s="1"/>
  <c r="L42" i="16"/>
  <c r="K42" i="16"/>
  <c r="J42" i="16"/>
  <c r="I42" i="16"/>
  <c r="H42" i="16"/>
  <c r="G42" i="16"/>
  <c r="F42" i="16"/>
  <c r="E42" i="16"/>
  <c r="D42" i="16"/>
  <c r="C41" i="16"/>
  <c r="C40" i="16"/>
  <c r="C39" i="16"/>
  <c r="C37" i="16" s="1"/>
  <c r="C38" i="16"/>
  <c r="L37" i="16"/>
  <c r="K37" i="16"/>
  <c r="J37" i="16"/>
  <c r="I37" i="16"/>
  <c r="H37" i="16"/>
  <c r="G37" i="16"/>
  <c r="F37" i="16"/>
  <c r="E37" i="16"/>
  <c r="D37" i="16"/>
  <c r="C36" i="16"/>
  <c r="C35" i="16"/>
  <c r="C34" i="16"/>
  <c r="C33" i="16"/>
  <c r="C32" i="16" s="1"/>
  <c r="L32" i="16"/>
  <c r="K32" i="16"/>
  <c r="J32" i="16"/>
  <c r="I32" i="16"/>
  <c r="H32" i="16"/>
  <c r="G32" i="16"/>
  <c r="F32" i="16"/>
  <c r="E32" i="16"/>
  <c r="D32" i="16"/>
  <c r="C31" i="16"/>
  <c r="C30" i="16"/>
  <c r="C29" i="16"/>
  <c r="C27" i="16" s="1"/>
  <c r="C28" i="16"/>
  <c r="L27" i="16"/>
  <c r="K27" i="16"/>
  <c r="J27" i="16"/>
  <c r="I27" i="16"/>
  <c r="H27" i="16"/>
  <c r="G27" i="16"/>
  <c r="F27" i="16"/>
  <c r="E27" i="16"/>
  <c r="D27" i="16"/>
  <c r="C26" i="16"/>
  <c r="C25" i="16"/>
  <c r="C24" i="16"/>
  <c r="C23" i="16"/>
  <c r="C22" i="16" s="1"/>
  <c r="L22" i="16"/>
  <c r="K22" i="16"/>
  <c r="J22" i="16"/>
  <c r="I22" i="16"/>
  <c r="H22" i="16"/>
  <c r="G22" i="16"/>
  <c r="F22" i="16"/>
  <c r="E22" i="16"/>
  <c r="D22" i="16"/>
  <c r="C21" i="16"/>
  <c r="C20" i="16"/>
  <c r="C19" i="16"/>
  <c r="C17" i="16" s="1"/>
  <c r="C18" i="16"/>
  <c r="L17" i="16"/>
  <c r="K17" i="16"/>
  <c r="J17" i="16"/>
  <c r="I17" i="16"/>
  <c r="H17" i="16"/>
  <c r="G17" i="16"/>
  <c r="F17" i="16"/>
  <c r="E17" i="16"/>
  <c r="D17" i="16"/>
  <c r="C16" i="16"/>
  <c r="C15" i="16"/>
  <c r="C14" i="16"/>
  <c r="C13" i="16"/>
  <c r="C12" i="16" s="1"/>
  <c r="L12" i="16"/>
  <c r="K12" i="16"/>
  <c r="J12" i="16"/>
  <c r="I12" i="16"/>
  <c r="H12" i="16"/>
  <c r="G12" i="16"/>
  <c r="F12" i="16"/>
  <c r="E12" i="16"/>
  <c r="D12" i="16"/>
  <c r="C11" i="16"/>
  <c r="C10" i="16"/>
  <c r="C9" i="16"/>
  <c r="C7" i="16" s="1"/>
  <c r="C8" i="16"/>
  <c r="L7" i="16"/>
  <c r="K7" i="16"/>
  <c r="J7" i="16"/>
  <c r="I7" i="16"/>
  <c r="H7" i="16"/>
  <c r="G7" i="16"/>
  <c r="F7" i="16"/>
  <c r="E7" i="16"/>
  <c r="D7" i="16"/>
  <c r="AE26" i="15"/>
  <c r="W26" i="15"/>
  <c r="AI24" i="15"/>
  <c r="AA24" i="15"/>
  <c r="AE22" i="15"/>
  <c r="W22" i="15"/>
  <c r="AJ21" i="15"/>
  <c r="AK21" i="15" s="1"/>
  <c r="AI21" i="15"/>
  <c r="AH21" i="15"/>
  <c r="J21" i="15"/>
  <c r="J6" i="15" s="1"/>
  <c r="AI19" i="15"/>
  <c r="AA19" i="15"/>
  <c r="AE17" i="15"/>
  <c r="W17" i="15"/>
  <c r="AI15" i="15"/>
  <c r="AH15" i="15"/>
  <c r="AE14" i="15"/>
  <c r="W14" i="15"/>
  <c r="V14" i="15"/>
  <c r="AI13" i="15"/>
  <c r="AA13" i="15"/>
  <c r="AE11" i="15"/>
  <c r="W11" i="15"/>
  <c r="AI9" i="15"/>
  <c r="AA9" i="15"/>
  <c r="AJ8" i="15"/>
  <c r="AH8" i="15"/>
  <c r="AF8" i="15"/>
  <c r="AD8" i="15"/>
  <c r="AB8" i="15"/>
  <c r="Z8" i="15"/>
  <c r="X8" i="15"/>
  <c r="V8" i="15"/>
  <c r="U8" i="15"/>
  <c r="U6" i="15" s="1"/>
  <c r="T8" i="15"/>
  <c r="S8" i="15"/>
  <c r="R8" i="15"/>
  <c r="Q8" i="15"/>
  <c r="Q6" i="15" s="1"/>
  <c r="P8" i="15"/>
  <c r="O8" i="15"/>
  <c r="N8" i="15"/>
  <c r="M8" i="15"/>
  <c r="M6" i="15" s="1"/>
  <c r="L8" i="15"/>
  <c r="K8" i="15"/>
  <c r="J8" i="15"/>
  <c r="H8" i="15"/>
  <c r="AD7" i="15"/>
  <c r="AE7" i="15" s="1"/>
  <c r="AB7" i="15"/>
  <c r="AC7" i="15" s="1"/>
  <c r="Z7" i="15"/>
  <c r="AA7" i="15" s="1"/>
  <c r="X7" i="15"/>
  <c r="Y7" i="15" s="1"/>
  <c r="V7" i="15"/>
  <c r="W7" i="15" s="1"/>
  <c r="T7" i="15"/>
  <c r="R7" i="15"/>
  <c r="P7" i="15"/>
  <c r="N7" i="15"/>
  <c r="L7" i="15"/>
  <c r="J7" i="15"/>
  <c r="H7" i="15"/>
  <c r="I7" i="15" s="1"/>
  <c r="AJ6" i="15"/>
  <c r="AK26" i="15" s="1"/>
  <c r="AH6" i="15"/>
  <c r="AI23" i="15" s="1"/>
  <c r="AF6" i="15"/>
  <c r="AG24" i="15" s="1"/>
  <c r="AD6" i="15"/>
  <c r="AE25" i="15" s="1"/>
  <c r="AB6" i="15"/>
  <c r="AC26" i="15" s="1"/>
  <c r="Z6" i="15"/>
  <c r="AA23" i="15" s="1"/>
  <c r="X6" i="15"/>
  <c r="Y24" i="15" s="1"/>
  <c r="V6" i="15"/>
  <c r="W25" i="15" s="1"/>
  <c r="T6" i="15"/>
  <c r="S6" i="15"/>
  <c r="R6" i="15"/>
  <c r="P6" i="15"/>
  <c r="O6" i="15"/>
  <c r="N6" i="15"/>
  <c r="L6" i="15"/>
  <c r="K6" i="15"/>
  <c r="H6" i="15"/>
  <c r="I26" i="15" s="1"/>
  <c r="P70" i="14"/>
  <c r="M70" i="14"/>
  <c r="L70" i="14"/>
  <c r="I70" i="14"/>
  <c r="H70" i="14"/>
  <c r="E70" i="14"/>
  <c r="D69" i="14"/>
  <c r="O70" i="14" s="1"/>
  <c r="D67" i="14"/>
  <c r="N68" i="14" s="1"/>
  <c r="L66" i="14"/>
  <c r="H66" i="14"/>
  <c r="D65" i="14"/>
  <c r="P66" i="14" s="1"/>
  <c r="M64" i="14"/>
  <c r="L64" i="14"/>
  <c r="I64" i="14"/>
  <c r="H64" i="14"/>
  <c r="E64" i="14"/>
  <c r="D63" i="14"/>
  <c r="P64" i="14" s="1"/>
  <c r="N62" i="14"/>
  <c r="M62" i="14"/>
  <c r="J62" i="14"/>
  <c r="I62" i="14"/>
  <c r="F62" i="14"/>
  <c r="E62" i="14"/>
  <c r="D61" i="14"/>
  <c r="L62" i="14" s="1"/>
  <c r="D59" i="14"/>
  <c r="N60" i="14" s="1"/>
  <c r="L58" i="14"/>
  <c r="H58" i="14"/>
  <c r="D57" i="14"/>
  <c r="P58" i="14" s="1"/>
  <c r="M56" i="14"/>
  <c r="L56" i="14"/>
  <c r="I56" i="14"/>
  <c r="H56" i="14"/>
  <c r="E56" i="14"/>
  <c r="D55" i="14"/>
  <c r="P56" i="14" s="1"/>
  <c r="D54" i="14"/>
  <c r="D53" i="14"/>
  <c r="D52" i="14"/>
  <c r="D51" i="14"/>
  <c r="N50" i="14"/>
  <c r="M50" i="14"/>
  <c r="J50" i="14"/>
  <c r="I50" i="14"/>
  <c r="F50" i="14"/>
  <c r="E50" i="14"/>
  <c r="D49" i="14"/>
  <c r="L50" i="14" s="1"/>
  <c r="D48" i="14"/>
  <c r="D47" i="14"/>
  <c r="D46" i="14"/>
  <c r="D45" i="14"/>
  <c r="D44" i="14"/>
  <c r="D43" i="14"/>
  <c r="N42" i="14"/>
  <c r="M42" i="14"/>
  <c r="J42" i="14"/>
  <c r="I42" i="14"/>
  <c r="F42" i="14"/>
  <c r="E42" i="14"/>
  <c r="D41" i="14"/>
  <c r="P42" i="14" s="1"/>
  <c r="P36" i="14"/>
  <c r="L36" i="14"/>
  <c r="H36" i="14"/>
  <c r="P35" i="14"/>
  <c r="O35" i="14"/>
  <c r="N35" i="14"/>
  <c r="N36" i="14" s="1"/>
  <c r="M35" i="14"/>
  <c r="M36" i="14" s="1"/>
  <c r="L35" i="14"/>
  <c r="K35" i="14"/>
  <c r="J35" i="14"/>
  <c r="J36" i="14" s="1"/>
  <c r="I35" i="14"/>
  <c r="I36" i="14" s="1"/>
  <c r="H35" i="14"/>
  <c r="G35" i="14"/>
  <c r="F35" i="14"/>
  <c r="F36" i="14" s="1"/>
  <c r="E35" i="14"/>
  <c r="E36" i="14" s="1"/>
  <c r="D35" i="14"/>
  <c r="O36" i="14" s="1"/>
  <c r="N30" i="14"/>
  <c r="M30" i="14"/>
  <c r="J30" i="14"/>
  <c r="I30" i="14"/>
  <c r="F30" i="14"/>
  <c r="E30" i="14"/>
  <c r="D30" i="14" s="1"/>
  <c r="P29" i="14"/>
  <c r="P30" i="14" s="1"/>
  <c r="O29" i="14"/>
  <c r="O30" i="14" s="1"/>
  <c r="N29" i="14"/>
  <c r="M29" i="14"/>
  <c r="L29" i="14"/>
  <c r="L30" i="14" s="1"/>
  <c r="K29" i="14"/>
  <c r="K30" i="14" s="1"/>
  <c r="J29" i="14"/>
  <c r="I29" i="14"/>
  <c r="H29" i="14"/>
  <c r="H30" i="14" s="1"/>
  <c r="G29" i="14"/>
  <c r="G30" i="14" s="1"/>
  <c r="F29" i="14"/>
  <c r="E29" i="14"/>
  <c r="D29" i="14"/>
  <c r="D28" i="14"/>
  <c r="D23" i="14" s="1"/>
  <c r="D27" i="14"/>
  <c r="D26" i="14"/>
  <c r="D25" i="14"/>
  <c r="P23" i="14"/>
  <c r="O23" i="14"/>
  <c r="N23" i="14"/>
  <c r="N24" i="14" s="1"/>
  <c r="M23" i="14"/>
  <c r="M24" i="14" s="1"/>
  <c r="L23" i="14"/>
  <c r="K23" i="14"/>
  <c r="J23" i="14"/>
  <c r="J24" i="14" s="1"/>
  <c r="I23" i="14"/>
  <c r="I24" i="14" s="1"/>
  <c r="H23" i="14"/>
  <c r="G23" i="14"/>
  <c r="F23" i="14"/>
  <c r="F24" i="14" s="1"/>
  <c r="E23" i="14"/>
  <c r="E24" i="14" s="1"/>
  <c r="D22" i="14"/>
  <c r="D21" i="14"/>
  <c r="D20" i="14"/>
  <c r="D17" i="14" s="1"/>
  <c r="D19" i="14"/>
  <c r="P17" i="14"/>
  <c r="N17" i="14"/>
  <c r="M17" i="14"/>
  <c r="L17" i="14"/>
  <c r="K17" i="14"/>
  <c r="J17" i="14"/>
  <c r="I17" i="14"/>
  <c r="I18" i="14" s="1"/>
  <c r="H17" i="14"/>
  <c r="G17" i="14"/>
  <c r="F17" i="14"/>
  <c r="E17" i="14"/>
  <c r="E18" i="14" s="1"/>
  <c r="D16" i="14"/>
  <c r="D15" i="14"/>
  <c r="D14" i="14"/>
  <c r="D13" i="14"/>
  <c r="D11" i="14" s="1"/>
  <c r="P11" i="14"/>
  <c r="O11" i="14"/>
  <c r="N11" i="14"/>
  <c r="M11" i="14"/>
  <c r="L11" i="14"/>
  <c r="K11" i="14"/>
  <c r="J11" i="14"/>
  <c r="I11" i="14"/>
  <c r="H11" i="14"/>
  <c r="G11" i="14"/>
  <c r="F11" i="14"/>
  <c r="E11" i="14"/>
  <c r="D10" i="14"/>
  <c r="D5" i="14" s="1"/>
  <c r="D9" i="14"/>
  <c r="D8" i="14"/>
  <c r="D7" i="14"/>
  <c r="P5" i="14"/>
  <c r="O5" i="14"/>
  <c r="N5" i="14"/>
  <c r="M5" i="14"/>
  <c r="M6" i="14" s="1"/>
  <c r="L5" i="14"/>
  <c r="K5" i="14"/>
  <c r="J5" i="14"/>
  <c r="I5" i="14"/>
  <c r="I6" i="14" s="1"/>
  <c r="H5" i="14"/>
  <c r="G5" i="14"/>
  <c r="F5" i="14"/>
  <c r="E5" i="14"/>
  <c r="E6" i="14" s="1"/>
  <c r="D31" i="13"/>
  <c r="D30" i="13"/>
  <c r="D29" i="13"/>
  <c r="D28" i="13"/>
  <c r="D6" i="13" s="1"/>
  <c r="D8" i="13" s="1"/>
  <c r="D27" i="13"/>
  <c r="D26" i="13"/>
  <c r="D25" i="13"/>
  <c r="AA24" i="13"/>
  <c r="D24" i="13"/>
  <c r="D23" i="13"/>
  <c r="D22" i="13"/>
  <c r="D21" i="13"/>
  <c r="D20" i="13"/>
  <c r="AG19" i="13"/>
  <c r="D19" i="13"/>
  <c r="AE18" i="13"/>
  <c r="D18" i="13"/>
  <c r="D17" i="13"/>
  <c r="AA16" i="13"/>
  <c r="D16" i="13"/>
  <c r="D15" i="13"/>
  <c r="AM14" i="13"/>
  <c r="D14" i="13"/>
  <c r="D13" i="13"/>
  <c r="AI12" i="13"/>
  <c r="D12" i="13"/>
  <c r="Y11" i="13"/>
  <c r="D11" i="13"/>
  <c r="D10" i="13"/>
  <c r="D9" i="13"/>
  <c r="W8" i="13"/>
  <c r="V8" i="13"/>
  <c r="U8" i="13"/>
  <c r="T8" i="13"/>
  <c r="S8" i="13"/>
  <c r="R8" i="13"/>
  <c r="Q8" i="13"/>
  <c r="P8" i="13"/>
  <c r="O8" i="13"/>
  <c r="N8" i="13"/>
  <c r="M8" i="13"/>
  <c r="L8" i="13"/>
  <c r="AL7" i="13"/>
  <c r="AJ7" i="13"/>
  <c r="AH7" i="13"/>
  <c r="AF7" i="13"/>
  <c r="AD7" i="13"/>
  <c r="AB7" i="13"/>
  <c r="Z7" i="13"/>
  <c r="X7" i="13"/>
  <c r="T7" i="13"/>
  <c r="U7" i="13" s="1"/>
  <c r="O7" i="13"/>
  <c r="D7" i="13"/>
  <c r="AL6" i="13"/>
  <c r="AL8" i="13" s="1"/>
  <c r="AJ6" i="13"/>
  <c r="AJ8" i="13" s="1"/>
  <c r="AK9" i="13" s="1"/>
  <c r="AH6" i="13"/>
  <c r="AH8" i="13" s="1"/>
  <c r="AI16" i="13" s="1"/>
  <c r="AF6" i="13"/>
  <c r="AF8" i="13" s="1"/>
  <c r="AG11" i="13" s="1"/>
  <c r="AD6" i="13"/>
  <c r="AD8" i="13" s="1"/>
  <c r="AB6" i="13"/>
  <c r="AB8" i="13" s="1"/>
  <c r="AC17" i="13" s="1"/>
  <c r="Z6" i="13"/>
  <c r="Z8" i="13" s="1"/>
  <c r="AA20" i="13" s="1"/>
  <c r="X6" i="13"/>
  <c r="X8" i="13" s="1"/>
  <c r="Y23" i="13" s="1"/>
  <c r="W6" i="13"/>
  <c r="V6" i="13"/>
  <c r="V7" i="13" s="1"/>
  <c r="W7" i="13" s="1"/>
  <c r="T6" i="13"/>
  <c r="U6" i="13" s="1"/>
  <c r="S6" i="13"/>
  <c r="R6" i="13"/>
  <c r="R7" i="13" s="1"/>
  <c r="S7" i="13" s="1"/>
  <c r="P6" i="13"/>
  <c r="Q6" i="13" s="1"/>
  <c r="O6" i="13"/>
  <c r="N6" i="13"/>
  <c r="J6" i="13"/>
  <c r="I6" i="13"/>
  <c r="I8" i="13" s="1"/>
  <c r="H6" i="13"/>
  <c r="G6" i="13"/>
  <c r="F6" i="13"/>
  <c r="D131" i="12"/>
  <c r="C131" i="12"/>
  <c r="D130" i="12"/>
  <c r="C130" i="12"/>
  <c r="D129" i="12"/>
  <c r="C129" i="12"/>
  <c r="D128" i="12"/>
  <c r="C128" i="12"/>
  <c r="D127" i="12"/>
  <c r="C127" i="12"/>
  <c r="D126" i="12"/>
  <c r="C126" i="12"/>
  <c r="D119" i="12"/>
  <c r="C119" i="12"/>
  <c r="D118" i="12"/>
  <c r="C118" i="12"/>
  <c r="H117" i="12"/>
  <c r="G117" i="12"/>
  <c r="F117" i="12"/>
  <c r="E117" i="12"/>
  <c r="C117" i="12" s="1"/>
  <c r="D117" i="12"/>
  <c r="D108" i="12"/>
  <c r="C108" i="12"/>
  <c r="D107" i="12"/>
  <c r="C107" i="12"/>
  <c r="D106" i="12"/>
  <c r="C106" i="12"/>
  <c r="D105" i="12"/>
  <c r="C105" i="12"/>
  <c r="D104" i="12"/>
  <c r="C104" i="12"/>
  <c r="D103" i="12"/>
  <c r="C103" i="12"/>
  <c r="D102" i="12"/>
  <c r="C102" i="12"/>
  <c r="D101" i="12"/>
  <c r="C101" i="12"/>
  <c r="D100" i="12"/>
  <c r="C100" i="12"/>
  <c r="D98" i="12"/>
  <c r="C98" i="12"/>
  <c r="D96" i="12"/>
  <c r="C96" i="12"/>
  <c r="J94" i="12"/>
  <c r="I94" i="12"/>
  <c r="H94" i="12"/>
  <c r="G94" i="12"/>
  <c r="F94" i="12"/>
  <c r="E94" i="12"/>
  <c r="D94" i="12"/>
  <c r="C94" i="12"/>
  <c r="D86" i="12"/>
  <c r="C86" i="12"/>
  <c r="D85" i="12"/>
  <c r="C85" i="12"/>
  <c r="D84" i="12"/>
  <c r="C84" i="12"/>
  <c r="D83" i="12"/>
  <c r="C83" i="12"/>
  <c r="D82" i="12"/>
  <c r="C82" i="12"/>
  <c r="D81" i="12"/>
  <c r="C81" i="12"/>
  <c r="D80" i="12"/>
  <c r="C80" i="12"/>
  <c r="D79" i="12"/>
  <c r="C79" i="12"/>
  <c r="D78" i="12"/>
  <c r="C78" i="12"/>
  <c r="D76" i="12"/>
  <c r="C76" i="12"/>
  <c r="D75" i="12"/>
  <c r="C75" i="12"/>
  <c r="D74" i="12"/>
  <c r="C74" i="12"/>
  <c r="J73" i="12"/>
  <c r="I73" i="12"/>
  <c r="H73" i="12"/>
  <c r="G73" i="12"/>
  <c r="F73" i="12"/>
  <c r="E73" i="12"/>
  <c r="D73" i="12"/>
  <c r="C73" i="12"/>
  <c r="D65" i="12"/>
  <c r="C65" i="12"/>
  <c r="D64" i="12"/>
  <c r="C64" i="12"/>
  <c r="D63" i="12"/>
  <c r="C63" i="12"/>
  <c r="D62" i="12"/>
  <c r="C62" i="12"/>
  <c r="D61" i="12"/>
  <c r="C61" i="12"/>
  <c r="D60" i="12"/>
  <c r="C60" i="12"/>
  <c r="D59" i="12"/>
  <c r="C59" i="12"/>
  <c r="D58" i="12"/>
  <c r="C58" i="12"/>
  <c r="D57" i="12"/>
  <c r="C57" i="12"/>
  <c r="D55" i="12"/>
  <c r="C55" i="12"/>
  <c r="D54" i="12"/>
  <c r="C54" i="12"/>
  <c r="D53" i="12"/>
  <c r="C53" i="12"/>
  <c r="D52" i="12"/>
  <c r="C52" i="12"/>
  <c r="D51" i="12"/>
  <c r="C51" i="12"/>
  <c r="D50" i="12"/>
  <c r="C50" i="12"/>
  <c r="J49" i="12"/>
  <c r="I49" i="12"/>
  <c r="H49" i="12"/>
  <c r="G49" i="12"/>
  <c r="F49" i="12"/>
  <c r="E49" i="12"/>
  <c r="C49" i="12" s="1"/>
  <c r="D49" i="12"/>
  <c r="J5" i="12"/>
  <c r="I5" i="12"/>
  <c r="H5" i="12"/>
  <c r="G5" i="12"/>
  <c r="F5" i="12"/>
  <c r="E5" i="12"/>
  <c r="D5" i="12"/>
  <c r="C5" i="12"/>
  <c r="H6" i="11"/>
  <c r="G6" i="11"/>
  <c r="F6" i="11"/>
  <c r="E6" i="11"/>
  <c r="D6" i="11"/>
  <c r="C6" i="11"/>
  <c r="H50" i="10"/>
  <c r="D50" i="10"/>
  <c r="C48" i="10"/>
  <c r="C47" i="10"/>
  <c r="C46" i="10"/>
  <c r="C45" i="10"/>
  <c r="C44" i="10"/>
  <c r="C43" i="10"/>
  <c r="C42" i="10"/>
  <c r="C41" i="10"/>
  <c r="C40" i="10"/>
  <c r="C39" i="10"/>
  <c r="C38" i="10"/>
  <c r="M31" i="10"/>
  <c r="L31" i="10"/>
  <c r="K31" i="10"/>
  <c r="J31" i="10"/>
  <c r="I31" i="10"/>
  <c r="H31" i="10"/>
  <c r="G31" i="10"/>
  <c r="F31" i="10"/>
  <c r="E31" i="10"/>
  <c r="D31" i="10"/>
  <c r="C31" i="10"/>
  <c r="M26" i="10"/>
  <c r="L26" i="10"/>
  <c r="K26" i="10"/>
  <c r="J26" i="10"/>
  <c r="I26" i="10"/>
  <c r="H26" i="10"/>
  <c r="G26" i="10"/>
  <c r="F26" i="10"/>
  <c r="E26" i="10"/>
  <c r="D26" i="10"/>
  <c r="C26" i="10"/>
  <c r="M21" i="10"/>
  <c r="L21" i="10"/>
  <c r="K21" i="10"/>
  <c r="J21" i="10"/>
  <c r="I21" i="10"/>
  <c r="H21" i="10"/>
  <c r="G21" i="10"/>
  <c r="F21" i="10"/>
  <c r="E21" i="10"/>
  <c r="D21" i="10"/>
  <c r="C21" i="10"/>
  <c r="C20" i="10"/>
  <c r="C19" i="10"/>
  <c r="C16" i="10" s="1"/>
  <c r="C18" i="10"/>
  <c r="C17" i="10"/>
  <c r="M16" i="10"/>
  <c r="L16" i="10"/>
  <c r="K16" i="10"/>
  <c r="J16" i="10"/>
  <c r="I16" i="10"/>
  <c r="H16" i="10"/>
  <c r="G16" i="10"/>
  <c r="F16" i="10"/>
  <c r="E16" i="10"/>
  <c r="D16" i="10"/>
  <c r="C15" i="10"/>
  <c r="C14" i="10"/>
  <c r="C13" i="10"/>
  <c r="C12" i="10"/>
  <c r="M11" i="10"/>
  <c r="L11" i="10"/>
  <c r="K11" i="10"/>
  <c r="J11" i="10"/>
  <c r="I11" i="10"/>
  <c r="H11" i="10"/>
  <c r="G11" i="10"/>
  <c r="F11" i="10"/>
  <c r="E11" i="10"/>
  <c r="D11" i="10"/>
  <c r="C11" i="10"/>
  <c r="C10" i="10"/>
  <c r="C9" i="10"/>
  <c r="C8" i="10"/>
  <c r="C7" i="10"/>
  <c r="C6" i="10" s="1"/>
  <c r="M6" i="10"/>
  <c r="L6" i="10"/>
  <c r="K6" i="10"/>
  <c r="J6" i="10"/>
  <c r="I6" i="10"/>
  <c r="H6" i="10"/>
  <c r="G6" i="10"/>
  <c r="F6" i="10"/>
  <c r="E6" i="10"/>
  <c r="D6" i="10"/>
  <c r="F45" i="9"/>
  <c r="F44" i="9"/>
  <c r="F43" i="9"/>
  <c r="F42" i="9"/>
  <c r="F41" i="9" s="1"/>
  <c r="N41" i="9"/>
  <c r="M41" i="9"/>
  <c r="L41" i="9"/>
  <c r="K41" i="9"/>
  <c r="J41" i="9"/>
  <c r="I41" i="9"/>
  <c r="H41" i="9"/>
  <c r="G41" i="9"/>
  <c r="F40" i="9"/>
  <c r="F39" i="9"/>
  <c r="F38" i="9"/>
  <c r="F36" i="9" s="1"/>
  <c r="F37" i="9"/>
  <c r="N36" i="9"/>
  <c r="M36" i="9"/>
  <c r="L36" i="9"/>
  <c r="K36" i="9"/>
  <c r="J36" i="9"/>
  <c r="I36" i="9"/>
  <c r="H36" i="9"/>
  <c r="G36" i="9"/>
  <c r="F35" i="9"/>
  <c r="F34" i="9"/>
  <c r="F33" i="9"/>
  <c r="F32" i="9"/>
  <c r="F31" i="9" s="1"/>
  <c r="N31" i="9"/>
  <c r="M31" i="9"/>
  <c r="L31" i="9"/>
  <c r="K31" i="9"/>
  <c r="J31" i="9"/>
  <c r="I31" i="9"/>
  <c r="H31" i="9"/>
  <c r="G31" i="9"/>
  <c r="F30" i="9"/>
  <c r="F29" i="9"/>
  <c r="F28" i="9"/>
  <c r="F27" i="9"/>
  <c r="N26" i="9"/>
  <c r="M26" i="9"/>
  <c r="L26" i="9"/>
  <c r="K26" i="9"/>
  <c r="J26" i="9"/>
  <c r="I26" i="9"/>
  <c r="H26" i="9"/>
  <c r="G26" i="9"/>
  <c r="F26" i="9"/>
  <c r="F25" i="9"/>
  <c r="F24" i="9"/>
  <c r="F23" i="9"/>
  <c r="F22" i="9"/>
  <c r="F21" i="9" s="1"/>
  <c r="N21" i="9"/>
  <c r="M21" i="9"/>
  <c r="L21" i="9"/>
  <c r="K21" i="9"/>
  <c r="J21" i="9"/>
  <c r="I21" i="9"/>
  <c r="H21" i="9"/>
  <c r="G21" i="9"/>
  <c r="F20" i="9"/>
  <c r="F19" i="9"/>
  <c r="F18" i="9"/>
  <c r="F16" i="9" s="1"/>
  <c r="F17" i="9"/>
  <c r="N16" i="9"/>
  <c r="M16" i="9"/>
  <c r="L16" i="9"/>
  <c r="K16" i="9"/>
  <c r="J16" i="9"/>
  <c r="I16" i="9"/>
  <c r="H16" i="9"/>
  <c r="G16" i="9"/>
  <c r="F15" i="9"/>
  <c r="F14" i="9"/>
  <c r="F13" i="9"/>
  <c r="F12" i="9"/>
  <c r="F11" i="9" s="1"/>
  <c r="N11" i="9"/>
  <c r="M11" i="9"/>
  <c r="L11" i="9"/>
  <c r="K11" i="9"/>
  <c r="J11" i="9"/>
  <c r="I11" i="9"/>
  <c r="H11" i="9"/>
  <c r="G11" i="9"/>
  <c r="F10" i="9"/>
  <c r="F9" i="9"/>
  <c r="F8" i="9"/>
  <c r="F7" i="9"/>
  <c r="N6" i="9"/>
  <c r="M6" i="9"/>
  <c r="L6" i="9"/>
  <c r="K6" i="9"/>
  <c r="J6" i="9"/>
  <c r="I6" i="9"/>
  <c r="H6" i="9"/>
  <c r="G6" i="9"/>
  <c r="F6" i="9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0" i="5" s="1"/>
  <c r="F190" i="5"/>
  <c r="E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0" i="5" s="1"/>
  <c r="D164" i="5"/>
  <c r="D163" i="5"/>
  <c r="D162" i="5"/>
  <c r="F160" i="5"/>
  <c r="E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0" i="5" s="1"/>
  <c r="F130" i="5"/>
  <c r="E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F100" i="5"/>
  <c r="E100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0" i="5" s="1"/>
  <c r="F70" i="5"/>
  <c r="E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31" i="5"/>
  <c r="F26" i="5"/>
  <c r="E26" i="5"/>
  <c r="D26" i="5"/>
  <c r="D22" i="5"/>
  <c r="D21" i="5" s="1"/>
  <c r="F21" i="5"/>
  <c r="E21" i="5"/>
  <c r="D20" i="5"/>
  <c r="D16" i="5" s="1"/>
  <c r="D19" i="5"/>
  <c r="D18" i="5"/>
  <c r="D17" i="5"/>
  <c r="F16" i="5"/>
  <c r="E16" i="5"/>
  <c r="D15" i="5"/>
  <c r="D14" i="5"/>
  <c r="D13" i="5"/>
  <c r="D12" i="5"/>
  <c r="D11" i="5" s="1"/>
  <c r="F11" i="5"/>
  <c r="E11" i="5"/>
  <c r="D10" i="5"/>
  <c r="D9" i="5"/>
  <c r="D8" i="5"/>
  <c r="D7" i="5"/>
  <c r="F6" i="5"/>
  <c r="E6" i="5"/>
  <c r="D6" i="5"/>
  <c r="K20" i="4"/>
  <c r="J20" i="4"/>
  <c r="F20" i="4"/>
  <c r="I20" i="4" s="1"/>
  <c r="C20" i="4"/>
  <c r="K18" i="4"/>
  <c r="J18" i="4"/>
  <c r="I18" i="4"/>
  <c r="F18" i="4"/>
  <c r="C18" i="4"/>
  <c r="K17" i="4"/>
  <c r="J17" i="4"/>
  <c r="F17" i="4"/>
  <c r="I17" i="4" s="1"/>
  <c r="C17" i="4"/>
  <c r="K10" i="4"/>
  <c r="J10" i="4"/>
  <c r="F10" i="4"/>
  <c r="C10" i="4"/>
  <c r="I10" i="4" s="1"/>
  <c r="K7" i="4"/>
  <c r="J7" i="4"/>
  <c r="F7" i="4"/>
  <c r="I7" i="4" s="1"/>
  <c r="C7" i="4"/>
  <c r="F24" i="3"/>
  <c r="C24" i="3"/>
  <c r="F22" i="3"/>
  <c r="C22" i="3"/>
  <c r="F12" i="3"/>
  <c r="C12" i="3"/>
  <c r="F11" i="3"/>
  <c r="C11" i="3"/>
  <c r="F10" i="3"/>
  <c r="C10" i="3"/>
  <c r="H34" i="2"/>
  <c r="E34" i="2"/>
  <c r="H33" i="2"/>
  <c r="E33" i="2"/>
  <c r="H32" i="2"/>
  <c r="E32" i="2"/>
  <c r="H31" i="2"/>
  <c r="E31" i="2"/>
  <c r="H30" i="2"/>
  <c r="E30" i="2"/>
  <c r="H29" i="2"/>
  <c r="E29" i="2"/>
  <c r="H28" i="2"/>
  <c r="E28" i="2"/>
  <c r="H27" i="2"/>
  <c r="E27" i="2"/>
  <c r="H16" i="2"/>
  <c r="E16" i="2"/>
  <c r="H15" i="2"/>
  <c r="E15" i="2"/>
  <c r="I41" i="18" l="1"/>
  <c r="I39" i="18" s="1"/>
  <c r="AG7" i="15"/>
  <c r="I8" i="15"/>
  <c r="AK12" i="15"/>
  <c r="AG16" i="15"/>
  <c r="I18" i="15"/>
  <c r="AC18" i="15"/>
  <c r="AK18" i="15"/>
  <c r="Y20" i="15"/>
  <c r="AG20" i="15"/>
  <c r="I6" i="15"/>
  <c r="AI7" i="15"/>
  <c r="I9" i="15"/>
  <c r="AC9" i="15"/>
  <c r="AK9" i="15"/>
  <c r="AA10" i="15"/>
  <c r="AA8" i="15" s="1"/>
  <c r="AA6" i="15" s="1"/>
  <c r="AI10" i="15"/>
  <c r="AI8" i="15" s="1"/>
  <c r="AI6" i="15" s="1"/>
  <c r="Y11" i="15"/>
  <c r="AG11" i="15"/>
  <c r="W12" i="15"/>
  <c r="AE12" i="15"/>
  <c r="I13" i="15"/>
  <c r="AC13" i="15"/>
  <c r="AK13" i="15"/>
  <c r="Y14" i="15"/>
  <c r="AG14" i="15"/>
  <c r="W15" i="15"/>
  <c r="AE15" i="15"/>
  <c r="AK15" i="15"/>
  <c r="AA16" i="15"/>
  <c r="AI16" i="15"/>
  <c r="Y17" i="15"/>
  <c r="AG17" i="15"/>
  <c r="W18" i="15"/>
  <c r="AE18" i="15"/>
  <c r="I19" i="15"/>
  <c r="AC19" i="15"/>
  <c r="AK19" i="15"/>
  <c r="AA20" i="15"/>
  <c r="AI20" i="15"/>
  <c r="W21" i="15"/>
  <c r="AE21" i="15"/>
  <c r="Y22" i="15"/>
  <c r="AG22" i="15"/>
  <c r="W23" i="15"/>
  <c r="AE23" i="15"/>
  <c r="I24" i="15"/>
  <c r="AC24" i="15"/>
  <c r="AK24" i="15"/>
  <c r="AA25" i="15"/>
  <c r="AI25" i="15"/>
  <c r="Y26" i="15"/>
  <c r="AG26" i="15"/>
  <c r="Y10" i="15"/>
  <c r="AG10" i="15"/>
  <c r="I12" i="15"/>
  <c r="AC12" i="15"/>
  <c r="AC15" i="15"/>
  <c r="AC21" i="15"/>
  <c r="Y25" i="15"/>
  <c r="AG25" i="15"/>
  <c r="AK7" i="15"/>
  <c r="W9" i="15"/>
  <c r="AE9" i="15"/>
  <c r="I10" i="15"/>
  <c r="AC10" i="15"/>
  <c r="AK10" i="15"/>
  <c r="AA11" i="15"/>
  <c r="AI11" i="15"/>
  <c r="Y12" i="15"/>
  <c r="AG12" i="15"/>
  <c r="W13" i="15"/>
  <c r="AE13" i="15"/>
  <c r="I14" i="15"/>
  <c r="AA14" i="15"/>
  <c r="AI14" i="15"/>
  <c r="Y15" i="15"/>
  <c r="AG15" i="15"/>
  <c r="I16" i="15"/>
  <c r="AC16" i="15"/>
  <c r="AK16" i="15"/>
  <c r="AA17" i="15"/>
  <c r="AI17" i="15"/>
  <c r="Y18" i="15"/>
  <c r="AG18" i="15"/>
  <c r="W19" i="15"/>
  <c r="AE19" i="15"/>
  <c r="I20" i="15"/>
  <c r="AC20" i="15"/>
  <c r="AK20" i="15"/>
  <c r="Y21" i="15"/>
  <c r="AG21" i="15"/>
  <c r="AA22" i="15"/>
  <c r="AI22" i="15"/>
  <c r="Y23" i="15"/>
  <c r="AG23" i="15"/>
  <c r="W24" i="15"/>
  <c r="AE24" i="15"/>
  <c r="I25" i="15"/>
  <c r="AC25" i="15"/>
  <c r="AK25" i="15"/>
  <c r="AA26" i="15"/>
  <c r="AI26" i="15"/>
  <c r="I15" i="15"/>
  <c r="Y16" i="15"/>
  <c r="I23" i="15"/>
  <c r="AC23" i="15"/>
  <c r="AK23" i="15"/>
  <c r="Y9" i="15"/>
  <c r="Y8" i="15" s="1"/>
  <c r="AG9" i="15"/>
  <c r="W10" i="15"/>
  <c r="AE10" i="15"/>
  <c r="I11" i="15"/>
  <c r="AC11" i="15"/>
  <c r="AK11" i="15"/>
  <c r="AA12" i="15"/>
  <c r="AI12" i="15"/>
  <c r="Y13" i="15"/>
  <c r="AG13" i="15"/>
  <c r="AC14" i="15"/>
  <c r="AK14" i="15"/>
  <c r="AA15" i="15"/>
  <c r="W16" i="15"/>
  <c r="AE16" i="15"/>
  <c r="I17" i="15"/>
  <c r="AC17" i="15"/>
  <c r="AK17" i="15"/>
  <c r="AA18" i="15"/>
  <c r="AI18" i="15"/>
  <c r="Y19" i="15"/>
  <c r="AG19" i="15"/>
  <c r="W20" i="15"/>
  <c r="AE20" i="15"/>
  <c r="I21" i="15"/>
  <c r="AA21" i="15"/>
  <c r="I22" i="15"/>
  <c r="AC22" i="15"/>
  <c r="AK22" i="15"/>
  <c r="M18" i="14"/>
  <c r="F6" i="14"/>
  <c r="D6" i="14" s="1"/>
  <c r="J6" i="14"/>
  <c r="N6" i="14"/>
  <c r="F18" i="14"/>
  <c r="J18" i="14"/>
  <c r="N18" i="14"/>
  <c r="D18" i="14"/>
  <c r="G12" i="14"/>
  <c r="K12" i="14"/>
  <c r="O12" i="14"/>
  <c r="G18" i="14"/>
  <c r="K18" i="14"/>
  <c r="P18" i="14"/>
  <c r="O24" i="14"/>
  <c r="K24" i="14"/>
  <c r="G24" i="14"/>
  <c r="L24" i="14"/>
  <c r="P24" i="14"/>
  <c r="H24" i="14"/>
  <c r="D24" i="14" s="1"/>
  <c r="M12" i="14"/>
  <c r="I12" i="14"/>
  <c r="E12" i="14"/>
  <c r="F12" i="14"/>
  <c r="N12" i="14"/>
  <c r="J12" i="14"/>
  <c r="O6" i="14"/>
  <c r="K6" i="14"/>
  <c r="G6" i="14"/>
  <c r="L6" i="14"/>
  <c r="P6" i="14"/>
  <c r="H6" i="14"/>
  <c r="H12" i="14"/>
  <c r="L12" i="14"/>
  <c r="P12" i="14"/>
  <c r="H18" i="14"/>
  <c r="L18" i="14"/>
  <c r="G60" i="14"/>
  <c r="G42" i="14"/>
  <c r="D42" i="14" s="1"/>
  <c r="K42" i="14"/>
  <c r="O42" i="14"/>
  <c r="G50" i="14"/>
  <c r="D50" i="14" s="1"/>
  <c r="K50" i="14"/>
  <c r="P50" i="14"/>
  <c r="F56" i="14"/>
  <c r="D56" i="14" s="1"/>
  <c r="J56" i="14"/>
  <c r="N56" i="14"/>
  <c r="E58" i="14"/>
  <c r="I58" i="14"/>
  <c r="M58" i="14"/>
  <c r="H60" i="14"/>
  <c r="L60" i="14"/>
  <c r="G62" i="14"/>
  <c r="D62" i="14" s="1"/>
  <c r="K62" i="14"/>
  <c r="P62" i="14"/>
  <c r="F64" i="14"/>
  <c r="D64" i="14" s="1"/>
  <c r="J64" i="14"/>
  <c r="N64" i="14"/>
  <c r="E66" i="14"/>
  <c r="I66" i="14"/>
  <c r="M66" i="14"/>
  <c r="H68" i="14"/>
  <c r="L68" i="14"/>
  <c r="P68" i="14"/>
  <c r="F70" i="14"/>
  <c r="D70" i="14" s="1"/>
  <c r="J70" i="14"/>
  <c r="N70" i="14"/>
  <c r="K60" i="14"/>
  <c r="P60" i="14"/>
  <c r="G68" i="14"/>
  <c r="K68" i="14"/>
  <c r="O68" i="14"/>
  <c r="H42" i="14"/>
  <c r="L42" i="14"/>
  <c r="H50" i="14"/>
  <c r="G56" i="14"/>
  <c r="K56" i="14"/>
  <c r="F58" i="14"/>
  <c r="J58" i="14"/>
  <c r="N58" i="14"/>
  <c r="E60" i="14"/>
  <c r="I60" i="14"/>
  <c r="M60" i="14"/>
  <c r="H62" i="14"/>
  <c r="G64" i="14"/>
  <c r="K64" i="14"/>
  <c r="F66" i="14"/>
  <c r="J66" i="14"/>
  <c r="N66" i="14"/>
  <c r="E68" i="14"/>
  <c r="I68" i="14"/>
  <c r="M68" i="14"/>
  <c r="G70" i="14"/>
  <c r="K70" i="14"/>
  <c r="G36" i="14"/>
  <c r="D36" i="14" s="1"/>
  <c r="K36" i="14"/>
  <c r="G58" i="14"/>
  <c r="K58" i="14"/>
  <c r="F60" i="14"/>
  <c r="J60" i="14"/>
  <c r="G66" i="14"/>
  <c r="K66" i="14"/>
  <c r="F68" i="14"/>
  <c r="J68" i="14"/>
  <c r="E30" i="13"/>
  <c r="E26" i="13"/>
  <c r="E22" i="13"/>
  <c r="E18" i="13"/>
  <c r="E14" i="13"/>
  <c r="E10" i="13"/>
  <c r="E29" i="13"/>
  <c r="E25" i="13"/>
  <c r="E13" i="13"/>
  <c r="E17" i="13"/>
  <c r="E21" i="13"/>
  <c r="E23" i="13"/>
  <c r="J8" i="13"/>
  <c r="K6" i="13"/>
  <c r="AE31" i="13"/>
  <c r="AE27" i="13"/>
  <c r="AE23" i="13"/>
  <c r="AE19" i="13"/>
  <c r="AE15" i="13"/>
  <c r="AE11" i="13"/>
  <c r="AE28" i="13"/>
  <c r="AE24" i="13"/>
  <c r="AE20" i="13"/>
  <c r="AE16" i="13"/>
  <c r="AE12" i="13"/>
  <c r="AE29" i="13"/>
  <c r="AE25" i="13"/>
  <c r="AE21" i="13"/>
  <c r="AE13" i="13"/>
  <c r="AE9" i="13"/>
  <c r="AE30" i="13"/>
  <c r="AE26" i="13"/>
  <c r="AM31" i="13"/>
  <c r="AM27" i="13"/>
  <c r="AM23" i="13"/>
  <c r="AM19" i="13"/>
  <c r="AM15" i="13"/>
  <c r="AM11" i="13"/>
  <c r="AM28" i="13"/>
  <c r="AM24" i="13"/>
  <c r="AM20" i="13"/>
  <c r="AM16" i="13"/>
  <c r="AM12" i="13"/>
  <c r="AM30" i="13"/>
  <c r="AM26" i="13"/>
  <c r="AM29" i="13"/>
  <c r="AM25" i="13"/>
  <c r="AM21" i="13"/>
  <c r="AM17" i="13"/>
  <c r="AM13" i="13"/>
  <c r="AM9" i="13"/>
  <c r="AM6" i="13" s="1"/>
  <c r="AC9" i="13"/>
  <c r="AE10" i="13"/>
  <c r="E15" i="13"/>
  <c r="AM18" i="13"/>
  <c r="E20" i="13"/>
  <c r="AC30" i="13"/>
  <c r="AC26" i="13"/>
  <c r="AC22" i="13"/>
  <c r="AC18" i="13"/>
  <c r="AC14" i="13"/>
  <c r="AC10" i="13"/>
  <c r="AC31" i="13"/>
  <c r="AC27" i="13"/>
  <c r="AC23" i="13"/>
  <c r="AC19" i="13"/>
  <c r="AC15" i="13"/>
  <c r="AC11" i="13"/>
  <c r="AC29" i="13"/>
  <c r="AC25" i="13"/>
  <c r="AC28" i="13"/>
  <c r="AC24" i="13"/>
  <c r="AC20" i="13"/>
  <c r="AC16" i="13"/>
  <c r="AC12" i="13"/>
  <c r="E16" i="13"/>
  <c r="Y28" i="13"/>
  <c r="Y24" i="13"/>
  <c r="Y20" i="13"/>
  <c r="Y16" i="13"/>
  <c r="Y12" i="13"/>
  <c r="Y29" i="13"/>
  <c r="Y25" i="13"/>
  <c r="Y21" i="13"/>
  <c r="Y17" i="13"/>
  <c r="Y13" i="13"/>
  <c r="Y9" i="13"/>
  <c r="Y31" i="13"/>
  <c r="Y30" i="13"/>
  <c r="Y26" i="13"/>
  <c r="Y22" i="13"/>
  <c r="Y18" i="13"/>
  <c r="Y14" i="13"/>
  <c r="Y10" i="13"/>
  <c r="Y27" i="13"/>
  <c r="AG28" i="13"/>
  <c r="AG24" i="13"/>
  <c r="AG20" i="13"/>
  <c r="AG16" i="13"/>
  <c r="AG12" i="13"/>
  <c r="AG29" i="13"/>
  <c r="AG25" i="13"/>
  <c r="AG21" i="13"/>
  <c r="AG13" i="13"/>
  <c r="AG9" i="13"/>
  <c r="AG30" i="13"/>
  <c r="AG26" i="13"/>
  <c r="AG22" i="13"/>
  <c r="AG18" i="13"/>
  <c r="AG14" i="13"/>
  <c r="AG10" i="13"/>
  <c r="AG7" i="13" s="1"/>
  <c r="AG31" i="13"/>
  <c r="AG27" i="13"/>
  <c r="AM10" i="13"/>
  <c r="E12" i="13"/>
  <c r="Y15" i="13"/>
  <c r="E19" i="13"/>
  <c r="AC21" i="13"/>
  <c r="AE22" i="13"/>
  <c r="AG23" i="13"/>
  <c r="AK30" i="13"/>
  <c r="AK26" i="13"/>
  <c r="AK22" i="13"/>
  <c r="AK18" i="13"/>
  <c r="AK14" i="13"/>
  <c r="AK10" i="13"/>
  <c r="AK31" i="13"/>
  <c r="AK27" i="13"/>
  <c r="AK23" i="13"/>
  <c r="AK19" i="13"/>
  <c r="AK15" i="13"/>
  <c r="AK11" i="13"/>
  <c r="AK28" i="13"/>
  <c r="AK24" i="13"/>
  <c r="AK20" i="13"/>
  <c r="AK16" i="13"/>
  <c r="AK12" i="13"/>
  <c r="AK29" i="13"/>
  <c r="AK25" i="13"/>
  <c r="P7" i="13"/>
  <c r="Q7" i="13" s="1"/>
  <c r="AK13" i="13"/>
  <c r="E6" i="13"/>
  <c r="E7" i="13" s="1"/>
  <c r="AA29" i="13"/>
  <c r="AA25" i="13"/>
  <c r="AA21" i="13"/>
  <c r="AA17" i="13"/>
  <c r="AA13" i="13"/>
  <c r="AA9" i="13"/>
  <c r="AA30" i="13"/>
  <c r="AA26" i="13"/>
  <c r="AA22" i="13"/>
  <c r="AA18" i="13"/>
  <c r="AA14" i="13"/>
  <c r="AA10" i="13"/>
  <c r="AA31" i="13"/>
  <c r="AA27" i="13"/>
  <c r="AA23" i="13"/>
  <c r="AA19" i="13"/>
  <c r="AA15" i="13"/>
  <c r="AA11" i="13"/>
  <c r="AA28" i="13"/>
  <c r="AI29" i="13"/>
  <c r="AI25" i="13"/>
  <c r="AI21" i="13"/>
  <c r="AI13" i="13"/>
  <c r="AI9" i="13"/>
  <c r="AI30" i="13"/>
  <c r="AI26" i="13"/>
  <c r="AI22" i="13"/>
  <c r="AI18" i="13"/>
  <c r="AI14" i="13"/>
  <c r="AI10" i="13"/>
  <c r="AI28" i="13"/>
  <c r="AI24" i="13"/>
  <c r="AI31" i="13"/>
  <c r="AI27" i="13"/>
  <c r="AI23" i="13"/>
  <c r="AI19" i="13"/>
  <c r="AI15" i="13"/>
  <c r="AI11" i="13"/>
  <c r="E11" i="13"/>
  <c r="AA12" i="13"/>
  <c r="AC13" i="13"/>
  <c r="AE14" i="13"/>
  <c r="AG15" i="13"/>
  <c r="Y19" i="13"/>
  <c r="AI20" i="13"/>
  <c r="AK21" i="13"/>
  <c r="AK6" i="13" s="1"/>
  <c r="AM22" i="13"/>
  <c r="E24" i="13"/>
  <c r="E27" i="13"/>
  <c r="E31" i="13"/>
  <c r="E28" i="13"/>
  <c r="W8" i="15" l="1"/>
  <c r="W6" i="15" s="1"/>
  <c r="AK8" i="15"/>
  <c r="AK6" i="15" s="1"/>
  <c r="AG8" i="15"/>
  <c r="AG6" i="15" s="1"/>
  <c r="AC8" i="15"/>
  <c r="AC6" i="15" s="1"/>
  <c r="Y6" i="15"/>
  <c r="AE8" i="15"/>
  <c r="AE6" i="15" s="1"/>
  <c r="D12" i="14"/>
  <c r="D68" i="14"/>
  <c r="D66" i="14"/>
  <c r="D60" i="14"/>
  <c r="D58" i="14"/>
  <c r="Y6" i="13"/>
  <c r="AI6" i="13"/>
  <c r="AA7" i="13"/>
  <c r="AK7" i="13"/>
  <c r="AK8" i="13" s="1"/>
  <c r="AM7" i="13"/>
  <c r="Y7" i="13"/>
  <c r="AC7" i="13"/>
  <c r="AE6" i="13"/>
  <c r="E9" i="13"/>
  <c r="AG6" i="13"/>
  <c r="AG8" i="13" s="1"/>
  <c r="AE7" i="13"/>
  <c r="K31" i="13"/>
  <c r="K27" i="13"/>
  <c r="K23" i="13"/>
  <c r="K19" i="13"/>
  <c r="K15" i="13"/>
  <c r="K11" i="13"/>
  <c r="K28" i="13"/>
  <c r="K24" i="13"/>
  <c r="K20" i="13"/>
  <c r="K16" i="13"/>
  <c r="K12" i="13"/>
  <c r="K7" i="13"/>
  <c r="K30" i="13"/>
  <c r="K26" i="13"/>
  <c r="K29" i="13"/>
  <c r="K25" i="13"/>
  <c r="K21" i="13"/>
  <c r="K17" i="13"/>
  <c r="K13" i="13"/>
  <c r="K18" i="13"/>
  <c r="K14" i="13"/>
  <c r="K22" i="13"/>
  <c r="K10" i="13"/>
  <c r="AM8" i="13"/>
  <c r="AI7" i="13"/>
  <c r="AA6" i="13"/>
  <c r="AC6" i="13"/>
  <c r="K9" i="13" l="1"/>
  <c r="AI8" i="13"/>
  <c r="AC8" i="13"/>
  <c r="Y8" i="13"/>
  <c r="AA8" i="13"/>
  <c r="AE8" i="13"/>
</calcChain>
</file>

<file path=xl/sharedStrings.xml><?xml version="1.0" encoding="utf-8"?>
<sst xmlns="http://schemas.openxmlformats.org/spreadsheetml/2006/main" count="1842" uniqueCount="834">
  <si>
    <t>T-1．衆議院議員・参議院議員選挙の状況</t>
    <rPh sb="15" eb="17">
      <t>センキョ</t>
    </rPh>
    <rPh sb="18" eb="20">
      <t>ジョウキョウ</t>
    </rPh>
    <phoneticPr fontId="4"/>
  </si>
  <si>
    <t>衆議院議員</t>
  </si>
  <si>
    <t>執行年月日</t>
  </si>
  <si>
    <t>選挙の
種類</t>
    <phoneticPr fontId="4"/>
  </si>
  <si>
    <t>当日有権者数</t>
  </si>
  <si>
    <t>投票者数</t>
    <rPh sb="0" eb="2">
      <t>トウヒョウ</t>
    </rPh>
    <phoneticPr fontId="7"/>
  </si>
  <si>
    <t>投票率</t>
  </si>
  <si>
    <t>総数</t>
  </si>
  <si>
    <t>男</t>
  </si>
  <si>
    <t>女</t>
  </si>
  <si>
    <t>(人）</t>
    <rPh sb="1" eb="2">
      <t>ヒト</t>
    </rPh>
    <phoneticPr fontId="4"/>
  </si>
  <si>
    <t>（％）</t>
  </si>
  <si>
    <t>平成17年 9月11日</t>
    <rPh sb="4" eb="5">
      <t>ネン</t>
    </rPh>
    <rPh sb="7" eb="8">
      <t>ガツ</t>
    </rPh>
    <rPh sb="10" eb="11">
      <t>ニチ</t>
    </rPh>
    <phoneticPr fontId="8"/>
  </si>
  <si>
    <t>小選挙区</t>
    <rPh sb="0" eb="1">
      <t>ショウ</t>
    </rPh>
    <phoneticPr fontId="7"/>
  </si>
  <si>
    <t>比例代表</t>
  </si>
  <si>
    <t>平成21年 8月30日</t>
    <rPh sb="4" eb="5">
      <t>ネン</t>
    </rPh>
    <rPh sb="7" eb="8">
      <t>ツキ</t>
    </rPh>
    <rPh sb="10" eb="11">
      <t>ニチ</t>
    </rPh>
    <phoneticPr fontId="4"/>
  </si>
  <si>
    <t>平成24年12月16日</t>
    <rPh sb="4" eb="5">
      <t>ネン</t>
    </rPh>
    <rPh sb="7" eb="8">
      <t>ツキ</t>
    </rPh>
    <rPh sb="10" eb="11">
      <t>ニチ</t>
    </rPh>
    <phoneticPr fontId="4"/>
  </si>
  <si>
    <t>平成26年12月14日</t>
    <rPh sb="4" eb="5">
      <t>ネン</t>
    </rPh>
    <rPh sb="7" eb="8">
      <t>ツキ</t>
    </rPh>
    <rPh sb="10" eb="11">
      <t>ニチ</t>
    </rPh>
    <phoneticPr fontId="4"/>
  </si>
  <si>
    <t>平成29年10月22日</t>
    <rPh sb="4" eb="5">
      <t>ネン</t>
    </rPh>
    <rPh sb="7" eb="8">
      <t>ツキ</t>
    </rPh>
    <rPh sb="10" eb="11">
      <t>ニチ</t>
    </rPh>
    <phoneticPr fontId="4"/>
  </si>
  <si>
    <t>資料：坂井市選挙管理委員会</t>
    <rPh sb="0" eb="2">
      <t>シリョウ</t>
    </rPh>
    <rPh sb="3" eb="5">
      <t>サカイ</t>
    </rPh>
    <rPh sb="5" eb="6">
      <t>シ</t>
    </rPh>
    <rPh sb="6" eb="8">
      <t>センキョ</t>
    </rPh>
    <rPh sb="8" eb="10">
      <t>カンリ</t>
    </rPh>
    <rPh sb="10" eb="13">
      <t>イインカイ</t>
    </rPh>
    <phoneticPr fontId="4"/>
  </si>
  <si>
    <t>参議院議員</t>
    <rPh sb="0" eb="1">
      <t>サン</t>
    </rPh>
    <phoneticPr fontId="4"/>
  </si>
  <si>
    <t>平成16年 7月11日</t>
    <rPh sb="4" eb="5">
      <t>ネン</t>
    </rPh>
    <rPh sb="7" eb="8">
      <t>ツキ</t>
    </rPh>
    <rPh sb="10" eb="11">
      <t>ニチ</t>
    </rPh>
    <phoneticPr fontId="4"/>
  </si>
  <si>
    <t>選挙区選出</t>
    <rPh sb="3" eb="5">
      <t>センシュツ</t>
    </rPh>
    <phoneticPr fontId="7"/>
  </si>
  <si>
    <t>比例代表選出</t>
    <rPh sb="4" eb="6">
      <t>センシュツ</t>
    </rPh>
    <phoneticPr fontId="7"/>
  </si>
  <si>
    <t>平成19年 7月29日</t>
    <rPh sb="4" eb="5">
      <t>ネン</t>
    </rPh>
    <rPh sb="7" eb="8">
      <t>ツキ</t>
    </rPh>
    <rPh sb="10" eb="11">
      <t>ニチ</t>
    </rPh>
    <phoneticPr fontId="4"/>
  </si>
  <si>
    <t>平成22年 7月11日</t>
    <rPh sb="4" eb="5">
      <t>ネン</t>
    </rPh>
    <rPh sb="7" eb="8">
      <t>ツキ</t>
    </rPh>
    <rPh sb="10" eb="11">
      <t>ニチ</t>
    </rPh>
    <phoneticPr fontId="4"/>
  </si>
  <si>
    <t>平成25年 7月21日</t>
    <rPh sb="4" eb="5">
      <t>ネン</t>
    </rPh>
    <rPh sb="7" eb="8">
      <t>ツキ</t>
    </rPh>
    <rPh sb="10" eb="11">
      <t>ニチ</t>
    </rPh>
    <phoneticPr fontId="4"/>
  </si>
  <si>
    <t>平成28年 7月10日</t>
    <rPh sb="4" eb="5">
      <t>ネン</t>
    </rPh>
    <rPh sb="7" eb="8">
      <t>ツキ</t>
    </rPh>
    <rPh sb="10" eb="11">
      <t>ニチ</t>
    </rPh>
    <phoneticPr fontId="4"/>
  </si>
  <si>
    <t>令和元年 7月28日</t>
    <rPh sb="0" eb="1">
      <t>レイワ</t>
    </rPh>
    <rPh sb="1" eb="2">
      <t>ガン</t>
    </rPh>
    <rPh sb="2" eb="3">
      <t>ネン</t>
    </rPh>
    <rPh sb="5" eb="6">
      <t>ツキ</t>
    </rPh>
    <phoneticPr fontId="4"/>
  </si>
  <si>
    <t>T-2．県知事・県議会議員選挙の状況</t>
    <rPh sb="4" eb="7">
      <t>ケンチジ</t>
    </rPh>
    <rPh sb="8" eb="11">
      <t>ケンギカイ</t>
    </rPh>
    <rPh sb="11" eb="13">
      <t>ギイン</t>
    </rPh>
    <rPh sb="13" eb="15">
      <t>センキョ</t>
    </rPh>
    <rPh sb="16" eb="18">
      <t>ジョウキョウ</t>
    </rPh>
    <phoneticPr fontId="4"/>
  </si>
  <si>
    <t>知事</t>
    <rPh sb="0" eb="2">
      <t>チジ</t>
    </rPh>
    <phoneticPr fontId="4"/>
  </si>
  <si>
    <t>当日有権者数</t>
    <rPh sb="0" eb="2">
      <t>トウジツ</t>
    </rPh>
    <rPh sb="2" eb="5">
      <t>ユウケンシャ</t>
    </rPh>
    <rPh sb="5" eb="6">
      <t>スウ</t>
    </rPh>
    <phoneticPr fontId="10"/>
  </si>
  <si>
    <t>投票者数</t>
    <rPh sb="0" eb="2">
      <t>トウヒョウ</t>
    </rPh>
    <rPh sb="2" eb="4">
      <t>シャスウ</t>
    </rPh>
    <phoneticPr fontId="10"/>
  </si>
  <si>
    <t>投票率</t>
    <rPh sb="0" eb="3">
      <t>トウヒョウリツ</t>
    </rPh>
    <phoneticPr fontId="10"/>
  </si>
  <si>
    <t>総数</t>
    <rPh sb="0" eb="2">
      <t>ソウスウ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</si>
  <si>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</si>
  <si>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</si>
  <si>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（人）</t>
    <rPh sb="1" eb="2">
      <t>ヒト</t>
    </rPh>
    <phoneticPr fontId="4"/>
  </si>
  <si>
    <t>（%)</t>
    <phoneticPr fontId="4"/>
  </si>
  <si>
    <t>平成11年 4月11日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</si>
  <si>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平成15年 4月13日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</si>
  <si>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平成19年 4月 8日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</si>
  <si>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平成23年 4月10日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</si>
  <si>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平成27年 4月12日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</si>
  <si>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平成31年 4月 7日</t>
    <rPh sb="0" eb="2">
      <t>ヘイセイ</t>
    </rPh>
    <rPh sb="6" eb="7">
      <t>ツキ</t>
    </rPh>
    <phoneticPr fontId="4"/>
  </si>
  <si>
    <t>資料：坂井市選挙管理委員会</t>
    <rPh sb="0" eb="2">
      <t>シリョウ</t>
    </rPh>
    <rPh sb="3" eb="6">
      <t>サカイシ</t>
    </rPh>
    <rPh sb="6" eb="8">
      <t>センキョ</t>
    </rPh>
    <rPh sb="8" eb="10">
      <t>カンリ</t>
    </rPh>
    <rPh sb="10" eb="13">
      <t>イインカイ</t>
    </rPh>
    <phoneticPr fontId="4"/>
  </si>
  <si>
    <t>県会議員</t>
    <rPh sb="0" eb="2">
      <t>ケンカイ</t>
    </rPh>
    <rPh sb="2" eb="4">
      <t>ギイン</t>
    </rPh>
    <phoneticPr fontId="4"/>
  </si>
  <si>
    <t>無投票</t>
    <rPh sb="0" eb="3">
      <t>ムトウヒョウ</t>
    </rPh>
    <phoneticPr fontId="4"/>
  </si>
  <si>
    <t>-</t>
    <phoneticPr fontId="4"/>
  </si>
  <si>
    <t>T-3．市長・市議会議員選挙の状況</t>
    <rPh sb="4" eb="6">
      <t>シチョウ</t>
    </rPh>
    <rPh sb="7" eb="8">
      <t>シ</t>
    </rPh>
    <rPh sb="8" eb="10">
      <t>ギカイ</t>
    </rPh>
    <rPh sb="12" eb="14">
      <t>センキョ</t>
    </rPh>
    <rPh sb="15" eb="17">
      <t>ジョウキョウ</t>
    </rPh>
    <phoneticPr fontId="4"/>
  </si>
  <si>
    <t>市長</t>
    <rPh sb="0" eb="2">
      <t>シチョウ</t>
    </rPh>
    <phoneticPr fontId="4"/>
  </si>
  <si>
    <t>投　　票　　率</t>
    <phoneticPr fontId="4"/>
  </si>
  <si>
    <t>（％）</t>
    <phoneticPr fontId="4"/>
  </si>
  <si>
    <t>平成18年 4月23日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</si>
  <si>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 xml:space="preserve">市議会議員 </t>
    <rPh sb="0" eb="1">
      <t>シ</t>
    </rPh>
    <rPh sb="1" eb="3">
      <t>ギカイ</t>
    </rPh>
    <phoneticPr fontId="4"/>
  </si>
  <si>
    <t>T-4．選挙人名簿登録者数</t>
    <rPh sb="4" eb="6">
      <t>センキョ</t>
    </rPh>
    <rPh sb="6" eb="7">
      <t>ニン</t>
    </rPh>
    <rPh sb="7" eb="9">
      <t>メイボ</t>
    </rPh>
    <rPh sb="9" eb="11">
      <t>トウロク</t>
    </rPh>
    <rPh sb="11" eb="12">
      <t>シャ</t>
    </rPh>
    <rPh sb="12" eb="13">
      <t>スウ</t>
    </rPh>
    <phoneticPr fontId="4"/>
  </si>
  <si>
    <t>単位：人</t>
    <rPh sb="0" eb="2">
      <t>タンイ</t>
    </rPh>
    <rPh sb="3" eb="4">
      <t>ヒト</t>
    </rPh>
    <phoneticPr fontId="4"/>
  </si>
  <si>
    <t>登録日</t>
    <rPh sb="0" eb="3">
      <t>トウロクビ</t>
    </rPh>
    <phoneticPr fontId="4"/>
  </si>
  <si>
    <t>登録者数</t>
    <rPh sb="0" eb="2">
      <t>トウロク</t>
    </rPh>
    <rPh sb="2" eb="3">
      <t>シャ</t>
    </rPh>
    <rPh sb="3" eb="4">
      <t>スウ</t>
    </rPh>
    <phoneticPr fontId="4"/>
  </si>
  <si>
    <t>計</t>
    <rPh sb="0" eb="1">
      <t>ケイ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</si>
  <si>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</si>
  <si>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</si>
  <si>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平成13年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</si>
  <si>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三国町</t>
    <rPh sb="0" eb="2">
      <t>ミクニ</t>
    </rPh>
    <rPh sb="2" eb="3">
      <t>チョウ</t>
    </rPh>
    <phoneticPr fontId="11"/>
  </si>
  <si>
    <t>丸岡町</t>
    <rPh sb="0" eb="2">
      <t>マルオカ</t>
    </rPh>
    <rPh sb="2" eb="3">
      <t>チョウ</t>
    </rPh>
    <phoneticPr fontId="11"/>
  </si>
  <si>
    <t>春江町</t>
    <rPh sb="0" eb="3">
      <t>ハルエチョウ</t>
    </rPh>
    <phoneticPr fontId="11"/>
  </si>
  <si>
    <t>坂井町</t>
    <rPh sb="0" eb="3">
      <t>サカイチョウ</t>
    </rPh>
    <phoneticPr fontId="11"/>
  </si>
  <si>
    <t>平成14年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</si>
  <si>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平成15年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</si>
  <si>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平成16年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</si>
  <si>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平成17年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</si>
  <si>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平成18年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</si>
  <si>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平成19年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</si>
  <si>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平成20年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</si>
  <si>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平成21年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</si>
  <si>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平成22年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</si>
  <si>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平成23年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</si>
  <si>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平成24年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</si>
  <si>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平成25年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</si>
  <si>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平成26年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</si>
  <si>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平成27年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</si>
  <si>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投票区</t>
    <rPh sb="0" eb="2">
      <t>トウヒョウ</t>
    </rPh>
    <rPh sb="2" eb="3">
      <t>ク</t>
    </rPh>
    <phoneticPr fontId="4"/>
  </si>
  <si>
    <t>施設等名称</t>
    <rPh sb="0" eb="3">
      <t>シセツトウ</t>
    </rPh>
    <rPh sb="3" eb="5">
      <t>メイショウ</t>
    </rPh>
    <phoneticPr fontId="4"/>
  </si>
  <si>
    <t>三国南小学校</t>
    <rPh sb="0" eb="2">
      <t>ミクニ</t>
    </rPh>
    <rPh sb="2" eb="3">
      <t>ミナミ</t>
    </rPh>
    <rPh sb="3" eb="6">
      <t>ショウガッコウ</t>
    </rPh>
    <phoneticPr fontId="5"/>
  </si>
  <si>
    <t>三国コミュニティセンター</t>
    <rPh sb="0" eb="2">
      <t>ミクニ</t>
    </rPh>
    <phoneticPr fontId="5"/>
  </si>
  <si>
    <t>宿幼保園</t>
    <rPh sb="0" eb="1">
      <t>シュク</t>
    </rPh>
    <rPh sb="1" eb="2">
      <t>ヨウ</t>
    </rPh>
    <rPh sb="2" eb="3">
      <t>ホ</t>
    </rPh>
    <rPh sb="3" eb="4">
      <t>エン</t>
    </rPh>
    <phoneticPr fontId="5"/>
  </si>
  <si>
    <t>海浜自然公園センター</t>
    <rPh sb="0" eb="2">
      <t>カイヒン</t>
    </rPh>
    <rPh sb="2" eb="4">
      <t>シゼン</t>
    </rPh>
    <rPh sb="4" eb="6">
      <t>コウエン</t>
    </rPh>
    <phoneticPr fontId="5"/>
  </si>
  <si>
    <t>加戸・公園台コミュニティセンター</t>
    <rPh sb="0" eb="1">
      <t>カ</t>
    </rPh>
    <rPh sb="1" eb="2">
      <t>ト</t>
    </rPh>
    <rPh sb="3" eb="5">
      <t>コウエン</t>
    </rPh>
    <rPh sb="5" eb="6">
      <t>ダイ</t>
    </rPh>
    <phoneticPr fontId="5"/>
  </si>
  <si>
    <t>三国運動公園健康管理センター</t>
    <rPh sb="0" eb="2">
      <t>ミクニ</t>
    </rPh>
    <rPh sb="2" eb="6">
      <t>ウンドウコウエン</t>
    </rPh>
    <rPh sb="6" eb="8">
      <t>ケンコウ</t>
    </rPh>
    <rPh sb="8" eb="10">
      <t>カンリ</t>
    </rPh>
    <phoneticPr fontId="5"/>
  </si>
  <si>
    <t>新保コミュニティセンター</t>
    <rPh sb="0" eb="2">
      <t>シンボ</t>
    </rPh>
    <phoneticPr fontId="5"/>
  </si>
  <si>
    <t>浜四郷コミュニティセンター</t>
    <rPh sb="0" eb="1">
      <t>ハマ</t>
    </rPh>
    <rPh sb="1" eb="2">
      <t>ヨン</t>
    </rPh>
    <rPh sb="2" eb="3">
      <t>ゴウ</t>
    </rPh>
    <phoneticPr fontId="5"/>
  </si>
  <si>
    <t>三国木部コミュニティセンター</t>
    <rPh sb="0" eb="2">
      <t>ミクニ</t>
    </rPh>
    <rPh sb="2" eb="4">
      <t>キベ</t>
    </rPh>
    <phoneticPr fontId="5"/>
  </si>
  <si>
    <t>鳴鹿コミュニティセンター</t>
    <rPh sb="0" eb="2">
      <t>ナルカ</t>
    </rPh>
    <phoneticPr fontId="5"/>
  </si>
  <si>
    <t>磯部コミュニティセンター</t>
    <rPh sb="0" eb="2">
      <t>イソベ</t>
    </rPh>
    <phoneticPr fontId="5"/>
  </si>
  <si>
    <t>磯部東幼保園</t>
    <rPh sb="0" eb="2">
      <t>イソベ</t>
    </rPh>
    <rPh sb="2" eb="3">
      <t>ヒガシ</t>
    </rPh>
    <rPh sb="3" eb="6">
      <t>ヨウホエン</t>
    </rPh>
    <phoneticPr fontId="5"/>
  </si>
  <si>
    <t>高椋東部コミュニティセンター</t>
    <rPh sb="0" eb="1">
      <t>タカ</t>
    </rPh>
    <rPh sb="1" eb="2">
      <t>リョウ</t>
    </rPh>
    <rPh sb="2" eb="4">
      <t>トウブ</t>
    </rPh>
    <phoneticPr fontId="5"/>
  </si>
  <si>
    <t>丸岡今福体育館</t>
    <rPh sb="0" eb="2">
      <t>マルオカ</t>
    </rPh>
    <rPh sb="2" eb="4">
      <t>イマフク</t>
    </rPh>
    <rPh sb="4" eb="7">
      <t>タイイクカン</t>
    </rPh>
    <phoneticPr fontId="5"/>
  </si>
  <si>
    <t>高椋西部コミュニティセンター</t>
    <rPh sb="0" eb="1">
      <t>タカ</t>
    </rPh>
    <rPh sb="1" eb="2">
      <t>リョウ</t>
    </rPh>
    <rPh sb="2" eb="4">
      <t>セイブ</t>
    </rPh>
    <phoneticPr fontId="5"/>
  </si>
  <si>
    <t>丸岡城のまちコミュニティセンター</t>
    <rPh sb="0" eb="2">
      <t>マルオカ</t>
    </rPh>
    <rPh sb="2" eb="3">
      <t>シロ</t>
    </rPh>
    <phoneticPr fontId="5"/>
  </si>
  <si>
    <t>丸岡総合福祉保健センター(霞の郷)</t>
    <rPh sb="0" eb="2">
      <t>マルオカ</t>
    </rPh>
    <rPh sb="2" eb="4">
      <t>ソウゴウ</t>
    </rPh>
    <rPh sb="4" eb="6">
      <t>フクシ</t>
    </rPh>
    <rPh sb="6" eb="8">
      <t>ホケン</t>
    </rPh>
    <rPh sb="13" eb="14">
      <t>カスミ</t>
    </rPh>
    <rPh sb="15" eb="16">
      <t>サト</t>
    </rPh>
    <phoneticPr fontId="5"/>
  </si>
  <si>
    <t>竹田コミュニティセンター</t>
    <rPh sb="0" eb="2">
      <t>タケダ</t>
    </rPh>
    <phoneticPr fontId="5"/>
  </si>
  <si>
    <t>春江児童館</t>
    <rPh sb="0" eb="2">
      <t>ハルエ</t>
    </rPh>
    <rPh sb="2" eb="5">
      <t>ジドウカン</t>
    </rPh>
    <phoneticPr fontId="5"/>
  </si>
  <si>
    <t>春江中コミュニティセンター</t>
    <rPh sb="0" eb="2">
      <t>ハルエ</t>
    </rPh>
    <rPh sb="2" eb="3">
      <t>ナカ</t>
    </rPh>
    <phoneticPr fontId="5"/>
  </si>
  <si>
    <t>春江西コミュニティセンター</t>
    <rPh sb="0" eb="2">
      <t>ハルエ</t>
    </rPh>
    <rPh sb="2" eb="3">
      <t>ニシ</t>
    </rPh>
    <phoneticPr fontId="5"/>
  </si>
  <si>
    <t>ゆりの里公園（ユリーム春江）</t>
    <rPh sb="3" eb="4">
      <t>サト</t>
    </rPh>
    <rPh sb="4" eb="6">
      <t>コウエン</t>
    </rPh>
    <rPh sb="11" eb="13">
      <t>ハルエ</t>
    </rPh>
    <phoneticPr fontId="5"/>
  </si>
  <si>
    <t>春江東小学校</t>
    <rPh sb="0" eb="2">
      <t>ハルエ</t>
    </rPh>
    <rPh sb="2" eb="3">
      <t>ヒガシ</t>
    </rPh>
    <rPh sb="3" eb="6">
      <t>ショウガッコウ</t>
    </rPh>
    <phoneticPr fontId="5"/>
  </si>
  <si>
    <t>東十郷コミュニティセンター</t>
    <rPh sb="0" eb="1">
      <t>ヒガシ</t>
    </rPh>
    <rPh sb="1" eb="2">
      <t>ジュウ</t>
    </rPh>
    <rPh sb="2" eb="3">
      <t>ゴウ</t>
    </rPh>
    <phoneticPr fontId="5"/>
  </si>
  <si>
    <t>坂井老人福祉センター</t>
    <rPh sb="0" eb="2">
      <t>サカイ</t>
    </rPh>
    <rPh sb="2" eb="4">
      <t>ロウジン</t>
    </rPh>
    <rPh sb="4" eb="6">
      <t>フクシ</t>
    </rPh>
    <phoneticPr fontId="5"/>
  </si>
  <si>
    <t>大関コミュニティセンター</t>
    <rPh sb="0" eb="2">
      <t>オオゼキ</t>
    </rPh>
    <phoneticPr fontId="5"/>
  </si>
  <si>
    <t>兵庫小学校</t>
    <rPh sb="0" eb="2">
      <t>ヒョウゴ</t>
    </rPh>
    <rPh sb="2" eb="5">
      <t>ショウガッコウ</t>
    </rPh>
    <phoneticPr fontId="5"/>
  </si>
  <si>
    <t>木部小学校</t>
    <rPh sb="0" eb="2">
      <t>キベ</t>
    </rPh>
    <rPh sb="2" eb="5">
      <t>ショウガッコウ</t>
    </rPh>
    <phoneticPr fontId="5"/>
  </si>
  <si>
    <t>平成28年 9月 2日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</si>
  <si>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三国松涛保育園</t>
    <rPh sb="0" eb="2">
      <t>ミクニ</t>
    </rPh>
    <rPh sb="2" eb="3">
      <t>マツ</t>
    </rPh>
    <rPh sb="3" eb="4">
      <t>トウ</t>
    </rPh>
    <rPh sb="4" eb="7">
      <t>ホイクエン</t>
    </rPh>
    <phoneticPr fontId="5"/>
  </si>
  <si>
    <t>磯部東保育園</t>
    <rPh sb="0" eb="2">
      <t>イソベ</t>
    </rPh>
    <rPh sb="2" eb="3">
      <t>ヒガシ</t>
    </rPh>
    <rPh sb="3" eb="6">
      <t>ホイクエン</t>
    </rPh>
    <phoneticPr fontId="5"/>
  </si>
  <si>
    <t>坂井市役所丸岡支所</t>
    <rPh sb="0" eb="5">
      <t>サカイシヤクショ</t>
    </rPh>
    <rPh sb="5" eb="7">
      <t>マルオカ</t>
    </rPh>
    <rPh sb="7" eb="9">
      <t>シショ</t>
    </rPh>
    <phoneticPr fontId="5"/>
  </si>
  <si>
    <t>坂井市役所春江支所</t>
    <rPh sb="0" eb="5">
      <t>サカイシヤクショ</t>
    </rPh>
    <rPh sb="5" eb="7">
      <t>ハルエ</t>
    </rPh>
    <rPh sb="7" eb="9">
      <t>シショ</t>
    </rPh>
    <phoneticPr fontId="5"/>
  </si>
  <si>
    <t>坂井木部児童館</t>
    <rPh sb="0" eb="2">
      <t>サカイ</t>
    </rPh>
    <rPh sb="2" eb="4">
      <t>キベ</t>
    </rPh>
    <rPh sb="4" eb="7">
      <t>ジドウカン</t>
    </rPh>
    <phoneticPr fontId="5"/>
  </si>
  <si>
    <t>平成29年 9月 1日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</si>
  <si>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よつば保育園</t>
    <rPh sb="3" eb="6">
      <t>ホイクエン</t>
    </rPh>
    <phoneticPr fontId="5"/>
  </si>
  <si>
    <t>平成30年 9月 3日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</si>
  <si>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令和元年 9月 2日</t>
    <rPh sb="0" eb="2">
      <t>レイワ</t>
    </rPh>
    <rPh sb="2" eb="4">
      <t>ガンネン</t>
    </rPh>
    <rPh sb="6" eb="7">
      <t>ガツ</t>
    </rPh>
    <rPh sb="9" eb="10">
      <t>ニチ</t>
    </rPh>
    <phoneticPr fontId="4"/>
  </si>
  <si>
    <t>雄島小学校</t>
    <rPh sb="0" eb="2">
      <t>オシマ</t>
    </rPh>
    <rPh sb="2" eb="5">
      <t>ショウガッコウ</t>
    </rPh>
    <phoneticPr fontId="5"/>
  </si>
  <si>
    <t>江留上コミュニティセンター</t>
    <rPh sb="0" eb="3">
      <t>エドメカミ</t>
    </rPh>
    <phoneticPr fontId="5"/>
  </si>
  <si>
    <t>春江北幼保園</t>
    <rPh sb="0" eb="2">
      <t>ハルエ</t>
    </rPh>
    <rPh sb="2" eb="3">
      <t>キタ</t>
    </rPh>
    <rPh sb="3" eb="5">
      <t>ヨウホ</t>
    </rPh>
    <rPh sb="5" eb="6">
      <t>エン</t>
    </rPh>
    <phoneticPr fontId="5"/>
  </si>
  <si>
    <t>春江東コミュニティセンター</t>
    <rPh sb="0" eb="2">
      <t>ハルエ</t>
    </rPh>
    <rPh sb="2" eb="3">
      <t>ヒガシ</t>
    </rPh>
    <phoneticPr fontId="5"/>
  </si>
  <si>
    <t>兵庫コミュニティセンター</t>
    <rPh sb="0" eb="2">
      <t>ヒョウゴ</t>
    </rPh>
    <phoneticPr fontId="5"/>
  </si>
  <si>
    <t>令和 2年 9月 1日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</si>
  <si>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T-5．歴代町長</t>
    <rPh sb="4" eb="6">
      <t>レキダイ</t>
    </rPh>
    <rPh sb="6" eb="8">
      <t>チョウチョウ</t>
    </rPh>
    <phoneticPr fontId="4"/>
  </si>
  <si>
    <t>年次</t>
    <rPh sb="0" eb="1">
      <t>ネン</t>
    </rPh>
    <rPh sb="1" eb="2">
      <t>ジ</t>
    </rPh>
    <phoneticPr fontId="4"/>
  </si>
  <si>
    <t>三国町</t>
    <rPh sb="0" eb="3">
      <t>ミクニチョウ</t>
    </rPh>
    <phoneticPr fontId="4"/>
  </si>
  <si>
    <t>丸岡町</t>
    <rPh sb="0" eb="3">
      <t>マルカチョウ</t>
    </rPh>
    <phoneticPr fontId="4"/>
  </si>
  <si>
    <t>春江町</t>
    <rPh sb="0" eb="3">
      <t>ハルエチョウ</t>
    </rPh>
    <phoneticPr fontId="4"/>
  </si>
  <si>
    <t>坂井町</t>
    <rPh sb="0" eb="3">
      <t>サカイチョウ</t>
    </rPh>
    <phoneticPr fontId="4"/>
  </si>
  <si>
    <t>任期</t>
    <phoneticPr fontId="4"/>
  </si>
  <si>
    <t>氏名</t>
    <rPh sb="0" eb="2">
      <t>シメイ</t>
    </rPh>
    <phoneticPr fontId="4"/>
  </si>
  <si>
    <t>明治21</t>
    <phoneticPr fontId="4"/>
  </si>
  <si>
    <t>M21～</t>
    <phoneticPr fontId="4"/>
  </si>
  <si>
    <t>山田　愿</t>
    <rPh sb="0" eb="2">
      <t>ヤマダ</t>
    </rPh>
    <rPh sb="3" eb="4">
      <t>ハラ</t>
    </rPh>
    <phoneticPr fontId="4"/>
  </si>
  <si>
    <t>M23</t>
    <phoneticPr fontId="4"/>
  </si>
  <si>
    <t>M23～</t>
    <phoneticPr fontId="4"/>
  </si>
  <si>
    <t>近藤　藤五郎</t>
    <rPh sb="0" eb="2">
      <t>コンドウ</t>
    </rPh>
    <rPh sb="3" eb="4">
      <t>フジ</t>
    </rPh>
    <rPh sb="4" eb="6">
      <t>ゴロウ</t>
    </rPh>
    <phoneticPr fontId="4"/>
  </si>
  <si>
    <t>M26～</t>
    <phoneticPr fontId="4"/>
  </si>
  <si>
    <t>逸見　光次</t>
    <rPh sb="0" eb="2">
      <t>イツミ</t>
    </rPh>
    <rPh sb="3" eb="5">
      <t>コウジ</t>
    </rPh>
    <phoneticPr fontId="4"/>
  </si>
  <si>
    <t>M29～30</t>
    <phoneticPr fontId="4"/>
  </si>
  <si>
    <t>内田　衡</t>
    <rPh sb="0" eb="2">
      <t>ウチダ</t>
    </rPh>
    <rPh sb="3" eb="4">
      <t>タイラ</t>
    </rPh>
    <phoneticPr fontId="4"/>
  </si>
  <si>
    <t>M30～</t>
    <phoneticPr fontId="4"/>
  </si>
  <si>
    <t>名村　忠治</t>
    <rPh sb="0" eb="2">
      <t>ナムラ</t>
    </rPh>
    <rPh sb="3" eb="5">
      <t>チュウジ</t>
    </rPh>
    <phoneticPr fontId="4"/>
  </si>
  <si>
    <t>M37～</t>
    <phoneticPr fontId="4"/>
  </si>
  <si>
    <t>牧野　</t>
    <rPh sb="0" eb="2">
      <t>マキノ</t>
    </rPh>
    <phoneticPr fontId="4"/>
  </si>
  <si>
    <t>大正元</t>
    <rPh sb="0" eb="2">
      <t>タイショウ</t>
    </rPh>
    <rPh sb="2" eb="3">
      <t>モト</t>
    </rPh>
    <phoneticPr fontId="4"/>
  </si>
  <si>
    <t>T1</t>
    <phoneticPr fontId="4"/>
  </si>
  <si>
    <t>T1～2</t>
    <phoneticPr fontId="4"/>
  </si>
  <si>
    <t>T2～</t>
    <phoneticPr fontId="4"/>
  </si>
  <si>
    <t>岡崎　悌二郎</t>
    <rPh sb="0" eb="2">
      <t>オカザキ</t>
    </rPh>
    <rPh sb="3" eb="4">
      <t>テイ</t>
    </rPh>
    <rPh sb="4" eb="6">
      <t>ジロウ</t>
    </rPh>
    <phoneticPr fontId="4"/>
  </si>
  <si>
    <t>T15</t>
    <phoneticPr fontId="4"/>
  </si>
  <si>
    <t>昭和2</t>
    <rPh sb="0" eb="2">
      <t>ショウワ</t>
    </rPh>
    <phoneticPr fontId="4"/>
  </si>
  <si>
    <t>T15～</t>
    <phoneticPr fontId="4"/>
  </si>
  <si>
    <t>田中　喜三郎</t>
    <rPh sb="0" eb="2">
      <t>タナカ</t>
    </rPh>
    <rPh sb="3" eb="6">
      <t>キサブロウ</t>
    </rPh>
    <phoneticPr fontId="4"/>
  </si>
  <si>
    <t>S17</t>
    <phoneticPr fontId="4"/>
  </si>
  <si>
    <t>S17～18</t>
    <phoneticPr fontId="4"/>
  </si>
  <si>
    <t>森田　佐武郎</t>
    <rPh sb="0" eb="2">
      <t>モリタ</t>
    </rPh>
    <rPh sb="3" eb="4">
      <t>サ</t>
    </rPh>
    <rPh sb="4" eb="5">
      <t>ブ</t>
    </rPh>
    <rPh sb="5" eb="6">
      <t>ロウ</t>
    </rPh>
    <phoneticPr fontId="4"/>
  </si>
  <si>
    <t>S18～</t>
    <phoneticPr fontId="4"/>
  </si>
  <si>
    <t>名村　寅雄</t>
    <rPh sb="0" eb="2">
      <t>ナムラ</t>
    </rPh>
    <rPh sb="3" eb="4">
      <t>トラ</t>
    </rPh>
    <rPh sb="4" eb="5">
      <t>オ</t>
    </rPh>
    <phoneticPr fontId="4"/>
  </si>
  <si>
    <t>S22</t>
    <phoneticPr fontId="4"/>
  </si>
  <si>
    <t>S22～</t>
    <phoneticPr fontId="4"/>
  </si>
  <si>
    <t>宮川　秀雄</t>
    <rPh sb="0" eb="2">
      <t>ミヤガワ</t>
    </rPh>
    <rPh sb="3" eb="5">
      <t>ヒデオ</t>
    </rPh>
    <phoneticPr fontId="4"/>
  </si>
  <si>
    <t>S26</t>
    <phoneticPr fontId="4"/>
  </si>
  <si>
    <t>S26～27</t>
    <phoneticPr fontId="4"/>
  </si>
  <si>
    <t>井上　太蔵</t>
    <rPh sb="0" eb="2">
      <t>イノウエ</t>
    </rPh>
    <rPh sb="3" eb="4">
      <t>タ</t>
    </rPh>
    <rPh sb="4" eb="5">
      <t>ゾウ</t>
    </rPh>
    <phoneticPr fontId="4"/>
  </si>
  <si>
    <t>S27～</t>
    <phoneticPr fontId="4"/>
  </si>
  <si>
    <t>昭和29</t>
    <rPh sb="0" eb="2">
      <t>ショウワ</t>
    </rPh>
    <phoneticPr fontId="4"/>
  </si>
  <si>
    <t>S29.4.1～</t>
    <phoneticPr fontId="4"/>
  </si>
  <si>
    <t>S30.4.30～</t>
    <phoneticPr fontId="4"/>
  </si>
  <si>
    <t>Ｓ30.3.30～4.19</t>
    <phoneticPr fontId="4"/>
  </si>
  <si>
    <t>三寺　利兵衛</t>
    <rPh sb="0" eb="1">
      <t>ミ</t>
    </rPh>
    <rPh sb="1" eb="2">
      <t>テラ</t>
    </rPh>
    <rPh sb="3" eb="4">
      <t>リ</t>
    </rPh>
    <rPh sb="4" eb="5">
      <t>ヘイ</t>
    </rPh>
    <rPh sb="5" eb="6">
      <t>エイ</t>
    </rPh>
    <phoneticPr fontId="4"/>
  </si>
  <si>
    <t>S30.5.1～</t>
    <phoneticPr fontId="4"/>
  </si>
  <si>
    <t>久保　三郎</t>
    <rPh sb="0" eb="2">
      <t>クボ</t>
    </rPh>
    <rPh sb="3" eb="5">
      <t>サブロウ</t>
    </rPh>
    <phoneticPr fontId="4"/>
  </si>
  <si>
    <t>中野　秀孝</t>
    <rPh sb="0" eb="2">
      <t>ナカノ</t>
    </rPh>
    <rPh sb="3" eb="5">
      <t>ヒデタカ</t>
    </rPh>
    <phoneticPr fontId="4"/>
  </si>
  <si>
    <t>竹本  嘉二</t>
    <phoneticPr fontId="4"/>
  </si>
  <si>
    <t>S34.5.1～</t>
    <phoneticPr fontId="4"/>
  </si>
  <si>
    <t>光成　滋</t>
    <rPh sb="0" eb="2">
      <t>ミツナリ</t>
    </rPh>
    <rPh sb="3" eb="4">
      <t>シゲル</t>
    </rPh>
    <phoneticPr fontId="4"/>
  </si>
  <si>
    <t>S38.4.29</t>
    <phoneticPr fontId="4"/>
  </si>
  <si>
    <t>S38.4.30</t>
    <phoneticPr fontId="4"/>
  </si>
  <si>
    <t>S38.4.30～</t>
    <phoneticPr fontId="4"/>
  </si>
  <si>
    <t>S38.5.1～</t>
    <phoneticPr fontId="4"/>
  </si>
  <si>
    <t>戸田　末太郎</t>
    <rPh sb="0" eb="2">
      <t>トダ</t>
    </rPh>
    <rPh sb="3" eb="6">
      <t>マツタロウ</t>
    </rPh>
    <phoneticPr fontId="4"/>
  </si>
  <si>
    <t>文殊  立性</t>
    <phoneticPr fontId="4"/>
  </si>
  <si>
    <t>S45.4.9</t>
    <phoneticPr fontId="4"/>
  </si>
  <si>
    <t>S45.4.10～</t>
    <phoneticPr fontId="4"/>
  </si>
  <si>
    <t>S46.4.29</t>
    <phoneticPr fontId="4"/>
  </si>
  <si>
    <t>S46.4.30～</t>
    <phoneticPr fontId="4"/>
  </si>
  <si>
    <t>小杉　正一郎</t>
    <rPh sb="0" eb="2">
      <t>コスギ</t>
    </rPh>
    <rPh sb="3" eb="5">
      <t>ショウイチ</t>
    </rPh>
    <rPh sb="5" eb="6">
      <t>ロウ</t>
    </rPh>
    <phoneticPr fontId="4"/>
  </si>
  <si>
    <t>S50.4.29</t>
    <phoneticPr fontId="4"/>
  </si>
  <si>
    <t>S50.4.30～</t>
    <phoneticPr fontId="4"/>
  </si>
  <si>
    <t>S50.5.1～</t>
    <phoneticPr fontId="4"/>
  </si>
  <si>
    <t>朝日　岳乗</t>
    <rPh sb="0" eb="2">
      <t>アサヒ</t>
    </rPh>
    <rPh sb="3" eb="4">
      <t>ガク</t>
    </rPh>
    <rPh sb="4" eb="5">
      <t>ジョウ</t>
    </rPh>
    <phoneticPr fontId="4"/>
  </si>
  <si>
    <t>S57.9.5</t>
    <phoneticPr fontId="4"/>
  </si>
  <si>
    <t>S57.10.24～</t>
    <phoneticPr fontId="4"/>
  </si>
  <si>
    <t>齊藤  袈裟太</t>
    <phoneticPr fontId="4"/>
  </si>
  <si>
    <t>半澤　政二</t>
    <rPh sb="0" eb="2">
      <t>ハンザワ</t>
    </rPh>
    <rPh sb="3" eb="5">
      <t>マサジ</t>
    </rPh>
    <phoneticPr fontId="4"/>
  </si>
  <si>
    <t>S62.4.29</t>
    <phoneticPr fontId="4"/>
  </si>
  <si>
    <t>S62.4.30～</t>
    <phoneticPr fontId="4"/>
  </si>
  <si>
    <t>平成元</t>
    <rPh sb="0" eb="2">
      <t>ヘイセイ</t>
    </rPh>
    <rPh sb="2" eb="3">
      <t>モト</t>
    </rPh>
    <phoneticPr fontId="4"/>
  </si>
  <si>
    <t>坪田　儉治</t>
    <rPh sb="0" eb="2">
      <t>ツボタ</t>
    </rPh>
    <rPh sb="3" eb="4">
      <t>ケン</t>
    </rPh>
    <rPh sb="4" eb="5">
      <t>ジ</t>
    </rPh>
    <phoneticPr fontId="4"/>
  </si>
  <si>
    <t>H3.5.1～</t>
    <phoneticPr fontId="4"/>
  </si>
  <si>
    <t>髙倉　忠</t>
    <rPh sb="1" eb="2">
      <t>クラ</t>
    </rPh>
    <rPh sb="3" eb="4">
      <t>タダシ</t>
    </rPh>
    <phoneticPr fontId="4"/>
  </si>
  <si>
    <t>髙橋  耕二</t>
    <phoneticPr fontId="4"/>
  </si>
  <si>
    <t>H10.4.9</t>
    <phoneticPr fontId="4"/>
  </si>
  <si>
    <t>H10.10.23</t>
    <phoneticPr fontId="4"/>
  </si>
  <si>
    <t>H10.4.10～</t>
    <phoneticPr fontId="4"/>
  </si>
  <si>
    <t>H11.4.29</t>
    <phoneticPr fontId="4"/>
  </si>
  <si>
    <t>H10.10.24～</t>
    <phoneticPr fontId="4"/>
  </si>
  <si>
    <t>H11.4.30～</t>
    <phoneticPr fontId="4"/>
  </si>
  <si>
    <t>坂本　憲男</t>
    <rPh sb="0" eb="2">
      <t>サカモト</t>
    </rPh>
    <rPh sb="3" eb="5">
      <t>ノリオ</t>
    </rPh>
    <phoneticPr fontId="4"/>
  </si>
  <si>
    <t>松浦　豊</t>
    <rPh sb="0" eb="2">
      <t>マツウラ</t>
    </rPh>
    <rPh sb="3" eb="4">
      <t>ユタカ</t>
    </rPh>
    <phoneticPr fontId="4"/>
  </si>
  <si>
    <t>林田　恒正</t>
    <rPh sb="0" eb="2">
      <t>ハヤシダ</t>
    </rPh>
    <rPh sb="3" eb="4">
      <t>ツネ</t>
    </rPh>
    <rPh sb="4" eb="5">
      <t>マサ</t>
    </rPh>
    <phoneticPr fontId="4"/>
  </si>
  <si>
    <t>H15.5.1～</t>
    <phoneticPr fontId="4"/>
  </si>
  <si>
    <t>H17.4.17</t>
    <phoneticPr fontId="4"/>
  </si>
  <si>
    <t>伊藤　平一郎</t>
    <phoneticPr fontId="4"/>
  </si>
  <si>
    <t>H17.5.22～</t>
    <phoneticPr fontId="4"/>
  </si>
  <si>
    <t>渡邉 一成</t>
    <rPh sb="1" eb="2">
      <t>ホトリ</t>
    </rPh>
    <phoneticPr fontId="4"/>
  </si>
  <si>
    <t>H18.3.19</t>
    <phoneticPr fontId="4"/>
  </si>
  <si>
    <t>資料：総務課</t>
    <rPh sb="0" eb="2">
      <t>シリョウ</t>
    </rPh>
    <rPh sb="3" eb="6">
      <t>ソウムカ</t>
    </rPh>
    <phoneticPr fontId="4"/>
  </si>
  <si>
    <t>T-6．歴代町議会議長</t>
    <rPh sb="4" eb="6">
      <t>レキダイ</t>
    </rPh>
    <rPh sb="6" eb="9">
      <t>チョウギカイ</t>
    </rPh>
    <rPh sb="9" eb="11">
      <t>ギチョウ</t>
    </rPh>
    <phoneticPr fontId="4"/>
  </si>
  <si>
    <t>歴代</t>
    <rPh sb="0" eb="2">
      <t>レキダイ</t>
    </rPh>
    <phoneticPr fontId="4"/>
  </si>
  <si>
    <t>光成　平三郎</t>
    <rPh sb="0" eb="2">
      <t>ミツナリ</t>
    </rPh>
    <rPh sb="3" eb="4">
      <t>ヘイ</t>
    </rPh>
    <rPh sb="4" eb="6">
      <t>サブロウ</t>
    </rPh>
    <phoneticPr fontId="4"/>
  </si>
  <si>
    <t>S30.4.3～S31.3.30</t>
    <phoneticPr fontId="4"/>
  </si>
  <si>
    <t>吉本　末吉</t>
    <rPh sb="0" eb="2">
      <t>ヨシモト</t>
    </rPh>
    <rPh sb="3" eb="4">
      <t>スエ</t>
    </rPh>
    <rPh sb="4" eb="5">
      <t>キチ</t>
    </rPh>
    <phoneticPr fontId="4"/>
  </si>
  <si>
    <t>S30.4.5～S30.9.5</t>
    <phoneticPr fontId="4"/>
  </si>
  <si>
    <t>西田　清</t>
    <rPh sb="0" eb="2">
      <t>ニシダ</t>
    </rPh>
    <rPh sb="3" eb="4">
      <t>キヨシ</t>
    </rPh>
    <phoneticPr fontId="4"/>
  </si>
  <si>
    <t>S30.7.21～</t>
    <phoneticPr fontId="4"/>
  </si>
  <si>
    <t>S30.9.8～S31.7.19</t>
    <phoneticPr fontId="4"/>
  </si>
  <si>
    <t>石津　末二</t>
    <rPh sb="0" eb="1">
      <t>イシ</t>
    </rPh>
    <rPh sb="1" eb="2">
      <t>ツ</t>
    </rPh>
    <rPh sb="3" eb="4">
      <t>スエ</t>
    </rPh>
    <rPh sb="4" eb="5">
      <t>ニ</t>
    </rPh>
    <phoneticPr fontId="4"/>
  </si>
  <si>
    <t>齊藤　袈裟太</t>
    <rPh sb="0" eb="2">
      <t>サイトウ</t>
    </rPh>
    <rPh sb="3" eb="5">
      <t>ケサ</t>
    </rPh>
    <rPh sb="5" eb="6">
      <t>タ</t>
    </rPh>
    <phoneticPr fontId="4"/>
  </si>
  <si>
    <t>S31.4.6～</t>
    <phoneticPr fontId="4"/>
  </si>
  <si>
    <t>S32.8.4</t>
    <phoneticPr fontId="4"/>
  </si>
  <si>
    <t>S31.8.3～</t>
    <phoneticPr fontId="4"/>
  </si>
  <si>
    <t>S33.4.18</t>
    <phoneticPr fontId="4"/>
  </si>
  <si>
    <t>S32.8.5～</t>
    <phoneticPr fontId="4"/>
  </si>
  <si>
    <t>古屋敷　勘右エ門</t>
    <rPh sb="0" eb="1">
      <t>フル</t>
    </rPh>
    <rPh sb="1" eb="3">
      <t>ヤシキ</t>
    </rPh>
    <rPh sb="4" eb="5">
      <t>カン</t>
    </rPh>
    <rPh sb="5" eb="6">
      <t>ミギ</t>
    </rPh>
    <rPh sb="7" eb="8">
      <t>モン</t>
    </rPh>
    <phoneticPr fontId="4"/>
  </si>
  <si>
    <t>S34.3.30</t>
    <phoneticPr fontId="4"/>
  </si>
  <si>
    <t>S34.9.5</t>
    <phoneticPr fontId="4"/>
  </si>
  <si>
    <t>藤山　隆二</t>
    <rPh sb="0" eb="2">
      <t>フジヤマ</t>
    </rPh>
    <rPh sb="3" eb="4">
      <t>リュウ</t>
    </rPh>
    <rPh sb="4" eb="5">
      <t>ニ</t>
    </rPh>
    <phoneticPr fontId="4"/>
  </si>
  <si>
    <t>S33.4.18～S34.5.23</t>
    <phoneticPr fontId="4"/>
  </si>
  <si>
    <t>S34.4.29～</t>
    <phoneticPr fontId="4"/>
  </si>
  <si>
    <t>慈道　甚七</t>
    <rPh sb="0" eb="1">
      <t>ジ</t>
    </rPh>
    <rPh sb="1" eb="2">
      <t>ミチ</t>
    </rPh>
    <rPh sb="3" eb="4">
      <t>ジン</t>
    </rPh>
    <rPh sb="4" eb="5">
      <t>シチ</t>
    </rPh>
    <phoneticPr fontId="4"/>
  </si>
  <si>
    <t>S34.9.7～</t>
    <phoneticPr fontId="4"/>
  </si>
  <si>
    <t>S34.5.23～S35.3.30</t>
    <phoneticPr fontId="4"/>
  </si>
  <si>
    <t>坪井　金作</t>
    <rPh sb="0" eb="2">
      <t>ツボイ</t>
    </rPh>
    <rPh sb="3" eb="4">
      <t>キン</t>
    </rPh>
    <rPh sb="4" eb="5">
      <t>サク</t>
    </rPh>
    <phoneticPr fontId="4"/>
  </si>
  <si>
    <t>S34.7.21～S35.7.3</t>
    <phoneticPr fontId="4"/>
  </si>
  <si>
    <t>S38.4.23</t>
    <phoneticPr fontId="4"/>
  </si>
  <si>
    <t>S35.4.1～</t>
    <phoneticPr fontId="4"/>
  </si>
  <si>
    <t>S35.7.4～S36.6.26</t>
    <phoneticPr fontId="4"/>
  </si>
  <si>
    <t>藤田　治</t>
    <rPh sb="0" eb="2">
      <t>フジタ</t>
    </rPh>
    <rPh sb="3" eb="4">
      <t>オサム</t>
    </rPh>
    <phoneticPr fontId="4"/>
  </si>
  <si>
    <t>S38.5.23～S38.9.5</t>
    <phoneticPr fontId="4"/>
  </si>
  <si>
    <t>小杉　正一郎</t>
    <rPh sb="0" eb="2">
      <t>コスギ</t>
    </rPh>
    <rPh sb="3" eb="6">
      <t>ショウイチロウ</t>
    </rPh>
    <phoneticPr fontId="4"/>
  </si>
  <si>
    <t>S36.6.27～S37.5.12</t>
    <phoneticPr fontId="4"/>
  </si>
  <si>
    <t>友田　信七</t>
    <rPh sb="0" eb="2">
      <t>トモダ</t>
    </rPh>
    <rPh sb="3" eb="4">
      <t>シン</t>
    </rPh>
    <rPh sb="4" eb="5">
      <t>シチ</t>
    </rPh>
    <phoneticPr fontId="4"/>
  </si>
  <si>
    <t>S38.3.30</t>
    <phoneticPr fontId="4"/>
  </si>
  <si>
    <t>S38.9.6～</t>
    <phoneticPr fontId="4"/>
  </si>
  <si>
    <t>S37.6.7～S38.7.20</t>
    <phoneticPr fontId="4"/>
  </si>
  <si>
    <t>竹内　篤三</t>
    <rPh sb="0" eb="2">
      <t>タケウチ</t>
    </rPh>
    <rPh sb="3" eb="4">
      <t>トク</t>
    </rPh>
    <rPh sb="4" eb="5">
      <t>サン</t>
    </rPh>
    <phoneticPr fontId="4"/>
  </si>
  <si>
    <t>S38.4.1～</t>
    <phoneticPr fontId="4"/>
  </si>
  <si>
    <t>S38.7.29～S39.7.20</t>
    <phoneticPr fontId="4"/>
  </si>
  <si>
    <t>近藤　善男</t>
    <rPh sb="0" eb="2">
      <t>コンドウ</t>
    </rPh>
    <rPh sb="3" eb="4">
      <t>ゼン</t>
    </rPh>
    <rPh sb="4" eb="5">
      <t>オトコ</t>
    </rPh>
    <phoneticPr fontId="4"/>
  </si>
  <si>
    <t>西端　多明郎</t>
    <rPh sb="0" eb="2">
      <t>ニシバタ</t>
    </rPh>
    <rPh sb="3" eb="4">
      <t>オオ</t>
    </rPh>
    <rPh sb="4" eb="5">
      <t>メイ</t>
    </rPh>
    <rPh sb="5" eb="6">
      <t>ロウ</t>
    </rPh>
    <phoneticPr fontId="4"/>
  </si>
  <si>
    <t>S39.4.6～</t>
    <phoneticPr fontId="4"/>
  </si>
  <si>
    <t>S39.7.20～</t>
    <phoneticPr fontId="4"/>
  </si>
  <si>
    <t>竹内　一</t>
    <rPh sb="0" eb="2">
      <t>タケウチ</t>
    </rPh>
    <rPh sb="3" eb="4">
      <t>イチ</t>
    </rPh>
    <phoneticPr fontId="4"/>
  </si>
  <si>
    <t>五十嵐　等</t>
    <rPh sb="0" eb="3">
      <t>イガラシ</t>
    </rPh>
    <rPh sb="4" eb="5">
      <t>ヒトシ</t>
    </rPh>
    <phoneticPr fontId="4"/>
  </si>
  <si>
    <t>S41.8.8</t>
    <phoneticPr fontId="4"/>
  </si>
  <si>
    <t>S41.7.19</t>
    <phoneticPr fontId="4"/>
  </si>
  <si>
    <t>S41.8.8～</t>
    <phoneticPr fontId="4"/>
  </si>
  <si>
    <t>堀田　清栄</t>
    <rPh sb="0" eb="2">
      <t>ホリタ</t>
    </rPh>
    <rPh sb="3" eb="4">
      <t>キヨ</t>
    </rPh>
    <rPh sb="4" eb="5">
      <t>エイ</t>
    </rPh>
    <phoneticPr fontId="4"/>
  </si>
  <si>
    <t>S41.2.22～</t>
    <phoneticPr fontId="4"/>
  </si>
  <si>
    <t>S41.7.20～S42.7.23</t>
    <phoneticPr fontId="4"/>
  </si>
  <si>
    <t>岡崎　利雄</t>
    <rPh sb="0" eb="2">
      <t>オカザキ</t>
    </rPh>
    <rPh sb="3" eb="5">
      <t>トシオ</t>
    </rPh>
    <phoneticPr fontId="4"/>
  </si>
  <si>
    <t>S43.12.18</t>
    <phoneticPr fontId="4"/>
  </si>
  <si>
    <t>S42.7.24～</t>
    <phoneticPr fontId="4"/>
  </si>
  <si>
    <t>S43.12.18～</t>
    <phoneticPr fontId="4"/>
  </si>
  <si>
    <t>S44.9.26</t>
    <phoneticPr fontId="4"/>
  </si>
  <si>
    <t>S43.4.3～S44.3.31</t>
    <phoneticPr fontId="4"/>
  </si>
  <si>
    <t>西川　実慧</t>
    <rPh sb="0" eb="2">
      <t>ニシカワ</t>
    </rPh>
    <rPh sb="3" eb="4">
      <t>ジツ</t>
    </rPh>
    <rPh sb="4" eb="5">
      <t>エ</t>
    </rPh>
    <phoneticPr fontId="4"/>
  </si>
  <si>
    <t>五十嵐　等</t>
    <phoneticPr fontId="4"/>
  </si>
  <si>
    <t>S45.3.25</t>
    <phoneticPr fontId="4"/>
  </si>
  <si>
    <t>S44.9.27～</t>
    <phoneticPr fontId="4"/>
  </si>
  <si>
    <t>S44.3.31～S45.3.31</t>
    <phoneticPr fontId="4"/>
  </si>
  <si>
    <t>伊藤　徳男</t>
    <rPh sb="0" eb="2">
      <t>イトウ</t>
    </rPh>
    <rPh sb="3" eb="4">
      <t>トク</t>
    </rPh>
    <rPh sb="4" eb="5">
      <t>オトコ</t>
    </rPh>
    <phoneticPr fontId="4"/>
  </si>
  <si>
    <t>板谷　静</t>
    <rPh sb="0" eb="1">
      <t>イタ</t>
    </rPh>
    <rPh sb="1" eb="2">
      <t>タニ</t>
    </rPh>
    <rPh sb="3" eb="4">
      <t>シズ</t>
    </rPh>
    <phoneticPr fontId="4"/>
  </si>
  <si>
    <t>S45.4.27～</t>
    <phoneticPr fontId="4"/>
  </si>
  <si>
    <t>坂本　巌男</t>
    <rPh sb="0" eb="2">
      <t>サカモト</t>
    </rPh>
    <rPh sb="3" eb="4">
      <t>イワオ</t>
    </rPh>
    <rPh sb="4" eb="5">
      <t>オトコ</t>
    </rPh>
    <phoneticPr fontId="4"/>
  </si>
  <si>
    <t>S46.9.5</t>
    <phoneticPr fontId="4"/>
  </si>
  <si>
    <t>S45.3.31～S46.3.30</t>
    <phoneticPr fontId="4"/>
  </si>
  <si>
    <t>渡辺　金五郎</t>
    <rPh sb="0" eb="2">
      <t>ワタナベ</t>
    </rPh>
    <rPh sb="3" eb="4">
      <t>キン</t>
    </rPh>
    <rPh sb="4" eb="6">
      <t>ゴロウ</t>
    </rPh>
    <phoneticPr fontId="4"/>
  </si>
  <si>
    <t>S46.7.20</t>
    <phoneticPr fontId="4"/>
  </si>
  <si>
    <t>S46.9.7～</t>
    <phoneticPr fontId="4"/>
  </si>
  <si>
    <t>S46.3.30～S47.3.30</t>
    <phoneticPr fontId="4"/>
  </si>
  <si>
    <t>西島　甚造</t>
    <rPh sb="0" eb="2">
      <t>ニシジマ</t>
    </rPh>
    <rPh sb="3" eb="4">
      <t>ジン</t>
    </rPh>
    <rPh sb="4" eb="5">
      <t>ゾウ</t>
    </rPh>
    <phoneticPr fontId="4"/>
  </si>
  <si>
    <t>S46.7.26～</t>
    <phoneticPr fontId="4"/>
  </si>
  <si>
    <t>S.47.4.6～</t>
    <phoneticPr fontId="4"/>
  </si>
  <si>
    <t>S48.7.23</t>
    <phoneticPr fontId="4"/>
  </si>
  <si>
    <t>S49.4.12</t>
    <phoneticPr fontId="4"/>
  </si>
  <si>
    <t>S48.7.24～</t>
    <phoneticPr fontId="4"/>
  </si>
  <si>
    <t>S49.4.12～S50.3.30</t>
    <phoneticPr fontId="4"/>
  </si>
  <si>
    <t>篠崎　惣七</t>
    <rPh sb="0" eb="2">
      <t>シノザキ</t>
    </rPh>
    <rPh sb="3" eb="5">
      <t>ソウシチ</t>
    </rPh>
    <phoneticPr fontId="4"/>
  </si>
  <si>
    <t>S50.9.5</t>
    <phoneticPr fontId="4"/>
  </si>
  <si>
    <t>S50.7.20</t>
    <phoneticPr fontId="4"/>
  </si>
  <si>
    <t>橋本　敏</t>
    <rPh sb="0" eb="2">
      <t>ハシモト</t>
    </rPh>
    <rPh sb="3" eb="4">
      <t>トシ</t>
    </rPh>
    <phoneticPr fontId="4"/>
  </si>
  <si>
    <t>斉藤　徳</t>
    <rPh sb="0" eb="2">
      <t>サイトウ</t>
    </rPh>
    <rPh sb="3" eb="4">
      <t>トク</t>
    </rPh>
    <phoneticPr fontId="4"/>
  </si>
  <si>
    <t>S50.4.4～</t>
    <phoneticPr fontId="4"/>
  </si>
  <si>
    <t>近藤　彦右ヱ門</t>
    <rPh sb="0" eb="2">
      <t>コンドウ</t>
    </rPh>
    <rPh sb="3" eb="4">
      <t>ヒコ</t>
    </rPh>
    <rPh sb="4" eb="5">
      <t>ミギ</t>
    </rPh>
    <rPh sb="6" eb="7">
      <t>モン</t>
    </rPh>
    <phoneticPr fontId="4"/>
  </si>
  <si>
    <t>S50.9.8～</t>
    <phoneticPr fontId="4"/>
  </si>
  <si>
    <t>S50.7.22～</t>
    <phoneticPr fontId="4"/>
  </si>
  <si>
    <t>伊藤　長</t>
    <rPh sb="0" eb="2">
      <t>イトウ</t>
    </rPh>
    <rPh sb="3" eb="4">
      <t>ナガ</t>
    </rPh>
    <phoneticPr fontId="4"/>
  </si>
  <si>
    <t>S51.4.8～</t>
    <phoneticPr fontId="4"/>
  </si>
  <si>
    <t>S53.4.4</t>
    <phoneticPr fontId="4"/>
  </si>
  <si>
    <t>S53.4.4～S54.3.30</t>
    <phoneticPr fontId="4"/>
  </si>
  <si>
    <t>河合　人志</t>
    <rPh sb="0" eb="2">
      <t>カワイ</t>
    </rPh>
    <rPh sb="3" eb="4">
      <t>ヒト</t>
    </rPh>
    <rPh sb="4" eb="5">
      <t>シ</t>
    </rPh>
    <phoneticPr fontId="4"/>
  </si>
  <si>
    <t>S54.9.5</t>
    <phoneticPr fontId="4"/>
  </si>
  <si>
    <t>S53.7.5～</t>
    <phoneticPr fontId="4"/>
  </si>
  <si>
    <t>S54.7.20</t>
    <phoneticPr fontId="4"/>
  </si>
  <si>
    <t>西端　登</t>
    <rPh sb="0" eb="2">
      <t>ニシバタ</t>
    </rPh>
    <rPh sb="3" eb="4">
      <t>ノボ</t>
    </rPh>
    <phoneticPr fontId="4"/>
  </si>
  <si>
    <t>S54.4.6～</t>
    <phoneticPr fontId="4"/>
  </si>
  <si>
    <t>村上　弘之</t>
    <rPh sb="0" eb="2">
      <t>ムラカミ</t>
    </rPh>
    <rPh sb="3" eb="5">
      <t>ヒロユキ</t>
    </rPh>
    <phoneticPr fontId="4"/>
  </si>
  <si>
    <t>S54.9.7～</t>
    <phoneticPr fontId="4"/>
  </si>
  <si>
    <t>S54.7.21～</t>
    <phoneticPr fontId="4"/>
  </si>
  <si>
    <t>林下　友太郎</t>
    <rPh sb="0" eb="2">
      <t>ハヤシシタ</t>
    </rPh>
    <rPh sb="3" eb="4">
      <t>トモ</t>
    </rPh>
    <rPh sb="4" eb="6">
      <t>タロウ</t>
    </rPh>
    <phoneticPr fontId="4"/>
  </si>
  <si>
    <t>小林　勲</t>
    <rPh sb="0" eb="2">
      <t>コバヤシ</t>
    </rPh>
    <rPh sb="3" eb="4">
      <t>イサオ</t>
    </rPh>
    <phoneticPr fontId="4"/>
  </si>
  <si>
    <t>S56.4.17</t>
    <phoneticPr fontId="4"/>
  </si>
  <si>
    <t>S56.9.10</t>
    <phoneticPr fontId="4"/>
  </si>
  <si>
    <t>S55.4.8～</t>
    <phoneticPr fontId="4"/>
  </si>
  <si>
    <t>S.56.7.21</t>
    <phoneticPr fontId="4"/>
  </si>
  <si>
    <t>髙山　諭</t>
    <rPh sb="0" eb="1">
      <t>コウ</t>
    </rPh>
    <rPh sb="1" eb="2">
      <t>ヤマ</t>
    </rPh>
    <rPh sb="3" eb="4">
      <t>サト</t>
    </rPh>
    <phoneticPr fontId="4"/>
  </si>
  <si>
    <t>S56.4.17～</t>
    <phoneticPr fontId="4"/>
  </si>
  <si>
    <t>西　直之</t>
    <rPh sb="0" eb="1">
      <t>ニシ</t>
    </rPh>
    <rPh sb="2" eb="4">
      <t>ナオユキ</t>
    </rPh>
    <phoneticPr fontId="4"/>
  </si>
  <si>
    <t>S56.9.10～</t>
    <phoneticPr fontId="4"/>
  </si>
  <si>
    <t>S.56.7.22～S57.7.21</t>
    <phoneticPr fontId="4"/>
  </si>
  <si>
    <t>手嶋　市右エ門</t>
    <rPh sb="0" eb="2">
      <t>テシマ</t>
    </rPh>
    <rPh sb="3" eb="4">
      <t>イチ</t>
    </rPh>
    <rPh sb="4" eb="5">
      <t>ミギ</t>
    </rPh>
    <rPh sb="6" eb="7">
      <t>モン</t>
    </rPh>
    <phoneticPr fontId="4"/>
  </si>
  <si>
    <t>S58.3.30</t>
    <phoneticPr fontId="4"/>
  </si>
  <si>
    <t>S57.10.4～</t>
    <phoneticPr fontId="4"/>
  </si>
  <si>
    <t>S.57.7.22～S58.7.20</t>
    <phoneticPr fontId="4"/>
  </si>
  <si>
    <t>坪川　孝太郎</t>
    <rPh sb="0" eb="2">
      <t>ツボカワ</t>
    </rPh>
    <rPh sb="3" eb="6">
      <t>コウタロウ</t>
    </rPh>
    <phoneticPr fontId="4"/>
  </si>
  <si>
    <t>山本　文雄</t>
    <rPh sb="0" eb="2">
      <t>ヤマモト</t>
    </rPh>
    <rPh sb="3" eb="5">
      <t>フミオ</t>
    </rPh>
    <phoneticPr fontId="4"/>
  </si>
  <si>
    <t>S58.4.1～</t>
    <phoneticPr fontId="4"/>
  </si>
  <si>
    <t>髙倉　忠</t>
    <rPh sb="0" eb="1">
      <t>コウ</t>
    </rPh>
    <rPh sb="1" eb="2">
      <t>クラ</t>
    </rPh>
    <rPh sb="3" eb="4">
      <t>チュウ</t>
    </rPh>
    <phoneticPr fontId="4"/>
  </si>
  <si>
    <t>S.58.7.25～</t>
    <phoneticPr fontId="4"/>
  </si>
  <si>
    <t>久田　利雄</t>
    <phoneticPr fontId="4"/>
  </si>
  <si>
    <t>手嶋　市右エ門</t>
    <phoneticPr fontId="4"/>
  </si>
  <si>
    <t>S60.4.17</t>
    <phoneticPr fontId="4"/>
  </si>
  <si>
    <t>S59.4.6～</t>
    <phoneticPr fontId="4"/>
  </si>
  <si>
    <t>S60.7.15</t>
    <phoneticPr fontId="4"/>
  </si>
  <si>
    <t>久保　一郎</t>
    <rPh sb="0" eb="2">
      <t>クボ</t>
    </rPh>
    <rPh sb="3" eb="5">
      <t>イチロウ</t>
    </rPh>
    <phoneticPr fontId="4"/>
  </si>
  <si>
    <t>S60.4.17～</t>
    <phoneticPr fontId="4"/>
  </si>
  <si>
    <t>光成　致彦</t>
    <rPh sb="0" eb="2">
      <t>ミツナリ</t>
    </rPh>
    <rPh sb="3" eb="4">
      <t>チ</t>
    </rPh>
    <rPh sb="4" eb="5">
      <t>ヒコ</t>
    </rPh>
    <phoneticPr fontId="4"/>
  </si>
  <si>
    <t>S61.12.22</t>
    <phoneticPr fontId="4"/>
  </si>
  <si>
    <t>S.60.7.16～S61.7.18</t>
    <phoneticPr fontId="4"/>
  </si>
  <si>
    <t>飛田　正意</t>
    <rPh sb="0" eb="2">
      <t>ヒダ</t>
    </rPh>
    <rPh sb="3" eb="4">
      <t>マサ</t>
    </rPh>
    <rPh sb="4" eb="5">
      <t>イ</t>
    </rPh>
    <phoneticPr fontId="4"/>
  </si>
  <si>
    <t>S62.3.30</t>
    <phoneticPr fontId="4"/>
  </si>
  <si>
    <t>S61.12.22～S62.9.5</t>
    <phoneticPr fontId="4"/>
  </si>
  <si>
    <t>中田　亀之栄</t>
    <rPh sb="0" eb="2">
      <t>ナカタ</t>
    </rPh>
    <rPh sb="3" eb="4">
      <t>カメ</t>
    </rPh>
    <rPh sb="4" eb="5">
      <t>ノ</t>
    </rPh>
    <rPh sb="5" eb="6">
      <t>エイ</t>
    </rPh>
    <phoneticPr fontId="4"/>
  </si>
  <si>
    <t>S61.12.1～S62.3.30</t>
    <phoneticPr fontId="4"/>
  </si>
  <si>
    <t>S.61.7.19～S62.7.20</t>
    <phoneticPr fontId="4"/>
  </si>
  <si>
    <t>一柳　敏夫</t>
    <rPh sb="0" eb="1">
      <t>イチ</t>
    </rPh>
    <rPh sb="1" eb="2">
      <t>ヤナギ</t>
    </rPh>
    <rPh sb="3" eb="5">
      <t>トシオ</t>
    </rPh>
    <phoneticPr fontId="4"/>
  </si>
  <si>
    <t>S62.4.1～</t>
    <phoneticPr fontId="4"/>
  </si>
  <si>
    <t>S62.9.7～S63.11.2</t>
    <phoneticPr fontId="4"/>
  </si>
  <si>
    <t>岡崎　重成</t>
    <rPh sb="0" eb="2">
      <t>オカザキ</t>
    </rPh>
    <rPh sb="3" eb="4">
      <t>シゲ</t>
    </rPh>
    <rPh sb="4" eb="5">
      <t>ナ</t>
    </rPh>
    <phoneticPr fontId="4"/>
  </si>
  <si>
    <t>S62.3.30～S63.3.30</t>
    <phoneticPr fontId="4"/>
  </si>
  <si>
    <t>杉村　一見</t>
    <rPh sb="0" eb="2">
      <t>スギムラ</t>
    </rPh>
    <rPh sb="3" eb="4">
      <t>イチ</t>
    </rPh>
    <rPh sb="4" eb="5">
      <t>ミ</t>
    </rPh>
    <phoneticPr fontId="4"/>
  </si>
  <si>
    <t>S.62.7.22～</t>
    <phoneticPr fontId="4"/>
  </si>
  <si>
    <t>木下　昌司</t>
    <phoneticPr fontId="4"/>
  </si>
  <si>
    <t>H元.5.23</t>
    <rPh sb="1" eb="2">
      <t>モト</t>
    </rPh>
    <phoneticPr fontId="4"/>
  </si>
  <si>
    <t>S63.12.2～H元.8.18</t>
    <rPh sb="10" eb="11">
      <t>モト</t>
    </rPh>
    <phoneticPr fontId="4"/>
  </si>
  <si>
    <t>本谷　清</t>
    <rPh sb="0" eb="2">
      <t>モトタニ</t>
    </rPh>
    <rPh sb="3" eb="4">
      <t>キヨシ</t>
    </rPh>
    <phoneticPr fontId="4"/>
  </si>
  <si>
    <t>S.63.4.6～</t>
    <phoneticPr fontId="4"/>
  </si>
  <si>
    <t>H元.5.23～</t>
    <rPh sb="1" eb="2">
      <t>モト</t>
    </rPh>
    <phoneticPr fontId="4"/>
  </si>
  <si>
    <t>西端　陞</t>
    <rPh sb="0" eb="2">
      <t>ニシバタ</t>
    </rPh>
    <rPh sb="3" eb="4">
      <t>ノボル</t>
    </rPh>
    <phoneticPr fontId="4"/>
  </si>
  <si>
    <t>H元.9.7～</t>
    <rPh sb="1" eb="2">
      <t>モト</t>
    </rPh>
    <phoneticPr fontId="4"/>
  </si>
  <si>
    <t>斉藤　徳</t>
  </si>
  <si>
    <t>H2.12.21</t>
    <phoneticPr fontId="4"/>
  </si>
  <si>
    <t>南嶋　菊次</t>
    <rPh sb="0" eb="2">
      <t>ミナミシマ</t>
    </rPh>
    <rPh sb="3" eb="5">
      <t>キクジ</t>
    </rPh>
    <phoneticPr fontId="4"/>
  </si>
  <si>
    <t>H3.3.30</t>
    <phoneticPr fontId="4"/>
  </si>
  <si>
    <t>H3.9.5</t>
    <phoneticPr fontId="4"/>
  </si>
  <si>
    <t>H.2.12.22～</t>
    <phoneticPr fontId="4"/>
  </si>
  <si>
    <t>H3.3.30～</t>
    <phoneticPr fontId="4"/>
  </si>
  <si>
    <t>H3.9.5～</t>
    <phoneticPr fontId="4"/>
  </si>
  <si>
    <t>H3.3.280～H4.3.30</t>
    <phoneticPr fontId="4"/>
  </si>
  <si>
    <t>松原　秀雄</t>
    <rPh sb="0" eb="2">
      <t>マツバラ</t>
    </rPh>
    <rPh sb="3" eb="5">
      <t>ヒデオ</t>
    </rPh>
    <phoneticPr fontId="4"/>
  </si>
  <si>
    <t>海道　和忠</t>
    <rPh sb="0" eb="2">
      <t>カイドウ</t>
    </rPh>
    <rPh sb="3" eb="4">
      <t>カズ</t>
    </rPh>
    <rPh sb="4" eb="5">
      <t>チュウ</t>
    </rPh>
    <phoneticPr fontId="4"/>
  </si>
  <si>
    <t>三安　礼機</t>
    <rPh sb="0" eb="1">
      <t>サン</t>
    </rPh>
    <rPh sb="1" eb="2">
      <t>ヤス</t>
    </rPh>
    <rPh sb="3" eb="4">
      <t>レイ</t>
    </rPh>
    <rPh sb="4" eb="5">
      <t>キ</t>
    </rPh>
    <phoneticPr fontId="4"/>
  </si>
  <si>
    <t>H5.4.8</t>
    <phoneticPr fontId="4"/>
  </si>
  <si>
    <t>H5.10.19</t>
    <phoneticPr fontId="4"/>
  </si>
  <si>
    <t>H4.4.1～</t>
    <phoneticPr fontId="4"/>
  </si>
  <si>
    <t>H5.7.20</t>
    <phoneticPr fontId="4"/>
  </si>
  <si>
    <t>H5.6.25～</t>
    <phoneticPr fontId="4"/>
  </si>
  <si>
    <t>下迫　一美</t>
    <rPh sb="0" eb="1">
      <t>シモ</t>
    </rPh>
    <rPh sb="1" eb="2">
      <t>サコ</t>
    </rPh>
    <rPh sb="3" eb="4">
      <t>イチ</t>
    </rPh>
    <rPh sb="4" eb="5">
      <t>ミ</t>
    </rPh>
    <phoneticPr fontId="4"/>
  </si>
  <si>
    <t>H5.10.19～H6.9.5</t>
    <phoneticPr fontId="4"/>
  </si>
  <si>
    <t>上坂　豊</t>
    <rPh sb="0" eb="2">
      <t>ウエサカ</t>
    </rPh>
    <rPh sb="3" eb="4">
      <t>ユタカ</t>
    </rPh>
    <phoneticPr fontId="4"/>
  </si>
  <si>
    <t>加藤　巖</t>
    <rPh sb="0" eb="2">
      <t>カトウ</t>
    </rPh>
    <rPh sb="3" eb="4">
      <t>イワオ</t>
    </rPh>
    <phoneticPr fontId="4"/>
  </si>
  <si>
    <t>H5.7.21～</t>
    <phoneticPr fontId="4"/>
  </si>
  <si>
    <t>伊藤　平一郎</t>
    <rPh sb="0" eb="2">
      <t>イトウ</t>
    </rPh>
    <rPh sb="3" eb="6">
      <t>ヘイイチロウ</t>
    </rPh>
    <phoneticPr fontId="4"/>
  </si>
  <si>
    <t>H7.3.30</t>
    <phoneticPr fontId="4"/>
  </si>
  <si>
    <t>H6.9.5～H7.9.5</t>
    <phoneticPr fontId="4"/>
  </si>
  <si>
    <t>前田　重一</t>
    <rPh sb="0" eb="2">
      <t>マエダ</t>
    </rPh>
    <rPh sb="3" eb="5">
      <t>シゲカズ</t>
    </rPh>
    <phoneticPr fontId="4"/>
  </si>
  <si>
    <t>H7.6.15</t>
    <phoneticPr fontId="4"/>
  </si>
  <si>
    <t>H7.7.20</t>
    <phoneticPr fontId="4"/>
  </si>
  <si>
    <t>H7.4.3～</t>
    <phoneticPr fontId="4"/>
  </si>
  <si>
    <t>石森　則夫</t>
    <rPh sb="0" eb="2">
      <t>イシモリ</t>
    </rPh>
    <rPh sb="3" eb="5">
      <t>ノリオ</t>
    </rPh>
    <phoneticPr fontId="4"/>
  </si>
  <si>
    <t>H7.9.6～</t>
    <phoneticPr fontId="4"/>
  </si>
  <si>
    <t>H7.6.15～H8.3.30</t>
    <phoneticPr fontId="4"/>
  </si>
  <si>
    <t>唐崎　勘一</t>
    <rPh sb="0" eb="2">
      <t>カラサキ</t>
    </rPh>
    <rPh sb="3" eb="5">
      <t>カンイチ</t>
    </rPh>
    <phoneticPr fontId="4"/>
  </si>
  <si>
    <t>H7.7.21～</t>
    <phoneticPr fontId="4"/>
  </si>
  <si>
    <t>柴田　正男</t>
    <rPh sb="0" eb="2">
      <t>シバタ</t>
    </rPh>
    <rPh sb="3" eb="5">
      <t>マサオ</t>
    </rPh>
    <phoneticPr fontId="4"/>
  </si>
  <si>
    <t>中舎　良一</t>
    <rPh sb="0" eb="2">
      <t>ナカシャ</t>
    </rPh>
    <rPh sb="3" eb="5">
      <t>リョウイチ</t>
    </rPh>
    <phoneticPr fontId="4"/>
  </si>
  <si>
    <t>H9.4.3</t>
    <phoneticPr fontId="4"/>
  </si>
  <si>
    <t>H9.9.5</t>
    <phoneticPr fontId="4"/>
  </si>
  <si>
    <t>H8.4.3～</t>
    <phoneticPr fontId="4"/>
  </si>
  <si>
    <t>H9.7.17</t>
    <phoneticPr fontId="4"/>
  </si>
  <si>
    <t>後藤　閑</t>
    <rPh sb="0" eb="2">
      <t>ゴトウ</t>
    </rPh>
    <rPh sb="3" eb="4">
      <t>カン</t>
    </rPh>
    <phoneticPr fontId="4"/>
  </si>
  <si>
    <t>H9.4.3～</t>
    <phoneticPr fontId="4"/>
  </si>
  <si>
    <t>H9.9.5～</t>
    <phoneticPr fontId="4"/>
  </si>
  <si>
    <t>H10.3.31</t>
    <phoneticPr fontId="4"/>
  </si>
  <si>
    <t>H9.7.17～</t>
    <phoneticPr fontId="4"/>
  </si>
  <si>
    <t>中野　忠行</t>
    <phoneticPr fontId="4"/>
  </si>
  <si>
    <t>西浦　武夫</t>
    <rPh sb="0" eb="2">
      <t>ニシウラ</t>
    </rPh>
    <rPh sb="3" eb="5">
      <t>タケオ</t>
    </rPh>
    <phoneticPr fontId="4"/>
  </si>
  <si>
    <t>友吉　光夫</t>
    <rPh sb="0" eb="1">
      <t>トモ</t>
    </rPh>
    <rPh sb="1" eb="2">
      <t>ヨシ</t>
    </rPh>
    <rPh sb="3" eb="5">
      <t>ミツオ</t>
    </rPh>
    <phoneticPr fontId="4"/>
  </si>
  <si>
    <t>H11.3.30</t>
    <phoneticPr fontId="4"/>
  </si>
  <si>
    <t>H11.9.5</t>
    <phoneticPr fontId="4"/>
  </si>
  <si>
    <t>H10.3.31～</t>
    <phoneticPr fontId="4"/>
  </si>
  <si>
    <t>H11.7.20</t>
    <phoneticPr fontId="4"/>
  </si>
  <si>
    <t>西畠　千春</t>
    <rPh sb="0" eb="2">
      <t>ニシハタ</t>
    </rPh>
    <rPh sb="3" eb="5">
      <t>チハル</t>
    </rPh>
    <phoneticPr fontId="4"/>
  </si>
  <si>
    <t>H11.4.1～</t>
    <phoneticPr fontId="4"/>
  </si>
  <si>
    <t>濱中　邦男</t>
    <rPh sb="0" eb="2">
      <t>ハマナカ</t>
    </rPh>
    <rPh sb="3" eb="5">
      <t>クニオ</t>
    </rPh>
    <phoneticPr fontId="4"/>
  </si>
  <si>
    <t>H11.9.6～</t>
    <phoneticPr fontId="4"/>
  </si>
  <si>
    <t>H12.3.30</t>
    <phoneticPr fontId="4"/>
  </si>
  <si>
    <t>H11.7.21～</t>
    <phoneticPr fontId="4"/>
  </si>
  <si>
    <t>橋本　幸一郎</t>
    <rPh sb="0" eb="2">
      <t>ハシモト</t>
    </rPh>
    <rPh sb="3" eb="6">
      <t>コウイチロウ</t>
    </rPh>
    <phoneticPr fontId="4"/>
  </si>
  <si>
    <t>藤岡　秀敏</t>
    <rPh sb="0" eb="2">
      <t>フジオカ</t>
    </rPh>
    <rPh sb="3" eb="5">
      <t>ヒデトシ</t>
    </rPh>
    <phoneticPr fontId="4"/>
  </si>
  <si>
    <t>H13.4.19</t>
    <phoneticPr fontId="4"/>
  </si>
  <si>
    <t>H13.9.5</t>
    <phoneticPr fontId="4"/>
  </si>
  <si>
    <t>H12.4.4～</t>
    <phoneticPr fontId="4"/>
  </si>
  <si>
    <t>H13.7.12</t>
    <phoneticPr fontId="4"/>
  </si>
  <si>
    <t>橋本　充雄</t>
    <rPh sb="0" eb="2">
      <t>ハシモト</t>
    </rPh>
    <rPh sb="3" eb="5">
      <t>ミツオ</t>
    </rPh>
    <phoneticPr fontId="4"/>
  </si>
  <si>
    <t>H13.4.19～</t>
    <phoneticPr fontId="4"/>
  </si>
  <si>
    <t>中田　靜一</t>
    <rPh sb="0" eb="2">
      <t>ナカタ</t>
    </rPh>
    <rPh sb="3" eb="4">
      <t>シズカ</t>
    </rPh>
    <rPh sb="4" eb="5">
      <t>イチ</t>
    </rPh>
    <phoneticPr fontId="4"/>
  </si>
  <si>
    <t>H13.9.5～</t>
    <phoneticPr fontId="4"/>
  </si>
  <si>
    <t>H14.12.20</t>
    <phoneticPr fontId="4"/>
  </si>
  <si>
    <t>H13.7.12～</t>
    <phoneticPr fontId="4"/>
  </si>
  <si>
    <t>南　勇</t>
    <rPh sb="0" eb="1">
      <t>ミナミ</t>
    </rPh>
    <rPh sb="2" eb="3">
      <t>イサム</t>
    </rPh>
    <phoneticPr fontId="4"/>
  </si>
  <si>
    <t>東　健一</t>
    <rPh sb="0" eb="1">
      <t>ヒガシ</t>
    </rPh>
    <rPh sb="2" eb="4">
      <t>ケンイチ</t>
    </rPh>
    <phoneticPr fontId="4"/>
  </si>
  <si>
    <t>H15.4.1</t>
    <phoneticPr fontId="4"/>
  </si>
  <si>
    <t>H15.9.5</t>
    <phoneticPr fontId="4"/>
  </si>
  <si>
    <t>H14.12.20～</t>
    <phoneticPr fontId="4"/>
  </si>
  <si>
    <t>H15.7.20</t>
    <phoneticPr fontId="4"/>
  </si>
  <si>
    <t>西端　勲</t>
    <rPh sb="0" eb="2">
      <t>セイタン</t>
    </rPh>
    <rPh sb="3" eb="4">
      <t>イサオ</t>
    </rPh>
    <phoneticPr fontId="4"/>
  </si>
  <si>
    <t>H15.4.14～</t>
    <phoneticPr fontId="4"/>
  </si>
  <si>
    <t>木下　恒則</t>
    <rPh sb="0" eb="2">
      <t>キノシタ</t>
    </rPh>
    <rPh sb="3" eb="4">
      <t>ツネ</t>
    </rPh>
    <rPh sb="4" eb="5">
      <t>ノリ</t>
    </rPh>
    <phoneticPr fontId="4"/>
  </si>
  <si>
    <t>H15.9.8～</t>
    <phoneticPr fontId="4"/>
  </si>
  <si>
    <t>H16.3.30</t>
    <phoneticPr fontId="4"/>
  </si>
  <si>
    <t>H15.7.22～</t>
    <phoneticPr fontId="4"/>
  </si>
  <si>
    <t>釣部　勝義</t>
    <rPh sb="0" eb="2">
      <t>ツリベ</t>
    </rPh>
    <rPh sb="3" eb="5">
      <t>カツヨシ</t>
    </rPh>
    <phoneticPr fontId="4"/>
  </si>
  <si>
    <t>H17.4.14</t>
    <phoneticPr fontId="4"/>
  </si>
  <si>
    <t>H17.9.5</t>
    <phoneticPr fontId="4"/>
  </si>
  <si>
    <t>H16.4.5～H17.7.1</t>
    <phoneticPr fontId="4"/>
  </si>
  <si>
    <t>東野　栄治</t>
    <rPh sb="0" eb="2">
      <t>ヒガシノ</t>
    </rPh>
    <rPh sb="3" eb="5">
      <t>エイジ</t>
    </rPh>
    <phoneticPr fontId="4"/>
  </si>
  <si>
    <t>岡本　正義</t>
    <rPh sb="0" eb="2">
      <t>オカモト</t>
    </rPh>
    <rPh sb="3" eb="5">
      <t>マサヨシ</t>
    </rPh>
    <phoneticPr fontId="4"/>
  </si>
  <si>
    <t>H17.4.14～H18.3.19</t>
    <phoneticPr fontId="4"/>
  </si>
  <si>
    <t>中島　広</t>
    <rPh sb="0" eb="2">
      <t>ナカジマ</t>
    </rPh>
    <rPh sb="3" eb="4">
      <t>ヒロ</t>
    </rPh>
    <phoneticPr fontId="4"/>
  </si>
  <si>
    <t>H17.9.5～H18.3.19</t>
    <phoneticPr fontId="4"/>
  </si>
  <si>
    <t>酒井　英夫</t>
    <rPh sb="0" eb="2">
      <t>サカイ</t>
    </rPh>
    <rPh sb="3" eb="5">
      <t>ヒデオ</t>
    </rPh>
    <phoneticPr fontId="4"/>
  </si>
  <si>
    <t>H17.7.1～H18.3.19</t>
    <phoneticPr fontId="4"/>
  </si>
  <si>
    <t>富田　康彦</t>
    <rPh sb="0" eb="2">
      <t>トミタ</t>
    </rPh>
    <rPh sb="3" eb="5">
      <t>ヤスヒコ</t>
    </rPh>
    <phoneticPr fontId="4"/>
  </si>
  <si>
    <t>T-7．歴代市長</t>
    <rPh sb="4" eb="6">
      <t>レキダイ</t>
    </rPh>
    <rPh sb="6" eb="8">
      <t>シチョウ</t>
    </rPh>
    <phoneticPr fontId="4"/>
  </si>
  <si>
    <t>氏　　　名</t>
    <phoneticPr fontId="4"/>
  </si>
  <si>
    <t>出　　身　　地</t>
  </si>
  <si>
    <t>就任年月日</t>
  </si>
  <si>
    <t>退任年月日</t>
  </si>
  <si>
    <t>三国町下野</t>
    <rPh sb="0" eb="3">
      <t>ミクニチョウ</t>
    </rPh>
    <phoneticPr fontId="4"/>
  </si>
  <si>
    <t>平成18年 4月23日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</si>
  <si>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T-8．歴代市議会議長</t>
    <rPh sb="4" eb="6">
      <t>レキダイ</t>
    </rPh>
    <rPh sb="6" eb="7">
      <t>シ</t>
    </rPh>
    <rPh sb="7" eb="9">
      <t>ギカイ</t>
    </rPh>
    <rPh sb="9" eb="11">
      <t>ギチョウ</t>
    </rPh>
    <phoneticPr fontId="4"/>
  </si>
  <si>
    <t>酒井　英夫</t>
    <phoneticPr fontId="4"/>
  </si>
  <si>
    <t>丸岡町</t>
  </si>
  <si>
    <t>下安田</t>
    <rPh sb="0" eb="3">
      <t>シモヤスタ</t>
    </rPh>
    <phoneticPr fontId="4"/>
  </si>
  <si>
    <t>平成18年 5月10日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</si>
  <si>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平成19年 5月10日</t>
    <phoneticPr fontId="7"/>
  </si>
  <si>
    <t>岡本　正義</t>
    <phoneticPr fontId="4"/>
  </si>
  <si>
    <t>坂井町</t>
  </si>
  <si>
    <t>清永</t>
    <phoneticPr fontId="4"/>
  </si>
  <si>
    <t>平成20年 5月9日</t>
    <phoneticPr fontId="7"/>
  </si>
  <si>
    <t>西端　勲</t>
    <rPh sb="0" eb="2">
      <t>ニシバタ</t>
    </rPh>
    <phoneticPr fontId="4"/>
  </si>
  <si>
    <t>春江町</t>
    <phoneticPr fontId="4"/>
  </si>
  <si>
    <t>中庄</t>
    <phoneticPr fontId="4"/>
  </si>
  <si>
    <t>平成21年 5月8日</t>
    <phoneticPr fontId="7"/>
  </si>
  <si>
    <t>大和　久米登</t>
    <rPh sb="0" eb="1">
      <t>ダイ</t>
    </rPh>
    <rPh sb="1" eb="2">
      <t>ワ</t>
    </rPh>
    <rPh sb="3" eb="6">
      <t>クメノボル</t>
    </rPh>
    <phoneticPr fontId="4"/>
  </si>
  <si>
    <t>三国町</t>
    <rPh sb="0" eb="2">
      <t>ミクニ</t>
    </rPh>
    <phoneticPr fontId="4"/>
  </si>
  <si>
    <t>北本町四丁目</t>
    <rPh sb="0" eb="3">
      <t>キタホンマチ</t>
    </rPh>
    <rPh sb="3" eb="6">
      <t>４チョウメ</t>
    </rPh>
    <phoneticPr fontId="4"/>
  </si>
  <si>
    <t>平成2１年 5月8日</t>
    <phoneticPr fontId="7"/>
  </si>
  <si>
    <t>平成22年 4月22日</t>
    <phoneticPr fontId="7"/>
  </si>
  <si>
    <t>山田　栄</t>
    <rPh sb="0" eb="2">
      <t>ヤマダ</t>
    </rPh>
    <rPh sb="3" eb="4">
      <t>サカエ</t>
    </rPh>
    <phoneticPr fontId="4"/>
  </si>
  <si>
    <t>丸岡町</t>
    <phoneticPr fontId="4"/>
  </si>
  <si>
    <t>舟寄</t>
    <rPh sb="0" eb="1">
      <t>フネ</t>
    </rPh>
    <rPh sb="1" eb="2">
      <t>ヤドリキ</t>
    </rPh>
    <phoneticPr fontId="4"/>
  </si>
  <si>
    <t>広 瀬　潤 一</t>
    <rPh sb="0" eb="7">
      <t>ヒロセ</t>
    </rPh>
    <phoneticPr fontId="4"/>
  </si>
  <si>
    <t>黒目</t>
    <rPh sb="0" eb="2">
      <t>クロメ</t>
    </rPh>
    <phoneticPr fontId="4"/>
  </si>
  <si>
    <t>釣 部　勝 義</t>
    <rPh sb="0" eb="1">
      <t>ツリ</t>
    </rPh>
    <rPh sb="2" eb="3">
      <t>ブ</t>
    </rPh>
    <rPh sb="4" eb="5">
      <t>マサル</t>
    </rPh>
    <rPh sb="6" eb="7">
      <t>ギ</t>
    </rPh>
    <phoneticPr fontId="4"/>
  </si>
  <si>
    <t>朝陽</t>
    <rPh sb="0" eb="2">
      <t>アサヒ</t>
    </rPh>
    <phoneticPr fontId="4"/>
  </si>
  <si>
    <t>橋 本　充 雄</t>
    <rPh sb="0" eb="1">
      <t>ハシ</t>
    </rPh>
    <rPh sb="2" eb="3">
      <t>ホン</t>
    </rPh>
    <rPh sb="4" eb="5">
      <t>ミツル</t>
    </rPh>
    <rPh sb="6" eb="7">
      <t>オス</t>
    </rPh>
    <phoneticPr fontId="4"/>
  </si>
  <si>
    <t>沖布目</t>
    <rPh sb="0" eb="1">
      <t>オキ</t>
    </rPh>
    <rPh sb="1" eb="3">
      <t>ヌノメ</t>
    </rPh>
    <phoneticPr fontId="4"/>
  </si>
  <si>
    <t>伊 藤　聖 一</t>
    <rPh sb="0" eb="1">
      <t>イ</t>
    </rPh>
    <rPh sb="2" eb="3">
      <t>フジ</t>
    </rPh>
    <rPh sb="4" eb="5">
      <t>セイ</t>
    </rPh>
    <rPh sb="6" eb="7">
      <t>イチ</t>
    </rPh>
    <phoneticPr fontId="4"/>
  </si>
  <si>
    <t>坂井町</t>
    <phoneticPr fontId="4"/>
  </si>
  <si>
    <t>下関</t>
    <rPh sb="0" eb="1">
      <t>シモ</t>
    </rPh>
    <rPh sb="1" eb="2">
      <t>セキ</t>
    </rPh>
    <phoneticPr fontId="4"/>
  </si>
  <si>
    <t>田 中　哲 治</t>
    <rPh sb="0" eb="1">
      <t>タ</t>
    </rPh>
    <rPh sb="2" eb="3">
      <t>ナカ</t>
    </rPh>
    <rPh sb="4" eb="5">
      <t>テツ</t>
    </rPh>
    <rPh sb="6" eb="7">
      <t>オサム</t>
    </rPh>
    <phoneticPr fontId="4"/>
  </si>
  <si>
    <t>坂井町</t>
    <rPh sb="0" eb="2">
      <t>サカイ</t>
    </rPh>
    <phoneticPr fontId="4"/>
  </si>
  <si>
    <t>若宮</t>
    <rPh sb="0" eb="2">
      <t>ワカミヤ</t>
    </rPh>
    <phoneticPr fontId="4"/>
  </si>
  <si>
    <t>古　屋　信　二</t>
    <rPh sb="0" eb="1">
      <t>フル</t>
    </rPh>
    <rPh sb="2" eb="3">
      <t>ヤ</t>
    </rPh>
    <rPh sb="4" eb="5">
      <t>シン</t>
    </rPh>
    <rPh sb="6" eb="7">
      <t>ニ</t>
    </rPh>
    <phoneticPr fontId="4"/>
  </si>
  <si>
    <t>高瀬</t>
    <rPh sb="0" eb="2">
      <t>タカセ</t>
    </rPh>
    <phoneticPr fontId="4"/>
  </si>
  <si>
    <t>資料：議会事務局</t>
    <rPh sb="0" eb="2">
      <t>シリョウ</t>
    </rPh>
    <rPh sb="3" eb="5">
      <t>ギカイ</t>
    </rPh>
    <rPh sb="5" eb="8">
      <t>ジムキョク</t>
    </rPh>
    <phoneticPr fontId="4"/>
  </si>
  <si>
    <t>T-9．議会議案等審議状況</t>
    <phoneticPr fontId="4"/>
  </si>
  <si>
    <t>年度</t>
    <phoneticPr fontId="4"/>
  </si>
  <si>
    <t>招集
回数</t>
    <phoneticPr fontId="4"/>
  </si>
  <si>
    <t>会期
日数</t>
    <phoneticPr fontId="4"/>
  </si>
  <si>
    <t>本会議
日数</t>
    <phoneticPr fontId="4"/>
  </si>
  <si>
    <t>議会議決内容</t>
    <rPh sb="0" eb="2">
      <t>ギカイ</t>
    </rPh>
    <rPh sb="2" eb="4">
      <t>ギケツ</t>
    </rPh>
    <rPh sb="4" eb="6">
      <t>ナイヨウ</t>
    </rPh>
    <phoneticPr fontId="4"/>
  </si>
  <si>
    <t>請願</t>
  </si>
  <si>
    <t>陳情</t>
  </si>
  <si>
    <t>計</t>
  </si>
  <si>
    <t>原案
可決</t>
    <phoneticPr fontId="4"/>
  </si>
  <si>
    <t>否決</t>
  </si>
  <si>
    <t>修正
可決</t>
    <phoneticPr fontId="4"/>
  </si>
  <si>
    <t>原案
撤回</t>
    <rPh sb="0" eb="2">
      <t>ゲンアン</t>
    </rPh>
    <rPh sb="3" eb="5">
      <t>テッカイ</t>
    </rPh>
    <phoneticPr fontId="10"/>
  </si>
  <si>
    <t>審議
未了</t>
    <rPh sb="0" eb="2">
      <t>シンギ</t>
    </rPh>
    <rPh sb="3" eb="5">
      <t>ミリョウ</t>
    </rPh>
    <phoneticPr fontId="10"/>
  </si>
  <si>
    <t>翌年へ
継続</t>
    <rPh sb="0" eb="2">
      <t>ヨクネン</t>
    </rPh>
    <rPh sb="4" eb="6">
      <t>ケイゾク</t>
    </rPh>
    <phoneticPr fontId="10"/>
  </si>
  <si>
    <t>平成10年度</t>
  </si>
  <si>
    <t>丸岡町</t>
    <rPh sb="0" eb="3">
      <t>マルオカチョウ</t>
    </rPh>
    <phoneticPr fontId="4"/>
  </si>
  <si>
    <t>坂井町</t>
    <rPh sb="0" eb="2">
      <t>サカイ</t>
    </rPh>
    <rPh sb="2" eb="3">
      <t>チョウ</t>
    </rPh>
    <phoneticPr fontId="4"/>
  </si>
  <si>
    <t>平成11年度</t>
  </si>
  <si>
    <t>平成12年度</t>
  </si>
  <si>
    <t>平成13年度</t>
  </si>
  <si>
    <t>平成14年度</t>
  </si>
  <si>
    <t>平成15年度</t>
  </si>
  <si>
    <t>平成16年度</t>
  </si>
  <si>
    <t>平成17年度</t>
  </si>
  <si>
    <t>平成18年度</t>
    <phoneticPr fontId="4"/>
  </si>
  <si>
    <t>平成19年度</t>
    <phoneticPr fontId="4"/>
  </si>
  <si>
    <t>平成20年度</t>
    <phoneticPr fontId="4"/>
  </si>
  <si>
    <t>平成21年度</t>
    <phoneticPr fontId="4"/>
  </si>
  <si>
    <t>平成22年度</t>
    <phoneticPr fontId="4"/>
  </si>
  <si>
    <t>平成23年度</t>
    <phoneticPr fontId="4"/>
  </si>
  <si>
    <t>平成24年度</t>
    <phoneticPr fontId="4"/>
  </si>
  <si>
    <t>平成25年度</t>
    <phoneticPr fontId="4"/>
  </si>
  <si>
    <t>平成26年度</t>
    <phoneticPr fontId="4"/>
  </si>
  <si>
    <t>平成27年度</t>
    <phoneticPr fontId="4"/>
  </si>
  <si>
    <t>平成28年度</t>
    <phoneticPr fontId="4"/>
  </si>
  <si>
    <t>平成29年度</t>
    <phoneticPr fontId="4"/>
  </si>
  <si>
    <t>平成30年度</t>
    <phoneticPr fontId="4"/>
  </si>
  <si>
    <t>令和元年度</t>
    <rPh sb="0" eb="2">
      <t>レイワ</t>
    </rPh>
    <rPh sb="2" eb="3">
      <t>ゲン</t>
    </rPh>
    <phoneticPr fontId="4"/>
  </si>
  <si>
    <t>T-10．市（町）職員数</t>
    <rPh sb="5" eb="6">
      <t>シ</t>
    </rPh>
    <rPh sb="7" eb="8">
      <t>マチ</t>
    </rPh>
    <rPh sb="9" eb="12">
      <t>ショクインスウ</t>
    </rPh>
    <phoneticPr fontId="4"/>
  </si>
  <si>
    <r>
      <t>各年4月</t>
    </r>
    <r>
      <rPr>
        <sz val="11"/>
        <color theme="1"/>
        <rFont val="游ゴシック"/>
        <family val="2"/>
        <scheme val="minor"/>
      </rPr>
      <t>1</t>
    </r>
    <r>
      <rPr>
        <sz val="11"/>
        <rFont val="ＭＳ Ｐゴシック"/>
        <family val="3"/>
        <charset val="128"/>
      </rPr>
      <t>日現在</t>
    </r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</si>
  <si>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単位：人</t>
    <rPh sb="0" eb="2">
      <t>タンイ</t>
    </rPh>
    <rPh sb="3" eb="4">
      <t>ニン</t>
    </rPh>
    <phoneticPr fontId="11"/>
  </si>
  <si>
    <t>年次</t>
    <rPh sb="0" eb="2">
      <t>ネンジ</t>
    </rPh>
    <phoneticPr fontId="4"/>
  </si>
  <si>
    <t>一般</t>
    <rPh sb="0" eb="2">
      <t>イッパン</t>
    </rPh>
    <phoneticPr fontId="11"/>
  </si>
  <si>
    <t>税務職</t>
    <rPh sb="0" eb="2">
      <t>ゼイム</t>
    </rPh>
    <rPh sb="2" eb="3">
      <t>ショク</t>
    </rPh>
    <phoneticPr fontId="11"/>
  </si>
  <si>
    <t>医師</t>
    <rPh sb="0" eb="2">
      <t>イシ</t>
    </rPh>
    <phoneticPr fontId="11"/>
  </si>
  <si>
    <t>薬剤師</t>
    <rPh sb="0" eb="3">
      <t>ヤクザイシ</t>
    </rPh>
    <phoneticPr fontId="11"/>
  </si>
  <si>
    <t>看護</t>
    <rPh sb="0" eb="2">
      <t>カンゴ</t>
    </rPh>
    <phoneticPr fontId="11"/>
  </si>
  <si>
    <t>消防職</t>
    <rPh sb="0" eb="2">
      <t>ショウボウ</t>
    </rPh>
    <rPh sb="2" eb="3">
      <t>ショク</t>
    </rPh>
    <phoneticPr fontId="11"/>
  </si>
  <si>
    <t>企業職</t>
    <rPh sb="0" eb="2">
      <t>キギョウ</t>
    </rPh>
    <rPh sb="2" eb="3">
      <t>ショク</t>
    </rPh>
    <phoneticPr fontId="11"/>
  </si>
  <si>
    <t>技能</t>
    <rPh sb="0" eb="2">
      <t>ギノウ</t>
    </rPh>
    <phoneticPr fontId="11"/>
  </si>
  <si>
    <t>教育職</t>
    <rPh sb="0" eb="2">
      <t>キョウイク</t>
    </rPh>
    <rPh sb="2" eb="3">
      <t>ショク</t>
    </rPh>
    <phoneticPr fontId="11"/>
  </si>
  <si>
    <t>福祉職</t>
    <rPh sb="0" eb="2">
      <t>フクシ</t>
    </rPh>
    <rPh sb="2" eb="3">
      <t>ショク</t>
    </rPh>
    <phoneticPr fontId="11"/>
  </si>
  <si>
    <t>行政職</t>
  </si>
  <si>
    <t>歯科医師職</t>
  </si>
  <si>
    <t>医療技術職</t>
  </si>
  <si>
    <t>保健職</t>
  </si>
  <si>
    <t>労務職</t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</si>
  <si>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</si>
  <si>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</si>
  <si>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</si>
  <si>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</si>
  <si>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</si>
  <si>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</si>
  <si>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</si>
  <si>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</si>
  <si>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</si>
  <si>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</si>
  <si>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</si>
  <si>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</si>
  <si>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</si>
  <si>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</si>
  <si>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</si>
  <si>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</si>
  <si>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</si>
  <si>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</si>
  <si>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</si>
  <si>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</si>
  <si>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</si>
  <si>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資料：職員課</t>
    <rPh sb="0" eb="1">
      <t>シ</t>
    </rPh>
    <rPh sb="1" eb="2">
      <t>リョウ</t>
    </rPh>
    <rPh sb="3" eb="5">
      <t>ショクイン</t>
    </rPh>
    <rPh sb="5" eb="6">
      <t>カ</t>
    </rPh>
    <phoneticPr fontId="11"/>
  </si>
  <si>
    <t>T-11．会計別決算額の推移</t>
    <rPh sb="5" eb="7">
      <t>カイケイ</t>
    </rPh>
    <rPh sb="7" eb="8">
      <t>ベツ</t>
    </rPh>
    <rPh sb="8" eb="10">
      <t>ケッサン</t>
    </rPh>
    <rPh sb="10" eb="11">
      <t>ガク</t>
    </rPh>
    <rPh sb="12" eb="14">
      <t>スイイ</t>
    </rPh>
    <phoneticPr fontId="4"/>
  </si>
  <si>
    <t>　　単位：千円</t>
  </si>
  <si>
    <t>年度</t>
    <rPh sb="0" eb="2">
      <t>ネンド</t>
    </rPh>
    <phoneticPr fontId="4"/>
  </si>
  <si>
    <t>一般会計</t>
    <rPh sb="0" eb="2">
      <t>イッパン</t>
    </rPh>
    <rPh sb="2" eb="4">
      <t>カイケイ</t>
    </rPh>
    <phoneticPr fontId="7"/>
  </si>
  <si>
    <t>特別会計</t>
    <rPh sb="0" eb="2">
      <t>トクベツ</t>
    </rPh>
    <rPh sb="2" eb="4">
      <t>カイケイ</t>
    </rPh>
    <phoneticPr fontId="7"/>
  </si>
  <si>
    <t>公営企業会計</t>
    <rPh sb="0" eb="2">
      <t>コウエイ</t>
    </rPh>
    <rPh sb="2" eb="4">
      <t>キギョウ</t>
    </rPh>
    <rPh sb="4" eb="6">
      <t>カイケイ</t>
    </rPh>
    <phoneticPr fontId="7"/>
  </si>
  <si>
    <t>歳入</t>
    <rPh sb="0" eb="2">
      <t>サイニュウ</t>
    </rPh>
    <phoneticPr fontId="7"/>
  </si>
  <si>
    <t>歳出</t>
    <rPh sb="0" eb="2">
      <t>サイシュツ</t>
    </rPh>
    <phoneticPr fontId="7"/>
  </si>
  <si>
    <t>平成17年度</t>
    <rPh sb="0" eb="2">
      <t>ヘイセイ</t>
    </rPh>
    <rPh sb="4" eb="5">
      <t>ネン</t>
    </rPh>
    <rPh sb="5" eb="6">
      <t>ド</t>
    </rPh>
    <phoneticPr fontId="4"/>
  </si>
  <si>
    <t>坂井市</t>
    <rPh sb="0" eb="2">
      <t>サカイ</t>
    </rPh>
    <rPh sb="2" eb="3">
      <t>シ</t>
    </rPh>
    <phoneticPr fontId="4"/>
  </si>
  <si>
    <t>平成18年度</t>
    <rPh sb="0" eb="2">
      <t>ヘイセイ</t>
    </rPh>
    <rPh sb="4" eb="5">
      <t>ネン</t>
    </rPh>
    <rPh sb="5" eb="6">
      <t>ド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</si>
  <si>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</si>
  <si>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</si>
  <si>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</si>
  <si>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</si>
  <si>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</si>
  <si>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</si>
  <si>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</si>
  <si>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</si>
  <si>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</si>
  <si>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</si>
  <si>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</si>
  <si>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</si>
  <si>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4"/>
  </si>
  <si>
    <t>※特別会計、公営企業会計は「Ｔ-12」の集計値</t>
    <rPh sb="1" eb="3">
      <t>トクベツ</t>
    </rPh>
    <rPh sb="3" eb="5">
      <t>カイケイ</t>
    </rPh>
    <rPh sb="6" eb="8">
      <t>コウエイ</t>
    </rPh>
    <rPh sb="8" eb="10">
      <t>キギョウ</t>
    </rPh>
    <rPh sb="10" eb="12">
      <t>カイケイ</t>
    </rPh>
    <rPh sb="20" eb="22">
      <t>シュウケイ</t>
    </rPh>
    <rPh sb="22" eb="23">
      <t>アタイ</t>
    </rPh>
    <phoneticPr fontId="4"/>
  </si>
  <si>
    <t>資料：財政課、上下水道課、三国病院</t>
    <rPh sb="0" eb="2">
      <t>シリョウ</t>
    </rPh>
    <rPh sb="3" eb="5">
      <t>ザイセイ</t>
    </rPh>
    <rPh sb="5" eb="6">
      <t>カ</t>
    </rPh>
    <rPh sb="7" eb="9">
      <t>ジョウゲ</t>
    </rPh>
    <rPh sb="9" eb="11">
      <t>スイドウ</t>
    </rPh>
    <phoneticPr fontId="4"/>
  </si>
  <si>
    <t>T-12．特別会計別・公営企業会計別決算額の推移</t>
    <rPh sb="5" eb="7">
      <t>トクベツ</t>
    </rPh>
    <rPh sb="7" eb="9">
      <t>カイケイ</t>
    </rPh>
    <rPh sb="9" eb="10">
      <t>ベツ</t>
    </rPh>
    <rPh sb="11" eb="13">
      <t>コウエイ</t>
    </rPh>
    <rPh sb="13" eb="15">
      <t>キギョウ</t>
    </rPh>
    <rPh sb="15" eb="17">
      <t>カイケイ</t>
    </rPh>
    <rPh sb="17" eb="18">
      <t>ベツ</t>
    </rPh>
    <rPh sb="18" eb="20">
      <t>ケッサン</t>
    </rPh>
    <rPh sb="20" eb="21">
      <t>ガク</t>
    </rPh>
    <rPh sb="22" eb="24">
      <t>スイイ</t>
    </rPh>
    <phoneticPr fontId="4"/>
  </si>
  <si>
    <t>国民健康保険特別会計</t>
    <rPh sb="0" eb="2">
      <t>コクミン</t>
    </rPh>
    <rPh sb="2" eb="4">
      <t>ケンコウ</t>
    </rPh>
    <rPh sb="4" eb="6">
      <t>ホケン</t>
    </rPh>
    <rPh sb="6" eb="8">
      <t>トクベツ</t>
    </rPh>
    <rPh sb="8" eb="10">
      <t>カイケイ</t>
    </rPh>
    <phoneticPr fontId="7"/>
  </si>
  <si>
    <t>老人保健特別会計</t>
    <rPh sb="0" eb="2">
      <t>ロウジン</t>
    </rPh>
    <rPh sb="2" eb="4">
      <t>ホケン</t>
    </rPh>
    <rPh sb="4" eb="6">
      <t>トクベツ</t>
    </rPh>
    <rPh sb="6" eb="8">
      <t>カイケイ</t>
    </rPh>
    <phoneticPr fontId="7"/>
  </si>
  <si>
    <t>赤坂聖苑特別会計</t>
    <rPh sb="0" eb="2">
      <t>アカサカ</t>
    </rPh>
    <rPh sb="2" eb="3">
      <t>セイ</t>
    </rPh>
    <rPh sb="3" eb="4">
      <t>エン</t>
    </rPh>
    <rPh sb="4" eb="6">
      <t>トクベツ</t>
    </rPh>
    <rPh sb="6" eb="8">
      <t>カイケイ</t>
    </rPh>
    <phoneticPr fontId="7"/>
  </si>
  <si>
    <t>その他特別会計</t>
    <rPh sb="2" eb="3">
      <t>タ</t>
    </rPh>
    <rPh sb="3" eb="5">
      <t>トクベツ</t>
    </rPh>
    <rPh sb="5" eb="7">
      <t>カイケイ</t>
    </rPh>
    <phoneticPr fontId="7"/>
  </si>
  <si>
    <t>特別会計</t>
    <rPh sb="0" eb="2">
      <t>トクベツ</t>
    </rPh>
    <rPh sb="2" eb="4">
      <t>カイケイ</t>
    </rPh>
    <phoneticPr fontId="4"/>
  </si>
  <si>
    <t>平成20年度</t>
  </si>
  <si>
    <t>平成21年度</t>
  </si>
  <si>
    <t>令和元年度</t>
    <rPh sb="0" eb="2">
      <t>レイワ</t>
    </rPh>
    <rPh sb="2" eb="3">
      <t>ゲン</t>
    </rPh>
    <rPh sb="3" eb="5">
      <t>ネンド</t>
    </rPh>
    <phoneticPr fontId="4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</si>
  <si>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7"/>
  </si>
  <si>
    <t>資料：保険年金課</t>
    <rPh sb="3" eb="5">
      <t>ホケン</t>
    </rPh>
    <rPh sb="5" eb="7">
      <t>ネンキン</t>
    </rPh>
    <rPh sb="7" eb="8">
      <t>カ</t>
    </rPh>
    <phoneticPr fontId="4"/>
  </si>
  <si>
    <t>公営企業</t>
    <rPh sb="0" eb="2">
      <t>コウエイ</t>
    </rPh>
    <rPh sb="2" eb="4">
      <t>キギョウ</t>
    </rPh>
    <phoneticPr fontId="4"/>
  </si>
  <si>
    <t>水道事業</t>
    <rPh sb="0" eb="2">
      <t>スイドウ</t>
    </rPh>
    <rPh sb="2" eb="4">
      <t>ジギョウ</t>
    </rPh>
    <phoneticPr fontId="4"/>
  </si>
  <si>
    <t>計</t>
    <rPh sb="0" eb="1">
      <t>ケイ</t>
    </rPh>
    <phoneticPr fontId="7"/>
  </si>
  <si>
    <t>収益的事業</t>
    <rPh sb="0" eb="3">
      <t>シュウエキテキ</t>
    </rPh>
    <rPh sb="3" eb="5">
      <t>ジギョウ</t>
    </rPh>
    <phoneticPr fontId="7"/>
  </si>
  <si>
    <t>資本的事業</t>
    <rPh sb="0" eb="3">
      <t>シホンテキ</t>
    </rPh>
    <rPh sb="3" eb="5">
      <t>ジギョウ</t>
    </rPh>
    <phoneticPr fontId="7"/>
  </si>
  <si>
    <t>特例的</t>
    <rPh sb="0" eb="3">
      <t>トクレイテキ</t>
    </rPh>
    <phoneticPr fontId="7"/>
  </si>
  <si>
    <t>収入</t>
    <rPh sb="0" eb="2">
      <t>シュウニュウ</t>
    </rPh>
    <phoneticPr fontId="7"/>
  </si>
  <si>
    <t>支出</t>
    <rPh sb="0" eb="2">
      <t>シシュツ</t>
    </rPh>
    <phoneticPr fontId="7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</si>
  <si>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4"/>
  </si>
  <si>
    <t>公共下水道事業</t>
    <rPh sb="0" eb="2">
      <t>コウキョウ</t>
    </rPh>
    <rPh sb="2" eb="5">
      <t>ゲスイドウ</t>
    </rPh>
    <rPh sb="5" eb="7">
      <t>ジギョウ</t>
    </rPh>
    <phoneticPr fontId="4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</si>
  <si>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4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</si>
  <si>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4"/>
  </si>
  <si>
    <t>病院事業</t>
    <rPh sb="0" eb="2">
      <t>ビョウイン</t>
    </rPh>
    <rPh sb="2" eb="4">
      <t>ジギョウ</t>
    </rPh>
    <phoneticPr fontId="4"/>
  </si>
  <si>
    <t>資料：三国病院</t>
    <rPh sb="0" eb="2">
      <t>シリョウ</t>
    </rPh>
    <rPh sb="3" eb="5">
      <t>ミクニ</t>
    </rPh>
    <rPh sb="5" eb="7">
      <t>ビョウイン</t>
    </rPh>
    <phoneticPr fontId="4"/>
  </si>
  <si>
    <t>T-13．普通会計款別歳入決算額の推移</t>
    <rPh sb="5" eb="7">
      <t>フツウ</t>
    </rPh>
    <rPh sb="7" eb="9">
      <t>カイケイ</t>
    </rPh>
    <rPh sb="9" eb="10">
      <t>カン</t>
    </rPh>
    <rPh sb="10" eb="11">
      <t>ベツ</t>
    </rPh>
    <rPh sb="11" eb="13">
      <t>サイニュウ</t>
    </rPh>
    <rPh sb="13" eb="15">
      <t>ケッサン</t>
    </rPh>
    <rPh sb="15" eb="16">
      <t>ガク</t>
    </rPh>
    <rPh sb="17" eb="19">
      <t>スイイ</t>
    </rPh>
    <phoneticPr fontId="4"/>
  </si>
  <si>
    <t>単位：千円</t>
    <phoneticPr fontId="4"/>
  </si>
  <si>
    <t>区分</t>
    <rPh sb="0" eb="2">
      <t>クブン</t>
    </rPh>
    <phoneticPr fontId="4"/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</si>
  <si>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</si>
  <si>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</si>
  <si>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</si>
  <si>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</si>
  <si>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</si>
  <si>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</si>
  <si>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</si>
  <si>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</si>
  <si>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</si>
  <si>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</si>
  <si>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</si>
  <si>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</si>
  <si>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</si>
  <si>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</si>
  <si>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</si>
  <si>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</si>
  <si>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計</t>
    <rPh sb="0" eb="1">
      <t>ケイ</t>
    </rPh>
    <phoneticPr fontId="4"/>
  </si>
  <si>
    <t>構成比</t>
    <rPh sb="0" eb="3">
      <t>コウセイヒ</t>
    </rPh>
    <phoneticPr fontId="4"/>
  </si>
  <si>
    <t>三国町</t>
  </si>
  <si>
    <t>春江町</t>
  </si>
  <si>
    <t>決算額</t>
    <rPh sb="0" eb="2">
      <t>ケッサン</t>
    </rPh>
    <rPh sb="2" eb="3">
      <t>ガク</t>
    </rPh>
    <phoneticPr fontId="4"/>
  </si>
  <si>
    <t>○</t>
    <phoneticPr fontId="4"/>
  </si>
  <si>
    <t>自主財源</t>
    <rPh sb="0" eb="2">
      <t>ジシュ</t>
    </rPh>
    <rPh sb="2" eb="4">
      <t>ザイゲン</t>
    </rPh>
    <phoneticPr fontId="4"/>
  </si>
  <si>
    <t>依存財源</t>
    <rPh sb="0" eb="2">
      <t>イゾン</t>
    </rPh>
    <rPh sb="2" eb="4">
      <t>ザイゲン</t>
    </rPh>
    <phoneticPr fontId="4"/>
  </si>
  <si>
    <t>総額</t>
    <rPh sb="0" eb="2">
      <t>ソウガク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</si>
  <si>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</si>
  <si>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ゾウヨゼイ</t>
    </rPh>
    <phoneticPr fontId="4"/>
  </si>
  <si>
    <t>利子割交付金</t>
    <rPh sb="0" eb="2">
      <t>リシ</t>
    </rPh>
    <rPh sb="2" eb="3">
      <t>ワリ</t>
    </rPh>
    <rPh sb="3" eb="6">
      <t>コウフキン</t>
    </rPh>
    <phoneticPr fontId="4"/>
  </si>
  <si>
    <t>配当割
交付金</t>
    <rPh sb="0" eb="2">
      <t>ハイトウ</t>
    </rPh>
    <rPh sb="2" eb="3">
      <t>ワリ</t>
    </rPh>
    <rPh sb="4" eb="7">
      <t>コウフキン</t>
    </rPh>
    <phoneticPr fontId="4"/>
  </si>
  <si>
    <t>株式等譲渡
所得割交付金</t>
    <rPh sb="0" eb="2">
      <t>カブシキ</t>
    </rPh>
    <rPh sb="2" eb="3">
      <t>トウ</t>
    </rPh>
    <rPh sb="3" eb="5">
      <t>ジョウト</t>
    </rPh>
    <rPh sb="6" eb="8">
      <t>ショトク</t>
    </rPh>
    <rPh sb="8" eb="9">
      <t>ワ</t>
    </rPh>
    <rPh sb="9" eb="12">
      <t>コウフキン</t>
    </rPh>
    <phoneticPr fontId="4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</si>
  <si>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</si>
  <si>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</si>
  <si>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</si>
  <si>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自動車税環境性能割
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4"/>
  </si>
  <si>
    <t>－</t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</si>
  <si>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</si>
  <si>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</si>
  <si>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
特別交付金</t>
    <rPh sb="0" eb="2">
      <t>コウツウ</t>
    </rPh>
    <rPh sb="2" eb="4">
      <t>アンゼン</t>
    </rPh>
    <rPh sb="4" eb="6">
      <t>タイサク</t>
    </rPh>
    <rPh sb="7" eb="9">
      <t>トクベツ</t>
    </rPh>
    <rPh sb="9" eb="12">
      <t>コウフキン</t>
    </rPh>
    <phoneticPr fontId="4"/>
  </si>
  <si>
    <t>分担金および
負担金</t>
    <rPh sb="0" eb="3">
      <t>ブンタンキン</t>
    </rPh>
    <rPh sb="7" eb="10">
      <t>フタンキン</t>
    </rPh>
    <phoneticPr fontId="4"/>
  </si>
  <si>
    <t>使用料</t>
    <rPh sb="0" eb="3">
      <t>シヨウリョウ</t>
    </rPh>
    <phoneticPr fontId="4"/>
  </si>
  <si>
    <t>手数料</t>
    <rPh sb="0" eb="3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</si>
  <si>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</si>
  <si>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4">
      <t>シシュツキン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</si>
  <si>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</si>
  <si>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3">
      <t>キフキン</t>
    </rPh>
    <phoneticPr fontId="4"/>
  </si>
  <si>
    <t>繰入金</t>
    <rPh sb="0" eb="2">
      <t>クリイレ</t>
    </rPh>
    <rPh sb="2" eb="3">
      <t>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</si>
  <si>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</si>
  <si>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</si>
  <si>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地方債</t>
    <rPh sb="0" eb="3">
      <t>チホウサイ</t>
    </rPh>
    <phoneticPr fontId="4"/>
  </si>
  <si>
    <t>資料：財政課</t>
    <rPh sb="0" eb="2">
      <t>シリョウ</t>
    </rPh>
    <rPh sb="3" eb="5">
      <t>ザイセイ</t>
    </rPh>
    <rPh sb="5" eb="6">
      <t>カ</t>
    </rPh>
    <phoneticPr fontId="4"/>
  </si>
  <si>
    <t>T-14．普通会計目的別歳出決算額の推移</t>
    <rPh sb="5" eb="7">
      <t>フツウ</t>
    </rPh>
    <rPh sb="7" eb="9">
      <t>カイケイ</t>
    </rPh>
    <rPh sb="9" eb="11">
      <t>モクテキ</t>
    </rPh>
    <rPh sb="11" eb="12">
      <t>ベツ</t>
    </rPh>
    <rPh sb="12" eb="14">
      <t>サイシュツ</t>
    </rPh>
    <rPh sb="14" eb="16">
      <t>ケッサン</t>
    </rPh>
    <rPh sb="16" eb="17">
      <t>ガク</t>
    </rPh>
    <rPh sb="18" eb="20">
      <t>スイイ</t>
    </rPh>
    <phoneticPr fontId="4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</si>
  <si>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</si>
  <si>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</si>
  <si>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</si>
  <si>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3">
      <t>エイセイヒ</t>
    </rPh>
    <phoneticPr fontId="4"/>
  </si>
  <si>
    <t>労働費</t>
    <rPh sb="0" eb="3">
      <t>ロウドウヒ</t>
    </rPh>
    <phoneticPr fontId="4"/>
  </si>
  <si>
    <t>農林水
産業費</t>
    <rPh sb="0" eb="2">
      <t>ノウリン</t>
    </rPh>
    <rPh sb="2" eb="3">
      <t>ミズ</t>
    </rPh>
    <rPh sb="4" eb="6">
      <t>サンギョウ</t>
    </rPh>
    <rPh sb="6" eb="7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</si>
  <si>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</si>
  <si>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</si>
  <si>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</si>
  <si>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</si>
  <si>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
復旧費</t>
    <rPh sb="0" eb="2">
      <t>サイガイ</t>
    </rPh>
    <rPh sb="3" eb="5">
      <t>フッキュウ</t>
    </rPh>
    <rPh sb="5" eb="6">
      <t>ヒ</t>
    </rPh>
    <phoneticPr fontId="4"/>
  </si>
  <si>
    <t>公債費</t>
    <rPh sb="0" eb="3">
      <t>コウサイヒ</t>
    </rPh>
    <phoneticPr fontId="4"/>
  </si>
  <si>
    <t>11年度</t>
    <rPh sb="2" eb="4">
      <t>ネンド</t>
    </rPh>
    <phoneticPr fontId="4"/>
  </si>
  <si>
    <t>12年度</t>
    <rPh sb="2" eb="4">
      <t>ネンド</t>
    </rPh>
    <phoneticPr fontId="4"/>
  </si>
  <si>
    <t>13年度</t>
    <rPh sb="2" eb="4">
      <t>ネンド</t>
    </rPh>
    <phoneticPr fontId="4"/>
  </si>
  <si>
    <t>14年度</t>
    <rPh sb="2" eb="4">
      <t>ネンド</t>
    </rPh>
    <phoneticPr fontId="4"/>
  </si>
  <si>
    <t>15年度</t>
    <rPh sb="2" eb="4">
      <t>ネンド</t>
    </rPh>
    <phoneticPr fontId="4"/>
  </si>
  <si>
    <t>16年度</t>
    <rPh sb="2" eb="4">
      <t>ネンド</t>
    </rPh>
    <phoneticPr fontId="4"/>
  </si>
  <si>
    <t>－</t>
    <phoneticPr fontId="4"/>
  </si>
  <si>
    <t>17年度</t>
    <rPh sb="2" eb="4">
      <t>ネンド</t>
    </rPh>
    <phoneticPr fontId="4"/>
  </si>
  <si>
    <t>18年度</t>
    <rPh sb="2" eb="4">
      <t>ネンド</t>
    </rPh>
    <phoneticPr fontId="4"/>
  </si>
  <si>
    <t>19年度</t>
    <rPh sb="2" eb="4">
      <t>ネンド</t>
    </rPh>
    <phoneticPr fontId="4"/>
  </si>
  <si>
    <t>20年度</t>
    <rPh sb="2" eb="4">
      <t>ネンド</t>
    </rPh>
    <phoneticPr fontId="4"/>
  </si>
  <si>
    <t>21年度</t>
    <rPh sb="2" eb="4">
      <t>ネンド</t>
    </rPh>
    <phoneticPr fontId="4"/>
  </si>
  <si>
    <t>22年度</t>
    <rPh sb="2" eb="4">
      <t>ネンド</t>
    </rPh>
    <phoneticPr fontId="4"/>
  </si>
  <si>
    <t>23年度</t>
    <rPh sb="2" eb="4">
      <t>ネンド</t>
    </rPh>
    <phoneticPr fontId="4"/>
  </si>
  <si>
    <t>24年度</t>
    <rPh sb="2" eb="4">
      <t>ネンド</t>
    </rPh>
    <phoneticPr fontId="4"/>
  </si>
  <si>
    <t>25年度</t>
    <rPh sb="2" eb="4">
      <t>ネンド</t>
    </rPh>
    <phoneticPr fontId="4"/>
  </si>
  <si>
    <t>26年度</t>
    <rPh sb="2" eb="4">
      <t>ネンド</t>
    </rPh>
    <phoneticPr fontId="4"/>
  </si>
  <si>
    <t>27年度</t>
    <rPh sb="2" eb="4">
      <t>ネンド</t>
    </rPh>
    <phoneticPr fontId="4"/>
  </si>
  <si>
    <t>28年度</t>
    <rPh sb="2" eb="4">
      <t>ネンド</t>
    </rPh>
    <phoneticPr fontId="4"/>
  </si>
  <si>
    <t>29年度</t>
    <rPh sb="2" eb="4">
      <t>ネンド</t>
    </rPh>
    <phoneticPr fontId="4"/>
  </si>
  <si>
    <t>30年度</t>
    <rPh sb="2" eb="4">
      <t>ネンド</t>
    </rPh>
    <phoneticPr fontId="4"/>
  </si>
  <si>
    <t>元年度</t>
    <rPh sb="0" eb="1">
      <t>ガン</t>
    </rPh>
    <rPh sb="1" eb="3">
      <t>ネンド</t>
    </rPh>
    <phoneticPr fontId="4"/>
  </si>
  <si>
    <t>T-15．普通会計性質別歳出決算額の推移</t>
    <rPh sb="5" eb="7">
      <t>フツウ</t>
    </rPh>
    <rPh sb="7" eb="9">
      <t>カイケイ</t>
    </rPh>
    <rPh sb="9" eb="11">
      <t>セイシツ</t>
    </rPh>
    <rPh sb="11" eb="12">
      <t>ベツ</t>
    </rPh>
    <rPh sb="12" eb="14">
      <t>サイシュツ</t>
    </rPh>
    <rPh sb="14" eb="16">
      <t>ケッサン</t>
    </rPh>
    <rPh sb="16" eb="17">
      <t>ガク</t>
    </rPh>
    <rPh sb="18" eb="20">
      <t>スイイ</t>
    </rPh>
    <phoneticPr fontId="4"/>
  </si>
  <si>
    <t>うち人件費</t>
    <rPh sb="2" eb="5">
      <t>ジンケンヒ</t>
    </rPh>
    <phoneticPr fontId="4"/>
  </si>
  <si>
    <t xml:space="preserve">     小         計     （ 1 ～ 10 ）</t>
    <rPh sb="5" eb="6">
      <t>ショウ</t>
    </rPh>
    <rPh sb="15" eb="16">
      <t>ケイ</t>
    </rPh>
    <phoneticPr fontId="4"/>
  </si>
  <si>
    <t>人件費</t>
    <rPh sb="0" eb="3">
      <t>ジンケンヒ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</si>
  <si>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</si>
  <si>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</si>
  <si>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扶助費</t>
    <rPh sb="0" eb="3">
      <t>フジョヒ</t>
    </rPh>
    <phoneticPr fontId="4"/>
  </si>
  <si>
    <t>補助費等</t>
    <rPh sb="0" eb="2">
      <t>ホジョ</t>
    </rPh>
    <rPh sb="2" eb="3">
      <t>ヒ</t>
    </rPh>
    <rPh sb="3" eb="4">
      <t>トウ</t>
    </rPh>
    <phoneticPr fontId="4"/>
  </si>
  <si>
    <t>公債費</t>
    <rPh sb="0" eb="2">
      <t>コウサイ</t>
    </rPh>
    <rPh sb="2" eb="3">
      <t>ヒ</t>
    </rPh>
    <phoneticPr fontId="4"/>
  </si>
  <si>
    <t>(1)</t>
    <phoneticPr fontId="4"/>
  </si>
  <si>
    <t>元利償還金</t>
    <rPh sb="0" eb="2">
      <t>ガンリ</t>
    </rPh>
    <rPh sb="2" eb="5">
      <t>ショウカンキン</t>
    </rPh>
    <phoneticPr fontId="4"/>
  </si>
  <si>
    <t>(2)</t>
  </si>
  <si>
    <t>一時借入金利子</t>
    <rPh sb="0" eb="2">
      <t>イチジ</t>
    </rPh>
    <rPh sb="2" eb="4">
      <t>カリイレ</t>
    </rPh>
    <rPh sb="4" eb="5">
      <t>キン</t>
    </rPh>
    <rPh sb="5" eb="7">
      <t>リシ</t>
    </rPh>
    <phoneticPr fontId="4"/>
  </si>
  <si>
    <t>積立金</t>
    <rPh sb="0" eb="2">
      <t>ツミタテ</t>
    </rPh>
    <rPh sb="2" eb="3">
      <t>キン</t>
    </rPh>
    <phoneticPr fontId="4"/>
  </si>
  <si>
    <t>投資及び出資金・貸付金</t>
    <rPh sb="0" eb="2">
      <t>トウシ</t>
    </rPh>
    <rPh sb="2" eb="3">
      <t>オヨ</t>
    </rPh>
    <rPh sb="4" eb="7">
      <t>シュッシキン</t>
    </rPh>
    <rPh sb="8" eb="10">
      <t>カシツケ</t>
    </rPh>
    <rPh sb="10" eb="11">
      <t>キン</t>
    </rPh>
    <phoneticPr fontId="4"/>
  </si>
  <si>
    <t>繰出金</t>
    <rPh sb="0" eb="2">
      <t>クリダ</t>
    </rPh>
    <rPh sb="2" eb="3">
      <t>キン</t>
    </rPh>
    <phoneticPr fontId="4"/>
  </si>
  <si>
    <t>前年度繰上充用金</t>
    <rPh sb="0" eb="3">
      <t>ゼンネンド</t>
    </rPh>
    <rPh sb="3" eb="5">
      <t>クリア</t>
    </rPh>
    <rPh sb="5" eb="7">
      <t>ジュウヨウ</t>
    </rPh>
    <rPh sb="7" eb="8">
      <t>キン</t>
    </rPh>
    <phoneticPr fontId="4"/>
  </si>
  <si>
    <t>投資的経費</t>
    <rPh sb="0" eb="3">
      <t>トウシテキ</t>
    </rPh>
    <rPh sb="3" eb="5">
      <t>ケイヒ</t>
    </rPh>
    <phoneticPr fontId="4"/>
  </si>
  <si>
    <t>普通建設事業費</t>
    <rPh sb="0" eb="2">
      <t>フツウ</t>
    </rPh>
    <rPh sb="2" eb="4">
      <t>ケンセツ</t>
    </rPh>
    <rPh sb="4" eb="7">
      <t>ジギョウヒ</t>
    </rPh>
    <phoneticPr fontId="4"/>
  </si>
  <si>
    <t>うち単独事業費</t>
    <rPh sb="2" eb="4">
      <t>タンドク</t>
    </rPh>
    <rPh sb="4" eb="7">
      <t>ジギョウヒ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</si>
  <si>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</si>
  <si>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(3)</t>
  </si>
  <si>
    <t>失業対策事業費</t>
    <rPh sb="0" eb="2">
      <t>シツギョウ</t>
    </rPh>
    <rPh sb="2" eb="4">
      <t>タイサク</t>
    </rPh>
    <rPh sb="4" eb="7">
      <t>ジギョウヒ</t>
    </rPh>
    <phoneticPr fontId="4"/>
  </si>
  <si>
    <t>T-16．市（町）税別収入額の推移</t>
    <rPh sb="5" eb="6">
      <t>シ</t>
    </rPh>
    <rPh sb="10" eb="11">
      <t>ベツ</t>
    </rPh>
    <rPh sb="13" eb="14">
      <t>ガク</t>
    </rPh>
    <rPh sb="15" eb="17">
      <t>スイイ</t>
    </rPh>
    <phoneticPr fontId="4"/>
  </si>
  <si>
    <t>　　単位：千円</t>
    <rPh sb="2" eb="4">
      <t>タンイ</t>
    </rPh>
    <rPh sb="5" eb="7">
      <t>センエン</t>
    </rPh>
    <phoneticPr fontId="7"/>
  </si>
  <si>
    <t>合 計</t>
    <phoneticPr fontId="4"/>
  </si>
  <si>
    <t>税目別</t>
    <rPh sb="0" eb="2">
      <t>ゼイモク</t>
    </rPh>
    <rPh sb="2" eb="3">
      <t>ベツ</t>
    </rPh>
    <phoneticPr fontId="4"/>
  </si>
  <si>
    <t>国民健康
保険税</t>
    <rPh sb="5" eb="7">
      <t>ホケン</t>
    </rPh>
    <rPh sb="7" eb="8">
      <t>ゼイ</t>
    </rPh>
    <phoneticPr fontId="4"/>
  </si>
  <si>
    <t>住民税</t>
    <rPh sb="0" eb="2">
      <t>ジュウミン</t>
    </rPh>
    <phoneticPr fontId="4"/>
  </si>
  <si>
    <t>固定資産税</t>
  </si>
  <si>
    <t>軽自動車税</t>
    <phoneticPr fontId="4"/>
  </si>
  <si>
    <t>たばこ税</t>
    <phoneticPr fontId="4"/>
  </si>
  <si>
    <t>入湯税</t>
    <rPh sb="0" eb="2">
      <t>ニュウトウ</t>
    </rPh>
    <rPh sb="2" eb="3">
      <t>ゼイ</t>
    </rPh>
    <phoneticPr fontId="4"/>
  </si>
  <si>
    <t>特別土地</t>
  </si>
  <si>
    <t>個人</t>
  </si>
  <si>
    <t>法人</t>
  </si>
  <si>
    <t>一般</t>
  </si>
  <si>
    <t>国有資産等</t>
  </si>
  <si>
    <t>保有税</t>
  </si>
  <si>
    <t>平成10年度</t>
    <rPh sb="0" eb="2">
      <t>ヘイセイ</t>
    </rPh>
    <rPh sb="4" eb="6">
      <t>ネンド</t>
    </rPh>
    <phoneticPr fontId="4"/>
  </si>
  <si>
    <t>平成11年度</t>
    <rPh sb="0" eb="2">
      <t>ヘイセイ</t>
    </rPh>
    <rPh sb="4" eb="6">
      <t>ネンド</t>
    </rPh>
    <phoneticPr fontId="4"/>
  </si>
  <si>
    <t>平成12年度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</si>
  <si>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</si>
  <si>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</si>
  <si>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</si>
  <si>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資料：納税課</t>
    <rPh sb="0" eb="2">
      <t>シリョウ</t>
    </rPh>
    <rPh sb="3" eb="5">
      <t>ノウゼイ</t>
    </rPh>
    <rPh sb="5" eb="6">
      <t>カ</t>
    </rPh>
    <phoneticPr fontId="4"/>
  </si>
  <si>
    <t>T-17．財政力指数の推移</t>
    <rPh sb="11" eb="13">
      <t>スイイ</t>
    </rPh>
    <phoneticPr fontId="7"/>
  </si>
  <si>
    <t>単位：千円</t>
  </si>
  <si>
    <t>基準財政需要額</t>
    <phoneticPr fontId="4"/>
  </si>
  <si>
    <t>基準財政収入額</t>
    <phoneticPr fontId="4"/>
  </si>
  <si>
    <t>財政力指数</t>
  </si>
  <si>
    <t>普通交付税</t>
    <phoneticPr fontId="4"/>
  </si>
  <si>
    <t>経常収支比率</t>
    <rPh sb="0" eb="2">
      <t>ケイジョウ</t>
    </rPh>
    <rPh sb="2" eb="4">
      <t>シュウシ</t>
    </rPh>
    <rPh sb="4" eb="6">
      <t>ヒリツ</t>
    </rPh>
    <phoneticPr fontId="4"/>
  </si>
  <si>
    <t>（Ａ）</t>
    <phoneticPr fontId="7"/>
  </si>
  <si>
    <t>（Ｂ）</t>
    <phoneticPr fontId="7"/>
  </si>
  <si>
    <t>（Ｂ／Ａ）</t>
    <phoneticPr fontId="4"/>
  </si>
  <si>
    <t>平成10年度</t>
    <rPh sb="0" eb="2">
      <t>ヘイセイ</t>
    </rPh>
    <rPh sb="4" eb="6">
      <t>ネンド</t>
    </rPh>
    <phoneticPr fontId="7"/>
  </si>
  <si>
    <t>平成11年度</t>
    <rPh sb="0" eb="2">
      <t>ヘイセイ</t>
    </rPh>
    <rPh sb="4" eb="6">
      <t>ネンド</t>
    </rPh>
    <phoneticPr fontId="7"/>
  </si>
  <si>
    <t>平成12年度</t>
    <rPh sb="0" eb="2">
      <t>ヘイセイ</t>
    </rPh>
    <rPh sb="4" eb="6">
      <t>ネンド</t>
    </rPh>
    <phoneticPr fontId="7"/>
  </si>
  <si>
    <t>平成13年度</t>
    <rPh sb="0" eb="2">
      <t>ヘイセイ</t>
    </rPh>
    <rPh sb="4" eb="6">
      <t>ネンド</t>
    </rPh>
    <phoneticPr fontId="7"/>
  </si>
  <si>
    <t>平成14年度</t>
    <rPh sb="0" eb="2">
      <t>ヘイセイ</t>
    </rPh>
    <rPh sb="4" eb="6">
      <t>ネンド</t>
    </rPh>
    <phoneticPr fontId="7"/>
  </si>
  <si>
    <t>平成15年度</t>
    <rPh sb="0" eb="2">
      <t>ヘイセイ</t>
    </rPh>
    <rPh sb="4" eb="6">
      <t>ネンド</t>
    </rPh>
    <phoneticPr fontId="7"/>
  </si>
  <si>
    <t>平成16年度</t>
    <rPh sb="0" eb="2">
      <t>ヘイセイ</t>
    </rPh>
    <rPh sb="4" eb="6">
      <t>ネンド</t>
    </rPh>
    <phoneticPr fontId="7"/>
  </si>
  <si>
    <t>平成17年度</t>
    <rPh sb="0" eb="2">
      <t>ヘイセイ</t>
    </rPh>
    <rPh sb="4" eb="6">
      <t>ネンド</t>
    </rPh>
    <phoneticPr fontId="7"/>
  </si>
  <si>
    <t>平成18年度</t>
    <rPh sb="0" eb="2">
      <t>ヘイセイ</t>
    </rPh>
    <rPh sb="4" eb="6">
      <t>ネンド</t>
    </rPh>
    <phoneticPr fontId="7"/>
  </si>
  <si>
    <t>平成19年度</t>
    <rPh sb="0" eb="2">
      <t>ヘイセイ</t>
    </rPh>
    <rPh sb="4" eb="6">
      <t>ネンド</t>
    </rPh>
    <phoneticPr fontId="7"/>
  </si>
  <si>
    <t>平成20年度</t>
    <rPh sb="0" eb="2">
      <t>ヘイセイ</t>
    </rPh>
    <rPh sb="4" eb="6">
      <t>ネンド</t>
    </rPh>
    <phoneticPr fontId="7"/>
  </si>
  <si>
    <t>平成21年度</t>
    <rPh sb="0" eb="2">
      <t>ヘイセイ</t>
    </rPh>
    <rPh sb="4" eb="6">
      <t>ネンド</t>
    </rPh>
    <phoneticPr fontId="7"/>
  </si>
  <si>
    <t>平成22年度</t>
    <rPh sb="0" eb="2">
      <t>ヘイセイ</t>
    </rPh>
    <rPh sb="4" eb="6">
      <t>ネンド</t>
    </rPh>
    <phoneticPr fontId="7"/>
  </si>
  <si>
    <t>平成23年度</t>
    <rPh sb="0" eb="2">
      <t>ヘイセイ</t>
    </rPh>
    <rPh sb="4" eb="6">
      <t>ネンド</t>
    </rPh>
    <phoneticPr fontId="7"/>
  </si>
  <si>
    <t>平成24年度</t>
    <rPh sb="0" eb="2">
      <t>ヘイセイ</t>
    </rPh>
    <rPh sb="4" eb="6">
      <t>ネンド</t>
    </rPh>
    <phoneticPr fontId="7"/>
  </si>
  <si>
    <t>平成25年度</t>
    <rPh sb="0" eb="2">
      <t>ヘイセイ</t>
    </rPh>
    <rPh sb="4" eb="6">
      <t>ネンド</t>
    </rPh>
    <phoneticPr fontId="7"/>
  </si>
  <si>
    <t>平成26年度</t>
    <rPh sb="0" eb="2">
      <t>ヘイセイ</t>
    </rPh>
    <rPh sb="4" eb="6">
      <t>ネンド</t>
    </rPh>
    <phoneticPr fontId="7"/>
  </si>
  <si>
    <t>平成27年度</t>
    <rPh sb="0" eb="2">
      <t>ヘイセイ</t>
    </rPh>
    <rPh sb="4" eb="6">
      <t>ネンド</t>
    </rPh>
    <phoneticPr fontId="7"/>
  </si>
  <si>
    <t>平成28年度</t>
    <rPh sb="0" eb="2">
      <t>ヘイセイ</t>
    </rPh>
    <rPh sb="4" eb="6">
      <t>ネンド</t>
    </rPh>
    <phoneticPr fontId="7"/>
  </si>
  <si>
    <t>平成29年度</t>
    <rPh sb="0" eb="2">
      <t>ヘイセイ</t>
    </rPh>
    <rPh sb="4" eb="6">
      <t>ネンド</t>
    </rPh>
    <phoneticPr fontId="7"/>
  </si>
  <si>
    <t>平成30年度</t>
    <rPh sb="0" eb="2">
      <t>ヘイセイ</t>
    </rPh>
    <rPh sb="4" eb="6">
      <t>ネンド</t>
    </rPh>
    <phoneticPr fontId="7"/>
  </si>
  <si>
    <t>令和元年度</t>
    <rPh sb="0" eb="2">
      <t>レイワ</t>
    </rPh>
    <rPh sb="2" eb="3">
      <t>ガン</t>
    </rPh>
    <rPh sb="3" eb="5">
      <t>ネンド</t>
    </rPh>
    <phoneticPr fontId="7"/>
  </si>
  <si>
    <t xml:space="preserve">※財政力指数は3か年平均 </t>
    <phoneticPr fontId="7"/>
  </si>
  <si>
    <t>資料：財政課</t>
    <rPh sb="3" eb="5">
      <t>ザイセイ</t>
    </rPh>
    <rPh sb="5" eb="6">
      <t>カ</t>
    </rPh>
    <phoneticPr fontId="7"/>
  </si>
  <si>
    <t>T-18．会計別公債費の推移</t>
    <rPh sb="5" eb="7">
      <t>カイケイ</t>
    </rPh>
    <rPh sb="7" eb="8">
      <t>ベツ</t>
    </rPh>
    <rPh sb="8" eb="11">
      <t>コウサイヒ</t>
    </rPh>
    <rPh sb="12" eb="14">
      <t>スイイ</t>
    </rPh>
    <phoneticPr fontId="7"/>
  </si>
  <si>
    <t>単位：千円</t>
    <rPh sb="0" eb="2">
      <t>タンイ</t>
    </rPh>
    <rPh sb="3" eb="5">
      <t>センエン</t>
    </rPh>
    <phoneticPr fontId="4"/>
  </si>
  <si>
    <t>前年度末</t>
    <phoneticPr fontId="4"/>
  </si>
  <si>
    <t>元金</t>
    <rPh sb="1" eb="2">
      <t>キン</t>
    </rPh>
    <phoneticPr fontId="10"/>
  </si>
  <si>
    <t>年度末</t>
    <phoneticPr fontId="4"/>
  </si>
  <si>
    <t>現在</t>
  </si>
  <si>
    <t>発行額</t>
  </si>
  <si>
    <t>償還額</t>
  </si>
  <si>
    <t>一般会計</t>
    <rPh sb="0" eb="2">
      <t>イッパン</t>
    </rPh>
    <rPh sb="2" eb="4">
      <t>カイケイ</t>
    </rPh>
    <phoneticPr fontId="4"/>
  </si>
  <si>
    <t>赤坂聖苑特別会計</t>
    <rPh sb="0" eb="2">
      <t>アカサカ</t>
    </rPh>
    <rPh sb="2" eb="3">
      <t>セイ</t>
    </rPh>
    <rPh sb="3" eb="4">
      <t>エン</t>
    </rPh>
    <rPh sb="4" eb="6">
      <t>トクベツ</t>
    </rPh>
    <rPh sb="6" eb="8">
      <t>カイケイ</t>
    </rPh>
    <phoneticPr fontId="4"/>
  </si>
  <si>
    <t>水道事業会計</t>
    <rPh sb="0" eb="2">
      <t>スイドウ</t>
    </rPh>
    <rPh sb="2" eb="4">
      <t>ジギョウ</t>
    </rPh>
    <rPh sb="4" eb="6">
      <t>カイケイ</t>
    </rPh>
    <phoneticPr fontId="4"/>
  </si>
  <si>
    <t>公共下水道会計</t>
    <rPh sb="0" eb="2">
      <t>コウキョウ</t>
    </rPh>
    <rPh sb="2" eb="5">
      <t>ゲスイドウ</t>
    </rPh>
    <rPh sb="5" eb="7">
      <t>カイケイ</t>
    </rPh>
    <phoneticPr fontId="4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</si>
  <si>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4"/>
  </si>
  <si>
    <t>病院事業会計</t>
    <rPh sb="0" eb="2">
      <t>ビョウイン</t>
    </rPh>
    <rPh sb="2" eb="4">
      <t>ジギョウ</t>
    </rPh>
    <rPh sb="4" eb="6">
      <t>カイケイ</t>
    </rPh>
    <phoneticPr fontId="4"/>
  </si>
  <si>
    <t>水道事業会計</t>
  </si>
  <si>
    <t>公共下水道会計</t>
  </si>
  <si>
    <t>農業集落排水事業会計</t>
  </si>
  <si>
    <t>病院事業会計</t>
  </si>
  <si>
    <t>令和元年度</t>
    <rPh sb="0" eb="2">
      <t>レイワ</t>
    </rPh>
    <rPh sb="2" eb="4">
      <t>ガンネン</t>
    </rPh>
    <rPh sb="3" eb="5">
      <t>ネンド</t>
    </rPh>
    <phoneticPr fontId="4"/>
  </si>
  <si>
    <t>資料：財政課、上下水道課、三国病院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</si>
</sst>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;&quot;△ &quot;0.00"/>
    <numFmt numFmtId="177" formatCode="#,##0&quot;  &quot;;&quot;△&quot;#,##0&quot;  &quot;"/>
    <numFmt numFmtId="178" formatCode="#,##0;&quot;△ &quot;#,##0"/>
    <numFmt numFmtId="179" formatCode="#,##0.00;&quot;△ &quot;#,##0.00"/>
    <numFmt numFmtId="180" formatCode="&quot;（&quot;###0&quot;）　&quot;;&quot;（△&quot;###0&quot;）　&quot;"/>
    <numFmt numFmtId="181" formatCode="0.0_ "/>
    <numFmt numFmtId="182" formatCode="0.0;&quot;△ &quot;0.0"/>
    <numFmt numFmtId="183" formatCode="#,##0.0;&quot;△ &quot;#,##0.0"/>
    <numFmt numFmtId="184" formatCode="&quot;（&quot;#,##0.0&quot;)&quot;;[Red]\-#,##0.0"/>
  </numFmts>
  <fonts count="24" x14ac:knownFonts="1">
    <font>
      <sz val="11"/>
      <color theme="1"/>
      <name val="游ゴシック"/>
      <family val="2"/>
      <scheme val="minor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sz val="6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rgb="FF92D050"/>
      <name val="ＭＳ Ｐゴシック"/>
      <family val="3"/>
      <charset val="128"/>
    </font>
    <font>
      <sz val="9"/>
      <color theme="6" tint="-0.249977111117893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明朝"/>
      <family val="1"/>
      <charset val="128"/>
    </font>
    <font>
      <sz val="20"/>
      <color indexed="64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10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3">
    <xf numFmtId="0" fontId="0" fillId="0" borderId="0"/>
    <xf numFmtId="0" fontId="1" fillId="0" borderId="0"/>
    <xf numFmtId="0" fontId="5" fillId="0" borderId="0">
      <alignment vertical="center"/>
    </xf>
    <xf numFmtId="0" fontId="1" fillId="2" borderId="0"/>
    <xf numFmtId="38" fontId="5" fillId="0" borderId="0" applyFont="0" applyFill="0" applyBorder="0" applyAlignment="0" applyProtection="0">
      <alignment vertical="center"/>
    </xf>
    <xf numFmtId="0" fontId="1" fillId="3" borderId="0"/>
    <xf numFmtId="0" fontId="15" fillId="0" borderId="0"/>
    <xf numFmtId="0" fontId="16" fillId="0" borderId="0"/>
    <xf numFmtId="0" fontId="1" fillId="0" borderId="0"/>
    <xf numFmtId="0" fontId="5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</cellStyleXfs>
  <cellXfs count="1023">
    <xf numFmtId="0" fontId="0" fillId="0" borderId="0" xfId="0"/>
    <xf numFmtId="0" fontId="2" fillId="0" borderId="0" xfId="1" applyFont="1" applyAlignment="1">
      <alignment vertical="center"/>
    </xf>
    <xf numFmtId="0" fontId="6" fillId="0" borderId="0" xfId="2" applyFont="1">
      <alignment vertical="center"/>
    </xf>
    <xf numFmtId="0" fontId="6" fillId="0" borderId="0" xfId="1" applyFont="1" applyAlignment="1">
      <alignment horizontal="center" vertical="center" shrinkToFit="1"/>
    </xf>
    <xf numFmtId="0" fontId="6" fillId="0" borderId="0" xfId="1" applyFont="1"/>
    <xf numFmtId="176" fontId="6" fillId="0" borderId="0" xfId="1" applyNumberFormat="1" applyFont="1"/>
    <xf numFmtId="0" fontId="5" fillId="0" borderId="0" xfId="2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5" fillId="0" borderId="0" xfId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6" fillId="0" borderId="2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distributed" vertical="center" wrapText="1" justifyLastLine="1" shrinkToFit="1"/>
    </xf>
    <xf numFmtId="0" fontId="6" fillId="0" borderId="5" xfId="1" applyFont="1" applyBorder="1" applyAlignment="1">
      <alignment horizontal="distributed" vertical="center" justifyLastLine="1"/>
    </xf>
    <xf numFmtId="176" fontId="6" fillId="0" borderId="6" xfId="1" applyNumberFormat="1" applyFont="1" applyBorder="1" applyAlignment="1">
      <alignment horizontal="distributed" vertical="center" justifyLastLine="1"/>
    </xf>
    <xf numFmtId="176" fontId="6" fillId="0" borderId="7" xfId="1" applyNumberFormat="1" applyFont="1" applyBorder="1" applyAlignment="1">
      <alignment horizontal="distributed" vertical="center" justifyLastLine="1"/>
    </xf>
    <xf numFmtId="176" fontId="6" fillId="0" borderId="8" xfId="1" applyNumberFormat="1" applyFont="1" applyBorder="1" applyAlignment="1">
      <alignment horizontal="distributed" vertical="center" justifyLastLine="1"/>
    </xf>
    <xf numFmtId="0" fontId="6" fillId="0" borderId="9" xfId="1" applyFont="1" applyBorder="1" applyAlignment="1">
      <alignment horizontal="distributed" vertical="center" justifyLastLine="1"/>
    </xf>
    <xf numFmtId="0" fontId="6" fillId="0" borderId="10" xfId="1" applyFont="1" applyBorder="1" applyAlignment="1">
      <alignment horizontal="distributed" vertical="center" justifyLastLine="1"/>
    </xf>
    <xf numFmtId="0" fontId="6" fillId="0" borderId="11" xfId="1" applyFont="1" applyBorder="1" applyAlignment="1">
      <alignment horizontal="distributed" vertical="center" justifyLastLine="1" shrinkToFit="1"/>
    </xf>
    <xf numFmtId="0" fontId="6" fillId="0" borderId="4" xfId="1" applyFont="1" applyBorder="1" applyAlignment="1">
      <alignment horizontal="distributed" vertical="center" justifyLastLine="1"/>
    </xf>
    <xf numFmtId="176" fontId="6" fillId="0" borderId="11" xfId="1" applyNumberFormat="1" applyFont="1" applyBorder="1" applyAlignment="1">
      <alignment horizontal="distributed" vertical="center" justifyLastLine="1"/>
    </xf>
    <xf numFmtId="0" fontId="6" fillId="0" borderId="12" xfId="1" applyFont="1" applyBorder="1" applyAlignment="1">
      <alignment horizontal="distributed" vertical="center" justifyLastLine="1"/>
    </xf>
    <xf numFmtId="0" fontId="6" fillId="0" borderId="13" xfId="1" applyFont="1" applyBorder="1" applyAlignment="1">
      <alignment horizontal="distributed" vertical="center" justifyLastLine="1"/>
    </xf>
    <xf numFmtId="0" fontId="6" fillId="0" borderId="14" xfId="1" applyFont="1" applyBorder="1" applyAlignment="1">
      <alignment horizontal="distributed" vertical="center" justifyLastLine="1" shrinkToFit="1"/>
    </xf>
    <xf numFmtId="0" fontId="6" fillId="0" borderId="14" xfId="1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177" fontId="6" fillId="0" borderId="2" xfId="3" quotePrefix="1" applyNumberFormat="1" applyFont="1" applyFill="1" applyBorder="1" applyAlignment="1" applyProtection="1">
      <alignment horizontal="center" vertical="center"/>
      <protection locked="0"/>
    </xf>
    <xf numFmtId="177" fontId="6" fillId="0" borderId="3" xfId="3" quotePrefix="1" applyNumberFormat="1" applyFont="1" applyFill="1" applyBorder="1" applyAlignment="1" applyProtection="1">
      <alignment horizontal="center" vertical="center"/>
      <protection locked="0"/>
    </xf>
    <xf numFmtId="0" fontId="6" fillId="0" borderId="15" xfId="1" applyFont="1" applyBorder="1" applyAlignment="1">
      <alignment horizontal="center" vertical="center" shrinkToFit="1"/>
    </xf>
    <xf numFmtId="38" fontId="9" fillId="0" borderId="15" xfId="2" applyNumberFormat="1" applyFont="1" applyBorder="1" applyAlignment="1">
      <alignment vertical="center"/>
    </xf>
    <xf numFmtId="38" fontId="6" fillId="0" borderId="15" xfId="2" applyNumberFormat="1" applyFont="1" applyBorder="1" applyAlignment="1">
      <alignment vertical="center"/>
    </xf>
    <xf numFmtId="176" fontId="9" fillId="0" borderId="15" xfId="2" applyNumberFormat="1" applyFont="1" applyBorder="1" applyAlignment="1">
      <alignment vertical="center"/>
    </xf>
    <xf numFmtId="176" fontId="6" fillId="0" borderId="15" xfId="2" applyNumberFormat="1" applyFont="1" applyBorder="1" applyAlignment="1">
      <alignment vertical="center"/>
    </xf>
    <xf numFmtId="177" fontId="6" fillId="0" borderId="9" xfId="3" quotePrefix="1" applyNumberFormat="1" applyFont="1" applyFill="1" applyBorder="1" applyAlignment="1" applyProtection="1">
      <alignment horizontal="center" vertical="center"/>
      <protection locked="0"/>
    </xf>
    <xf numFmtId="177" fontId="6" fillId="0" borderId="10" xfId="3" quotePrefix="1" applyNumberFormat="1" applyFont="1" applyFill="1" applyBorder="1" applyAlignment="1" applyProtection="1">
      <alignment horizontal="center" vertical="center"/>
      <protection locked="0"/>
    </xf>
    <xf numFmtId="0" fontId="6" fillId="0" borderId="16" xfId="1" applyFont="1" applyBorder="1" applyAlignment="1">
      <alignment horizontal="center" vertical="center" shrinkToFit="1"/>
    </xf>
    <xf numFmtId="38" fontId="9" fillId="0" borderId="16" xfId="2" applyNumberFormat="1" applyFont="1" applyBorder="1" applyAlignment="1">
      <alignment vertical="center"/>
    </xf>
    <xf numFmtId="38" fontId="6" fillId="0" borderId="16" xfId="2" applyNumberFormat="1" applyFont="1" applyBorder="1" applyAlignment="1">
      <alignment vertical="center"/>
    </xf>
    <xf numFmtId="176" fontId="9" fillId="0" borderId="16" xfId="2" applyNumberFormat="1" applyFont="1" applyBorder="1" applyAlignment="1">
      <alignment vertical="center"/>
    </xf>
    <xf numFmtId="176" fontId="6" fillId="0" borderId="16" xfId="2" applyNumberFormat="1" applyFont="1" applyBorder="1" applyAlignment="1">
      <alignment vertical="center"/>
    </xf>
    <xf numFmtId="58" fontId="6" fillId="0" borderId="2" xfId="1" quotePrefix="1" applyNumberFormat="1" applyFont="1" applyBorder="1" applyAlignment="1">
      <alignment horizontal="center" vertical="center" shrinkToFit="1"/>
    </xf>
    <xf numFmtId="58" fontId="6" fillId="0" borderId="3" xfId="1" quotePrefix="1" applyNumberFormat="1" applyFont="1" applyBorder="1" applyAlignment="1">
      <alignment horizontal="center" vertical="center" shrinkToFit="1"/>
    </xf>
    <xf numFmtId="178" fontId="9" fillId="0" borderId="15" xfId="2" applyNumberFormat="1" applyFont="1" applyBorder="1" applyAlignment="1">
      <alignment vertical="center"/>
    </xf>
    <xf numFmtId="178" fontId="6" fillId="0" borderId="15" xfId="2" applyNumberFormat="1" applyFont="1" applyBorder="1" applyAlignment="1">
      <alignment vertical="center"/>
    </xf>
    <xf numFmtId="176" fontId="9" fillId="0" borderId="15" xfId="4" applyNumberFormat="1" applyFont="1" applyBorder="1" applyAlignment="1">
      <alignment vertical="center"/>
    </xf>
    <xf numFmtId="176" fontId="6" fillId="0" borderId="15" xfId="4" applyNumberFormat="1" applyFont="1" applyBorder="1" applyAlignment="1">
      <alignment vertical="center"/>
    </xf>
    <xf numFmtId="58" fontId="6" fillId="0" borderId="12" xfId="1" quotePrefix="1" applyNumberFormat="1" applyFont="1" applyBorder="1" applyAlignment="1">
      <alignment horizontal="center" vertical="center" shrinkToFit="1"/>
    </xf>
    <xf numFmtId="58" fontId="6" fillId="0" borderId="13" xfId="1" quotePrefix="1" applyNumberFormat="1" applyFont="1" applyBorder="1" applyAlignment="1">
      <alignment horizontal="center" vertical="center" shrinkToFit="1"/>
    </xf>
    <xf numFmtId="178" fontId="9" fillId="0" borderId="16" xfId="2" applyNumberFormat="1" applyFont="1" applyBorder="1" applyAlignment="1">
      <alignment vertical="center"/>
    </xf>
    <xf numFmtId="178" fontId="6" fillId="0" borderId="16" xfId="2" applyNumberFormat="1" applyFont="1" applyBorder="1" applyAlignment="1">
      <alignment vertical="center"/>
    </xf>
    <xf numFmtId="176" fontId="9" fillId="0" borderId="16" xfId="4" applyNumberFormat="1" applyFont="1" applyBorder="1" applyAlignment="1">
      <alignment vertical="center"/>
    </xf>
    <xf numFmtId="176" fontId="6" fillId="0" borderId="16" xfId="4" applyNumberFormat="1" applyFont="1" applyBorder="1" applyAlignment="1">
      <alignment vertical="center"/>
    </xf>
    <xf numFmtId="178" fontId="9" fillId="0" borderId="4" xfId="2" applyNumberFormat="1" applyFont="1" applyBorder="1" applyAlignment="1">
      <alignment vertical="center"/>
    </xf>
    <xf numFmtId="178" fontId="9" fillId="0" borderId="17" xfId="2" applyNumberFormat="1" applyFont="1" applyBorder="1" applyAlignment="1">
      <alignment vertical="center"/>
    </xf>
    <xf numFmtId="0" fontId="6" fillId="0" borderId="0" xfId="2" applyFont="1" applyAlignment="1">
      <alignment horizontal="center" vertical="center" shrinkToFit="1"/>
    </xf>
    <xf numFmtId="0" fontId="6" fillId="0" borderId="18" xfId="2" applyFont="1" applyBorder="1">
      <alignment vertical="center"/>
    </xf>
    <xf numFmtId="176" fontId="6" fillId="0" borderId="0" xfId="2" applyNumberFormat="1" applyFont="1">
      <alignment vertical="center"/>
    </xf>
    <xf numFmtId="176" fontId="6" fillId="0" borderId="0" xfId="2" applyNumberFormat="1" applyFont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 shrinkToFit="1"/>
    </xf>
    <xf numFmtId="178" fontId="6" fillId="0" borderId="0" xfId="1" applyNumberFormat="1" applyFont="1" applyBorder="1" applyAlignment="1">
      <alignment vertical="center"/>
    </xf>
    <xf numFmtId="178" fontId="6" fillId="0" borderId="0" xfId="1" applyNumberFormat="1" applyFont="1" applyAlignment="1">
      <alignment vertical="center"/>
    </xf>
    <xf numFmtId="176" fontId="6" fillId="0" borderId="0" xfId="1" applyNumberFormat="1" applyFont="1" applyAlignment="1">
      <alignment horizontal="right" vertical="center"/>
    </xf>
    <xf numFmtId="178" fontId="6" fillId="0" borderId="5" xfId="1" applyNumberFormat="1" applyFont="1" applyBorder="1" applyAlignment="1">
      <alignment horizontal="distributed" vertical="center" justifyLastLine="1"/>
    </xf>
    <xf numFmtId="0" fontId="6" fillId="0" borderId="11" xfId="1" applyFont="1" applyBorder="1" applyAlignment="1">
      <alignment horizontal="distributed" vertical="center" wrapText="1" justifyLastLine="1" shrinkToFit="1"/>
    </xf>
    <xf numFmtId="178" fontId="6" fillId="0" borderId="4" xfId="1" applyNumberFormat="1" applyFont="1" applyBorder="1" applyAlignment="1">
      <alignment horizontal="distributed" vertical="center" justifyLastLine="1"/>
    </xf>
    <xf numFmtId="0" fontId="6" fillId="0" borderId="4" xfId="2" applyFont="1" applyBorder="1" applyAlignment="1">
      <alignment horizontal="center" vertical="center"/>
    </xf>
    <xf numFmtId="0" fontId="6" fillId="0" borderId="14" xfId="1" applyFont="1" applyBorder="1" applyAlignment="1">
      <alignment horizontal="distributed" vertical="center" wrapText="1" justifyLastLine="1" shrinkToFit="1"/>
    </xf>
    <xf numFmtId="178" fontId="6" fillId="0" borderId="14" xfId="1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58" fontId="6" fillId="0" borderId="9" xfId="1" quotePrefix="1" applyNumberFormat="1" applyFont="1" applyBorder="1" applyAlignment="1">
      <alignment horizontal="center" vertical="center" shrinkToFit="1"/>
    </xf>
    <xf numFmtId="58" fontId="6" fillId="0" borderId="10" xfId="1" quotePrefix="1" applyNumberFormat="1" applyFont="1" applyBorder="1" applyAlignment="1">
      <alignment horizontal="center" vertical="center" shrinkToFit="1"/>
    </xf>
    <xf numFmtId="0" fontId="9" fillId="0" borderId="0" xfId="2" applyFont="1">
      <alignment vertical="center"/>
    </xf>
    <xf numFmtId="0" fontId="6" fillId="0" borderId="15" xfId="1" applyFont="1" applyBorder="1" applyAlignment="1">
      <alignment horizontal="center" vertical="center" wrapText="1" shrinkToFit="1"/>
    </xf>
    <xf numFmtId="0" fontId="6" fillId="0" borderId="0" xfId="1" applyFont="1" applyBorder="1" applyAlignment="1">
      <alignment horizontal="center" vertical="center" wrapText="1" justifyLastLine="1" shrinkToFit="1"/>
    </xf>
    <xf numFmtId="179" fontId="6" fillId="0" borderId="0" xfId="1" applyNumberFormat="1" applyFont="1" applyAlignment="1">
      <alignment vertical="center"/>
    </xf>
    <xf numFmtId="0" fontId="6" fillId="0" borderId="0" xfId="2" applyFont="1" applyAlignment="1">
      <alignment horizontal="distributed" vertical="center" justifyLastLine="1"/>
    </xf>
    <xf numFmtId="0" fontId="6" fillId="0" borderId="4" xfId="2" applyFont="1" applyBorder="1" applyAlignment="1">
      <alignment horizontal="distributed" vertical="center" justifyLastLine="1"/>
    </xf>
    <xf numFmtId="178" fontId="6" fillId="0" borderId="6" xfId="1" applyNumberFormat="1" applyFont="1" applyBorder="1" applyAlignment="1">
      <alignment horizontal="distributed" vertical="center" justifyLastLine="1"/>
    </xf>
    <xf numFmtId="178" fontId="6" fillId="0" borderId="7" xfId="1" applyNumberFormat="1" applyFont="1" applyBorder="1" applyAlignment="1">
      <alignment horizontal="distributed" vertical="center" justifyLastLine="1"/>
    </xf>
    <xf numFmtId="178" fontId="6" fillId="0" borderId="8" xfId="1" applyNumberFormat="1" applyFont="1" applyBorder="1" applyAlignment="1">
      <alignment horizontal="distributed" vertical="center" justifyLastLine="1"/>
    </xf>
    <xf numFmtId="179" fontId="6" fillId="0" borderId="6" xfId="1" applyNumberFormat="1" applyFont="1" applyBorder="1" applyAlignment="1">
      <alignment horizontal="distributed" vertical="center" justifyLastLine="1"/>
    </xf>
    <xf numFmtId="179" fontId="6" fillId="0" borderId="7" xfId="1" applyNumberFormat="1" applyFont="1" applyBorder="1" applyAlignment="1">
      <alignment horizontal="distributed" vertical="center" justifyLastLine="1"/>
    </xf>
    <xf numFmtId="179" fontId="6" fillId="0" borderId="8" xfId="1" applyNumberFormat="1" applyFont="1" applyBorder="1" applyAlignment="1">
      <alignment horizontal="distributed" vertical="center" justifyLastLine="1"/>
    </xf>
    <xf numFmtId="0" fontId="6" fillId="0" borderId="11" xfId="1" applyFont="1" applyBorder="1" applyAlignment="1">
      <alignment horizontal="distributed" vertical="center" justifyLastLine="1"/>
    </xf>
    <xf numFmtId="178" fontId="6" fillId="0" borderId="2" xfId="1" applyNumberFormat="1" applyFont="1" applyBorder="1" applyAlignment="1">
      <alignment horizontal="distributed" vertical="center" justifyLastLine="1"/>
    </xf>
    <xf numFmtId="178" fontId="6" fillId="0" borderId="19" xfId="1" applyNumberFormat="1" applyFont="1" applyBorder="1" applyAlignment="1">
      <alignment horizontal="distributed" vertical="center" justifyLastLine="1"/>
    </xf>
    <xf numFmtId="178" fontId="6" fillId="0" borderId="20" xfId="1" applyNumberFormat="1" applyFont="1" applyBorder="1" applyAlignment="1">
      <alignment horizontal="distributed" vertical="center" justifyLastLine="1"/>
    </xf>
    <xf numFmtId="178" fontId="6" fillId="0" borderId="3" xfId="1" applyNumberFormat="1" applyFont="1" applyBorder="1" applyAlignment="1">
      <alignment horizontal="distributed" vertical="center" justifyLastLine="1"/>
    </xf>
    <xf numFmtId="0" fontId="6" fillId="0" borderId="14" xfId="1" applyFont="1" applyBorder="1" applyAlignment="1">
      <alignment horizontal="center" vertical="center"/>
    </xf>
    <xf numFmtId="178" fontId="6" fillId="0" borderId="12" xfId="1" applyNumberFormat="1" applyFont="1" applyBorder="1" applyAlignment="1">
      <alignment horizontal="right" vertical="center"/>
    </xf>
    <xf numFmtId="178" fontId="6" fillId="0" borderId="21" xfId="1" applyNumberFormat="1" applyFont="1" applyBorder="1" applyAlignment="1">
      <alignment horizontal="right" vertical="center"/>
    </xf>
    <xf numFmtId="178" fontId="6" fillId="0" borderId="22" xfId="1" applyNumberFormat="1" applyFont="1" applyBorder="1" applyAlignment="1">
      <alignment horizontal="right" vertical="center"/>
    </xf>
    <xf numFmtId="178" fontId="6" fillId="0" borderId="13" xfId="1" applyNumberFormat="1" applyFont="1" applyBorder="1" applyAlignment="1">
      <alignment horizontal="right" vertical="center"/>
    </xf>
    <xf numFmtId="0" fontId="6" fillId="0" borderId="4" xfId="2" quotePrefix="1" applyFont="1" applyBorder="1" applyAlignment="1">
      <alignment horizontal="center" vertical="center"/>
    </xf>
    <xf numFmtId="178" fontId="6" fillId="0" borderId="2" xfId="2" applyNumberFormat="1" applyFont="1" applyBorder="1" applyAlignment="1">
      <alignment vertical="center"/>
    </xf>
    <xf numFmtId="178" fontId="6" fillId="0" borderId="19" xfId="2" applyNumberFormat="1" applyFont="1" applyBorder="1" applyAlignment="1">
      <alignment vertical="center"/>
    </xf>
    <xf numFmtId="178" fontId="6" fillId="0" borderId="20" xfId="2" applyNumberFormat="1" applyFont="1" applyBorder="1" applyAlignment="1">
      <alignment vertical="center"/>
    </xf>
    <xf numFmtId="178" fontId="6" fillId="0" borderId="3" xfId="2" applyNumberFormat="1" applyFont="1" applyBorder="1" applyAlignment="1">
      <alignment vertical="center"/>
    </xf>
    <xf numFmtId="179" fontId="9" fillId="0" borderId="4" xfId="4" applyNumberFormat="1" applyFont="1" applyBorder="1" applyAlignment="1">
      <alignment vertical="center"/>
    </xf>
    <xf numFmtId="179" fontId="6" fillId="0" borderId="2" xfId="4" applyNumberFormat="1" applyFont="1" applyBorder="1" applyAlignment="1">
      <alignment vertical="center"/>
    </xf>
    <xf numFmtId="179" fontId="6" fillId="0" borderId="19" xfId="4" applyNumberFormat="1" applyFont="1" applyBorder="1" applyAlignment="1">
      <alignment vertical="center"/>
    </xf>
    <xf numFmtId="0" fontId="6" fillId="0" borderId="5" xfId="2" quotePrefix="1" applyFont="1" applyBorder="1" applyAlignment="1">
      <alignment horizontal="center" vertical="center"/>
    </xf>
    <xf numFmtId="178" fontId="9" fillId="0" borderId="5" xfId="4" applyNumberFormat="1" applyFont="1" applyBorder="1" applyAlignment="1">
      <alignment vertical="center"/>
    </xf>
    <xf numFmtId="178" fontId="6" fillId="0" borderId="6" xfId="4" applyNumberFormat="1" applyFont="1" applyBorder="1" applyAlignment="1">
      <alignment vertical="center"/>
    </xf>
    <xf numFmtId="178" fontId="6" fillId="0" borderId="23" xfId="4" applyNumberFormat="1" applyFont="1" applyBorder="1" applyAlignment="1">
      <alignment vertical="center"/>
    </xf>
    <xf numFmtId="178" fontId="6" fillId="0" borderId="24" xfId="4" applyNumberFormat="1" applyFont="1" applyBorder="1" applyAlignment="1">
      <alignment vertical="center"/>
    </xf>
    <xf numFmtId="178" fontId="6" fillId="0" borderId="8" xfId="4" applyNumberFormat="1" applyFont="1" applyBorder="1" applyAlignment="1">
      <alignment vertical="center"/>
    </xf>
    <xf numFmtId="179" fontId="9" fillId="0" borderId="5" xfId="4" applyNumberFormat="1" applyFont="1" applyBorder="1" applyAlignment="1">
      <alignment vertical="center"/>
    </xf>
    <xf numFmtId="179" fontId="6" fillId="0" borderId="6" xfId="4" applyNumberFormat="1" applyFont="1" applyBorder="1" applyAlignment="1">
      <alignment vertical="center"/>
    </xf>
    <xf numFmtId="179" fontId="6" fillId="0" borderId="23" xfId="4" applyNumberFormat="1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178" fontId="6" fillId="0" borderId="0" xfId="4" applyNumberFormat="1" applyFont="1" applyBorder="1" applyAlignment="1">
      <alignment vertical="center"/>
    </xf>
    <xf numFmtId="179" fontId="6" fillId="0" borderId="0" xfId="4" applyNumberFormat="1" applyFont="1" applyBorder="1" applyAlignment="1">
      <alignment vertical="center"/>
    </xf>
    <xf numFmtId="0" fontId="6" fillId="0" borderId="0" xfId="2" applyFont="1" applyAlignment="1">
      <alignment horizontal="right" vertical="center"/>
    </xf>
    <xf numFmtId="178" fontId="6" fillId="0" borderId="0" xfId="2" applyNumberFormat="1" applyFont="1" applyAlignment="1">
      <alignment vertical="center"/>
    </xf>
    <xf numFmtId="179" fontId="6" fillId="0" borderId="0" xfId="2" applyNumberFormat="1" applyFont="1" applyAlignment="1">
      <alignment vertical="center"/>
    </xf>
    <xf numFmtId="178" fontId="9" fillId="0" borderId="5" xfId="4" applyNumberFormat="1" applyFont="1" applyBorder="1" applyAlignment="1">
      <alignment horizontal="center" vertical="center"/>
    </xf>
    <xf numFmtId="178" fontId="6" fillId="0" borderId="6" xfId="4" applyNumberFormat="1" applyFont="1" applyBorder="1" applyAlignment="1">
      <alignment horizontal="center" vertical="center"/>
    </xf>
    <xf numFmtId="178" fontId="6" fillId="0" borderId="23" xfId="4" applyNumberFormat="1" applyFont="1" applyBorder="1" applyAlignment="1">
      <alignment horizontal="center" vertical="center"/>
    </xf>
    <xf numFmtId="178" fontId="6" fillId="0" borderId="24" xfId="4" applyNumberFormat="1" applyFont="1" applyBorder="1" applyAlignment="1">
      <alignment horizontal="center" vertical="center"/>
    </xf>
    <xf numFmtId="178" fontId="6" fillId="0" borderId="8" xfId="4" applyNumberFormat="1" applyFont="1" applyBorder="1" applyAlignment="1">
      <alignment horizontal="center" vertical="center"/>
    </xf>
    <xf numFmtId="179" fontId="9" fillId="0" borderId="5" xfId="4" applyNumberFormat="1" applyFont="1" applyBorder="1" applyAlignment="1">
      <alignment horizontal="center" vertical="center"/>
    </xf>
    <xf numFmtId="179" fontId="6" fillId="0" borderId="6" xfId="4" applyNumberFormat="1" applyFont="1" applyBorder="1" applyAlignment="1">
      <alignment horizontal="center" vertical="center"/>
    </xf>
    <xf numFmtId="179" fontId="6" fillId="0" borderId="23" xfId="4" applyNumberFormat="1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4" xfId="1" applyFont="1" applyBorder="1" applyAlignment="1">
      <alignment horizontal="distributed" vertical="center" justifyLastLine="1"/>
    </xf>
    <xf numFmtId="176" fontId="6" fillId="0" borderId="6" xfId="1" applyNumberFormat="1" applyFont="1" applyBorder="1" applyAlignment="1">
      <alignment horizontal="center" vertical="center" justifyLastLine="1"/>
    </xf>
    <xf numFmtId="176" fontId="6" fillId="0" borderId="7" xfId="1" applyNumberFormat="1" applyFont="1" applyBorder="1" applyAlignment="1">
      <alignment horizontal="center" vertical="center" justifyLastLine="1"/>
    </xf>
    <xf numFmtId="176" fontId="6" fillId="0" borderId="8" xfId="1" applyNumberFormat="1" applyFont="1" applyBorder="1" applyAlignment="1">
      <alignment horizontal="center" vertical="center" justifyLastLine="1"/>
    </xf>
    <xf numFmtId="0" fontId="6" fillId="0" borderId="11" xfId="1" applyFont="1" applyBorder="1" applyAlignment="1">
      <alignment horizontal="distributed" vertical="center" justifyLastLine="1"/>
    </xf>
    <xf numFmtId="0" fontId="6" fillId="0" borderId="2" xfId="1" applyFont="1" applyBorder="1" applyAlignment="1">
      <alignment horizontal="distributed" vertical="center" justifyLastLine="1"/>
    </xf>
    <xf numFmtId="0" fontId="6" fillId="0" borderId="19" xfId="1" applyFont="1" applyBorder="1" applyAlignment="1">
      <alignment horizontal="distributed" vertical="center" justifyLastLine="1"/>
    </xf>
    <xf numFmtId="0" fontId="6" fillId="0" borderId="14" xfId="1" applyFont="1" applyBorder="1" applyAlignment="1">
      <alignment horizontal="distributed" vertical="center" justifyLastLine="1"/>
    </xf>
    <xf numFmtId="0" fontId="6" fillId="0" borderId="12" xfId="1" applyFont="1" applyBorder="1" applyAlignment="1">
      <alignment horizontal="right" vertical="center"/>
    </xf>
    <xf numFmtId="0" fontId="6" fillId="0" borderId="21" xfId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21" xfId="1" applyNumberFormat="1" applyFont="1" applyBorder="1" applyAlignment="1">
      <alignment horizontal="right" vertical="center"/>
    </xf>
    <xf numFmtId="58" fontId="6" fillId="0" borderId="5" xfId="1" quotePrefix="1" applyNumberFormat="1" applyFont="1" applyBorder="1" applyAlignment="1">
      <alignment horizontal="center" vertical="center"/>
    </xf>
    <xf numFmtId="38" fontId="9" fillId="0" borderId="5" xfId="2" applyNumberFormat="1" applyFont="1" applyBorder="1" applyAlignment="1">
      <alignment vertical="center"/>
    </xf>
    <xf numFmtId="38" fontId="6" fillId="0" borderId="6" xfId="2" applyNumberFormat="1" applyFont="1" applyBorder="1" applyAlignment="1">
      <alignment vertical="center"/>
    </xf>
    <xf numFmtId="38" fontId="6" fillId="0" borderId="23" xfId="2" applyNumberFormat="1" applyFont="1" applyBorder="1" applyAlignment="1">
      <alignment vertical="center"/>
    </xf>
    <xf numFmtId="176" fontId="9" fillId="0" borderId="5" xfId="2" applyNumberFormat="1" applyFont="1" applyBorder="1" applyAlignment="1">
      <alignment vertical="center"/>
    </xf>
    <xf numFmtId="176" fontId="6" fillId="0" borderId="6" xfId="2" applyNumberFormat="1" applyFont="1" applyBorder="1" applyAlignment="1">
      <alignment vertical="center"/>
    </xf>
    <xf numFmtId="176" fontId="6" fillId="0" borderId="23" xfId="2" applyNumberFormat="1" applyFont="1" applyBorder="1" applyAlignment="1">
      <alignment vertical="center"/>
    </xf>
    <xf numFmtId="38" fontId="9" fillId="0" borderId="5" xfId="2" applyNumberFormat="1" applyFont="1" applyBorder="1" applyAlignment="1">
      <alignment horizontal="center" vertical="center"/>
    </xf>
    <xf numFmtId="38" fontId="6" fillId="0" borderId="6" xfId="2" applyNumberFormat="1" applyFont="1" applyBorder="1" applyAlignment="1">
      <alignment horizontal="center" vertical="center"/>
    </xf>
    <xf numFmtId="38" fontId="6" fillId="0" borderId="23" xfId="2" applyNumberFormat="1" applyFont="1" applyBorder="1" applyAlignment="1">
      <alignment horizontal="center" vertical="center"/>
    </xf>
    <xf numFmtId="176" fontId="9" fillId="0" borderId="5" xfId="2" applyNumberFormat="1" applyFont="1" applyBorder="1" applyAlignment="1">
      <alignment horizontal="center" vertical="center"/>
    </xf>
    <xf numFmtId="176" fontId="6" fillId="0" borderId="6" xfId="2" applyNumberFormat="1" applyFont="1" applyBorder="1" applyAlignment="1">
      <alignment horizontal="center" vertical="center"/>
    </xf>
    <xf numFmtId="176" fontId="6" fillId="0" borderId="23" xfId="2" applyNumberFormat="1" applyFont="1" applyBorder="1" applyAlignment="1">
      <alignment horizontal="center" vertical="center"/>
    </xf>
    <xf numFmtId="38" fontId="9" fillId="0" borderId="5" xfId="2" applyNumberFormat="1" applyFont="1" applyBorder="1" applyAlignment="1">
      <alignment horizontal="right" vertical="center"/>
    </xf>
    <xf numFmtId="38" fontId="6" fillId="0" borderId="6" xfId="2" applyNumberFormat="1" applyFont="1" applyBorder="1" applyAlignment="1">
      <alignment horizontal="right" vertical="center"/>
    </xf>
    <xf numFmtId="38" fontId="6" fillId="0" borderId="23" xfId="2" applyNumberFormat="1" applyFont="1" applyBorder="1" applyAlignment="1">
      <alignment horizontal="right" vertical="center"/>
    </xf>
    <xf numFmtId="176" fontId="9" fillId="0" borderId="5" xfId="2" applyNumberFormat="1" applyFont="1" applyBorder="1" applyAlignment="1">
      <alignment horizontal="right" vertical="center"/>
    </xf>
    <xf numFmtId="176" fontId="6" fillId="0" borderId="6" xfId="2" applyNumberFormat="1" applyFont="1" applyBorder="1" applyAlignment="1">
      <alignment horizontal="right" vertical="center"/>
    </xf>
    <xf numFmtId="176" fontId="6" fillId="0" borderId="23" xfId="2" applyNumberFormat="1" applyFont="1" applyBorder="1" applyAlignment="1">
      <alignment horizontal="right" vertical="center"/>
    </xf>
    <xf numFmtId="58" fontId="6" fillId="0" borderId="0" xfId="1" quotePrefix="1" applyNumberFormat="1" applyFont="1" applyBorder="1" applyAlignment="1">
      <alignment horizontal="left" vertical="center"/>
    </xf>
    <xf numFmtId="38" fontId="9" fillId="0" borderId="0" xfId="2" applyNumberFormat="1" applyFont="1" applyBorder="1" applyAlignment="1">
      <alignment vertical="center"/>
    </xf>
    <xf numFmtId="176" fontId="9" fillId="0" borderId="0" xfId="2" applyNumberFormat="1" applyFont="1" applyBorder="1" applyAlignment="1">
      <alignment vertical="center"/>
    </xf>
    <xf numFmtId="58" fontId="6" fillId="0" borderId="0" xfId="1" quotePrefix="1" applyNumberFormat="1" applyFont="1" applyBorder="1" applyAlignment="1">
      <alignment horizontal="center" vertical="center"/>
    </xf>
    <xf numFmtId="176" fontId="5" fillId="0" borderId="0" xfId="2" applyNumberFormat="1" applyFont="1" applyAlignment="1">
      <alignment vertical="center"/>
    </xf>
    <xf numFmtId="0" fontId="6" fillId="0" borderId="0" xfId="1" applyFont="1" applyBorder="1" applyAlignment="1">
      <alignment horizontal="right"/>
    </xf>
    <xf numFmtId="0" fontId="6" fillId="0" borderId="18" xfId="1" applyFont="1" applyBorder="1" applyAlignment="1">
      <alignment horizontal="distributed" vertical="center" justifyLastLine="1"/>
    </xf>
    <xf numFmtId="0" fontId="6" fillId="0" borderId="14" xfId="1" applyFont="1" applyBorder="1" applyAlignment="1">
      <alignment horizontal="distributed" vertical="center"/>
    </xf>
    <xf numFmtId="0" fontId="6" fillId="0" borderId="24" xfId="1" applyFont="1" applyBorder="1" applyAlignment="1">
      <alignment horizontal="distributed" vertical="center"/>
    </xf>
    <xf numFmtId="0" fontId="6" fillId="0" borderId="8" xfId="1" applyFont="1" applyBorder="1" applyAlignment="1">
      <alignment horizontal="distributed" vertical="center"/>
    </xf>
    <xf numFmtId="0" fontId="6" fillId="0" borderId="2" xfId="2" quotePrefix="1" applyFont="1" applyBorder="1" applyAlignment="1">
      <alignment horizontal="center" vertical="center"/>
    </xf>
    <xf numFmtId="0" fontId="6" fillId="0" borderId="3" xfId="2" quotePrefix="1" applyFont="1" applyBorder="1" applyAlignment="1">
      <alignment horizontal="center" vertical="center"/>
    </xf>
    <xf numFmtId="178" fontId="9" fillId="0" borderId="4" xfId="1" applyNumberFormat="1" applyFont="1" applyBorder="1" applyAlignment="1">
      <alignment vertical="center"/>
    </xf>
    <xf numFmtId="178" fontId="6" fillId="0" borderId="20" xfId="1" applyNumberFormat="1" applyFont="1" applyBorder="1" applyAlignment="1">
      <alignment vertical="center"/>
    </xf>
    <xf numFmtId="178" fontId="6" fillId="0" borderId="3" xfId="1" applyNumberFormat="1" applyFont="1" applyBorder="1" applyAlignment="1">
      <alignment vertical="center"/>
    </xf>
    <xf numFmtId="0" fontId="6" fillId="0" borderId="9" xfId="2" applyFont="1" applyBorder="1">
      <alignment vertical="center"/>
    </xf>
    <xf numFmtId="0" fontId="6" fillId="0" borderId="10" xfId="1" applyFont="1" applyBorder="1" applyAlignment="1">
      <alignment horizontal="right" vertical="center"/>
    </xf>
    <xf numFmtId="178" fontId="6" fillId="0" borderId="11" xfId="1" applyNumberFormat="1" applyFont="1" applyBorder="1" applyAlignment="1">
      <alignment vertical="center"/>
    </xf>
    <xf numFmtId="178" fontId="6" fillId="0" borderId="25" xfId="1" applyNumberFormat="1" applyFont="1" applyBorder="1" applyAlignment="1">
      <alignment vertical="center"/>
    </xf>
    <xf numFmtId="178" fontId="6" fillId="0" borderId="10" xfId="1" applyNumberFormat="1" applyFont="1" applyBorder="1" applyAlignment="1">
      <alignment vertical="center"/>
    </xf>
    <xf numFmtId="0" fontId="6" fillId="0" borderId="12" xfId="2" applyFont="1" applyBorder="1">
      <alignment vertical="center"/>
    </xf>
    <xf numFmtId="0" fontId="6" fillId="0" borderId="13" xfId="1" applyFont="1" applyBorder="1" applyAlignment="1">
      <alignment horizontal="right" vertical="center"/>
    </xf>
    <xf numFmtId="0" fontId="6" fillId="0" borderId="10" xfId="1" applyFont="1" applyBorder="1" applyAlignment="1">
      <alignment horizontal="distributed" vertical="center" justifyLastLine="1"/>
    </xf>
    <xf numFmtId="0" fontId="6" fillId="0" borderId="13" xfId="1" applyFont="1" applyBorder="1" applyAlignment="1">
      <alignment horizontal="distributed" vertical="center" justifyLastLine="1"/>
    </xf>
    <xf numFmtId="178" fontId="6" fillId="0" borderId="14" xfId="1" applyNumberFormat="1" applyFont="1" applyBorder="1" applyAlignment="1">
      <alignment vertical="center"/>
    </xf>
    <xf numFmtId="178" fontId="6" fillId="0" borderId="22" xfId="1" applyNumberFormat="1" applyFont="1" applyBorder="1" applyAlignment="1">
      <alignment vertical="center"/>
    </xf>
    <xf numFmtId="178" fontId="6" fillId="0" borderId="13" xfId="1" applyNumberFormat="1" applyFont="1" applyBorder="1" applyAlignment="1">
      <alignment vertical="center"/>
    </xf>
    <xf numFmtId="178" fontId="9" fillId="0" borderId="5" xfId="1" applyNumberFormat="1" applyFont="1" applyBorder="1" applyAlignment="1">
      <alignment vertical="center"/>
    </xf>
    <xf numFmtId="178" fontId="6" fillId="0" borderId="24" xfId="1" applyNumberFormat="1" applyFont="1" applyBorder="1" applyAlignment="1">
      <alignment vertical="center"/>
    </xf>
    <xf numFmtId="178" fontId="6" fillId="0" borderId="8" xfId="1" applyNumberFormat="1" applyFont="1" applyBorder="1" applyAlignment="1">
      <alignment vertical="center"/>
    </xf>
    <xf numFmtId="0" fontId="6" fillId="0" borderId="26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178" fontId="6" fillId="0" borderId="28" xfId="1" applyNumberFormat="1" applyFont="1" applyBorder="1" applyAlignment="1">
      <alignment vertical="center"/>
    </xf>
    <xf numFmtId="178" fontId="6" fillId="0" borderId="23" xfId="1" applyNumberFormat="1" applyFont="1" applyBorder="1" applyAlignment="1">
      <alignment vertical="center"/>
    </xf>
    <xf numFmtId="0" fontId="6" fillId="0" borderId="29" xfId="2" applyFont="1" applyBorder="1" applyAlignment="1">
      <alignment horizontal="center" vertical="center"/>
    </xf>
    <xf numFmtId="3" fontId="9" fillId="0" borderId="30" xfId="2" applyNumberFormat="1" applyFont="1" applyFill="1" applyBorder="1" applyAlignment="1">
      <alignment horizontal="right" vertical="center" wrapText="1"/>
    </xf>
    <xf numFmtId="3" fontId="6" fillId="0" borderId="31" xfId="2" applyNumberFormat="1" applyFont="1" applyFill="1" applyBorder="1" applyAlignment="1">
      <alignment horizontal="right" vertical="center" wrapText="1"/>
    </xf>
    <xf numFmtId="3" fontId="6" fillId="0" borderId="32" xfId="2" applyNumberFormat="1" applyFont="1" applyFill="1" applyBorder="1" applyAlignment="1">
      <alignment horizontal="right" vertical="center" wrapText="1"/>
    </xf>
    <xf numFmtId="3" fontId="9" fillId="0" borderId="33" xfId="2" applyNumberFormat="1" applyFont="1" applyFill="1" applyBorder="1" applyAlignment="1">
      <alignment horizontal="right" vertical="center" wrapText="1"/>
    </xf>
    <xf numFmtId="3" fontId="6" fillId="0" borderId="34" xfId="2" applyNumberFormat="1" applyFont="1" applyFill="1" applyBorder="1" applyAlignment="1">
      <alignment horizontal="right" vertical="center" wrapText="1"/>
    </xf>
    <xf numFmtId="3" fontId="6" fillId="0" borderId="35" xfId="2" applyNumberFormat="1" applyFont="1" applyFill="1" applyBorder="1" applyAlignment="1">
      <alignment horizontal="right" vertical="center" wrapText="1"/>
    </xf>
    <xf numFmtId="3" fontId="6" fillId="0" borderId="28" xfId="2" applyNumberFormat="1" applyFont="1" applyFill="1" applyBorder="1" applyAlignment="1">
      <alignment horizontal="right" vertical="center" wrapText="1"/>
    </xf>
    <xf numFmtId="3" fontId="6" fillId="0" borderId="8" xfId="2" applyNumberFormat="1" applyFont="1" applyFill="1" applyBorder="1" applyAlignment="1">
      <alignment horizontal="right" vertical="center" wrapText="1"/>
    </xf>
    <xf numFmtId="3" fontId="9" fillId="0" borderId="0" xfId="2" applyNumberFormat="1" applyFont="1" applyFill="1" applyBorder="1" applyAlignment="1">
      <alignment horizontal="right" vertical="center" wrapText="1"/>
    </xf>
    <xf numFmtId="0" fontId="6" fillId="0" borderId="36" xfId="2" applyFont="1" applyFill="1" applyBorder="1" applyAlignment="1">
      <alignment horizontal="center" vertical="center" shrinkToFit="1"/>
    </xf>
    <xf numFmtId="0" fontId="6" fillId="0" borderId="37" xfId="1" applyFont="1" applyBorder="1" applyAlignment="1">
      <alignment horizontal="distributed" vertical="center" justifyLastLine="1"/>
    </xf>
    <xf numFmtId="0" fontId="6" fillId="0" borderId="5" xfId="1" applyFont="1" applyBorder="1" applyAlignment="1">
      <alignment horizontal="distributed" vertical="center"/>
    </xf>
    <xf numFmtId="0" fontId="6" fillId="0" borderId="38" xfId="2" applyFont="1" applyBorder="1" applyAlignment="1">
      <alignment horizontal="center" vertical="center"/>
    </xf>
    <xf numFmtId="0" fontId="6" fillId="0" borderId="39" xfId="2" applyFont="1" applyBorder="1" applyAlignment="1">
      <alignment vertical="center" shrinkToFit="1"/>
    </xf>
    <xf numFmtId="38" fontId="6" fillId="0" borderId="40" xfId="4" applyFont="1" applyBorder="1" applyAlignment="1">
      <alignment horizontal="right" vertical="center" wrapText="1"/>
    </xf>
    <xf numFmtId="38" fontId="6" fillId="0" borderId="41" xfId="4" applyFont="1" applyBorder="1" applyAlignment="1">
      <alignment horizontal="right" vertical="center" wrapText="1"/>
    </xf>
    <xf numFmtId="38" fontId="6" fillId="0" borderId="42" xfId="4" applyFont="1" applyBorder="1" applyAlignment="1">
      <alignment horizontal="right" vertical="center" wrapText="1"/>
    </xf>
    <xf numFmtId="0" fontId="6" fillId="0" borderId="43" xfId="2" applyFont="1" applyBorder="1" applyAlignment="1">
      <alignment horizontal="center" vertical="center"/>
    </xf>
    <xf numFmtId="0" fontId="6" fillId="0" borderId="44" xfId="2" applyFont="1" applyBorder="1" applyAlignment="1">
      <alignment vertical="center" shrinkToFit="1"/>
    </xf>
    <xf numFmtId="38" fontId="6" fillId="0" borderId="45" xfId="4" applyFont="1" applyBorder="1" applyAlignment="1">
      <alignment horizontal="right" vertical="center" wrapText="1"/>
    </xf>
    <xf numFmtId="38" fontId="6" fillId="0" borderId="46" xfId="4" applyFont="1" applyBorder="1" applyAlignment="1">
      <alignment horizontal="right" vertical="center" wrapText="1"/>
    </xf>
    <xf numFmtId="38" fontId="6" fillId="0" borderId="47" xfId="4" applyFont="1" applyBorder="1" applyAlignment="1">
      <alignment horizontal="right" vertical="center" wrapText="1"/>
    </xf>
    <xf numFmtId="0" fontId="6" fillId="0" borderId="48" xfId="2" applyFont="1" applyBorder="1" applyAlignment="1">
      <alignment horizontal="center" vertical="center"/>
    </xf>
    <xf numFmtId="0" fontId="6" fillId="0" borderId="49" xfId="2" applyFont="1" applyBorder="1" applyAlignment="1">
      <alignment horizontal="center" vertical="center"/>
    </xf>
    <xf numFmtId="0" fontId="6" fillId="0" borderId="50" xfId="2" applyFont="1" applyBorder="1" applyAlignment="1">
      <alignment horizontal="center" vertical="center"/>
    </xf>
    <xf numFmtId="0" fontId="6" fillId="0" borderId="51" xfId="2" applyFont="1" applyBorder="1" applyAlignment="1">
      <alignment vertical="center" shrinkToFit="1"/>
    </xf>
    <xf numFmtId="38" fontId="6" fillId="0" borderId="52" xfId="4" applyFont="1" applyBorder="1" applyAlignment="1">
      <alignment horizontal="right" vertical="center" wrapText="1"/>
    </xf>
    <xf numFmtId="38" fontId="6" fillId="0" borderId="53" xfId="4" applyFont="1" applyBorder="1" applyAlignment="1">
      <alignment horizontal="right" vertical="center" wrapText="1"/>
    </xf>
    <xf numFmtId="38" fontId="6" fillId="0" borderId="54" xfId="4" applyFont="1" applyBorder="1" applyAlignment="1">
      <alignment horizontal="right" vertical="center" wrapText="1"/>
    </xf>
    <xf numFmtId="3" fontId="6" fillId="0" borderId="55" xfId="2" applyNumberFormat="1" applyFont="1" applyFill="1" applyBorder="1" applyAlignment="1">
      <alignment horizontal="right" vertical="center" wrapText="1"/>
    </xf>
    <xf numFmtId="3" fontId="6" fillId="0" borderId="56" xfId="2" applyNumberFormat="1" applyFont="1" applyFill="1" applyBorder="1" applyAlignment="1">
      <alignment horizontal="right" vertical="center" wrapText="1"/>
    </xf>
    <xf numFmtId="0" fontId="12" fillId="0" borderId="44" xfId="2" applyFont="1" applyBorder="1" applyAlignment="1">
      <alignment vertical="center" shrinkToFit="1"/>
    </xf>
    <xf numFmtId="0" fontId="12" fillId="0" borderId="51" xfId="2" applyFont="1" applyBorder="1" applyAlignment="1">
      <alignment vertical="center" shrinkToFit="1"/>
    </xf>
    <xf numFmtId="38" fontId="9" fillId="0" borderId="40" xfId="4" applyFont="1" applyBorder="1" applyAlignment="1">
      <alignment horizontal="right" vertical="center" wrapText="1"/>
    </xf>
    <xf numFmtId="38" fontId="9" fillId="0" borderId="45" xfId="4" applyFont="1" applyBorder="1" applyAlignment="1">
      <alignment horizontal="right" vertical="center" wrapText="1"/>
    </xf>
    <xf numFmtId="38" fontId="9" fillId="0" borderId="52" xfId="4" applyFont="1" applyBorder="1" applyAlignment="1">
      <alignment horizontal="right" vertical="center" wrapText="1"/>
    </xf>
    <xf numFmtId="38" fontId="6" fillId="0" borderId="0" xfId="2" applyNumberFormat="1" applyFont="1">
      <alignment vertical="center"/>
    </xf>
    <xf numFmtId="38" fontId="6" fillId="0" borderId="0" xfId="2" applyNumberFormat="1" applyFont="1" applyAlignment="1">
      <alignment horizontal="right" vertical="center"/>
    </xf>
    <xf numFmtId="0" fontId="5" fillId="0" borderId="0" xfId="2" applyAlignment="1">
      <alignment vertical="center"/>
    </xf>
    <xf numFmtId="0" fontId="5" fillId="0" borderId="0" xfId="2" applyFont="1" applyAlignment="1">
      <alignment horizontal="right" vertical="center"/>
    </xf>
    <xf numFmtId="0" fontId="6" fillId="0" borderId="4" xfId="2" applyFont="1" applyBorder="1" applyAlignment="1">
      <alignment horizontal="distributed" vertical="center" justifyLastLine="1" shrinkToFit="1"/>
    </xf>
    <xf numFmtId="0" fontId="6" fillId="0" borderId="5" xfId="2" applyFont="1" applyBorder="1" applyAlignment="1">
      <alignment horizontal="distributed" vertical="center" justifyLastLine="1"/>
    </xf>
    <xf numFmtId="0" fontId="6" fillId="0" borderId="8" xfId="2" applyFont="1" applyBorder="1" applyAlignment="1">
      <alignment horizontal="distributed" vertical="center" justifyLastLine="1"/>
    </xf>
    <xf numFmtId="0" fontId="5" fillId="0" borderId="0" xfId="2">
      <alignment vertical="center"/>
    </xf>
    <xf numFmtId="0" fontId="6" fillId="0" borderId="14" xfId="2" applyFont="1" applyBorder="1" applyAlignment="1">
      <alignment horizontal="distributed" vertical="center" justifyLastLine="1" shrinkToFit="1"/>
    </xf>
    <xf numFmtId="0" fontId="6" fillId="0" borderId="24" xfId="2" applyFont="1" applyBorder="1" applyAlignment="1">
      <alignment horizontal="distributed" vertical="center" wrapText="1" justifyLastLine="1"/>
    </xf>
    <xf numFmtId="0" fontId="6" fillId="0" borderId="23" xfId="2" applyFont="1" applyBorder="1" applyAlignment="1">
      <alignment horizontal="distributed" vertical="center" wrapText="1" justifyLastLine="1" shrinkToFit="1"/>
    </xf>
    <xf numFmtId="0" fontId="6" fillId="0" borderId="28" xfId="2" applyFont="1" applyBorder="1" applyAlignment="1">
      <alignment horizontal="distributed" vertical="center" wrapText="1" justifyLastLine="1"/>
    </xf>
    <xf numFmtId="0" fontId="6" fillId="0" borderId="4" xfId="2" applyFont="1" applyBorder="1" applyAlignment="1">
      <alignment horizontal="right" vertical="center" shrinkToFit="1"/>
    </xf>
    <xf numFmtId="0" fontId="6" fillId="0" borderId="20" xfId="2" applyFont="1" applyBorder="1" applyAlignment="1">
      <alignment vertical="center" wrapText="1"/>
    </xf>
    <xf numFmtId="0" fontId="6" fillId="0" borderId="19" xfId="2" applyFont="1" applyBorder="1" applyAlignment="1">
      <alignment horizontal="center" vertical="center" wrapText="1" shrinkToFit="1"/>
    </xf>
    <xf numFmtId="0" fontId="6" fillId="0" borderId="20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right" vertical="center" shrinkToFit="1"/>
    </xf>
    <xf numFmtId="0" fontId="6" fillId="0" borderId="25" xfId="2" applyFont="1" applyBorder="1" applyAlignment="1">
      <alignment horizontal="right" vertical="center" wrapText="1"/>
    </xf>
    <xf numFmtId="0" fontId="6" fillId="0" borderId="57" xfId="2" applyFont="1" applyBorder="1" applyAlignment="1">
      <alignment horizontal="center" vertical="center" wrapText="1" shrinkToFit="1"/>
    </xf>
    <xf numFmtId="0" fontId="6" fillId="0" borderId="25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right" vertical="center" wrapText="1"/>
    </xf>
    <xf numFmtId="0" fontId="6" fillId="0" borderId="21" xfId="2" applyFont="1" applyBorder="1" applyAlignment="1">
      <alignment horizontal="center" vertical="center" wrapText="1" shrinkToFit="1"/>
    </xf>
    <xf numFmtId="0" fontId="6" fillId="0" borderId="25" xfId="2" applyFont="1" applyBorder="1" applyAlignment="1">
      <alignment vertical="center" wrapText="1"/>
    </xf>
    <xf numFmtId="0" fontId="6" fillId="0" borderId="25" xfId="2" applyFont="1" applyBorder="1" applyAlignment="1">
      <alignment horizontal="left" vertical="center" wrapText="1"/>
    </xf>
    <xf numFmtId="0" fontId="6" fillId="0" borderId="58" xfId="2" applyFont="1" applyBorder="1" applyAlignment="1">
      <alignment horizontal="right" vertical="center" shrinkToFit="1"/>
    </xf>
    <xf numFmtId="0" fontId="6" fillId="0" borderId="59" xfId="2" applyFont="1" applyBorder="1" applyAlignment="1">
      <alignment horizontal="center" vertical="center" wrapText="1"/>
    </xf>
    <xf numFmtId="0" fontId="6" fillId="0" borderId="60" xfId="2" applyFont="1" applyBorder="1" applyAlignment="1">
      <alignment horizontal="center" vertical="center" wrapText="1" shrinkToFit="1"/>
    </xf>
    <xf numFmtId="0" fontId="6" fillId="0" borderId="22" xfId="2" applyFont="1" applyBorder="1" applyAlignment="1">
      <alignment horizontal="center" vertical="center" wrapText="1"/>
    </xf>
    <xf numFmtId="3" fontId="6" fillId="0" borderId="11" xfId="1" applyNumberFormat="1" applyFont="1" applyFill="1" applyBorder="1" applyAlignment="1">
      <alignment horizontal="right" vertical="center" shrinkToFit="1"/>
    </xf>
    <xf numFmtId="0" fontId="6" fillId="0" borderId="61" xfId="2" applyFont="1" applyBorder="1" applyAlignment="1">
      <alignment horizontal="right" vertical="center" wrapText="1"/>
    </xf>
    <xf numFmtId="0" fontId="6" fillId="0" borderId="62" xfId="2" applyFont="1" applyBorder="1" applyAlignment="1">
      <alignment horizontal="center" vertical="center" wrapText="1" shrinkToFit="1"/>
    </xf>
    <xf numFmtId="0" fontId="6" fillId="0" borderId="24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 shrinkToFit="1"/>
    </xf>
    <xf numFmtId="3" fontId="6" fillId="0" borderId="58" xfId="1" applyNumberFormat="1" applyFont="1" applyFill="1" applyBorder="1" applyAlignment="1">
      <alignment horizontal="right" vertical="center" shrinkToFit="1"/>
    </xf>
    <xf numFmtId="0" fontId="4" fillId="0" borderId="21" xfId="2" applyFont="1" applyBorder="1" applyAlignment="1">
      <alignment horizontal="center" vertical="center" wrapText="1" shrinkToFit="1"/>
    </xf>
    <xf numFmtId="0" fontId="4" fillId="0" borderId="60" xfId="2" applyFont="1" applyBorder="1" applyAlignment="1">
      <alignment horizontal="center" vertical="center" wrapText="1" shrinkToFit="1"/>
    </xf>
    <xf numFmtId="0" fontId="6" fillId="0" borderId="25" xfId="2" applyFont="1" applyBorder="1" applyAlignment="1">
      <alignment vertical="center"/>
    </xf>
    <xf numFmtId="0" fontId="6" fillId="0" borderId="57" xfId="2" applyFont="1" applyBorder="1" applyAlignment="1">
      <alignment vertical="center"/>
    </xf>
    <xf numFmtId="0" fontId="4" fillId="0" borderId="57" xfId="2" applyFont="1" applyBorder="1" applyAlignment="1">
      <alignment horizontal="center" vertical="center" wrapText="1" shrinkToFit="1"/>
    </xf>
    <xf numFmtId="0" fontId="6" fillId="0" borderId="25" xfId="2" applyFont="1" applyBorder="1" applyAlignment="1">
      <alignment horizontal="right" vertical="center"/>
    </xf>
    <xf numFmtId="0" fontId="6" fillId="0" borderId="59" xfId="2" applyFont="1" applyBorder="1" applyAlignment="1">
      <alignment vertical="center"/>
    </xf>
    <xf numFmtId="0" fontId="6" fillId="0" borderId="60" xfId="2" applyFont="1" applyBorder="1" applyAlignment="1">
      <alignment vertical="center"/>
    </xf>
    <xf numFmtId="0" fontId="6" fillId="0" borderId="57" xfId="2" applyFont="1" applyBorder="1" applyAlignment="1">
      <alignment horizontal="center" vertical="center"/>
    </xf>
    <xf numFmtId="0" fontId="6" fillId="0" borderId="22" xfId="2" applyFont="1" applyBorder="1" applyAlignment="1">
      <alignment horizontal="right" vertical="center"/>
    </xf>
    <xf numFmtId="0" fontId="6" fillId="0" borderId="21" xfId="2" applyFont="1" applyBorder="1" applyAlignment="1">
      <alignment vertical="center"/>
    </xf>
    <xf numFmtId="0" fontId="6" fillId="0" borderId="24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20" xfId="2" applyFont="1" applyBorder="1" applyAlignment="1">
      <alignment vertical="center"/>
    </xf>
    <xf numFmtId="0" fontId="6" fillId="0" borderId="19" xfId="2" applyFont="1" applyBorder="1" applyAlignment="1">
      <alignment vertical="center"/>
    </xf>
    <xf numFmtId="0" fontId="6" fillId="0" borderId="20" xfId="2" quotePrefix="1" applyFont="1" applyBorder="1" applyAlignment="1">
      <alignment vertical="center"/>
    </xf>
    <xf numFmtId="49" fontId="13" fillId="0" borderId="24" xfId="2" applyNumberFormat="1" applyFont="1" applyBorder="1" applyAlignment="1">
      <alignment vertical="center" shrinkToFit="1"/>
    </xf>
    <xf numFmtId="0" fontId="6" fillId="0" borderId="10" xfId="2" applyFont="1" applyBorder="1">
      <alignment vertical="center"/>
    </xf>
    <xf numFmtId="0" fontId="6" fillId="0" borderId="57" xfId="2" applyFont="1" applyBorder="1" applyAlignment="1">
      <alignment vertical="center" wrapText="1" shrinkToFit="1"/>
    </xf>
    <xf numFmtId="57" fontId="6" fillId="0" borderId="22" xfId="2" applyNumberFormat="1" applyFont="1" applyBorder="1" applyAlignment="1">
      <alignment vertical="center"/>
    </xf>
    <xf numFmtId="57" fontId="6" fillId="0" borderId="25" xfId="2" applyNumberFormat="1" applyFont="1" applyBorder="1" applyAlignment="1">
      <alignment vertical="center"/>
    </xf>
    <xf numFmtId="57" fontId="6" fillId="0" borderId="25" xfId="2" applyNumberFormat="1" applyFont="1" applyBorder="1" applyAlignment="1">
      <alignment horizontal="right" wrapText="1"/>
    </xf>
    <xf numFmtId="3" fontId="6" fillId="0" borderId="11" xfId="1" applyNumberFormat="1" applyFont="1" applyFill="1" applyBorder="1" applyAlignment="1">
      <alignment horizontal="right" vertical="center" shrinkToFit="1"/>
    </xf>
    <xf numFmtId="0" fontId="6" fillId="0" borderId="22" xfId="2" applyFont="1" applyBorder="1" applyAlignment="1">
      <alignment horizontal="right" wrapText="1"/>
    </xf>
    <xf numFmtId="0" fontId="6" fillId="0" borderId="21" xfId="2" applyFont="1" applyBorder="1">
      <alignment vertical="center"/>
    </xf>
    <xf numFmtId="0" fontId="6" fillId="0" borderId="20" xfId="2" quotePrefix="1" applyFont="1" applyBorder="1" applyAlignment="1">
      <alignment horizontal="left" vertical="top"/>
    </xf>
    <xf numFmtId="0" fontId="6" fillId="0" borderId="57" xfId="2" applyFont="1" applyBorder="1">
      <alignment vertical="center"/>
    </xf>
    <xf numFmtId="0" fontId="6" fillId="0" borderId="25" xfId="2" applyFont="1" applyBorder="1" applyAlignment="1">
      <alignment horizontal="left" vertical="top"/>
    </xf>
    <xf numFmtId="57" fontId="6" fillId="0" borderId="25" xfId="2" quotePrefix="1" applyNumberFormat="1" applyFont="1" applyBorder="1" applyAlignment="1">
      <alignment horizontal="right"/>
    </xf>
    <xf numFmtId="57" fontId="6" fillId="0" borderId="22" xfId="2" applyNumberFormat="1" applyFont="1" applyBorder="1" applyAlignment="1">
      <alignment horizontal="right"/>
    </xf>
    <xf numFmtId="0" fontId="6" fillId="0" borderId="20" xfId="2" applyFont="1" applyBorder="1" applyAlignment="1">
      <alignment vertical="center"/>
    </xf>
    <xf numFmtId="0" fontId="6" fillId="0" borderId="25" xfId="2" quotePrefix="1" applyFont="1" applyBorder="1" applyAlignment="1">
      <alignment horizontal="right" vertical="center"/>
    </xf>
    <xf numFmtId="0" fontId="6" fillId="0" borderId="25" xfId="2" applyFont="1" applyBorder="1" applyAlignment="1">
      <alignment vertical="center"/>
    </xf>
    <xf numFmtId="0" fontId="6" fillId="0" borderId="22" xfId="2" quotePrefix="1" applyFont="1" applyBorder="1" applyAlignment="1">
      <alignment horizontal="right" vertical="center"/>
    </xf>
    <xf numFmtId="0" fontId="6" fillId="0" borderId="20" xfId="2" quotePrefix="1" applyFont="1" applyBorder="1" applyAlignment="1">
      <alignment horizontal="left" vertical="center"/>
    </xf>
    <xf numFmtId="0" fontId="6" fillId="0" borderId="25" xfId="2" applyFont="1" applyBorder="1" applyAlignment="1">
      <alignment horizontal="left" vertical="center"/>
    </xf>
    <xf numFmtId="0" fontId="6" fillId="0" borderId="21" xfId="2" applyFont="1" applyBorder="1" applyAlignment="1">
      <alignment vertical="center" wrapText="1" shrinkToFit="1"/>
    </xf>
    <xf numFmtId="0" fontId="6" fillId="0" borderId="20" xfId="2" applyFont="1" applyBorder="1" applyAlignment="1">
      <alignment horizontal="left" vertical="top" wrapText="1"/>
    </xf>
    <xf numFmtId="0" fontId="5" fillId="0" borderId="57" xfId="2" applyBorder="1" applyAlignment="1">
      <alignment vertical="center"/>
    </xf>
    <xf numFmtId="0" fontId="6" fillId="0" borderId="25" xfId="2" applyFont="1" applyBorder="1" applyAlignment="1">
      <alignment horizontal="left" vertical="top" wrapText="1"/>
    </xf>
    <xf numFmtId="0" fontId="6" fillId="0" borderId="22" xfId="2" quotePrefix="1" applyFont="1" applyBorder="1" applyAlignment="1">
      <alignment horizontal="right" vertical="center"/>
    </xf>
    <xf numFmtId="57" fontId="6" fillId="0" borderId="22" xfId="2" applyNumberFormat="1" applyFont="1" applyBorder="1" applyAlignment="1">
      <alignment horizontal="right" vertical="center" wrapText="1"/>
    </xf>
    <xf numFmtId="0" fontId="5" fillId="0" borderId="19" xfId="2" applyBorder="1" applyAlignment="1">
      <alignment vertical="center"/>
    </xf>
    <xf numFmtId="0" fontId="6" fillId="0" borderId="25" xfId="2" quotePrefix="1" applyFont="1" applyBorder="1" applyAlignment="1">
      <alignment horizontal="right" vertical="center"/>
    </xf>
    <xf numFmtId="0" fontId="6" fillId="0" borderId="25" xfId="2" quotePrefix="1" applyFont="1" applyBorder="1" applyAlignment="1">
      <alignment horizontal="right"/>
    </xf>
    <xf numFmtId="57" fontId="6" fillId="0" borderId="22" xfId="2" quotePrefix="1" applyNumberFormat="1" applyFont="1" applyBorder="1" applyAlignment="1">
      <alignment horizontal="right"/>
    </xf>
    <xf numFmtId="0" fontId="6" fillId="0" borderId="25" xfId="2" quotePrefix="1" applyFont="1" applyBorder="1" applyAlignment="1">
      <alignment vertical="center"/>
    </xf>
    <xf numFmtId="0" fontId="6" fillId="0" borderId="22" xfId="2" quotePrefix="1" applyFont="1" applyBorder="1" applyAlignment="1">
      <alignment horizontal="right"/>
    </xf>
    <xf numFmtId="0" fontId="6" fillId="0" borderId="13" xfId="2" applyFont="1" applyBorder="1" applyAlignment="1">
      <alignment vertical="center"/>
    </xf>
    <xf numFmtId="57" fontId="6" fillId="0" borderId="20" xfId="2" quotePrefix="1" applyNumberFormat="1" applyFont="1" applyBorder="1" applyAlignment="1">
      <alignment horizontal="left" vertical="center"/>
    </xf>
    <xf numFmtId="57" fontId="6" fillId="0" borderId="20" xfId="2" applyNumberFormat="1" applyFont="1" applyBorder="1" applyAlignment="1">
      <alignment horizontal="left" vertical="top"/>
    </xf>
    <xf numFmtId="0" fontId="6" fillId="0" borderId="0" xfId="2" applyFont="1" applyBorder="1" applyAlignment="1">
      <alignment vertical="center" wrapText="1"/>
    </xf>
    <xf numFmtId="57" fontId="6" fillId="0" borderId="25" xfId="2" quotePrefix="1" applyNumberFormat="1" applyFont="1" applyBorder="1" applyAlignment="1">
      <alignment horizontal="left" vertical="center"/>
    </xf>
    <xf numFmtId="57" fontId="6" fillId="0" borderId="25" xfId="2" applyNumberFormat="1" applyFont="1" applyBorder="1" applyAlignment="1">
      <alignment horizontal="left" vertical="top"/>
    </xf>
    <xf numFmtId="57" fontId="6" fillId="0" borderId="25" xfId="2" quotePrefix="1" applyNumberFormat="1" applyFont="1" applyBorder="1" applyAlignment="1">
      <alignment vertical="center"/>
    </xf>
    <xf numFmtId="0" fontId="6" fillId="0" borderId="20" xfId="2" quotePrefix="1" applyFont="1" applyBorder="1" applyAlignment="1">
      <alignment vertical="center"/>
    </xf>
    <xf numFmtId="57" fontId="6" fillId="0" borderId="25" xfId="2" applyNumberFormat="1" applyFont="1" applyBorder="1" applyAlignment="1">
      <alignment horizontal="right" vertical="center" wrapText="1"/>
    </xf>
    <xf numFmtId="0" fontId="6" fillId="0" borderId="20" xfId="2" applyFont="1" applyBorder="1" applyAlignment="1">
      <alignment vertical="center" shrinkToFit="1"/>
    </xf>
    <xf numFmtId="178" fontId="6" fillId="0" borderId="57" xfId="2" applyNumberFormat="1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178" fontId="6" fillId="0" borderId="57" xfId="2" applyNumberFormat="1" applyFont="1" applyBorder="1" applyAlignment="1">
      <alignment vertical="center"/>
    </xf>
    <xf numFmtId="3" fontId="6" fillId="0" borderId="14" xfId="1" applyNumberFormat="1" applyFont="1" applyFill="1" applyBorder="1" applyAlignment="1">
      <alignment horizontal="right" vertical="center" shrinkToFit="1"/>
    </xf>
    <xf numFmtId="0" fontId="6" fillId="0" borderId="63" xfId="2" quotePrefix="1" applyFont="1" applyBorder="1" applyAlignment="1">
      <alignment horizontal="right" vertical="center"/>
    </xf>
    <xf numFmtId="0" fontId="6" fillId="0" borderId="21" xfId="2" quotePrefix="1" applyFont="1" applyBorder="1" applyAlignment="1">
      <alignment vertical="center"/>
    </xf>
    <xf numFmtId="0" fontId="6" fillId="0" borderId="22" xfId="2" quotePrefix="1" applyFont="1" applyBorder="1" applyAlignment="1">
      <alignment horizontal="right" vertical="center" shrinkToFit="1"/>
    </xf>
    <xf numFmtId="0" fontId="6" fillId="0" borderId="21" xfId="2" applyFont="1" applyBorder="1" applyAlignment="1">
      <alignment horizontal="center" vertical="center"/>
    </xf>
    <xf numFmtId="57" fontId="6" fillId="0" borderId="22" xfId="2" applyNumberFormat="1" applyFont="1" applyBorder="1" applyAlignment="1">
      <alignment horizontal="right" vertical="center" shrinkToFit="1"/>
    </xf>
    <xf numFmtId="178" fontId="6" fillId="0" borderId="21" xfId="2" applyNumberFormat="1" applyFont="1" applyBorder="1" applyAlignment="1">
      <alignment vertical="center"/>
    </xf>
    <xf numFmtId="0" fontId="6" fillId="0" borderId="0" xfId="2" applyFont="1" applyAlignment="1">
      <alignment horizontal="right" vertical="center" shrinkToFit="1"/>
    </xf>
    <xf numFmtId="49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 shrinkToFit="1"/>
    </xf>
    <xf numFmtId="0" fontId="5" fillId="0" borderId="0" xfId="2" applyFont="1" applyAlignment="1">
      <alignment horizontal="right" vertical="center" shrinkToFit="1"/>
    </xf>
    <xf numFmtId="0" fontId="6" fillId="0" borderId="20" xfId="2" applyFont="1" applyBorder="1" applyAlignment="1">
      <alignment horizontal="center" vertical="center" textRotation="255" shrinkToFit="1"/>
    </xf>
    <xf numFmtId="0" fontId="6" fillId="0" borderId="22" xfId="2" applyFont="1" applyBorder="1" applyAlignment="1">
      <alignment horizontal="center" vertical="center" textRotation="255" shrinkToFit="1"/>
    </xf>
    <xf numFmtId="49" fontId="6" fillId="0" borderId="64" xfId="2" applyNumberFormat="1" applyFont="1" applyBorder="1" applyAlignment="1">
      <alignment horizontal="distributed" vertical="center" wrapText="1" justifyLastLine="1"/>
    </xf>
    <xf numFmtId="0" fontId="6" fillId="0" borderId="19" xfId="2" applyFont="1" applyBorder="1" applyAlignment="1">
      <alignment horizontal="distributed" vertical="center" justifyLastLine="1" shrinkToFit="1"/>
    </xf>
    <xf numFmtId="0" fontId="6" fillId="0" borderId="23" xfId="2" applyFont="1" applyBorder="1" applyAlignment="1">
      <alignment horizontal="distributed" vertical="center" justifyLastLine="1" shrinkToFit="1"/>
    </xf>
    <xf numFmtId="3" fontId="6" fillId="0" borderId="4" xfId="1" applyNumberFormat="1" applyFont="1" applyFill="1" applyBorder="1" applyAlignment="1">
      <alignment horizontal="right" vertical="center" shrinkToFit="1"/>
    </xf>
    <xf numFmtId="3" fontId="6" fillId="0" borderId="20" xfId="1" applyNumberFormat="1" applyFont="1" applyFill="1" applyBorder="1" applyAlignment="1">
      <alignment horizontal="center" vertical="center" textRotation="255" shrinkToFit="1"/>
    </xf>
    <xf numFmtId="49" fontId="6" fillId="0" borderId="64" xfId="2" applyNumberFormat="1" applyFont="1" applyBorder="1" applyAlignment="1">
      <alignment horizontal="left" vertical="center"/>
    </xf>
    <xf numFmtId="0" fontId="6" fillId="0" borderId="19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6" fillId="0" borderId="18" xfId="2" applyFont="1" applyBorder="1" applyAlignment="1">
      <alignment vertical="center"/>
    </xf>
    <xf numFmtId="0" fontId="6" fillId="0" borderId="3" xfId="2" applyFont="1" applyBorder="1" applyAlignment="1">
      <alignment vertical="center" shrinkToFit="1"/>
    </xf>
    <xf numFmtId="0" fontId="6" fillId="0" borderId="2" xfId="2" applyFont="1" applyBorder="1" applyAlignment="1">
      <alignment vertical="center" shrinkToFit="1"/>
    </xf>
    <xf numFmtId="0" fontId="6" fillId="0" borderId="6" xfId="2" applyFont="1" applyBorder="1" applyAlignment="1">
      <alignment vertical="center" shrinkToFit="1"/>
    </xf>
    <xf numFmtId="0" fontId="6" fillId="0" borderId="7" xfId="2" applyFont="1" applyBorder="1" applyAlignment="1">
      <alignment vertical="center"/>
    </xf>
    <xf numFmtId="0" fontId="6" fillId="0" borderId="8" xfId="2" applyFont="1" applyBorder="1" applyAlignment="1">
      <alignment vertical="center" shrinkToFit="1"/>
    </xf>
    <xf numFmtId="3" fontId="6" fillId="0" borderId="25" xfId="1" applyNumberFormat="1" applyFont="1" applyFill="1" applyBorder="1" applyAlignment="1">
      <alignment horizontal="center" vertical="center" textRotation="255" shrinkToFit="1"/>
    </xf>
    <xf numFmtId="49" fontId="6" fillId="0" borderId="65" xfId="2" applyNumberFormat="1" applyFont="1" applyBorder="1" applyAlignment="1">
      <alignment horizontal="left" vertical="center"/>
    </xf>
    <xf numFmtId="0" fontId="6" fillId="0" borderId="57" xfId="2" applyFont="1" applyBorder="1" applyAlignment="1">
      <alignment horizontal="center" vertical="center" shrinkToFit="1"/>
    </xf>
    <xf numFmtId="0" fontId="6" fillId="0" borderId="12" xfId="2" applyFont="1" applyBorder="1" applyAlignment="1">
      <alignment horizontal="center" vertical="center" shrinkToFit="1"/>
    </xf>
    <xf numFmtId="0" fontId="6" fillId="0" borderId="1" xfId="2" applyFont="1" applyBorder="1" applyAlignment="1">
      <alignment vertical="center"/>
    </xf>
    <xf numFmtId="0" fontId="6" fillId="0" borderId="13" xfId="2" applyFont="1" applyBorder="1" applyAlignment="1">
      <alignment vertical="center" shrinkToFit="1"/>
    </xf>
    <xf numFmtId="0" fontId="6" fillId="0" borderId="12" xfId="2" applyFont="1" applyBorder="1" applyAlignment="1">
      <alignment vertical="center" shrinkToFit="1"/>
    </xf>
    <xf numFmtId="0" fontId="6" fillId="0" borderId="20" xfId="2" applyFont="1" applyBorder="1" applyAlignment="1">
      <alignment horizontal="center" vertical="center" shrinkToFit="1"/>
    </xf>
    <xf numFmtId="0" fontId="6" fillId="0" borderId="64" xfId="2" applyFont="1" applyBorder="1" applyAlignment="1">
      <alignment horizontal="center" vertical="center" shrinkToFit="1"/>
    </xf>
    <xf numFmtId="0" fontId="5" fillId="0" borderId="25" xfId="2" applyBorder="1" applyAlignment="1">
      <alignment horizontal="center" vertical="center" textRotation="255" shrinkToFit="1"/>
    </xf>
    <xf numFmtId="49" fontId="6" fillId="0" borderId="65" xfId="2" applyNumberFormat="1" applyFont="1" applyBorder="1" applyAlignment="1">
      <alignment vertical="center"/>
    </xf>
    <xf numFmtId="0" fontId="6" fillId="0" borderId="19" xfId="2" applyFont="1" applyBorder="1" applyAlignment="1">
      <alignment vertical="center" shrinkToFit="1"/>
    </xf>
    <xf numFmtId="0" fontId="6" fillId="0" borderId="22" xfId="2" applyFont="1" applyBorder="1" applyAlignment="1">
      <alignment horizontal="center" vertical="center" shrinkToFit="1"/>
    </xf>
    <xf numFmtId="0" fontId="6" fillId="0" borderId="34" xfId="2" applyFont="1" applyBorder="1" applyAlignment="1">
      <alignment horizontal="center" vertical="center" shrinkToFit="1"/>
    </xf>
    <xf numFmtId="0" fontId="6" fillId="0" borderId="21" xfId="2" applyFont="1" applyBorder="1" applyAlignment="1">
      <alignment horizontal="center" vertical="center" shrinkToFit="1"/>
    </xf>
    <xf numFmtId="0" fontId="6" fillId="0" borderId="25" xfId="2" applyFont="1" applyBorder="1" applyAlignment="1">
      <alignment vertical="center" shrinkToFit="1"/>
    </xf>
    <xf numFmtId="0" fontId="6" fillId="0" borderId="65" xfId="2" applyFont="1" applyBorder="1" applyAlignment="1">
      <alignment horizontal="center" vertical="center" shrinkToFit="1"/>
    </xf>
    <xf numFmtId="0" fontId="6" fillId="0" borderId="57" xfId="2" applyFont="1" applyBorder="1" applyAlignment="1">
      <alignment vertical="center" shrinkToFit="1"/>
    </xf>
    <xf numFmtId="0" fontId="6" fillId="0" borderId="66" xfId="2" quotePrefix="1" applyFont="1" applyBorder="1" applyAlignment="1">
      <alignment vertical="center"/>
    </xf>
    <xf numFmtId="0" fontId="6" fillId="0" borderId="25" xfId="2" applyFont="1" applyBorder="1" applyAlignment="1">
      <alignment horizontal="center" vertical="center" shrinkToFit="1"/>
    </xf>
    <xf numFmtId="0" fontId="6" fillId="0" borderId="67" xfId="2" applyFont="1" applyBorder="1" applyAlignment="1">
      <alignment vertical="center"/>
    </xf>
    <xf numFmtId="0" fontId="6" fillId="0" borderId="64" xfId="2" applyFont="1" applyBorder="1" applyAlignment="1">
      <alignment horizontal="left" vertical="center" shrinkToFit="1"/>
    </xf>
    <xf numFmtId="0" fontId="6" fillId="0" borderId="67" xfId="2" quotePrefix="1" applyFont="1" applyBorder="1" applyAlignment="1">
      <alignment horizontal="right" vertical="center"/>
    </xf>
    <xf numFmtId="0" fontId="6" fillId="0" borderId="25" xfId="2" applyFont="1" applyBorder="1" applyAlignment="1">
      <alignment horizontal="center" vertical="center" shrinkToFit="1"/>
    </xf>
    <xf numFmtId="0" fontId="6" fillId="0" borderId="66" xfId="2" applyFont="1" applyBorder="1" applyAlignment="1">
      <alignment vertical="center"/>
    </xf>
    <xf numFmtId="0" fontId="6" fillId="0" borderId="65" xfId="2" applyFont="1" applyBorder="1" applyAlignment="1">
      <alignment horizontal="left" vertical="center" shrinkToFit="1"/>
    </xf>
    <xf numFmtId="0" fontId="6" fillId="0" borderId="22" xfId="2" applyFont="1" applyBorder="1" applyAlignment="1">
      <alignment vertical="center" shrinkToFit="1"/>
    </xf>
    <xf numFmtId="0" fontId="6" fillId="0" borderId="68" xfId="2" applyFont="1" applyBorder="1" applyAlignment="1">
      <alignment horizontal="right" vertical="center"/>
    </xf>
    <xf numFmtId="0" fontId="6" fillId="0" borderId="21" xfId="2" applyFont="1" applyBorder="1" applyAlignment="1">
      <alignment vertical="center" shrinkToFit="1"/>
    </xf>
    <xf numFmtId="49" fontId="6" fillId="0" borderId="65" xfId="2" applyNumberFormat="1" applyFont="1" applyBorder="1" applyAlignment="1">
      <alignment horizontal="right" vertical="center"/>
    </xf>
    <xf numFmtId="0" fontId="6" fillId="0" borderId="65" xfId="2" applyFont="1" applyBorder="1" applyAlignment="1">
      <alignment vertical="center"/>
    </xf>
    <xf numFmtId="49" fontId="6" fillId="0" borderId="34" xfId="2" applyNumberFormat="1" applyFont="1" applyBorder="1" applyAlignment="1">
      <alignment horizontal="right" vertical="center"/>
    </xf>
    <xf numFmtId="57" fontId="6" fillId="0" borderId="67" xfId="2" applyNumberFormat="1" applyFont="1" applyBorder="1" applyAlignment="1">
      <alignment horizontal="right" vertical="center"/>
    </xf>
    <xf numFmtId="0" fontId="5" fillId="0" borderId="22" xfId="2" applyBorder="1" applyAlignment="1">
      <alignment horizontal="center" vertical="center" textRotation="255" shrinkToFit="1"/>
    </xf>
    <xf numFmtId="3" fontId="6" fillId="0" borderId="20" xfId="1" applyNumberFormat="1" applyFont="1" applyFill="1" applyBorder="1" applyAlignment="1">
      <alignment horizontal="center" vertical="center" shrinkToFit="1"/>
    </xf>
    <xf numFmtId="57" fontId="6" fillId="0" borderId="67" xfId="2" quotePrefix="1" applyNumberFormat="1" applyFont="1" applyBorder="1" applyAlignment="1">
      <alignment vertical="center"/>
    </xf>
    <xf numFmtId="3" fontId="6" fillId="0" borderId="25" xfId="1" applyNumberFormat="1" applyFont="1" applyFill="1" applyBorder="1" applyAlignment="1">
      <alignment horizontal="center" vertical="center" shrinkToFit="1"/>
    </xf>
    <xf numFmtId="0" fontId="6" fillId="0" borderId="64" xfId="2" applyFont="1" applyBorder="1" applyAlignment="1">
      <alignment horizontal="left" vertical="center"/>
    </xf>
    <xf numFmtId="0" fontId="6" fillId="0" borderId="66" xfId="2" applyFont="1" applyBorder="1" applyAlignment="1">
      <alignment vertical="center" shrinkToFit="1"/>
    </xf>
    <xf numFmtId="0" fontId="6" fillId="0" borderId="22" xfId="2" applyFont="1" applyBorder="1" applyAlignment="1">
      <alignment horizontal="center" vertical="center" shrinkToFit="1"/>
    </xf>
    <xf numFmtId="0" fontId="6" fillId="0" borderId="65" xfId="2" applyFont="1" applyBorder="1" applyAlignment="1">
      <alignment horizontal="left" vertical="center"/>
    </xf>
    <xf numFmtId="0" fontId="6" fillId="0" borderId="68" xfId="2" applyFont="1" applyBorder="1" applyAlignment="1">
      <alignment vertical="center" shrinkToFit="1"/>
    </xf>
    <xf numFmtId="3" fontId="6" fillId="0" borderId="22" xfId="1" applyNumberFormat="1" applyFont="1" applyFill="1" applyBorder="1" applyAlignment="1">
      <alignment horizontal="center" vertical="center" shrinkToFit="1"/>
    </xf>
    <xf numFmtId="0" fontId="6" fillId="0" borderId="57" xfId="2" applyFont="1" applyBorder="1" applyAlignment="1">
      <alignment horizontal="center" vertical="center" shrinkToFit="1"/>
    </xf>
    <xf numFmtId="57" fontId="6" fillId="0" borderId="65" xfId="2" applyNumberFormat="1" applyFont="1" applyBorder="1" applyAlignment="1">
      <alignment horizontal="right" vertical="center"/>
    </xf>
    <xf numFmtId="0" fontId="6" fillId="0" borderId="34" xfId="2" applyFont="1" applyBorder="1" applyAlignment="1">
      <alignment horizontal="right" vertical="center"/>
    </xf>
    <xf numFmtId="49" fontId="6" fillId="0" borderId="67" xfId="2" applyNumberFormat="1" applyFont="1" applyBorder="1" applyAlignment="1">
      <alignment vertical="center"/>
    </xf>
    <xf numFmtId="0" fontId="6" fillId="0" borderId="64" xfId="2" quotePrefix="1" applyFont="1" applyBorder="1" applyAlignment="1">
      <alignment horizontal="left" vertical="center"/>
    </xf>
    <xf numFmtId="0" fontId="6" fillId="0" borderId="66" xfId="2" quotePrefix="1" applyFont="1" applyBorder="1" applyAlignment="1">
      <alignment vertical="center" shrinkToFit="1"/>
    </xf>
    <xf numFmtId="0" fontId="6" fillId="0" borderId="67" xfId="2" applyFont="1" applyBorder="1" applyAlignment="1">
      <alignment vertical="center" shrinkToFit="1"/>
    </xf>
    <xf numFmtId="0" fontId="6" fillId="0" borderId="67" xfId="2" quotePrefix="1" applyFont="1" applyBorder="1" applyAlignment="1">
      <alignment horizontal="right" vertical="center" shrinkToFit="1"/>
    </xf>
    <xf numFmtId="0" fontId="6" fillId="0" borderId="21" xfId="2" applyFont="1" applyBorder="1" applyAlignment="1">
      <alignment horizontal="center" vertical="center" shrinkToFit="1"/>
    </xf>
    <xf numFmtId="0" fontId="6" fillId="0" borderId="68" xfId="2" applyFont="1" applyBorder="1" applyAlignment="1">
      <alignment horizontal="right" vertical="center" shrinkToFit="1"/>
    </xf>
    <xf numFmtId="0" fontId="6" fillId="0" borderId="64" xfId="2" applyFont="1" applyBorder="1" applyAlignment="1">
      <alignment vertical="center"/>
    </xf>
    <xf numFmtId="0" fontId="6" fillId="0" borderId="65" xfId="2" applyFont="1" applyBorder="1" applyAlignment="1">
      <alignment vertical="center"/>
    </xf>
    <xf numFmtId="49" fontId="6" fillId="0" borderId="64" xfId="2" applyNumberFormat="1" applyFont="1" applyBorder="1" applyAlignment="1">
      <alignment horizontal="center" vertical="center"/>
    </xf>
    <xf numFmtId="49" fontId="6" fillId="0" borderId="64" xfId="2" applyNumberFormat="1" applyFont="1" applyBorder="1" applyAlignment="1">
      <alignment horizontal="center" vertical="center" shrinkToFit="1"/>
    </xf>
    <xf numFmtId="49" fontId="6" fillId="0" borderId="65" xfId="2" applyNumberFormat="1" applyFont="1" applyBorder="1" applyAlignment="1">
      <alignment horizontal="center" vertical="center"/>
    </xf>
    <xf numFmtId="49" fontId="6" fillId="0" borderId="34" xfId="2" applyNumberFormat="1" applyFont="1" applyBorder="1" applyAlignment="1">
      <alignment horizontal="center" vertical="center" shrinkToFit="1"/>
    </xf>
    <xf numFmtId="0" fontId="14" fillId="0" borderId="0" xfId="2" applyFont="1">
      <alignment vertical="center"/>
    </xf>
    <xf numFmtId="0" fontId="14" fillId="0" borderId="0" xfId="2" applyFont="1" applyBorder="1">
      <alignment vertical="center"/>
    </xf>
    <xf numFmtId="0" fontId="6" fillId="0" borderId="20" xfId="2" applyFont="1" applyBorder="1" applyAlignment="1">
      <alignment horizontal="center" vertical="center" shrinkToFit="1"/>
    </xf>
    <xf numFmtId="0" fontId="6" fillId="0" borderId="67" xfId="2" quotePrefix="1" applyFont="1" applyBorder="1" applyAlignment="1">
      <alignment vertical="center"/>
    </xf>
    <xf numFmtId="0" fontId="6" fillId="0" borderId="67" xfId="2" applyFont="1" applyBorder="1" applyAlignment="1">
      <alignment vertical="center"/>
    </xf>
    <xf numFmtId="0" fontId="5" fillId="0" borderId="25" xfId="2" applyBorder="1" applyAlignment="1">
      <alignment vertical="center"/>
    </xf>
    <xf numFmtId="49" fontId="14" fillId="0" borderId="0" xfId="2" applyNumberFormat="1" applyFont="1" applyBorder="1" applyAlignment="1">
      <alignment horizontal="center"/>
    </xf>
    <xf numFmtId="0" fontId="14" fillId="0" borderId="0" xfId="2" applyFont="1" applyBorder="1" applyAlignment="1">
      <alignment horizontal="right"/>
    </xf>
    <xf numFmtId="0" fontId="6" fillId="0" borderId="66" xfId="2" quotePrefix="1" applyFont="1" applyBorder="1" applyAlignment="1">
      <alignment horizontal="center" vertical="center" shrinkToFit="1"/>
    </xf>
    <xf numFmtId="0" fontId="6" fillId="0" borderId="68" xfId="2" applyFont="1" applyBorder="1" applyAlignment="1">
      <alignment horizontal="center" vertical="center" shrinkToFit="1"/>
    </xf>
    <xf numFmtId="3" fontId="6" fillId="0" borderId="20" xfId="1" applyNumberFormat="1" applyFont="1" applyFill="1" applyBorder="1" applyAlignment="1">
      <alignment vertical="center" shrinkToFit="1"/>
    </xf>
    <xf numFmtId="3" fontId="6" fillId="0" borderId="22" xfId="1" applyNumberFormat="1" applyFont="1" applyFill="1" applyBorder="1" applyAlignment="1">
      <alignment vertical="center" shrinkToFit="1"/>
    </xf>
    <xf numFmtId="49" fontId="6" fillId="0" borderId="64" xfId="2" applyNumberFormat="1" applyFont="1" applyBorder="1" applyAlignment="1">
      <alignment vertical="center"/>
    </xf>
    <xf numFmtId="49" fontId="6" fillId="0" borderId="65" xfId="2" applyNumberFormat="1" applyFont="1" applyBorder="1" applyAlignment="1">
      <alignment vertical="center"/>
    </xf>
    <xf numFmtId="57" fontId="6" fillId="0" borderId="65" xfId="2" applyNumberFormat="1" applyFont="1" applyBorder="1" applyAlignment="1">
      <alignment vertical="center"/>
    </xf>
    <xf numFmtId="0" fontId="6" fillId="0" borderId="34" xfId="2" applyFont="1" applyBorder="1" applyAlignment="1">
      <alignment vertical="center"/>
    </xf>
    <xf numFmtId="49" fontId="6" fillId="0" borderId="67" xfId="2" applyNumberFormat="1" applyFont="1" applyBorder="1" applyAlignment="1">
      <alignment horizontal="right" vertical="center"/>
    </xf>
    <xf numFmtId="49" fontId="6" fillId="0" borderId="68" xfId="2" applyNumberFormat="1" applyFont="1" applyBorder="1" applyAlignment="1">
      <alignment horizontal="right" vertical="center"/>
    </xf>
    <xf numFmtId="57" fontId="6" fillId="0" borderId="65" xfId="2" applyNumberFormat="1" applyFont="1" applyBorder="1" applyAlignment="1">
      <alignment vertical="center"/>
    </xf>
    <xf numFmtId="0" fontId="6" fillId="0" borderId="65" xfId="2" quotePrefix="1" applyFont="1" applyBorder="1" applyAlignment="1">
      <alignment horizontal="right" vertical="center"/>
    </xf>
    <xf numFmtId="57" fontId="6" fillId="0" borderId="65" xfId="2" quotePrefix="1" applyNumberFormat="1" applyFont="1" applyBorder="1" applyAlignment="1">
      <alignment horizontal="right" vertical="center"/>
    </xf>
    <xf numFmtId="57" fontId="6" fillId="0" borderId="64" xfId="2" applyNumberFormat="1" applyFont="1" applyBorder="1" applyAlignment="1">
      <alignment vertical="center"/>
    </xf>
    <xf numFmtId="0" fontId="6" fillId="0" borderId="64" xfId="2" quotePrefix="1" applyFont="1" applyBorder="1" applyAlignment="1">
      <alignment vertical="center"/>
    </xf>
    <xf numFmtId="0" fontId="6" fillId="0" borderId="65" xfId="2" applyFont="1" applyBorder="1" applyAlignment="1">
      <alignment vertical="center" shrinkToFit="1"/>
    </xf>
    <xf numFmtId="0" fontId="6" fillId="0" borderId="64" xfId="2" quotePrefix="1" applyFont="1" applyBorder="1" applyAlignment="1">
      <alignment horizontal="center" vertical="center" shrinkToFit="1"/>
    </xf>
    <xf numFmtId="49" fontId="6" fillId="0" borderId="65" xfId="2" applyNumberFormat="1" applyFont="1" applyBorder="1" applyAlignment="1">
      <alignment horizontal="center" vertical="center" shrinkToFit="1"/>
    </xf>
    <xf numFmtId="57" fontId="6" fillId="0" borderId="67" xfId="2" applyNumberFormat="1" applyFont="1" applyBorder="1" applyAlignment="1">
      <alignment horizontal="right" vertical="center" shrinkToFit="1"/>
    </xf>
    <xf numFmtId="3" fontId="6" fillId="0" borderId="14" xfId="1" applyNumberFormat="1" applyFont="1" applyFill="1" applyBorder="1" applyAlignment="1">
      <alignment horizontal="right" vertical="center" shrinkToFit="1"/>
    </xf>
    <xf numFmtId="49" fontId="6" fillId="0" borderId="0" xfId="2" applyNumberFormat="1" applyFont="1">
      <alignment vertical="center"/>
    </xf>
    <xf numFmtId="0" fontId="6" fillId="0" borderId="10" xfId="5" applyNumberFormat="1" applyFont="1" applyFill="1" applyBorder="1" applyAlignment="1" applyProtection="1">
      <alignment horizontal="center" vertical="center"/>
    </xf>
    <xf numFmtId="0" fontId="6" fillId="0" borderId="7" xfId="5" applyNumberFormat="1" applyFont="1" applyFill="1" applyBorder="1" applyAlignment="1" applyProtection="1">
      <alignment horizontal="center" vertical="center"/>
    </xf>
    <xf numFmtId="0" fontId="6" fillId="0" borderId="6" xfId="5" applyNumberFormat="1" applyFont="1" applyFill="1" applyBorder="1" applyAlignment="1" applyProtection="1">
      <alignment horizontal="center" vertical="center"/>
    </xf>
    <xf numFmtId="0" fontId="6" fillId="0" borderId="7" xfId="5" applyNumberFormat="1" applyFont="1" applyFill="1" applyBorder="1" applyAlignment="1" applyProtection="1">
      <alignment horizontal="center" vertical="center"/>
    </xf>
    <xf numFmtId="0" fontId="6" fillId="0" borderId="8" xfId="5" applyNumberFormat="1" applyFont="1" applyFill="1" applyBorder="1" applyAlignment="1" applyProtection="1">
      <alignment horizontal="center" vertical="center"/>
    </xf>
    <xf numFmtId="0" fontId="6" fillId="0" borderId="6" xfId="5" applyNumberFormat="1" applyFont="1" applyFill="1" applyBorder="1" applyAlignment="1" applyProtection="1">
      <alignment horizontal="centerContinuous" vertical="center"/>
    </xf>
    <xf numFmtId="0" fontId="6" fillId="0" borderId="8" xfId="5" applyNumberFormat="1" applyFont="1" applyFill="1" applyBorder="1" applyAlignment="1" applyProtection="1">
      <alignment horizontal="centerContinuous" vertical="center"/>
    </xf>
    <xf numFmtId="0" fontId="6" fillId="0" borderId="6" xfId="5" applyNumberFormat="1" applyFont="1" applyFill="1" applyBorder="1" applyAlignment="1" applyProtection="1">
      <alignment horizontal="center" vertical="center"/>
    </xf>
    <xf numFmtId="0" fontId="6" fillId="0" borderId="5" xfId="5" applyNumberFormat="1" applyFont="1" applyFill="1" applyBorder="1" applyAlignment="1" applyProtection="1">
      <alignment horizontal="center" vertical="center"/>
    </xf>
    <xf numFmtId="0" fontId="6" fillId="0" borderId="0" xfId="5" applyNumberFormat="1" applyFont="1" applyFill="1" applyAlignment="1" applyProtection="1">
      <alignment vertical="center"/>
    </xf>
    <xf numFmtId="0" fontId="6" fillId="0" borderId="0" xfId="2" applyNumberFormat="1" applyFont="1" applyFill="1" applyProtection="1">
      <alignment vertical="center"/>
    </xf>
    <xf numFmtId="0" fontId="6" fillId="0" borderId="10" xfId="5" applyNumberFormat="1" applyFont="1" applyFill="1" applyBorder="1" applyAlignment="1" applyProtection="1">
      <alignment horizontal="center"/>
    </xf>
    <xf numFmtId="0" fontId="6" fillId="0" borderId="4" xfId="5" applyNumberFormat="1" applyFont="1" applyFill="1" applyBorder="1" applyAlignment="1" applyProtection="1">
      <alignment horizontal="center" vertical="center"/>
    </xf>
    <xf numFmtId="0" fontId="6" fillId="0" borderId="2" xfId="5" applyNumberFormat="1" applyFont="1" applyFill="1" applyBorder="1" applyAlignment="1" applyProtection="1">
      <alignment horizontal="center" vertical="center"/>
    </xf>
    <xf numFmtId="0" fontId="6" fillId="0" borderId="18" xfId="5" applyNumberFormat="1" applyFont="1" applyFill="1" applyBorder="1" applyAlignment="1" applyProtection="1">
      <alignment horizontal="center" vertical="center"/>
    </xf>
    <xf numFmtId="0" fontId="6" fillId="0" borderId="3" xfId="5" applyNumberFormat="1" applyFont="1" applyFill="1" applyBorder="1" applyAlignment="1" applyProtection="1">
      <alignment horizontal="center" vertical="center"/>
    </xf>
    <xf numFmtId="0" fontId="6" fillId="0" borderId="2" xfId="5" quotePrefix="1" applyNumberFormat="1" applyFont="1" applyFill="1" applyBorder="1" applyAlignment="1" applyProtection="1">
      <alignment horizontal="center"/>
    </xf>
    <xf numFmtId="0" fontId="6" fillId="0" borderId="4" xfId="5" applyNumberFormat="1" applyFont="1" applyFill="1" applyBorder="1" applyAlignment="1" applyProtection="1">
      <alignment horizontal="center" vertical="center"/>
    </xf>
    <xf numFmtId="0" fontId="6" fillId="0" borderId="14" xfId="5" applyNumberFormat="1" applyFont="1" applyFill="1" applyBorder="1" applyAlignment="1" applyProtection="1">
      <alignment horizontal="center" vertical="center"/>
    </xf>
    <xf numFmtId="0" fontId="6" fillId="0" borderId="12" xfId="5" applyNumberFormat="1" applyFont="1" applyFill="1" applyBorder="1" applyAlignment="1" applyProtection="1">
      <alignment horizontal="center" vertical="center"/>
    </xf>
    <xf numFmtId="0" fontId="6" fillId="0" borderId="1" xfId="5" applyNumberFormat="1" applyFont="1" applyFill="1" applyBorder="1" applyAlignment="1" applyProtection="1">
      <alignment horizontal="center" vertical="center"/>
    </xf>
    <xf numFmtId="0" fontId="6" fillId="0" borderId="13" xfId="5" applyNumberFormat="1" applyFont="1" applyFill="1" applyBorder="1" applyAlignment="1" applyProtection="1">
      <alignment horizontal="center" vertical="center"/>
    </xf>
    <xf numFmtId="180" fontId="6" fillId="0" borderId="12" xfId="5" applyNumberFormat="1" applyFont="1" applyFill="1" applyBorder="1" applyAlignment="1" applyProtection="1">
      <alignment horizontal="right" vertical="top"/>
    </xf>
    <xf numFmtId="180" fontId="6" fillId="0" borderId="14" xfId="5" applyNumberFormat="1" applyFont="1" applyFill="1" applyBorder="1" applyAlignment="1" applyProtection="1">
      <alignment horizontal="right" vertical="top"/>
    </xf>
    <xf numFmtId="0" fontId="6" fillId="0" borderId="0" xfId="5" applyNumberFormat="1" applyFont="1" applyFill="1" applyBorder="1" applyAlignment="1" applyProtection="1">
      <alignment horizontal="center"/>
    </xf>
    <xf numFmtId="0" fontId="6" fillId="0" borderId="0" xfId="5" applyNumberFormat="1" applyFont="1" applyFill="1" applyBorder="1" applyAlignment="1" applyProtection="1">
      <alignment horizontal="left" vertical="center"/>
    </xf>
    <xf numFmtId="0" fontId="6" fillId="0" borderId="0" xfId="2" applyFont="1" applyBorder="1" applyAlignment="1">
      <alignment horizontal="right" vertical="center" shrinkToFit="1"/>
    </xf>
    <xf numFmtId="0" fontId="6" fillId="0" borderId="0" xfId="5" applyNumberFormat="1" applyFont="1" applyFill="1" applyBorder="1" applyAlignment="1" applyProtection="1">
      <alignment horizontal="distributed"/>
    </xf>
    <xf numFmtId="0" fontId="6" fillId="0" borderId="0" xfId="5" applyNumberFormat="1" applyFont="1" applyFill="1" applyBorder="1" applyAlignment="1" applyProtection="1"/>
    <xf numFmtId="180" fontId="6" fillId="0" borderId="0" xfId="5" applyNumberFormat="1" applyFont="1" applyFill="1" applyBorder="1" applyAlignment="1" applyProtection="1">
      <alignment horizontal="right" vertical="top"/>
    </xf>
    <xf numFmtId="180" fontId="6" fillId="0" borderId="0" xfId="5" applyNumberFormat="1" applyFont="1" applyFill="1" applyBorder="1" applyAlignment="1" applyProtection="1">
      <alignment horizontal="right" vertical="center"/>
    </xf>
    <xf numFmtId="0" fontId="6" fillId="0" borderId="0" xfId="5" applyNumberFormat="1" applyFont="1" applyFill="1" applyBorder="1" applyAlignment="1" applyProtection="1">
      <alignment horizontal="center" vertical="center"/>
    </xf>
    <xf numFmtId="0" fontId="6" fillId="0" borderId="2" xfId="5" applyNumberFormat="1" applyFont="1" applyFill="1" applyBorder="1" applyAlignment="1" applyProtection="1">
      <alignment horizontal="center"/>
    </xf>
    <xf numFmtId="0" fontId="6" fillId="0" borderId="18" xfId="5" applyNumberFormat="1" applyFont="1" applyFill="1" applyBorder="1" applyAlignment="1" applyProtection="1">
      <alignment horizontal="center"/>
    </xf>
    <xf numFmtId="0" fontId="6" fillId="0" borderId="3" xfId="5" applyNumberFormat="1" applyFont="1" applyFill="1" applyBorder="1" applyAlignment="1" applyProtection="1">
      <alignment horizontal="center"/>
    </xf>
    <xf numFmtId="0" fontId="6" fillId="0" borderId="0" xfId="2" applyFont="1" applyAlignment="1">
      <alignment horizontal="right"/>
    </xf>
    <xf numFmtId="0" fontId="6" fillId="0" borderId="18" xfId="5" applyNumberFormat="1" applyFont="1" applyFill="1" applyBorder="1" applyAlignment="1" applyProtection="1"/>
    <xf numFmtId="0" fontId="6" fillId="0" borderId="4" xfId="5" quotePrefix="1" applyNumberFormat="1" applyFont="1" applyFill="1" applyBorder="1" applyAlignment="1" applyProtection="1">
      <alignment horizontal="center"/>
    </xf>
    <xf numFmtId="0" fontId="6" fillId="0" borderId="12" xfId="2" applyFont="1" applyBorder="1" applyAlignment="1">
      <alignment horizontal="right" vertical="center" shrinkToFit="1"/>
    </xf>
    <xf numFmtId="0" fontId="6" fillId="0" borderId="1" xfId="5" applyNumberFormat="1" applyFont="1" applyFill="1" applyBorder="1" applyAlignment="1" applyProtection="1">
      <alignment horizontal="distributed"/>
    </xf>
    <xf numFmtId="0" fontId="6" fillId="0" borderId="12" xfId="5" applyNumberFormat="1" applyFont="1" applyFill="1" applyBorder="1" applyAlignment="1" applyProtection="1">
      <alignment horizontal="distributed"/>
    </xf>
    <xf numFmtId="0" fontId="6" fillId="0" borderId="1" xfId="5" applyNumberFormat="1" applyFont="1" applyFill="1" applyBorder="1" applyAlignment="1" applyProtection="1"/>
    <xf numFmtId="0" fontId="5" fillId="0" borderId="0" xfId="2" applyFont="1">
      <alignment vertical="center"/>
    </xf>
    <xf numFmtId="58" fontId="6" fillId="0" borderId="2" xfId="5" applyNumberFormat="1" applyFont="1" applyFill="1" applyBorder="1" applyAlignment="1" applyProtection="1">
      <alignment horizontal="center"/>
    </xf>
    <xf numFmtId="58" fontId="6" fillId="0" borderId="4" xfId="5" applyNumberFormat="1" applyFont="1" applyFill="1" applyBorder="1" applyAlignment="1" applyProtection="1">
      <alignment horizontal="center"/>
    </xf>
    <xf numFmtId="58" fontId="6" fillId="0" borderId="4" xfId="5" quotePrefix="1" applyNumberFormat="1" applyFont="1" applyFill="1" applyBorder="1" applyAlignment="1" applyProtection="1">
      <alignment horizontal="center"/>
    </xf>
    <xf numFmtId="0" fontId="2" fillId="0" borderId="0" xfId="6" applyFont="1" applyBorder="1" applyAlignment="1">
      <alignment vertical="center"/>
    </xf>
    <xf numFmtId="0" fontId="6" fillId="0" borderId="4" xfId="6" applyFont="1" applyBorder="1" applyAlignment="1">
      <alignment horizontal="distributed" vertical="center" justifyLastLine="1"/>
    </xf>
    <xf numFmtId="0" fontId="6" fillId="0" borderId="4" xfId="6" applyFont="1" applyBorder="1" applyAlignment="1">
      <alignment horizontal="distributed" vertical="center" wrapText="1" justifyLastLine="1"/>
    </xf>
    <xf numFmtId="0" fontId="6" fillId="0" borderId="2" xfId="6" applyFont="1" applyBorder="1" applyAlignment="1">
      <alignment horizontal="distributed" vertical="center" justifyLastLine="1"/>
    </xf>
    <xf numFmtId="0" fontId="6" fillId="0" borderId="7" xfId="6" applyFont="1" applyBorder="1" applyAlignment="1">
      <alignment horizontal="distributed" vertical="center" justifyLastLine="1"/>
    </xf>
    <xf numFmtId="0" fontId="6" fillId="0" borderId="8" xfId="6" applyFont="1" applyBorder="1" applyAlignment="1">
      <alignment horizontal="distributed" vertical="center" justifyLastLine="1"/>
    </xf>
    <xf numFmtId="0" fontId="6" fillId="0" borderId="14" xfId="6" applyFont="1" applyBorder="1" applyAlignment="1">
      <alignment horizontal="distributed" vertical="center" justifyLastLine="1"/>
    </xf>
    <xf numFmtId="0" fontId="6" fillId="0" borderId="11" xfId="6" applyFont="1" applyBorder="1" applyAlignment="1">
      <alignment horizontal="distributed" vertical="center" justifyLastLine="1"/>
    </xf>
    <xf numFmtId="0" fontId="6" fillId="0" borderId="14" xfId="6" applyFont="1" applyBorder="1" applyAlignment="1">
      <alignment horizontal="distributed" vertical="center" justifyLastLine="1"/>
    </xf>
    <xf numFmtId="0" fontId="6" fillId="0" borderId="20" xfId="6" applyFont="1" applyBorder="1" applyAlignment="1">
      <alignment horizontal="distributed" vertical="center" wrapText="1" justifyLastLine="1"/>
    </xf>
    <xf numFmtId="0" fontId="6" fillId="0" borderId="66" xfId="6" applyFont="1" applyBorder="1" applyAlignment="1">
      <alignment horizontal="distributed" vertical="center" justifyLastLine="1"/>
    </xf>
    <xf numFmtId="0" fontId="6" fillId="0" borderId="66" xfId="6" applyFont="1" applyBorder="1" applyAlignment="1">
      <alignment horizontal="distributed" vertical="center" wrapText="1" justifyLastLine="1"/>
    </xf>
    <xf numFmtId="0" fontId="6" fillId="0" borderId="19" xfId="6" applyFont="1" applyBorder="1" applyAlignment="1">
      <alignment horizontal="distributed" vertical="center" wrapText="1" justifyLastLine="1"/>
    </xf>
    <xf numFmtId="0" fontId="9" fillId="0" borderId="4" xfId="6" applyFont="1" applyBorder="1" applyAlignment="1">
      <alignment horizontal="center" vertical="center"/>
    </xf>
    <xf numFmtId="0" fontId="9" fillId="0" borderId="4" xfId="6" applyFont="1" applyBorder="1" applyAlignment="1">
      <alignment vertical="center"/>
    </xf>
    <xf numFmtId="0" fontId="9" fillId="0" borderId="20" xfId="6" applyFont="1" applyBorder="1" applyAlignment="1">
      <alignment vertical="center"/>
    </xf>
    <xf numFmtId="0" fontId="9" fillId="0" borderId="66" xfId="6" applyFont="1" applyBorder="1" applyAlignment="1">
      <alignment vertical="center"/>
    </xf>
    <xf numFmtId="0" fontId="9" fillId="0" borderId="19" xfId="6" applyFont="1" applyBorder="1" applyAlignment="1">
      <alignment vertical="center"/>
    </xf>
    <xf numFmtId="0" fontId="6" fillId="0" borderId="11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1" xfId="6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14" xfId="6" applyFont="1" applyBorder="1" applyAlignment="1">
      <alignment vertical="center"/>
    </xf>
    <xf numFmtId="0" fontId="6" fillId="0" borderId="22" xfId="2" applyFont="1" applyBorder="1" applyAlignment="1">
      <alignment vertical="center"/>
    </xf>
    <xf numFmtId="0" fontId="6" fillId="0" borderId="68" xfId="2" applyFont="1" applyBorder="1" applyAlignment="1">
      <alignment vertical="center"/>
    </xf>
    <xf numFmtId="0" fontId="6" fillId="0" borderId="25" xfId="6" applyFont="1" applyBorder="1" applyAlignment="1">
      <alignment vertical="center"/>
    </xf>
    <xf numFmtId="0" fontId="6" fillId="0" borderId="67" xfId="6" applyFont="1" applyBorder="1" applyAlignment="1">
      <alignment vertical="center"/>
    </xf>
    <xf numFmtId="0" fontId="6" fillId="0" borderId="57" xfId="6" applyFont="1" applyBorder="1" applyAlignment="1">
      <alignment vertical="center"/>
    </xf>
    <xf numFmtId="0" fontId="6" fillId="0" borderId="22" xfId="6" applyFont="1" applyBorder="1" applyAlignment="1">
      <alignment vertical="center"/>
    </xf>
    <xf numFmtId="0" fontId="6" fillId="0" borderId="68" xfId="6" applyFont="1" applyBorder="1" applyAlignment="1">
      <alignment vertical="center"/>
    </xf>
    <xf numFmtId="0" fontId="6" fillId="0" borderId="21" xfId="6" applyFont="1" applyBorder="1" applyAlignment="1">
      <alignment vertical="center"/>
    </xf>
    <xf numFmtId="0" fontId="6" fillId="0" borderId="11" xfId="2" applyFont="1" applyBorder="1">
      <alignment vertical="center"/>
    </xf>
    <xf numFmtId="0" fontId="6" fillId="0" borderId="25" xfId="2" applyFont="1" applyBorder="1">
      <alignment vertical="center"/>
    </xf>
    <xf numFmtId="0" fontId="6" fillId="0" borderId="67" xfId="2" applyFont="1" applyBorder="1">
      <alignment vertical="center"/>
    </xf>
    <xf numFmtId="0" fontId="6" fillId="0" borderId="14" xfId="2" applyFont="1" applyBorder="1">
      <alignment vertical="center"/>
    </xf>
    <xf numFmtId="0" fontId="6" fillId="0" borderId="22" xfId="2" applyFont="1" applyBorder="1">
      <alignment vertical="center"/>
    </xf>
    <xf numFmtId="0" fontId="6" fillId="0" borderId="68" xfId="2" applyFont="1" applyBorder="1">
      <alignment vertical="center"/>
    </xf>
    <xf numFmtId="0" fontId="9" fillId="0" borderId="5" xfId="6" applyFont="1" applyBorder="1" applyAlignment="1">
      <alignment horizontal="center" vertical="center"/>
    </xf>
    <xf numFmtId="0" fontId="9" fillId="0" borderId="5" xfId="2" applyFont="1" applyBorder="1">
      <alignment vertical="center"/>
    </xf>
    <xf numFmtId="0" fontId="9" fillId="0" borderId="5" xfId="6" applyFont="1" applyBorder="1" applyAlignment="1">
      <alignment vertical="center"/>
    </xf>
    <xf numFmtId="0" fontId="9" fillId="0" borderId="24" xfId="2" applyFont="1" applyBorder="1">
      <alignment vertical="center"/>
    </xf>
    <xf numFmtId="0" fontId="9" fillId="0" borderId="69" xfId="2" applyFont="1" applyBorder="1">
      <alignment vertical="center"/>
    </xf>
    <xf numFmtId="0" fontId="9" fillId="0" borderId="23" xfId="2" applyFont="1" applyBorder="1">
      <alignment vertical="center"/>
    </xf>
    <xf numFmtId="0" fontId="9" fillId="0" borderId="5" xfId="6" applyFont="1" applyFill="1" applyBorder="1" applyAlignment="1">
      <alignment horizontal="center" vertical="center"/>
    </xf>
    <xf numFmtId="0" fontId="9" fillId="0" borderId="5" xfId="2" applyFont="1" applyFill="1" applyBorder="1">
      <alignment vertical="center"/>
    </xf>
    <xf numFmtId="0" fontId="9" fillId="0" borderId="5" xfId="6" applyFont="1" applyFill="1" applyBorder="1" applyAlignment="1">
      <alignment vertical="center"/>
    </xf>
    <xf numFmtId="0" fontId="9" fillId="0" borderId="24" xfId="2" applyFont="1" applyFill="1" applyBorder="1">
      <alignment vertical="center"/>
    </xf>
    <xf numFmtId="0" fontId="9" fillId="0" borderId="69" xfId="2" applyFont="1" applyFill="1" applyBorder="1">
      <alignment vertical="center"/>
    </xf>
    <xf numFmtId="0" fontId="9" fillId="0" borderId="23" xfId="2" applyFont="1" applyFill="1" applyBorder="1">
      <alignment vertical="center"/>
    </xf>
    <xf numFmtId="0" fontId="2" fillId="0" borderId="0" xfId="2" applyFont="1" applyAlignment="1">
      <alignment vertical="center"/>
    </xf>
    <xf numFmtId="0" fontId="6" fillId="0" borderId="0" xfId="7" applyFont="1" applyAlignment="1">
      <alignment horizontal="right" vertical="center"/>
    </xf>
    <xf numFmtId="0" fontId="6" fillId="0" borderId="0" xfId="7" applyFont="1" applyAlignment="1">
      <alignment vertical="center"/>
    </xf>
    <xf numFmtId="0" fontId="5" fillId="0" borderId="0" xfId="7" applyFont="1" applyAlignment="1">
      <alignment vertical="center"/>
    </xf>
    <xf numFmtId="0" fontId="6" fillId="0" borderId="1" xfId="7" applyFont="1" applyBorder="1" applyAlignment="1">
      <alignment horizontal="right"/>
    </xf>
    <xf numFmtId="0" fontId="6" fillId="0" borderId="4" xfId="7" applyFont="1" applyBorder="1" applyAlignment="1">
      <alignment horizontal="distributed" vertical="center" justifyLastLine="1"/>
    </xf>
    <xf numFmtId="0" fontId="6" fillId="0" borderId="20" xfId="7" applyFont="1" applyBorder="1" applyAlignment="1">
      <alignment horizontal="distributed" justifyLastLine="1"/>
    </xf>
    <xf numFmtId="0" fontId="6" fillId="0" borderId="66" xfId="7" applyFont="1" applyBorder="1" applyAlignment="1">
      <alignment horizontal="distributed" vertical="center" justifyLastLine="1"/>
    </xf>
    <xf numFmtId="0" fontId="6" fillId="0" borderId="66" xfId="7" applyFont="1" applyBorder="1" applyAlignment="1">
      <alignment horizontal="distributed" justifyLastLine="1"/>
    </xf>
    <xf numFmtId="0" fontId="6" fillId="0" borderId="19" xfId="7" applyFont="1" applyBorder="1" applyAlignment="1">
      <alignment horizontal="distributed" vertical="center" justifyLastLine="1"/>
    </xf>
    <xf numFmtId="0" fontId="6" fillId="0" borderId="14" xfId="7" applyFont="1" applyBorder="1" applyAlignment="1">
      <alignment horizontal="distributed" vertical="center" justifyLastLine="1"/>
    </xf>
    <xf numFmtId="0" fontId="6" fillId="0" borderId="22" xfId="7" applyFont="1" applyBorder="1" applyAlignment="1">
      <alignment horizontal="distributed" vertical="top" justifyLastLine="1"/>
    </xf>
    <xf numFmtId="0" fontId="6" fillId="0" borderId="68" xfId="7" applyFont="1" applyBorder="1" applyAlignment="1">
      <alignment horizontal="distributed" vertical="center" justifyLastLine="1"/>
    </xf>
    <xf numFmtId="0" fontId="6" fillId="0" borderId="68" xfId="7" applyFont="1" applyBorder="1" applyAlignment="1">
      <alignment horizontal="center" vertical="top" shrinkToFit="1"/>
    </xf>
    <xf numFmtId="0" fontId="6" fillId="0" borderId="68" xfId="7" applyFont="1" applyBorder="1" applyAlignment="1">
      <alignment horizontal="distributed" vertical="top"/>
    </xf>
    <xf numFmtId="0" fontId="6" fillId="0" borderId="68" xfId="7" applyFont="1" applyBorder="1" applyAlignment="1">
      <alignment horizontal="distributed" vertical="top" justifyLastLine="1"/>
    </xf>
    <xf numFmtId="0" fontId="6" fillId="0" borderId="21" xfId="7" applyFont="1" applyBorder="1" applyAlignment="1">
      <alignment horizontal="distributed" vertical="center" justifyLastLine="1"/>
    </xf>
    <xf numFmtId="0" fontId="9" fillId="0" borderId="4" xfId="7" applyFont="1" applyBorder="1" applyAlignment="1">
      <alignment horizontal="center" vertical="center"/>
    </xf>
    <xf numFmtId="178" fontId="9" fillId="0" borderId="4" xfId="7" applyNumberFormat="1" applyFont="1" applyBorder="1" applyAlignment="1">
      <alignment vertical="center"/>
    </xf>
    <xf numFmtId="178" fontId="9" fillId="0" borderId="20" xfId="7" applyNumberFormat="1" applyFont="1" applyBorder="1" applyAlignment="1">
      <alignment vertical="center"/>
    </xf>
    <xf numFmtId="178" fontId="9" fillId="0" borderId="66" xfId="7" applyNumberFormat="1" applyFont="1" applyBorder="1" applyAlignment="1">
      <alignment vertical="center"/>
    </xf>
    <xf numFmtId="178" fontId="9" fillId="0" borderId="19" xfId="7" applyNumberFormat="1" applyFont="1" applyBorder="1" applyAlignment="1">
      <alignment vertical="center"/>
    </xf>
    <xf numFmtId="178" fontId="6" fillId="0" borderId="11" xfId="2" applyNumberFormat="1" applyFont="1" applyBorder="1">
      <alignment vertical="center"/>
    </xf>
    <xf numFmtId="178" fontId="6" fillId="0" borderId="25" xfId="2" applyNumberFormat="1" applyFont="1" applyBorder="1">
      <alignment vertical="center"/>
    </xf>
    <xf numFmtId="178" fontId="6" fillId="0" borderId="67" xfId="2" applyNumberFormat="1" applyFont="1" applyBorder="1">
      <alignment vertical="center"/>
    </xf>
    <xf numFmtId="178" fontId="6" fillId="0" borderId="57" xfId="2" applyNumberFormat="1" applyFont="1" applyBorder="1">
      <alignment vertical="center"/>
    </xf>
    <xf numFmtId="178" fontId="6" fillId="0" borderId="22" xfId="2" applyNumberFormat="1" applyFont="1" applyBorder="1">
      <alignment vertical="center"/>
    </xf>
    <xf numFmtId="178" fontId="6" fillId="0" borderId="68" xfId="2" applyNumberFormat="1" applyFont="1" applyBorder="1">
      <alignment vertical="center"/>
    </xf>
    <xf numFmtId="178" fontId="6" fillId="0" borderId="21" xfId="2" applyNumberFormat="1" applyFont="1" applyBorder="1">
      <alignment vertical="center"/>
    </xf>
    <xf numFmtId="178" fontId="6" fillId="0" borderId="14" xfId="2" applyNumberFormat="1" applyFont="1" applyBorder="1">
      <alignment vertical="center"/>
    </xf>
    <xf numFmtId="0" fontId="6" fillId="0" borderId="11" xfId="7" applyFont="1" applyBorder="1" applyAlignment="1">
      <alignment horizontal="right" vertical="center"/>
    </xf>
    <xf numFmtId="178" fontId="6" fillId="0" borderId="11" xfId="7" applyNumberFormat="1" applyFont="1" applyBorder="1" applyAlignment="1">
      <alignment vertical="center"/>
    </xf>
    <xf numFmtId="178" fontId="6" fillId="0" borderId="25" xfId="7" applyNumberFormat="1" applyFont="1" applyBorder="1" applyAlignment="1">
      <alignment vertical="center"/>
    </xf>
    <xf numFmtId="178" fontId="6" fillId="0" borderId="67" xfId="7" applyNumberFormat="1" applyFont="1" applyBorder="1" applyAlignment="1">
      <alignment vertical="center"/>
    </xf>
    <xf numFmtId="178" fontId="6" fillId="0" borderId="57" xfId="7" applyNumberFormat="1" applyFont="1" applyBorder="1" applyAlignment="1">
      <alignment vertical="center"/>
    </xf>
    <xf numFmtId="0" fontId="6" fillId="0" borderId="14" xfId="7" applyFont="1" applyBorder="1" applyAlignment="1">
      <alignment horizontal="right" vertical="center"/>
    </xf>
    <xf numFmtId="178" fontId="6" fillId="0" borderId="14" xfId="7" applyNumberFormat="1" applyFont="1" applyBorder="1" applyAlignment="1">
      <alignment vertical="center"/>
    </xf>
    <xf numFmtId="178" fontId="6" fillId="0" borderId="22" xfId="7" applyNumberFormat="1" applyFont="1" applyBorder="1" applyAlignment="1">
      <alignment vertical="center"/>
    </xf>
    <xf numFmtId="178" fontId="6" fillId="0" borderId="68" xfId="7" applyNumberFormat="1" applyFont="1" applyBorder="1" applyAlignment="1">
      <alignment vertical="center"/>
    </xf>
    <xf numFmtId="178" fontId="6" fillId="0" borderId="21" xfId="7" applyNumberFormat="1" applyFont="1" applyBorder="1" applyAlignment="1">
      <alignment vertical="center"/>
    </xf>
    <xf numFmtId="0" fontId="9" fillId="0" borderId="5" xfId="7" applyFont="1" applyBorder="1" applyAlignment="1">
      <alignment horizontal="center" vertical="center"/>
    </xf>
    <xf numFmtId="178" fontId="9" fillId="0" borderId="5" xfId="7" applyNumberFormat="1" applyFont="1" applyBorder="1" applyAlignment="1">
      <alignment vertical="center"/>
    </xf>
    <xf numFmtId="178" fontId="9" fillId="0" borderId="24" xfId="7" applyNumberFormat="1" applyFont="1" applyBorder="1" applyAlignment="1">
      <alignment vertical="center"/>
    </xf>
    <xf numFmtId="178" fontId="9" fillId="0" borderId="69" xfId="7" applyNumberFormat="1" applyFont="1" applyBorder="1" applyAlignment="1">
      <alignment vertical="center"/>
    </xf>
    <xf numFmtId="178" fontId="9" fillId="0" borderId="23" xfId="7" applyNumberFormat="1" applyFont="1" applyBorder="1" applyAlignment="1">
      <alignment vertical="center"/>
    </xf>
    <xf numFmtId="0" fontId="6" fillId="0" borderId="0" xfId="7" applyFont="1" applyAlignment="1">
      <alignment horizontal="right"/>
    </xf>
    <xf numFmtId="0" fontId="6" fillId="0" borderId="6" xfId="2" applyFont="1" applyBorder="1" applyAlignment="1">
      <alignment horizontal="distributed" vertical="center" justifyLastLine="1"/>
    </xf>
    <xf numFmtId="0" fontId="6" fillId="0" borderId="24" xfId="2" applyFont="1" applyBorder="1" applyAlignment="1">
      <alignment horizontal="distributed" vertical="center" justifyLastLine="1"/>
    </xf>
    <xf numFmtId="0" fontId="6" fillId="0" borderId="23" xfId="2" applyFont="1" applyBorder="1" applyAlignment="1">
      <alignment horizontal="distributed" vertical="center" justifyLastLine="1"/>
    </xf>
    <xf numFmtId="0" fontId="6" fillId="0" borderId="24" xfId="2" applyFont="1" applyBorder="1" applyAlignment="1">
      <alignment horizontal="distributed" vertical="center" justifyLastLine="1"/>
    </xf>
    <xf numFmtId="0" fontId="6" fillId="0" borderId="23" xfId="2" applyFont="1" applyBorder="1" applyAlignment="1">
      <alignment horizontal="distributed" vertical="center" justifyLastLine="1"/>
    </xf>
    <xf numFmtId="178" fontId="9" fillId="0" borderId="24" xfId="7" applyNumberFormat="1" applyFont="1" applyFill="1" applyBorder="1" applyAlignment="1">
      <alignment vertical="center"/>
    </xf>
    <xf numFmtId="178" fontId="9" fillId="0" borderId="23" xfId="7" applyNumberFormat="1" applyFont="1" applyFill="1" applyBorder="1" applyAlignment="1">
      <alignment vertical="center"/>
    </xf>
    <xf numFmtId="38" fontId="17" fillId="0" borderId="0" xfId="4" applyFont="1" applyAlignment="1">
      <alignment vertical="center"/>
    </xf>
    <xf numFmtId="38" fontId="17" fillId="0" borderId="0" xfId="4" applyFont="1" applyAlignment="1">
      <alignment horizontal="right" vertical="center"/>
    </xf>
    <xf numFmtId="38" fontId="6" fillId="0" borderId="0" xfId="4" applyFont="1" applyAlignment="1">
      <alignment vertical="center"/>
    </xf>
    <xf numFmtId="0" fontId="17" fillId="0" borderId="0" xfId="2" applyFont="1" applyAlignment="1">
      <alignment vertical="center"/>
    </xf>
    <xf numFmtId="38" fontId="17" fillId="0" borderId="0" xfId="2" applyNumberFormat="1" applyFont="1" applyAlignment="1">
      <alignment vertical="center"/>
    </xf>
    <xf numFmtId="0" fontId="18" fillId="0" borderId="0" xfId="2" applyFont="1" applyAlignment="1">
      <alignment vertical="center"/>
    </xf>
    <xf numFmtId="178" fontId="18" fillId="0" borderId="0" xfId="2" applyNumberFormat="1" applyFont="1" applyAlignment="1">
      <alignment vertical="center"/>
    </xf>
    <xf numFmtId="0" fontId="2" fillId="0" borderId="0" xfId="2" applyFont="1" applyFill="1" applyAlignment="1">
      <alignment vertical="center"/>
    </xf>
    <xf numFmtId="0" fontId="6" fillId="0" borderId="0" xfId="7" applyFont="1" applyFill="1" applyAlignment="1">
      <alignment horizontal="right" vertical="center"/>
    </xf>
    <xf numFmtId="0" fontId="6" fillId="0" borderId="0" xfId="7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right" vertical="center"/>
    </xf>
    <xf numFmtId="0" fontId="5" fillId="0" borderId="0" xfId="7" applyFont="1" applyFill="1" applyAlignment="1">
      <alignment vertical="center"/>
    </xf>
    <xf numFmtId="0" fontId="6" fillId="0" borderId="4" xfId="7" applyFont="1" applyFill="1" applyBorder="1" applyAlignment="1">
      <alignment horizontal="distributed" vertical="center" justifyLastLine="1"/>
    </xf>
    <xf numFmtId="0" fontId="6" fillId="0" borderId="6" xfId="2" applyFont="1" applyFill="1" applyBorder="1" applyAlignment="1">
      <alignment horizontal="distributed" vertical="center" justifyLastLine="1"/>
    </xf>
    <xf numFmtId="0" fontId="6" fillId="0" borderId="8" xfId="2" applyFont="1" applyFill="1" applyBorder="1" applyAlignment="1">
      <alignment horizontal="distributed" vertical="center" justifyLastLine="1"/>
    </xf>
    <xf numFmtId="0" fontId="6" fillId="0" borderId="24" xfId="2" applyFont="1" applyFill="1" applyBorder="1" applyAlignment="1">
      <alignment horizontal="distributed" vertical="center" justifyLastLine="1"/>
    </xf>
    <xf numFmtId="0" fontId="6" fillId="0" borderId="23" xfId="2" applyFont="1" applyFill="1" applyBorder="1" applyAlignment="1">
      <alignment horizontal="distributed" vertical="center" justifyLastLine="1"/>
    </xf>
    <xf numFmtId="0" fontId="6" fillId="0" borderId="14" xfId="7" applyFont="1" applyFill="1" applyBorder="1" applyAlignment="1">
      <alignment horizontal="distributed" vertical="center" justifyLastLine="1"/>
    </xf>
    <xf numFmtId="0" fontId="6" fillId="0" borderId="24" xfId="2" applyFont="1" applyFill="1" applyBorder="1" applyAlignment="1">
      <alignment horizontal="distributed" vertical="center" justifyLastLine="1"/>
    </xf>
    <xf numFmtId="0" fontId="6" fillId="0" borderId="23" xfId="2" applyFont="1" applyFill="1" applyBorder="1" applyAlignment="1">
      <alignment horizontal="distributed" vertical="center" justifyLastLine="1"/>
    </xf>
    <xf numFmtId="0" fontId="9" fillId="0" borderId="0" xfId="2" applyFont="1" applyFill="1" applyAlignment="1">
      <alignment vertical="center"/>
    </xf>
    <xf numFmtId="0" fontId="9" fillId="0" borderId="4" xfId="7" applyFont="1" applyFill="1" applyBorder="1" applyAlignment="1">
      <alignment horizontal="center" vertical="center"/>
    </xf>
    <xf numFmtId="178" fontId="9" fillId="0" borderId="20" xfId="7" applyNumberFormat="1" applyFont="1" applyFill="1" applyBorder="1" applyAlignment="1">
      <alignment vertical="center"/>
    </xf>
    <xf numFmtId="178" fontId="9" fillId="0" borderId="19" xfId="7" applyNumberFormat="1" applyFont="1" applyFill="1" applyBorder="1" applyAlignment="1">
      <alignment vertical="center"/>
    </xf>
    <xf numFmtId="0" fontId="6" fillId="0" borderId="11" xfId="7" applyFont="1" applyFill="1" applyBorder="1" applyAlignment="1">
      <alignment horizontal="right" vertical="center"/>
    </xf>
    <xf numFmtId="178" fontId="6" fillId="0" borderId="25" xfId="7" applyNumberFormat="1" applyFont="1" applyFill="1" applyBorder="1" applyAlignment="1">
      <alignment vertical="center"/>
    </xf>
    <xf numFmtId="178" fontId="6" fillId="0" borderId="57" xfId="7" applyNumberFormat="1" applyFont="1" applyFill="1" applyBorder="1" applyAlignment="1">
      <alignment vertical="center"/>
    </xf>
    <xf numFmtId="0" fontId="6" fillId="0" borderId="14" xfId="7" applyFont="1" applyFill="1" applyBorder="1" applyAlignment="1">
      <alignment horizontal="right" vertical="center"/>
    </xf>
    <xf numFmtId="178" fontId="6" fillId="0" borderId="22" xfId="7" applyNumberFormat="1" applyFont="1" applyFill="1" applyBorder="1" applyAlignment="1">
      <alignment vertical="center"/>
    </xf>
    <xf numFmtId="178" fontId="6" fillId="0" borderId="21" xfId="7" applyNumberFormat="1" applyFont="1" applyFill="1" applyBorder="1" applyAlignment="1">
      <alignment vertical="center"/>
    </xf>
    <xf numFmtId="0" fontId="9" fillId="0" borderId="5" xfId="7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178" fontId="9" fillId="0" borderId="0" xfId="7" applyNumberFormat="1" applyFont="1" applyFill="1" applyBorder="1" applyAlignment="1">
      <alignment vertical="center"/>
    </xf>
    <xf numFmtId="0" fontId="6" fillId="0" borderId="0" xfId="7" applyFont="1" applyFill="1" applyAlignment="1">
      <alignment horizontal="right"/>
    </xf>
    <xf numFmtId="0" fontId="6" fillId="0" borderId="0" xfId="2" applyFont="1" applyFill="1" applyBorder="1" applyAlignment="1">
      <alignment horizontal="distributed" vertical="center" justifyLastLine="1"/>
    </xf>
    <xf numFmtId="0" fontId="6" fillId="0" borderId="0" xfId="2" applyFont="1" applyFill="1" applyBorder="1" applyAlignment="1">
      <alignment horizontal="distributed" vertical="center" justifyLastLine="1"/>
    </xf>
    <xf numFmtId="178" fontId="9" fillId="0" borderId="24" xfId="7" applyNumberFormat="1" applyFont="1" applyFill="1" applyBorder="1" applyAlignment="1">
      <alignment horizontal="right" vertical="center"/>
    </xf>
    <xf numFmtId="178" fontId="9" fillId="0" borderId="23" xfId="7" applyNumberFormat="1" applyFont="1" applyFill="1" applyBorder="1" applyAlignment="1">
      <alignment horizontal="right" vertical="center"/>
    </xf>
    <xf numFmtId="0" fontId="9" fillId="0" borderId="0" xfId="7" applyFont="1" applyFill="1" applyBorder="1" applyAlignment="1">
      <alignment horizontal="center" vertical="center"/>
    </xf>
    <xf numFmtId="0" fontId="6" fillId="0" borderId="0" xfId="7" applyFont="1" applyFill="1" applyAlignment="1">
      <alignment horizontal="left" vertical="center"/>
    </xf>
    <xf numFmtId="0" fontId="6" fillId="0" borderId="0" xfId="7" applyFont="1" applyFill="1" applyBorder="1" applyAlignment="1">
      <alignment horizontal="left" vertical="center"/>
    </xf>
    <xf numFmtId="0" fontId="6" fillId="0" borderId="5" xfId="8" applyFont="1" applyFill="1" applyBorder="1" applyAlignment="1">
      <alignment horizontal="center" vertical="center"/>
    </xf>
    <xf numFmtId="0" fontId="6" fillId="0" borderId="24" xfId="8" applyFont="1" applyFill="1" applyBorder="1" applyAlignment="1">
      <alignment horizontal="distributed" vertical="center" justifyLastLine="1"/>
    </xf>
    <xf numFmtId="0" fontId="6" fillId="0" borderId="23" xfId="8" applyFont="1" applyFill="1" applyBorder="1" applyAlignment="1">
      <alignment horizontal="distributed" vertical="center" justifyLastLine="1"/>
    </xf>
    <xf numFmtId="0" fontId="6" fillId="0" borderId="8" xfId="2" applyFont="1" applyFill="1" applyBorder="1" applyAlignment="1">
      <alignment horizontal="distributed" vertical="center" justifyLastLine="1"/>
    </xf>
    <xf numFmtId="178" fontId="6" fillId="0" borderId="25" xfId="2" applyNumberFormat="1" applyFont="1" applyFill="1" applyBorder="1" applyAlignment="1">
      <alignment vertical="center"/>
    </xf>
    <xf numFmtId="178" fontId="6" fillId="0" borderId="57" xfId="2" applyNumberFormat="1" applyFont="1" applyFill="1" applyBorder="1" applyAlignment="1">
      <alignment vertical="center"/>
    </xf>
    <xf numFmtId="178" fontId="6" fillId="0" borderId="22" xfId="2" applyNumberFormat="1" applyFont="1" applyFill="1" applyBorder="1" applyAlignment="1">
      <alignment horizontal="right" vertical="center"/>
    </xf>
    <xf numFmtId="178" fontId="6" fillId="0" borderId="21" xfId="2" applyNumberFormat="1" applyFont="1" applyFill="1" applyBorder="1" applyAlignment="1">
      <alignment horizontal="right" vertical="center"/>
    </xf>
    <xf numFmtId="178" fontId="6" fillId="0" borderId="22" xfId="2" applyNumberFormat="1" applyFont="1" applyFill="1" applyBorder="1" applyAlignment="1">
      <alignment vertical="center"/>
    </xf>
    <xf numFmtId="178" fontId="6" fillId="0" borderId="21" xfId="2" applyNumberFormat="1" applyFont="1" applyFill="1" applyBorder="1" applyAlignment="1">
      <alignment vertical="center"/>
    </xf>
    <xf numFmtId="0" fontId="9" fillId="0" borderId="4" xfId="7" applyFont="1" applyFill="1" applyBorder="1" applyAlignment="1">
      <alignment horizontal="center" vertical="center" shrinkToFit="1"/>
    </xf>
    <xf numFmtId="0" fontId="6" fillId="0" borderId="11" xfId="7" applyFont="1" applyFill="1" applyBorder="1" applyAlignment="1">
      <alignment horizontal="right" vertical="center" shrinkToFit="1"/>
    </xf>
    <xf numFmtId="0" fontId="6" fillId="0" borderId="14" xfId="7" applyFont="1" applyFill="1" applyBorder="1" applyAlignment="1">
      <alignment horizontal="right" vertical="center" shrinkToFit="1"/>
    </xf>
    <xf numFmtId="0" fontId="9" fillId="0" borderId="5" xfId="7" applyFont="1" applyFill="1" applyBorder="1" applyAlignment="1">
      <alignment horizontal="center" vertical="center" shrinkToFit="1"/>
    </xf>
    <xf numFmtId="178" fontId="6" fillId="0" borderId="25" xfId="2" applyNumberFormat="1" applyFont="1" applyFill="1" applyBorder="1" applyAlignment="1">
      <alignment horizontal="right" vertical="center"/>
    </xf>
    <xf numFmtId="178" fontId="6" fillId="0" borderId="57" xfId="2" applyNumberFormat="1" applyFont="1" applyFill="1" applyBorder="1" applyAlignment="1">
      <alignment horizontal="right" vertical="center"/>
    </xf>
    <xf numFmtId="0" fontId="6" fillId="0" borderId="0" xfId="7" applyFont="1" applyFill="1" applyAlignment="1">
      <alignment horizontal="right" vertical="top"/>
    </xf>
    <xf numFmtId="0" fontId="6" fillId="0" borderId="9" xfId="8" applyFont="1" applyFill="1" applyBorder="1" applyAlignment="1">
      <alignment vertical="center" justifyLastLine="1"/>
    </xf>
    <xf numFmtId="0" fontId="6" fillId="0" borderId="0" xfId="8" applyFont="1" applyFill="1" applyBorder="1" applyAlignment="1">
      <alignment vertical="center" justifyLastLine="1"/>
    </xf>
    <xf numFmtId="0" fontId="6" fillId="0" borderId="9" xfId="2" applyFont="1" applyFill="1" applyBorder="1" applyAlignment="1">
      <alignment horizontal="distributed" vertical="center" justifyLastLine="1"/>
    </xf>
    <xf numFmtId="178" fontId="9" fillId="0" borderId="9" xfId="7" applyNumberFormat="1" applyFont="1" applyFill="1" applyBorder="1" applyAlignment="1">
      <alignment vertical="center"/>
    </xf>
    <xf numFmtId="178" fontId="6" fillId="0" borderId="9" xfId="2" applyNumberFormat="1" applyFont="1" applyFill="1" applyBorder="1" applyAlignment="1">
      <alignment vertical="center"/>
    </xf>
    <xf numFmtId="178" fontId="6" fillId="0" borderId="0" xfId="2" applyNumberFormat="1" applyFont="1" applyFill="1" applyBorder="1" applyAlignment="1">
      <alignment vertical="center"/>
    </xf>
    <xf numFmtId="178" fontId="6" fillId="0" borderId="0" xfId="7" applyNumberFormat="1" applyFont="1" applyFill="1" applyBorder="1" applyAlignment="1">
      <alignment horizontal="left" vertical="center"/>
    </xf>
    <xf numFmtId="0" fontId="2" fillId="0" borderId="0" xfId="9" applyFont="1" applyAlignment="1">
      <alignment vertical="center"/>
    </xf>
    <xf numFmtId="0" fontId="19" fillId="0" borderId="0" xfId="9" applyFont="1"/>
    <xf numFmtId="0" fontId="6" fillId="0" borderId="0" xfId="9" applyFont="1"/>
    <xf numFmtId="181" fontId="6" fillId="0" borderId="0" xfId="9" applyNumberFormat="1" applyFont="1"/>
    <xf numFmtId="3" fontId="6" fillId="0" borderId="0" xfId="9" applyNumberFormat="1" applyFont="1"/>
    <xf numFmtId="3" fontId="4" fillId="0" borderId="0" xfId="9" applyNumberFormat="1" applyFont="1" applyAlignment="1">
      <alignment vertical="center"/>
    </xf>
    <xf numFmtId="0" fontId="4" fillId="0" borderId="0" xfId="9" applyFont="1" applyAlignment="1">
      <alignment vertical="center"/>
    </xf>
    <xf numFmtId="0" fontId="5" fillId="0" borderId="0" xfId="9" applyFont="1"/>
    <xf numFmtId="181" fontId="5" fillId="0" borderId="0" xfId="9" applyNumberFormat="1" applyFont="1" applyAlignment="1">
      <alignment horizontal="right"/>
    </xf>
    <xf numFmtId="181" fontId="5" fillId="0" borderId="0" xfId="9" applyNumberFormat="1" applyFont="1"/>
    <xf numFmtId="181" fontId="6" fillId="0" borderId="0" xfId="9" applyNumberFormat="1" applyFont="1" applyAlignment="1">
      <alignment horizontal="right"/>
    </xf>
    <xf numFmtId="0" fontId="6" fillId="0" borderId="2" xfId="9" applyFont="1" applyBorder="1" applyAlignment="1">
      <alignment horizontal="distributed" vertical="center" justifyLastLine="1"/>
    </xf>
    <xf numFmtId="0" fontId="6" fillId="0" borderId="3" xfId="9" applyFont="1" applyBorder="1" applyAlignment="1">
      <alignment horizontal="distributed" vertical="center" justifyLastLine="1"/>
    </xf>
    <xf numFmtId="0" fontId="6" fillId="0" borderId="6" xfId="9" applyFont="1" applyBorder="1" applyAlignment="1">
      <alignment horizontal="center" vertical="center" justifyLastLine="1"/>
    </xf>
    <xf numFmtId="0" fontId="6" fillId="0" borderId="7" xfId="9" applyFont="1" applyBorder="1" applyAlignment="1">
      <alignment horizontal="center" vertical="center" justifyLastLine="1"/>
    </xf>
    <xf numFmtId="0" fontId="6" fillId="0" borderId="8" xfId="9" applyFont="1" applyBorder="1" applyAlignment="1">
      <alignment horizontal="center" vertical="center" justifyLastLine="1"/>
    </xf>
    <xf numFmtId="0" fontId="6" fillId="0" borderId="6" xfId="9" applyFont="1" applyBorder="1" applyAlignment="1">
      <alignment horizontal="center" vertical="center"/>
    </xf>
    <xf numFmtId="0" fontId="6" fillId="0" borderId="8" xfId="9" applyFont="1" applyBorder="1" applyAlignment="1">
      <alignment horizontal="center" vertical="center"/>
    </xf>
    <xf numFmtId="0" fontId="6" fillId="0" borderId="6" xfId="9" applyFont="1" applyFill="1" applyBorder="1" applyAlignment="1">
      <alignment horizontal="center" vertical="center"/>
    </xf>
    <xf numFmtId="0" fontId="6" fillId="0" borderId="8" xfId="9" applyFont="1" applyFill="1" applyBorder="1" applyAlignment="1">
      <alignment horizontal="center" vertical="center"/>
    </xf>
    <xf numFmtId="0" fontId="6" fillId="0" borderId="12" xfId="9" applyFont="1" applyBorder="1" applyAlignment="1">
      <alignment horizontal="distributed" vertical="center" justifyLastLine="1"/>
    </xf>
    <xf numFmtId="0" fontId="6" fillId="0" borderId="13" xfId="9" applyFont="1" applyBorder="1" applyAlignment="1">
      <alignment horizontal="distributed" vertical="center" justifyLastLine="1"/>
    </xf>
    <xf numFmtId="0" fontId="6" fillId="0" borderId="20" xfId="10" applyFont="1" applyBorder="1" applyAlignment="1">
      <alignment horizontal="distributed" vertical="center" justifyLastLine="1"/>
    </xf>
    <xf numFmtId="181" fontId="6" fillId="0" borderId="19" xfId="10" applyNumberFormat="1" applyFont="1" applyBorder="1" applyAlignment="1">
      <alignment horizontal="center" vertical="center" shrinkToFit="1"/>
    </xf>
    <xf numFmtId="0" fontId="6" fillId="0" borderId="66" xfId="10" applyFont="1" applyBorder="1" applyAlignment="1">
      <alignment horizontal="distributed" vertical="center" justifyLastLine="1"/>
    </xf>
    <xf numFmtId="0" fontId="6" fillId="0" borderId="19" xfId="10" applyFont="1" applyBorder="1" applyAlignment="1">
      <alignment horizontal="distributed" vertical="center" justifyLastLine="1"/>
    </xf>
    <xf numFmtId="0" fontId="6" fillId="0" borderId="20" xfId="10" applyFont="1" applyFill="1" applyBorder="1" applyAlignment="1">
      <alignment horizontal="distributed" vertical="center" justifyLastLine="1"/>
    </xf>
    <xf numFmtId="181" fontId="6" fillId="0" borderId="19" xfId="10" applyNumberFormat="1" applyFont="1" applyFill="1" applyBorder="1" applyAlignment="1">
      <alignment horizontal="center" vertical="center" shrinkToFit="1"/>
    </xf>
    <xf numFmtId="0" fontId="6" fillId="0" borderId="70" xfId="9" applyFont="1" applyBorder="1" applyAlignment="1">
      <alignment horizontal="center" vertical="center"/>
    </xf>
    <xf numFmtId="0" fontId="6" fillId="0" borderId="71" xfId="10" applyFont="1" applyBorder="1" applyAlignment="1">
      <alignment horizontal="distributed" vertical="center"/>
    </xf>
    <xf numFmtId="178" fontId="6" fillId="0" borderId="72" xfId="10" applyNumberFormat="1" applyFont="1" applyBorder="1" applyAlignment="1">
      <alignment vertical="center"/>
    </xf>
    <xf numFmtId="182" fontId="6" fillId="0" borderId="73" xfId="10" applyNumberFormat="1" applyFont="1" applyBorder="1" applyAlignment="1">
      <alignment vertical="center" shrinkToFit="1"/>
    </xf>
    <xf numFmtId="178" fontId="6" fillId="0" borderId="74" xfId="10" applyNumberFormat="1" applyFont="1" applyBorder="1" applyAlignment="1">
      <alignment vertical="center"/>
    </xf>
    <xf numFmtId="178" fontId="6" fillId="0" borderId="73" xfId="10" applyNumberFormat="1" applyFont="1" applyBorder="1" applyAlignment="1">
      <alignment vertical="center"/>
    </xf>
    <xf numFmtId="178" fontId="6" fillId="0" borderId="72" xfId="10" applyNumberFormat="1" applyFont="1" applyFill="1" applyBorder="1" applyAlignment="1">
      <alignment vertical="center"/>
    </xf>
    <xf numFmtId="182" fontId="6" fillId="0" borderId="73" xfId="10" applyNumberFormat="1" applyFont="1" applyFill="1" applyBorder="1" applyAlignment="1">
      <alignment vertical="center" shrinkToFit="1"/>
    </xf>
    <xf numFmtId="0" fontId="6" fillId="0" borderId="75" xfId="9" applyFont="1" applyBorder="1"/>
    <xf numFmtId="0" fontId="6" fillId="0" borderId="76" xfId="10" applyFont="1" applyBorder="1" applyAlignment="1">
      <alignment horizontal="distributed" vertical="center"/>
    </xf>
    <xf numFmtId="178" fontId="6" fillId="0" borderId="77" xfId="10" applyNumberFormat="1" applyFont="1" applyBorder="1" applyAlignment="1">
      <alignment vertical="center"/>
    </xf>
    <xf numFmtId="182" fontId="6" fillId="0" borderId="78" xfId="10" applyNumberFormat="1" applyFont="1" applyBorder="1" applyAlignment="1">
      <alignment vertical="center" shrinkToFit="1"/>
    </xf>
    <xf numFmtId="178" fontId="6" fillId="0" borderId="61" xfId="10" applyNumberFormat="1" applyFont="1" applyBorder="1" applyAlignment="1">
      <alignment vertical="center"/>
    </xf>
    <xf numFmtId="178" fontId="6" fillId="0" borderId="79" xfId="10" applyNumberFormat="1" applyFont="1" applyBorder="1" applyAlignment="1">
      <alignment vertical="center"/>
    </xf>
    <xf numFmtId="178" fontId="6" fillId="0" borderId="62" xfId="10" applyNumberFormat="1" applyFont="1" applyBorder="1" applyAlignment="1">
      <alignment vertical="center"/>
    </xf>
    <xf numFmtId="178" fontId="6" fillId="0" borderId="77" xfId="10" applyNumberFormat="1" applyFont="1" applyFill="1" applyBorder="1" applyAlignment="1">
      <alignment vertical="center"/>
    </xf>
    <xf numFmtId="182" fontId="6" fillId="0" borderId="78" xfId="10" applyNumberFormat="1" applyFont="1" applyFill="1" applyBorder="1" applyAlignment="1">
      <alignment vertical="center" shrinkToFit="1"/>
    </xf>
    <xf numFmtId="0" fontId="6" fillId="0" borderId="6" xfId="10" applyFont="1" applyBorder="1" applyAlignment="1">
      <alignment horizontal="distributed" vertical="center" justifyLastLine="1"/>
    </xf>
    <xf numFmtId="0" fontId="6" fillId="0" borderId="8" xfId="10" applyFont="1" applyBorder="1" applyAlignment="1">
      <alignment horizontal="distributed" vertical="center" justifyLastLine="1"/>
    </xf>
    <xf numFmtId="178" fontId="6" fillId="0" borderId="24" xfId="10" applyNumberFormat="1" applyFont="1" applyBorder="1" applyAlignment="1">
      <alignment vertical="center"/>
    </xf>
    <xf numFmtId="182" fontId="6" fillId="0" borderId="23" xfId="10" applyNumberFormat="1" applyFont="1" applyBorder="1" applyAlignment="1">
      <alignment vertical="center"/>
    </xf>
    <xf numFmtId="178" fontId="20" fillId="0" borderId="24" xfId="11" applyNumberFormat="1" applyFont="1" applyBorder="1" applyAlignment="1">
      <alignment vertical="center"/>
    </xf>
    <xf numFmtId="178" fontId="20" fillId="0" borderId="69" xfId="11" applyNumberFormat="1" applyFont="1" applyBorder="1" applyAlignment="1">
      <alignment vertical="center"/>
    </xf>
    <xf numFmtId="178" fontId="20" fillId="0" borderId="23" xfId="11" applyNumberFormat="1" applyFont="1" applyBorder="1" applyAlignment="1">
      <alignment vertical="center"/>
    </xf>
    <xf numFmtId="178" fontId="6" fillId="0" borderId="24" xfId="10" applyNumberFormat="1" applyFont="1" applyFill="1" applyBorder="1" applyAlignment="1">
      <alignment vertical="center"/>
    </xf>
    <xf numFmtId="182" fontId="6" fillId="0" borderId="23" xfId="10" applyNumberFormat="1" applyFont="1" applyFill="1" applyBorder="1" applyAlignment="1">
      <alignment vertical="center"/>
    </xf>
    <xf numFmtId="178" fontId="9" fillId="0" borderId="24" xfId="10" applyNumberFormat="1" applyFont="1" applyFill="1" applyBorder="1" applyAlignment="1">
      <alignment vertical="center"/>
    </xf>
    <xf numFmtId="182" fontId="9" fillId="0" borderId="23" xfId="10" applyNumberFormat="1" applyFont="1" applyFill="1" applyBorder="1" applyAlignment="1">
      <alignment vertical="center"/>
    </xf>
    <xf numFmtId="0" fontId="4" fillId="0" borderId="0" xfId="9" applyFont="1" applyBorder="1" applyAlignment="1">
      <alignment vertical="center"/>
    </xf>
    <xf numFmtId="0" fontId="6" fillId="0" borderId="0" xfId="9" applyFont="1" applyBorder="1"/>
    <xf numFmtId="182" fontId="6" fillId="0" borderId="73" xfId="10" applyNumberFormat="1" applyFont="1" applyBorder="1" applyAlignment="1">
      <alignment vertical="center"/>
    </xf>
    <xf numFmtId="178" fontId="20" fillId="0" borderId="72" xfId="11" applyNumberFormat="1" applyFont="1" applyBorder="1" applyAlignment="1">
      <alignment vertical="center"/>
    </xf>
    <xf numFmtId="178" fontId="20" fillId="0" borderId="74" xfId="11" applyNumberFormat="1" applyFont="1" applyBorder="1" applyAlignment="1">
      <alignment vertical="center"/>
    </xf>
    <xf numFmtId="178" fontId="20" fillId="0" borderId="73" xfId="11" applyNumberFormat="1" applyFont="1" applyBorder="1" applyAlignment="1">
      <alignment vertical="center"/>
    </xf>
    <xf numFmtId="182" fontId="6" fillId="0" borderId="73" xfId="10" applyNumberFormat="1" applyFont="1" applyFill="1" applyBorder="1" applyAlignment="1">
      <alignment vertical="center"/>
    </xf>
    <xf numFmtId="0" fontId="6" fillId="0" borderId="80" xfId="9" applyFont="1" applyBorder="1"/>
    <xf numFmtId="0" fontId="6" fillId="0" borderId="81" xfId="10" applyFont="1" applyBorder="1" applyAlignment="1">
      <alignment horizontal="distributed" vertical="center"/>
    </xf>
    <xf numFmtId="178" fontId="6" fillId="0" borderId="82" xfId="10" applyNumberFormat="1" applyFont="1" applyBorder="1" applyAlignment="1">
      <alignment vertical="center"/>
    </xf>
    <xf numFmtId="182" fontId="6" fillId="0" borderId="83" xfId="10" applyNumberFormat="1" applyFont="1" applyBorder="1" applyAlignment="1">
      <alignment vertical="center"/>
    </xf>
    <xf numFmtId="178" fontId="20" fillId="0" borderId="82" xfId="11" applyNumberFormat="1" applyFont="1" applyBorder="1" applyAlignment="1">
      <alignment vertical="center"/>
    </xf>
    <xf numFmtId="178" fontId="20" fillId="0" borderId="84" xfId="11" applyNumberFormat="1" applyFont="1" applyBorder="1" applyAlignment="1">
      <alignment vertical="center"/>
    </xf>
    <xf numFmtId="178" fontId="20" fillId="0" borderId="83" xfId="11" applyNumberFormat="1" applyFont="1" applyBorder="1" applyAlignment="1">
      <alignment vertical="center"/>
    </xf>
    <xf numFmtId="178" fontId="6" fillId="0" borderId="82" xfId="10" applyNumberFormat="1" applyFont="1" applyFill="1" applyBorder="1" applyAlignment="1">
      <alignment vertical="center"/>
    </xf>
    <xf numFmtId="182" fontId="6" fillId="0" borderId="83" xfId="10" applyNumberFormat="1" applyFont="1" applyFill="1" applyBorder="1" applyAlignment="1">
      <alignment vertical="center"/>
    </xf>
    <xf numFmtId="182" fontId="6" fillId="0" borderId="83" xfId="10" applyNumberFormat="1" applyFont="1" applyFill="1" applyBorder="1" applyAlignment="1">
      <alignment vertical="center" shrinkToFit="1"/>
    </xf>
    <xf numFmtId="0" fontId="6" fillId="0" borderId="81" xfId="10" applyFont="1" applyBorder="1" applyAlignment="1">
      <alignment horizontal="distributed" vertical="center" wrapText="1"/>
    </xf>
    <xf numFmtId="178" fontId="20" fillId="0" borderId="82" xfId="11" applyNumberFormat="1" applyFont="1" applyBorder="1" applyAlignment="1">
      <alignment horizontal="right" vertical="center"/>
    </xf>
    <xf numFmtId="178" fontId="20" fillId="0" borderId="84" xfId="11" applyNumberFormat="1" applyFont="1" applyBorder="1" applyAlignment="1">
      <alignment horizontal="right" vertical="center"/>
    </xf>
    <xf numFmtId="178" fontId="20" fillId="0" borderId="83" xfId="11" applyNumberFormat="1" applyFont="1" applyBorder="1" applyAlignment="1">
      <alignment horizontal="right" vertical="center"/>
    </xf>
    <xf numFmtId="178" fontId="6" fillId="0" borderId="80" xfId="10" applyNumberFormat="1" applyFont="1" applyFill="1" applyBorder="1" applyAlignment="1">
      <alignment horizontal="right" vertical="center"/>
    </xf>
    <xf numFmtId="178" fontId="6" fillId="0" borderId="83" xfId="10" applyNumberFormat="1" applyFont="1" applyFill="1" applyBorder="1" applyAlignment="1">
      <alignment horizontal="right" vertical="center"/>
    </xf>
    <xf numFmtId="0" fontId="6" fillId="0" borderId="80" xfId="9" applyFont="1" applyBorder="1" applyAlignment="1">
      <alignment horizontal="center" vertical="center"/>
    </xf>
    <xf numFmtId="182" fontId="6" fillId="0" borderId="62" xfId="10" applyNumberFormat="1" applyFont="1" applyBorder="1" applyAlignment="1">
      <alignment vertical="center"/>
    </xf>
    <xf numFmtId="178" fontId="20" fillId="0" borderId="61" xfId="11" applyNumberFormat="1" applyFont="1" applyBorder="1" applyAlignment="1">
      <alignment vertical="center"/>
    </xf>
    <xf numFmtId="178" fontId="20" fillId="0" borderId="79" xfId="11" applyNumberFormat="1" applyFont="1" applyBorder="1" applyAlignment="1">
      <alignment vertical="center"/>
    </xf>
    <xf numFmtId="178" fontId="20" fillId="0" borderId="62" xfId="11" applyNumberFormat="1" applyFont="1" applyBorder="1" applyAlignment="1">
      <alignment vertical="center"/>
    </xf>
    <xf numFmtId="178" fontId="6" fillId="0" borderId="61" xfId="10" applyNumberFormat="1" applyFont="1" applyFill="1" applyBorder="1" applyAlignment="1">
      <alignment vertical="center"/>
    </xf>
    <xf numFmtId="182" fontId="6" fillId="0" borderId="62" xfId="10" applyNumberFormat="1" applyFont="1" applyFill="1" applyBorder="1" applyAlignment="1">
      <alignment vertical="center"/>
    </xf>
    <xf numFmtId="182" fontId="6" fillId="0" borderId="62" xfId="10" applyNumberFormat="1" applyFont="1" applyFill="1" applyBorder="1" applyAlignment="1">
      <alignment vertical="center" shrinkToFit="1"/>
    </xf>
    <xf numFmtId="0" fontId="6" fillId="0" borderId="0" xfId="9" applyFont="1" applyAlignment="1">
      <alignment vertical="center"/>
    </xf>
    <xf numFmtId="181" fontId="6" fillId="0" borderId="0" xfId="9" applyNumberFormat="1" applyFont="1" applyAlignment="1">
      <alignment horizontal="right" vertical="center"/>
    </xf>
    <xf numFmtId="178" fontId="6" fillId="0" borderId="0" xfId="9" applyNumberFormat="1" applyFont="1"/>
    <xf numFmtId="183" fontId="6" fillId="0" borderId="0" xfId="9" applyNumberFormat="1" applyFont="1"/>
    <xf numFmtId="0" fontId="6" fillId="0" borderId="0" xfId="9" applyFont="1" applyAlignment="1"/>
    <xf numFmtId="0" fontId="6" fillId="0" borderId="0" xfId="9" applyFont="1" applyAlignment="1">
      <alignment shrinkToFit="1"/>
    </xf>
    <xf numFmtId="0" fontId="5" fillId="0" borderId="0" xfId="9"/>
    <xf numFmtId="0" fontId="5" fillId="0" borderId="0" xfId="9" applyFont="1" applyAlignment="1"/>
    <xf numFmtId="0" fontId="6" fillId="0" borderId="0" xfId="9" applyFont="1" applyAlignment="1">
      <alignment horizontal="right"/>
    </xf>
    <xf numFmtId="0" fontId="6" fillId="0" borderId="6" xfId="9" applyFont="1" applyBorder="1" applyAlignment="1">
      <alignment horizontal="distributed" vertical="center" justifyLastLine="1"/>
    </xf>
    <xf numFmtId="0" fontId="6" fillId="0" borderId="8" xfId="9" applyFont="1" applyBorder="1" applyAlignment="1">
      <alignment horizontal="distributed" vertical="center" justifyLastLine="1"/>
    </xf>
    <xf numFmtId="0" fontId="6" fillId="0" borderId="5" xfId="12" applyFont="1" applyBorder="1" applyAlignment="1">
      <alignment horizontal="distributed" vertical="center" justifyLastLine="1"/>
    </xf>
    <xf numFmtId="0" fontId="6" fillId="0" borderId="5" xfId="12" applyFont="1" applyBorder="1" applyAlignment="1">
      <alignment horizontal="distributed" vertical="center" wrapText="1" justifyLastLine="1"/>
    </xf>
    <xf numFmtId="0" fontId="6" fillId="0" borderId="5" xfId="12" applyFont="1" applyBorder="1" applyAlignment="1">
      <alignment horizontal="center" vertical="center" wrapText="1" shrinkToFit="1"/>
    </xf>
    <xf numFmtId="0" fontId="13" fillId="0" borderId="0" xfId="9" applyFont="1"/>
    <xf numFmtId="0" fontId="6" fillId="0" borderId="2" xfId="9" applyFont="1" applyBorder="1" applyAlignment="1">
      <alignment horizontal="center" vertical="center" shrinkToFit="1"/>
    </xf>
    <xf numFmtId="0" fontId="6" fillId="0" borderId="3" xfId="9" applyFont="1" applyBorder="1" applyAlignment="1">
      <alignment horizontal="center" vertical="center" shrinkToFit="1"/>
    </xf>
    <xf numFmtId="178" fontId="6" fillId="0" borderId="15" xfId="9" applyNumberFormat="1" applyFont="1" applyBorder="1" applyAlignment="1">
      <alignment vertical="center" shrinkToFit="1"/>
    </xf>
    <xf numFmtId="0" fontId="6" fillId="0" borderId="9" xfId="9" applyFont="1" applyBorder="1" applyAlignment="1">
      <alignment vertical="center"/>
    </xf>
    <xf numFmtId="181" fontId="6" fillId="0" borderId="62" xfId="10" applyNumberFormat="1" applyFont="1" applyBorder="1" applyAlignment="1">
      <alignment horizontal="center" vertical="center" shrinkToFit="1"/>
    </xf>
    <xf numFmtId="184" fontId="6" fillId="0" borderId="16" xfId="9" applyNumberFormat="1" applyFont="1" applyBorder="1" applyAlignment="1">
      <alignment vertical="center" shrinkToFit="1"/>
    </xf>
    <xf numFmtId="0" fontId="6" fillId="0" borderId="11" xfId="9" applyFont="1" applyBorder="1" applyAlignment="1">
      <alignment vertical="center"/>
    </xf>
    <xf numFmtId="0" fontId="6" fillId="0" borderId="58" xfId="10" applyFont="1" applyBorder="1" applyAlignment="1">
      <alignment horizontal="right" vertical="center" shrinkToFit="1"/>
    </xf>
    <xf numFmtId="178" fontId="6" fillId="0" borderId="58" xfId="11" applyNumberFormat="1" applyFont="1" applyBorder="1" applyAlignment="1">
      <alignment vertical="center" shrinkToFit="1"/>
    </xf>
    <xf numFmtId="178" fontId="6" fillId="0" borderId="58" xfId="11" applyNumberFormat="1" applyFont="1" applyBorder="1" applyAlignment="1">
      <alignment horizontal="right" vertical="center" shrinkToFit="1"/>
    </xf>
    <xf numFmtId="0" fontId="6" fillId="0" borderId="85" xfId="10" applyFont="1" applyBorder="1" applyAlignment="1">
      <alignment horizontal="right" vertical="center" shrinkToFit="1"/>
    </xf>
    <xf numFmtId="178" fontId="6" fillId="0" borderId="85" xfId="11" applyNumberFormat="1" applyFont="1" applyBorder="1" applyAlignment="1">
      <alignment vertical="center" shrinkToFit="1"/>
    </xf>
    <xf numFmtId="178" fontId="6" fillId="0" borderId="85" xfId="11" applyNumberFormat="1" applyFont="1" applyBorder="1" applyAlignment="1">
      <alignment horizontal="right" vertical="center" shrinkToFit="1"/>
    </xf>
    <xf numFmtId="0" fontId="6" fillId="0" borderId="14" xfId="9" applyFont="1" applyBorder="1" applyAlignment="1">
      <alignment vertical="center"/>
    </xf>
    <xf numFmtId="178" fontId="9" fillId="0" borderId="15" xfId="9" applyNumberFormat="1" applyFont="1" applyBorder="1" applyAlignment="1">
      <alignment horizontal="right" vertical="center" shrinkToFit="1"/>
    </xf>
    <xf numFmtId="0" fontId="6" fillId="0" borderId="17" xfId="10" applyFont="1" applyBorder="1" applyAlignment="1">
      <alignment horizontal="right" vertical="center" shrinkToFit="1"/>
    </xf>
    <xf numFmtId="178" fontId="6" fillId="0" borderId="17" xfId="11" applyNumberFormat="1" applyFont="1" applyBorder="1" applyAlignment="1">
      <alignment vertical="center" shrinkToFit="1"/>
    </xf>
    <xf numFmtId="178" fontId="6" fillId="0" borderId="17" xfId="11" applyNumberFormat="1" applyFont="1" applyBorder="1" applyAlignment="1">
      <alignment horizontal="right" vertical="center" shrinkToFit="1"/>
    </xf>
    <xf numFmtId="181" fontId="13" fillId="0" borderId="0" xfId="9" applyNumberFormat="1" applyFont="1"/>
    <xf numFmtId="0" fontId="6" fillId="0" borderId="12" xfId="9" applyFont="1" applyBorder="1" applyAlignment="1">
      <alignment vertical="center"/>
    </xf>
    <xf numFmtId="0" fontId="6" fillId="0" borderId="2" xfId="9" applyFont="1" applyFill="1" applyBorder="1" applyAlignment="1">
      <alignment horizontal="center" vertical="center" shrinkToFit="1"/>
    </xf>
    <xf numFmtId="0" fontId="6" fillId="0" borderId="3" xfId="9" applyFont="1" applyFill="1" applyBorder="1" applyAlignment="1">
      <alignment horizontal="center" vertical="center" shrinkToFit="1"/>
    </xf>
    <xf numFmtId="178" fontId="6" fillId="0" borderId="15" xfId="9" applyNumberFormat="1" applyFont="1" applyFill="1" applyBorder="1" applyAlignment="1">
      <alignment vertical="center" shrinkToFit="1"/>
    </xf>
    <xf numFmtId="178" fontId="9" fillId="0" borderId="15" xfId="9" applyNumberFormat="1" applyFont="1" applyFill="1" applyBorder="1" applyAlignment="1">
      <alignment horizontal="right" vertical="center" shrinkToFit="1"/>
    </xf>
    <xf numFmtId="0" fontId="6" fillId="0" borderId="12" xfId="9" applyFont="1" applyFill="1" applyBorder="1" applyAlignment="1">
      <alignment vertical="center"/>
    </xf>
    <xf numFmtId="181" fontId="6" fillId="0" borderId="62" xfId="10" applyNumberFormat="1" applyFont="1" applyFill="1" applyBorder="1" applyAlignment="1">
      <alignment horizontal="center" vertical="center" shrinkToFit="1"/>
    </xf>
    <xf numFmtId="184" fontId="6" fillId="0" borderId="16" xfId="9" applyNumberFormat="1" applyFont="1" applyFill="1" applyBorder="1" applyAlignment="1">
      <alignment vertical="center" shrinkToFit="1"/>
    </xf>
    <xf numFmtId="178" fontId="6" fillId="0" borderId="15" xfId="9" applyNumberFormat="1" applyFont="1" applyFill="1" applyBorder="1" applyAlignment="1">
      <alignment horizontal="right" vertical="center" shrinkToFit="1"/>
    </xf>
    <xf numFmtId="38" fontId="13" fillId="0" borderId="0" xfId="11" applyFont="1"/>
    <xf numFmtId="0" fontId="5" fillId="0" borderId="0" xfId="9" applyAlignment="1">
      <alignment shrinkToFit="1"/>
    </xf>
    <xf numFmtId="184" fontId="5" fillId="0" borderId="0" xfId="9" applyNumberFormat="1"/>
    <xf numFmtId="0" fontId="6" fillId="0" borderId="0" xfId="9" applyFont="1" applyAlignment="1">
      <alignment horizontal="right" vertical="center"/>
    </xf>
    <xf numFmtId="0" fontId="5" fillId="0" borderId="0" xfId="9" applyAlignment="1"/>
    <xf numFmtId="0" fontId="2" fillId="0" borderId="0" xfId="9" applyFont="1" applyAlignment="1">
      <alignment horizontal="center" vertical="center"/>
    </xf>
    <xf numFmtId="49" fontId="2" fillId="0" borderId="0" xfId="9" applyNumberFormat="1" applyFont="1" applyAlignment="1">
      <alignment vertical="center"/>
    </xf>
    <xf numFmtId="0" fontId="6" fillId="0" borderId="0" xfId="9" applyFont="1" applyFill="1"/>
    <xf numFmtId="0" fontId="5" fillId="0" borderId="0" xfId="9" applyFont="1" applyAlignment="1">
      <alignment horizontal="center" vertical="center"/>
    </xf>
    <xf numFmtId="0" fontId="6" fillId="0" borderId="0" xfId="9" applyFont="1" applyAlignment="1">
      <alignment horizontal="center" vertical="center"/>
    </xf>
    <xf numFmtId="49" fontId="6" fillId="0" borderId="0" xfId="9" applyNumberFormat="1" applyFont="1"/>
    <xf numFmtId="181" fontId="6" fillId="0" borderId="0" xfId="9" applyNumberFormat="1" applyFont="1" applyFill="1" applyAlignment="1">
      <alignment horizontal="right"/>
    </xf>
    <xf numFmtId="0" fontId="6" fillId="0" borderId="18" xfId="9" applyFont="1" applyBorder="1" applyAlignment="1">
      <alignment horizontal="distributed" vertical="center" justifyLastLine="1"/>
    </xf>
    <xf numFmtId="0" fontId="6" fillId="0" borderId="3" xfId="9" applyFont="1" applyBorder="1" applyAlignment="1">
      <alignment horizontal="distributed" vertical="center" justifyLastLine="1"/>
    </xf>
    <xf numFmtId="0" fontId="6" fillId="0" borderId="3" xfId="9" applyFont="1" applyBorder="1" applyAlignment="1">
      <alignment horizontal="center" vertical="center"/>
    </xf>
    <xf numFmtId="0" fontId="6" fillId="0" borderId="1" xfId="9" applyFont="1" applyBorder="1" applyAlignment="1">
      <alignment horizontal="distributed" vertical="center" justifyLastLine="1"/>
    </xf>
    <xf numFmtId="0" fontId="6" fillId="0" borderId="10" xfId="9" applyFont="1" applyBorder="1" applyAlignment="1">
      <alignment horizontal="distributed" vertical="center" justifyLastLine="1"/>
    </xf>
    <xf numFmtId="0" fontId="6" fillId="0" borderId="2" xfId="10" applyFont="1" applyBorder="1" applyAlignment="1">
      <alignment horizontal="distributed" vertical="center" justifyLastLine="1"/>
    </xf>
    <xf numFmtId="181" fontId="6" fillId="0" borderId="0" xfId="10" applyNumberFormat="1" applyFont="1" applyBorder="1" applyAlignment="1">
      <alignment horizontal="center" vertical="center" shrinkToFit="1"/>
    </xf>
    <xf numFmtId="0" fontId="6" fillId="0" borderId="64" xfId="10" applyFont="1" applyFill="1" applyBorder="1" applyAlignment="1">
      <alignment horizontal="distributed" vertical="center" justifyLastLine="1"/>
    </xf>
    <xf numFmtId="0" fontId="6" fillId="0" borderId="2" xfId="12" applyFont="1" applyBorder="1" applyAlignment="1">
      <alignment horizontal="distributed" vertical="center" justifyLastLine="1"/>
    </xf>
    <xf numFmtId="0" fontId="6" fillId="0" borderId="18" xfId="12" applyFont="1" applyBorder="1" applyAlignment="1">
      <alignment horizontal="distributed" vertical="center" justifyLastLine="1"/>
    </xf>
    <xf numFmtId="0" fontId="6" fillId="0" borderId="3" xfId="12" applyFont="1" applyBorder="1" applyAlignment="1">
      <alignment horizontal="distributed" vertical="center" justifyLastLine="1"/>
    </xf>
    <xf numFmtId="178" fontId="6" fillId="0" borderId="20" xfId="9" applyNumberFormat="1" applyFont="1" applyBorder="1" applyAlignment="1">
      <alignment vertical="center"/>
    </xf>
    <xf numFmtId="183" fontId="6" fillId="0" borderId="19" xfId="9" applyNumberFormat="1" applyFont="1" applyBorder="1" applyAlignment="1">
      <alignment vertical="center"/>
    </xf>
    <xf numFmtId="178" fontId="6" fillId="0" borderId="2" xfId="9" applyNumberFormat="1" applyFont="1" applyBorder="1" applyAlignment="1">
      <alignment vertical="center"/>
    </xf>
    <xf numFmtId="183" fontId="6" fillId="0" borderId="0" xfId="9" applyNumberFormat="1" applyFont="1" applyBorder="1" applyAlignment="1">
      <alignment vertical="center"/>
    </xf>
    <xf numFmtId="178" fontId="6" fillId="0" borderId="64" xfId="9" applyNumberFormat="1" applyFont="1" applyFill="1" applyBorder="1" applyAlignment="1">
      <alignment vertical="center"/>
    </xf>
    <xf numFmtId="183" fontId="6" fillId="0" borderId="19" xfId="9" applyNumberFormat="1" applyFont="1" applyFill="1" applyBorder="1" applyAlignment="1">
      <alignment vertical="center"/>
    </xf>
    <xf numFmtId="178" fontId="6" fillId="0" borderId="20" xfId="9" applyNumberFormat="1" applyFont="1" applyFill="1" applyBorder="1" applyAlignment="1">
      <alignment vertical="center"/>
    </xf>
    <xf numFmtId="178" fontId="9" fillId="0" borderId="20" xfId="9" applyNumberFormat="1" applyFont="1" applyFill="1" applyBorder="1" applyAlignment="1">
      <alignment vertical="center"/>
    </xf>
    <xf numFmtId="183" fontId="9" fillId="0" borderId="19" xfId="9" applyNumberFormat="1" applyFont="1" applyFill="1" applyBorder="1" applyAlignment="1">
      <alignment vertical="center"/>
    </xf>
    <xf numFmtId="0" fontId="6" fillId="0" borderId="12" xfId="12" applyFont="1" applyBorder="1" applyAlignment="1">
      <alignment vertical="center" justifyLastLine="1"/>
    </xf>
    <xf numFmtId="0" fontId="6" fillId="0" borderId="86" xfId="12" applyFont="1" applyBorder="1" applyAlignment="1">
      <alignment vertical="center" justifyLastLine="1"/>
    </xf>
    <xf numFmtId="0" fontId="6" fillId="0" borderId="87" xfId="12" applyFont="1" applyBorder="1" applyAlignment="1">
      <alignment vertical="center" justifyLastLine="1"/>
    </xf>
    <xf numFmtId="0" fontId="6" fillId="0" borderId="87" xfId="12" applyFont="1" applyBorder="1" applyAlignment="1">
      <alignment horizontal="distributed" vertical="center" justifyLastLine="1"/>
    </xf>
    <xf numFmtId="0" fontId="6" fillId="0" borderId="76" xfId="12" applyFont="1" applyBorder="1" applyAlignment="1">
      <alignment horizontal="distributed" vertical="center" justifyLastLine="1"/>
    </xf>
    <xf numFmtId="178" fontId="6" fillId="0" borderId="61" xfId="9" applyNumberFormat="1" applyFont="1" applyBorder="1" applyAlignment="1">
      <alignment vertical="center"/>
    </xf>
    <xf numFmtId="183" fontId="6" fillId="0" borderId="62" xfId="9" applyNumberFormat="1" applyFont="1" applyBorder="1" applyAlignment="1">
      <alignment vertical="center"/>
    </xf>
    <xf numFmtId="178" fontId="6" fillId="0" borderId="75" xfId="9" applyNumberFormat="1" applyFont="1" applyBorder="1" applyAlignment="1">
      <alignment vertical="center"/>
    </xf>
    <xf numFmtId="178" fontId="6" fillId="0" borderId="88" xfId="9" applyNumberFormat="1" applyFont="1" applyFill="1" applyBorder="1" applyAlignment="1">
      <alignment vertical="center"/>
    </xf>
    <xf numFmtId="183" fontId="6" fillId="0" borderId="62" xfId="9" applyNumberFormat="1" applyFont="1" applyFill="1" applyBorder="1" applyAlignment="1">
      <alignment vertical="center"/>
    </xf>
    <xf numFmtId="178" fontId="6" fillId="0" borderId="61" xfId="9" applyNumberFormat="1" applyFont="1" applyFill="1" applyBorder="1" applyAlignment="1">
      <alignment vertical="center"/>
    </xf>
    <xf numFmtId="0" fontId="6" fillId="0" borderId="2" xfId="12" applyFont="1" applyBorder="1" applyAlignment="1">
      <alignment horizontal="center" vertical="center"/>
    </xf>
    <xf numFmtId="0" fontId="6" fillId="0" borderId="7" xfId="12" applyFont="1" applyBorder="1" applyAlignment="1">
      <alignment horizontal="center" vertical="center"/>
    </xf>
    <xf numFmtId="0" fontId="6" fillId="0" borderId="8" xfId="12" applyFont="1" applyBorder="1" applyAlignment="1">
      <alignment horizontal="center" vertical="center"/>
    </xf>
    <xf numFmtId="178" fontId="6" fillId="0" borderId="24" xfId="9" applyNumberFormat="1" applyFont="1" applyBorder="1" applyAlignment="1">
      <alignment vertical="center"/>
    </xf>
    <xf numFmtId="183" fontId="6" fillId="0" borderId="73" xfId="9" applyNumberFormat="1" applyFont="1" applyBorder="1" applyAlignment="1">
      <alignment vertical="center"/>
    </xf>
    <xf numFmtId="178" fontId="6" fillId="0" borderId="6" xfId="9" applyNumberFormat="1" applyFont="1" applyBorder="1" applyAlignment="1">
      <alignment vertical="center"/>
    </xf>
    <xf numFmtId="178" fontId="6" fillId="0" borderId="28" xfId="9" applyNumberFormat="1" applyFont="1" applyFill="1" applyBorder="1" applyAlignment="1">
      <alignment vertical="center"/>
    </xf>
    <xf numFmtId="183" fontId="6" fillId="0" borderId="73" xfId="9" applyNumberFormat="1" applyFont="1" applyFill="1" applyBorder="1" applyAlignment="1">
      <alignment vertical="center"/>
    </xf>
    <xf numFmtId="178" fontId="6" fillId="0" borderId="24" xfId="9" applyNumberFormat="1" applyFont="1" applyFill="1" applyBorder="1" applyAlignment="1">
      <alignment vertical="center"/>
    </xf>
    <xf numFmtId="178" fontId="9" fillId="0" borderId="24" xfId="9" applyNumberFormat="1" applyFont="1" applyFill="1" applyBorder="1" applyAlignment="1">
      <alignment vertical="center"/>
    </xf>
    <xf numFmtId="183" fontId="9" fillId="0" borderId="73" xfId="9" applyNumberFormat="1" applyFont="1" applyFill="1" applyBorder="1" applyAlignment="1">
      <alignment vertical="center"/>
    </xf>
    <xf numFmtId="0" fontId="6" fillId="0" borderId="9" xfId="9" applyFont="1" applyBorder="1" applyAlignment="1">
      <alignment horizontal="center" vertical="center"/>
    </xf>
    <xf numFmtId="0" fontId="6" fillId="0" borderId="89" xfId="9" applyFont="1" applyBorder="1" applyAlignment="1">
      <alignment horizontal="center" vertical="center"/>
    </xf>
    <xf numFmtId="0" fontId="6" fillId="0" borderId="89" xfId="12" applyFont="1" applyBorder="1" applyAlignment="1">
      <alignment horizontal="distributed" vertical="center"/>
    </xf>
    <xf numFmtId="0" fontId="6" fillId="0" borderId="71" xfId="12" applyFont="1" applyBorder="1" applyAlignment="1">
      <alignment horizontal="distributed" vertical="center"/>
    </xf>
    <xf numFmtId="178" fontId="6" fillId="0" borderId="72" xfId="9" applyNumberFormat="1" applyFont="1" applyBorder="1" applyAlignment="1">
      <alignment vertical="center"/>
    </xf>
    <xf numFmtId="178" fontId="6" fillId="0" borderId="70" xfId="9" applyNumberFormat="1" applyFont="1" applyBorder="1" applyAlignment="1">
      <alignment vertical="center"/>
    </xf>
    <xf numFmtId="178" fontId="6" fillId="0" borderId="90" xfId="9" applyNumberFormat="1" applyFont="1" applyFill="1" applyBorder="1" applyAlignment="1">
      <alignment vertical="center"/>
    </xf>
    <xf numFmtId="178" fontId="6" fillId="0" borderId="72" xfId="9" applyNumberFormat="1" applyFont="1" applyFill="1" applyBorder="1" applyAlignment="1">
      <alignment vertical="center"/>
    </xf>
    <xf numFmtId="0" fontId="6" fillId="0" borderId="91" xfId="9" applyFont="1" applyBorder="1" applyAlignment="1">
      <alignment horizontal="center" vertical="center"/>
    </xf>
    <xf numFmtId="0" fontId="6" fillId="0" borderId="91" xfId="12" applyFont="1" applyBorder="1" applyAlignment="1">
      <alignment horizontal="distributed" vertical="center"/>
    </xf>
    <xf numFmtId="0" fontId="6" fillId="0" borderId="81" xfId="12" applyFont="1" applyBorder="1" applyAlignment="1">
      <alignment horizontal="distributed" vertical="center"/>
    </xf>
    <xf numFmtId="178" fontId="6" fillId="0" borderId="82" xfId="9" applyNumberFormat="1" applyFont="1" applyBorder="1" applyAlignment="1">
      <alignment vertical="center"/>
    </xf>
    <xf numFmtId="183" fontId="6" fillId="0" borderId="83" xfId="9" applyNumberFormat="1" applyFont="1" applyBorder="1" applyAlignment="1">
      <alignment vertical="center"/>
    </xf>
    <xf numFmtId="178" fontId="6" fillId="0" borderId="80" xfId="9" applyNumberFormat="1" applyFont="1" applyBorder="1" applyAlignment="1">
      <alignment vertical="center"/>
    </xf>
    <xf numFmtId="178" fontId="6" fillId="0" borderId="92" xfId="9" applyNumberFormat="1" applyFont="1" applyFill="1" applyBorder="1" applyAlignment="1">
      <alignment vertical="center"/>
    </xf>
    <xf numFmtId="183" fontId="6" fillId="0" borderId="83" xfId="9" applyNumberFormat="1" applyFont="1" applyFill="1" applyBorder="1" applyAlignment="1">
      <alignment vertical="center"/>
    </xf>
    <xf numFmtId="178" fontId="6" fillId="0" borderId="82" xfId="9" applyNumberFormat="1" applyFont="1" applyFill="1" applyBorder="1" applyAlignment="1">
      <alignment vertical="center"/>
    </xf>
    <xf numFmtId="0" fontId="6" fillId="0" borderId="93" xfId="9" applyFont="1" applyBorder="1" applyAlignment="1">
      <alignment horizontal="center" vertical="center"/>
    </xf>
    <xf numFmtId="0" fontId="6" fillId="0" borderId="94" xfId="9" applyFont="1" applyBorder="1" applyAlignment="1">
      <alignment horizontal="center" vertical="center"/>
    </xf>
    <xf numFmtId="0" fontId="6" fillId="0" borderId="65" xfId="9" applyFont="1" applyBorder="1" applyAlignment="1">
      <alignment horizontal="center" vertical="center"/>
    </xf>
    <xf numFmtId="49" fontId="6" fillId="0" borderId="91" xfId="9" applyNumberFormat="1" applyFont="1" applyBorder="1" applyAlignment="1">
      <alignment horizontal="center" vertical="center"/>
    </xf>
    <xf numFmtId="0" fontId="6" fillId="0" borderId="91" xfId="12" applyFont="1" applyBorder="1" applyAlignment="1">
      <alignment horizontal="distributed" vertical="center" wrapText="1"/>
    </xf>
    <xf numFmtId="0" fontId="6" fillId="0" borderId="81" xfId="12" applyFont="1" applyBorder="1" applyAlignment="1">
      <alignment horizontal="distributed" vertical="center" wrapText="1"/>
    </xf>
    <xf numFmtId="0" fontId="6" fillId="0" borderId="95" xfId="9" applyFont="1" applyBorder="1" applyAlignment="1">
      <alignment horizontal="center" vertical="center"/>
    </xf>
    <xf numFmtId="0" fontId="6" fillId="0" borderId="96" xfId="9" applyFont="1" applyBorder="1" applyAlignment="1">
      <alignment horizontal="center" vertical="center"/>
    </xf>
    <xf numFmtId="0" fontId="5" fillId="0" borderId="91" xfId="9" applyBorder="1" applyAlignment="1">
      <alignment horizontal="distributed"/>
    </xf>
    <xf numFmtId="0" fontId="5" fillId="0" borderId="81" xfId="9" applyBorder="1" applyAlignment="1">
      <alignment horizontal="distributed"/>
    </xf>
    <xf numFmtId="0" fontId="6" fillId="0" borderId="91" xfId="12" applyFont="1" applyBorder="1" applyAlignment="1">
      <alignment horizontal="distributed" vertical="center" wrapText="1"/>
    </xf>
    <xf numFmtId="0" fontId="5" fillId="0" borderId="91" xfId="9" applyBorder="1" applyAlignment="1">
      <alignment horizontal="distributed" wrapText="1"/>
    </xf>
    <xf numFmtId="0" fontId="5" fillId="0" borderId="81" xfId="9" applyBorder="1" applyAlignment="1">
      <alignment horizontal="distributed" wrapText="1"/>
    </xf>
    <xf numFmtId="0" fontId="6" fillId="0" borderId="75" xfId="9" applyFont="1" applyBorder="1" applyAlignment="1">
      <alignment horizontal="center" vertical="center"/>
    </xf>
    <xf numFmtId="0" fontId="6" fillId="0" borderId="94" xfId="12" applyFont="1" applyBorder="1" applyAlignment="1">
      <alignment horizontal="distributed" vertical="center" wrapText="1"/>
    </xf>
    <xf numFmtId="0" fontId="5" fillId="0" borderId="94" xfId="9" applyBorder="1" applyAlignment="1">
      <alignment horizontal="distributed" wrapText="1"/>
    </xf>
    <xf numFmtId="0" fontId="5" fillId="0" borderId="97" xfId="9" applyBorder="1" applyAlignment="1">
      <alignment horizontal="distributed" wrapText="1"/>
    </xf>
    <xf numFmtId="178" fontId="6" fillId="0" borderId="77" xfId="9" applyNumberFormat="1" applyFont="1" applyBorder="1" applyAlignment="1">
      <alignment vertical="center"/>
    </xf>
    <xf numFmtId="178" fontId="6" fillId="0" borderId="93" xfId="9" applyNumberFormat="1" applyFont="1" applyBorder="1" applyAlignment="1">
      <alignment vertical="center"/>
    </xf>
    <xf numFmtId="178" fontId="6" fillId="0" borderId="98" xfId="9" applyNumberFormat="1" applyFont="1" applyFill="1" applyBorder="1" applyAlignment="1">
      <alignment vertical="center"/>
    </xf>
    <xf numFmtId="178" fontId="6" fillId="0" borderId="77" xfId="9" applyNumberFormat="1" applyFont="1" applyFill="1" applyBorder="1" applyAlignment="1">
      <alignment vertical="center"/>
    </xf>
    <xf numFmtId="0" fontId="6" fillId="0" borderId="2" xfId="9" applyFont="1" applyBorder="1" applyAlignment="1">
      <alignment horizontal="center" vertical="center"/>
    </xf>
    <xf numFmtId="0" fontId="6" fillId="0" borderId="18" xfId="9" applyFont="1" applyBorder="1" applyAlignment="1">
      <alignment horizontal="center" vertical="center"/>
    </xf>
    <xf numFmtId="0" fontId="6" fillId="0" borderId="18" xfId="9" applyFont="1" applyBorder="1" applyAlignment="1">
      <alignment horizontal="distributed" vertical="center"/>
    </xf>
    <xf numFmtId="0" fontId="6" fillId="0" borderId="3" xfId="9" applyFont="1" applyBorder="1" applyAlignment="1">
      <alignment horizontal="distributed" vertical="center"/>
    </xf>
    <xf numFmtId="0" fontId="6" fillId="0" borderId="11" xfId="9" applyFont="1" applyBorder="1" applyAlignment="1">
      <alignment horizontal="center" vertical="center"/>
    </xf>
    <xf numFmtId="0" fontId="6" fillId="0" borderId="89" xfId="9" applyFont="1" applyBorder="1" applyAlignment="1">
      <alignment horizontal="distributed" vertical="center"/>
    </xf>
    <xf numFmtId="0" fontId="6" fillId="0" borderId="71" xfId="9" applyFont="1" applyBorder="1" applyAlignment="1">
      <alignment horizontal="distributed" vertical="center"/>
    </xf>
    <xf numFmtId="49" fontId="6" fillId="0" borderId="94" xfId="9" applyNumberFormat="1" applyFont="1" applyBorder="1" applyAlignment="1">
      <alignment horizontal="center" vertical="center"/>
    </xf>
    <xf numFmtId="0" fontId="6" fillId="0" borderId="91" xfId="9" applyFont="1" applyBorder="1" applyAlignment="1">
      <alignment horizontal="distributed" vertical="center"/>
    </xf>
    <xf numFmtId="0" fontId="6" fillId="0" borderId="81" xfId="9" applyFont="1" applyBorder="1" applyAlignment="1">
      <alignment horizontal="distributed" vertical="center"/>
    </xf>
    <xf numFmtId="0" fontId="6" fillId="0" borderId="99" xfId="9" applyFont="1" applyBorder="1" applyAlignment="1">
      <alignment horizontal="center" vertical="center"/>
    </xf>
    <xf numFmtId="49" fontId="6" fillId="0" borderId="96" xfId="9" applyNumberFormat="1" applyFont="1" applyBorder="1"/>
    <xf numFmtId="0" fontId="6" fillId="0" borderId="14" xfId="9" applyFont="1" applyBorder="1" applyAlignment="1">
      <alignment horizontal="center" vertical="center"/>
    </xf>
    <xf numFmtId="0" fontId="6" fillId="0" borderId="87" xfId="9" applyFont="1" applyBorder="1" applyAlignment="1">
      <alignment horizontal="center" vertical="center"/>
    </xf>
    <xf numFmtId="49" fontId="6" fillId="0" borderId="87" xfId="9" applyNumberFormat="1" applyFont="1" applyBorder="1" applyAlignment="1">
      <alignment horizontal="center" vertical="center"/>
    </xf>
    <xf numFmtId="0" fontId="6" fillId="0" borderId="87" xfId="9" applyFont="1" applyBorder="1" applyAlignment="1">
      <alignment horizontal="distributed" vertical="center"/>
    </xf>
    <xf numFmtId="0" fontId="6" fillId="0" borderId="76" xfId="9" applyFont="1" applyBorder="1" applyAlignment="1">
      <alignment horizontal="distributed" vertical="center"/>
    </xf>
    <xf numFmtId="0" fontId="6" fillId="0" borderId="0" xfId="9" applyFont="1" applyAlignment="1">
      <alignment horizontal="left" vertical="center"/>
    </xf>
    <xf numFmtId="0" fontId="21" fillId="0" borderId="0" xfId="1" applyFont="1" applyAlignment="1">
      <alignment vertical="center"/>
    </xf>
    <xf numFmtId="0" fontId="6" fillId="0" borderId="24" xfId="1" applyFont="1" applyBorder="1" applyAlignment="1">
      <alignment horizontal="distributed" vertical="center" justifyLastLine="1"/>
    </xf>
    <xf numFmtId="0" fontId="6" fillId="0" borderId="69" xfId="1" applyFont="1" applyBorder="1" applyAlignment="1">
      <alignment horizontal="distributed" vertical="center" justifyLastLine="1"/>
    </xf>
    <xf numFmtId="0" fontId="6" fillId="0" borderId="23" xfId="1" applyFont="1" applyBorder="1" applyAlignment="1">
      <alignment horizontal="distributed" vertical="center" justifyLastLine="1"/>
    </xf>
    <xf numFmtId="0" fontId="6" fillId="0" borderId="5" xfId="1" applyFont="1" applyBorder="1" applyAlignment="1">
      <alignment horizontal="distributed" vertical="center" wrapText="1" justifyLastLine="1"/>
    </xf>
    <xf numFmtId="0" fontId="6" fillId="0" borderId="20" xfId="1" applyFont="1" applyBorder="1" applyAlignment="1">
      <alignment horizontal="distributed" vertical="center" justifyLastLine="1"/>
    </xf>
    <xf numFmtId="0" fontId="6" fillId="0" borderId="66" xfId="1" applyFont="1" applyBorder="1" applyAlignment="1">
      <alignment horizontal="distributed" vertical="center" justifyLastLine="1"/>
    </xf>
    <xf numFmtId="0" fontId="6" fillId="0" borderId="66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shrinkToFit="1"/>
    </xf>
    <xf numFmtId="0" fontId="6" fillId="0" borderId="61" xfId="1" applyFont="1" applyBorder="1" applyAlignment="1">
      <alignment horizontal="distributed" vertical="center" justifyLastLine="1"/>
    </xf>
    <xf numFmtId="0" fontId="6" fillId="0" borderId="79" xfId="1" applyFont="1" applyBorder="1" applyAlignment="1">
      <alignment horizontal="distributed" vertical="center" justifyLastLine="1"/>
    </xf>
    <xf numFmtId="0" fontId="22" fillId="0" borderId="79" xfId="1" applyFont="1" applyBorder="1" applyAlignment="1">
      <alignment horizontal="center" vertical="center" shrinkToFit="1"/>
    </xf>
    <xf numFmtId="0" fontId="6" fillId="0" borderId="68" xfId="1" applyFont="1" applyBorder="1" applyAlignment="1">
      <alignment horizontal="center" vertical="center" shrinkToFit="1"/>
    </xf>
    <xf numFmtId="0" fontId="6" fillId="0" borderId="68" xfId="1" applyFont="1" applyBorder="1" applyAlignment="1">
      <alignment horizontal="distributed" vertical="center" justifyLastLine="1"/>
    </xf>
    <xf numFmtId="0" fontId="6" fillId="0" borderId="21" xfId="1" applyFont="1" applyBorder="1" applyAlignment="1">
      <alignment horizontal="distributed" vertical="top" justifyLastLine="1"/>
    </xf>
    <xf numFmtId="49" fontId="9" fillId="0" borderId="4" xfId="1" applyNumberFormat="1" applyFont="1" applyFill="1" applyBorder="1" applyAlignment="1">
      <alignment horizontal="center" vertical="center"/>
    </xf>
    <xf numFmtId="38" fontId="9" fillId="0" borderId="4" xfId="4" applyFont="1" applyFill="1" applyBorder="1" applyAlignment="1">
      <alignment vertical="center"/>
    </xf>
    <xf numFmtId="38" fontId="9" fillId="0" borderId="20" xfId="4" applyFont="1" applyFill="1" applyBorder="1" applyAlignment="1">
      <alignment vertical="center"/>
    </xf>
    <xf numFmtId="38" fontId="9" fillId="0" borderId="66" xfId="4" applyFont="1" applyFill="1" applyBorder="1" applyAlignment="1">
      <alignment vertical="center"/>
    </xf>
    <xf numFmtId="38" fontId="9" fillId="0" borderId="19" xfId="4" applyFont="1" applyFill="1" applyBorder="1" applyAlignment="1">
      <alignment vertical="center"/>
    </xf>
    <xf numFmtId="49" fontId="6" fillId="0" borderId="11" xfId="1" applyNumberFormat="1" applyFont="1" applyFill="1" applyBorder="1" applyAlignment="1">
      <alignment horizontal="right" vertical="center"/>
    </xf>
    <xf numFmtId="38" fontId="6" fillId="0" borderId="11" xfId="4" applyFont="1" applyBorder="1" applyAlignment="1">
      <alignment vertical="center"/>
    </xf>
    <xf numFmtId="38" fontId="6" fillId="0" borderId="25" xfId="4" applyFont="1" applyBorder="1" applyAlignment="1">
      <alignment vertical="center"/>
    </xf>
    <xf numFmtId="38" fontId="6" fillId="0" borderId="67" xfId="4" applyFont="1" applyBorder="1" applyAlignment="1">
      <alignment vertical="center"/>
    </xf>
    <xf numFmtId="38" fontId="6" fillId="0" borderId="57" xfId="4" applyFont="1" applyBorder="1" applyAlignment="1">
      <alignment vertical="center"/>
    </xf>
    <xf numFmtId="49" fontId="6" fillId="0" borderId="14" xfId="1" applyNumberFormat="1" applyFont="1" applyFill="1" applyBorder="1" applyAlignment="1">
      <alignment horizontal="right" vertical="center"/>
    </xf>
    <xf numFmtId="38" fontId="6" fillId="0" borderId="25" xfId="4" applyFont="1" applyFill="1" applyBorder="1" applyAlignment="1">
      <alignment vertical="center"/>
    </xf>
    <xf numFmtId="38" fontId="6" fillId="0" borderId="67" xfId="4" applyFont="1" applyFill="1" applyBorder="1" applyAlignment="1">
      <alignment vertical="center"/>
    </xf>
    <xf numFmtId="38" fontId="6" fillId="0" borderId="57" xfId="4" applyFont="1" applyFill="1" applyBorder="1" applyAlignment="1">
      <alignment vertical="center"/>
    </xf>
    <xf numFmtId="38" fontId="6" fillId="0" borderId="11" xfId="4" applyFont="1" applyFill="1" applyBorder="1" applyAlignment="1">
      <alignment vertical="center"/>
    </xf>
    <xf numFmtId="0" fontId="6" fillId="0" borderId="14" xfId="1" applyFont="1" applyBorder="1" applyAlignment="1" applyProtection="1">
      <alignment horizontal="right" vertical="center"/>
      <protection locked="0"/>
    </xf>
    <xf numFmtId="38" fontId="6" fillId="0" borderId="14" xfId="4" applyFont="1" applyBorder="1" applyAlignment="1">
      <alignment vertical="center"/>
    </xf>
    <xf numFmtId="38" fontId="6" fillId="0" borderId="22" xfId="4" applyFont="1" applyBorder="1" applyAlignment="1" applyProtection="1">
      <alignment vertical="center"/>
      <protection locked="0"/>
    </xf>
    <xf numFmtId="38" fontId="6" fillId="0" borderId="68" xfId="4" applyFont="1" applyBorder="1" applyAlignment="1" applyProtection="1">
      <alignment vertical="center"/>
      <protection locked="0"/>
    </xf>
    <xf numFmtId="38" fontId="6" fillId="0" borderId="21" xfId="4" applyFont="1" applyBorder="1" applyAlignment="1" applyProtection="1">
      <alignment vertical="center"/>
      <protection locked="0"/>
    </xf>
    <xf numFmtId="38" fontId="6" fillId="0" borderId="14" xfId="4" applyFont="1" applyBorder="1" applyAlignment="1" applyProtection="1">
      <alignment vertical="center"/>
      <protection locked="0"/>
    </xf>
    <xf numFmtId="49" fontId="9" fillId="0" borderId="5" xfId="1" applyNumberFormat="1" applyFont="1" applyFill="1" applyBorder="1" applyAlignment="1">
      <alignment horizontal="center" vertical="center"/>
    </xf>
    <xf numFmtId="38" fontId="9" fillId="0" borderId="5" xfId="4" applyFont="1" applyFill="1" applyBorder="1" applyAlignment="1">
      <alignment vertical="center"/>
    </xf>
    <xf numFmtId="38" fontId="9" fillId="0" borderId="24" xfId="4" applyFont="1" applyFill="1" applyBorder="1" applyAlignment="1">
      <alignment vertical="center"/>
    </xf>
    <xf numFmtId="38" fontId="9" fillId="0" borderId="69" xfId="4" applyFont="1" applyFill="1" applyBorder="1" applyAlignment="1">
      <alignment vertical="center"/>
    </xf>
    <xf numFmtId="38" fontId="9" fillId="0" borderId="23" xfId="4" applyFont="1" applyFill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176" fontId="6" fillId="0" borderId="0" xfId="1" applyNumberFormat="1" applyFont="1" applyAlignment="1">
      <alignment vertical="center"/>
    </xf>
    <xf numFmtId="182" fontId="6" fillId="0" borderId="0" xfId="1" applyNumberFormat="1" applyFont="1" applyAlignment="1">
      <alignment vertical="center"/>
    </xf>
    <xf numFmtId="0" fontId="0" fillId="0" borderId="0" xfId="1" applyFont="1" applyAlignment="1">
      <alignment vertical="center"/>
    </xf>
    <xf numFmtId="0" fontId="0" fillId="0" borderId="0" xfId="1" applyFont="1" applyBorder="1" applyAlignment="1">
      <alignment vertical="center"/>
    </xf>
    <xf numFmtId="176" fontId="0" fillId="0" borderId="0" xfId="1" applyNumberFormat="1" applyFont="1" applyBorder="1" applyAlignment="1">
      <alignment vertical="center"/>
    </xf>
    <xf numFmtId="182" fontId="6" fillId="0" borderId="0" xfId="1" applyNumberFormat="1" applyFont="1" applyAlignment="1">
      <alignment horizontal="right"/>
    </xf>
    <xf numFmtId="176" fontId="6" fillId="0" borderId="4" xfId="1" applyNumberFormat="1" applyFont="1" applyBorder="1" applyAlignment="1">
      <alignment horizontal="distributed" vertical="center" justifyLastLine="1"/>
    </xf>
    <xf numFmtId="182" fontId="6" fillId="0" borderId="4" xfId="1" applyNumberFormat="1" applyFont="1" applyBorder="1" applyAlignment="1">
      <alignment horizontal="distributed" vertical="center" justifyLastLine="1"/>
    </xf>
    <xf numFmtId="176" fontId="6" fillId="0" borderId="14" xfId="1" applyNumberFormat="1" applyFont="1" applyBorder="1" applyAlignment="1">
      <alignment horizontal="center" vertical="center"/>
    </xf>
    <xf numFmtId="182" fontId="6" fillId="0" borderId="14" xfId="1" applyNumberFormat="1" applyFont="1" applyBorder="1" applyAlignment="1">
      <alignment horizontal="right" vertical="center"/>
    </xf>
    <xf numFmtId="49" fontId="9" fillId="0" borderId="4" xfId="1" applyNumberFormat="1" applyFont="1" applyBorder="1" applyAlignment="1">
      <alignment horizontal="center" vertical="center"/>
    </xf>
    <xf numFmtId="38" fontId="9" fillId="0" borderId="4" xfId="2" applyNumberFormat="1" applyFont="1" applyBorder="1" applyAlignment="1">
      <alignment vertical="center"/>
    </xf>
    <xf numFmtId="176" fontId="9" fillId="0" borderId="4" xfId="2" applyNumberFormat="1" applyFont="1" applyBorder="1" applyAlignment="1">
      <alignment vertical="center"/>
    </xf>
    <xf numFmtId="182" fontId="9" fillId="0" borderId="4" xfId="2" applyNumberFormat="1" applyFont="1" applyBorder="1" applyAlignment="1">
      <alignment vertical="center"/>
    </xf>
    <xf numFmtId="49" fontId="6" fillId="0" borderId="11" xfId="1" applyNumberFormat="1" applyFont="1" applyBorder="1" applyAlignment="1">
      <alignment horizontal="right" vertical="center"/>
    </xf>
    <xf numFmtId="3" fontId="6" fillId="0" borderId="100" xfId="2" applyNumberFormat="1" applyFont="1" applyBorder="1" applyAlignment="1">
      <alignment horizontal="right" vertical="center"/>
    </xf>
    <xf numFmtId="3" fontId="6" fillId="0" borderId="101" xfId="2" applyNumberFormat="1" applyFont="1" applyBorder="1" applyAlignment="1">
      <alignment horizontal="right" vertical="center"/>
    </xf>
    <xf numFmtId="176" fontId="6" fillId="0" borderId="101" xfId="2" applyNumberFormat="1" applyFont="1" applyBorder="1" applyAlignment="1">
      <alignment horizontal="right" vertical="center"/>
    </xf>
    <xf numFmtId="182" fontId="6" fillId="0" borderId="101" xfId="2" applyNumberFormat="1" applyFont="1" applyBorder="1" applyAlignment="1">
      <alignment horizontal="right" vertical="center"/>
    </xf>
    <xf numFmtId="49" fontId="6" fillId="0" borderId="14" xfId="1" applyNumberFormat="1" applyFont="1" applyBorder="1" applyAlignment="1">
      <alignment horizontal="right" vertical="center"/>
    </xf>
    <xf numFmtId="176" fontId="6" fillId="0" borderId="14" xfId="4" applyNumberFormat="1" applyFont="1" applyBorder="1" applyAlignment="1">
      <alignment vertical="center"/>
    </xf>
    <xf numFmtId="182" fontId="6" fillId="0" borderId="30" xfId="2" applyNumberFormat="1" applyFont="1" applyBorder="1" applyAlignment="1">
      <alignment horizontal="right" vertical="center"/>
    </xf>
    <xf numFmtId="38" fontId="9" fillId="0" borderId="11" xfId="2" applyNumberFormat="1" applyFont="1" applyBorder="1" applyAlignment="1">
      <alignment vertical="center"/>
    </xf>
    <xf numFmtId="176" fontId="9" fillId="0" borderId="11" xfId="2" applyNumberFormat="1" applyFont="1" applyBorder="1" applyAlignment="1">
      <alignment vertical="center"/>
    </xf>
    <xf numFmtId="182" fontId="9" fillId="0" borderId="11" xfId="2" applyNumberFormat="1" applyFont="1" applyBorder="1" applyAlignment="1">
      <alignment vertical="center"/>
    </xf>
    <xf numFmtId="49" fontId="9" fillId="0" borderId="11" xfId="1" applyNumberFormat="1" applyFont="1" applyBorder="1" applyAlignment="1">
      <alignment horizontal="center" vertical="center"/>
    </xf>
    <xf numFmtId="3" fontId="6" fillId="0" borderId="11" xfId="2" applyNumberFormat="1" applyFont="1" applyBorder="1" applyAlignment="1">
      <alignment horizontal="right" vertical="center"/>
    </xf>
    <xf numFmtId="176" fontId="6" fillId="0" borderId="11" xfId="2" applyNumberFormat="1" applyFont="1" applyBorder="1" applyAlignment="1">
      <alignment horizontal="right" vertical="center"/>
    </xf>
    <xf numFmtId="182" fontId="6" fillId="0" borderId="100" xfId="2" applyNumberFormat="1" applyFont="1" applyBorder="1" applyAlignment="1">
      <alignment horizontal="right" vertical="center"/>
    </xf>
    <xf numFmtId="182" fontId="6" fillId="0" borderId="102" xfId="2" applyNumberFormat="1" applyFont="1" applyBorder="1" applyAlignment="1">
      <alignment horizontal="right" vertical="center"/>
    </xf>
    <xf numFmtId="38" fontId="6" fillId="0" borderId="14" xfId="4" applyFont="1" applyFill="1" applyBorder="1" applyAlignment="1">
      <alignment vertical="center"/>
    </xf>
    <xf numFmtId="176" fontId="6" fillId="0" borderId="14" xfId="4" applyNumberFormat="1" applyFont="1" applyFill="1" applyBorder="1" applyAlignment="1">
      <alignment vertical="center"/>
    </xf>
    <xf numFmtId="182" fontId="6" fillId="0" borderId="14" xfId="4" applyNumberFormat="1" applyFont="1" applyFill="1" applyBorder="1" applyAlignment="1">
      <alignment vertical="center"/>
    </xf>
    <xf numFmtId="3" fontId="6" fillId="0" borderId="0" xfId="2" applyNumberFormat="1" applyFont="1">
      <alignment vertical="center"/>
    </xf>
    <xf numFmtId="176" fontId="6" fillId="0" borderId="11" xfId="4" applyNumberFormat="1" applyFont="1" applyFill="1" applyBorder="1" applyAlignment="1">
      <alignment vertical="center"/>
    </xf>
    <xf numFmtId="182" fontId="6" fillId="0" borderId="11" xfId="4" applyNumberFormat="1" applyFont="1" applyFill="1" applyBorder="1" applyAlignment="1">
      <alignment vertical="center"/>
    </xf>
    <xf numFmtId="49" fontId="9" fillId="0" borderId="5" xfId="1" applyNumberFormat="1" applyFont="1" applyBorder="1" applyAlignment="1">
      <alignment horizontal="center" vertical="center"/>
    </xf>
    <xf numFmtId="176" fontId="9" fillId="0" borderId="5" xfId="4" applyNumberFormat="1" applyFont="1" applyFill="1" applyBorder="1" applyAlignment="1">
      <alignment vertical="center"/>
    </xf>
    <xf numFmtId="182" fontId="9" fillId="0" borderId="5" xfId="4" applyNumberFormat="1" applyFont="1" applyFill="1" applyBorder="1" applyAlignment="1">
      <alignment vertical="center"/>
    </xf>
    <xf numFmtId="0" fontId="6" fillId="0" borderId="0" xfId="1" applyFont="1" applyAlignment="1">
      <alignment horizontal="left" vertical="center"/>
    </xf>
    <xf numFmtId="3" fontId="6" fillId="0" borderId="0" xfId="1" applyNumberFormat="1" applyFont="1"/>
    <xf numFmtId="182" fontId="6" fillId="0" borderId="0" xfId="2" applyNumberFormat="1" applyFont="1">
      <alignment vertical="center"/>
    </xf>
    <xf numFmtId="176" fontId="6" fillId="0" borderId="0" xfId="1" applyNumberFormat="1" applyFont="1" applyBorder="1" applyAlignment="1">
      <alignment vertical="center"/>
    </xf>
    <xf numFmtId="0" fontId="6" fillId="0" borderId="2" xfId="2" applyFont="1" applyBorder="1" applyAlignment="1">
      <alignment horizontal="distributed" vertical="center" justifyLastLine="1"/>
    </xf>
    <xf numFmtId="0" fontId="6" fillId="0" borderId="18" xfId="2" applyFont="1" applyBorder="1" applyAlignment="1">
      <alignment horizontal="distributed" vertical="center" justifyLastLine="1"/>
    </xf>
    <xf numFmtId="0" fontId="6" fillId="0" borderId="3" xfId="2" applyFont="1" applyBorder="1" applyAlignment="1">
      <alignment horizontal="distributed" vertical="center" justifyLastLine="1"/>
    </xf>
    <xf numFmtId="0" fontId="6" fillId="0" borderId="4" xfId="2" applyFont="1" applyBorder="1" applyAlignment="1">
      <alignment horizontal="distributed" justifyLastLine="1"/>
    </xf>
    <xf numFmtId="0" fontId="6" fillId="0" borderId="9" xfId="2" applyFont="1" applyBorder="1" applyAlignment="1">
      <alignment horizontal="distributed" vertical="center" justifyLastLine="1"/>
    </xf>
    <xf numFmtId="0" fontId="6" fillId="0" borderId="0" xfId="2" applyFont="1" applyBorder="1" applyAlignment="1">
      <alignment horizontal="distributed" vertical="center" justifyLastLine="1"/>
    </xf>
    <xf numFmtId="0" fontId="6" fillId="0" borderId="10" xfId="2" applyFont="1" applyBorder="1" applyAlignment="1">
      <alignment horizontal="distributed" vertical="center" justifyLastLine="1"/>
    </xf>
    <xf numFmtId="0" fontId="6" fillId="0" borderId="11" xfId="2" applyFont="1" applyBorder="1" applyAlignment="1">
      <alignment horizontal="distributed" vertical="top" justifyLastLine="1"/>
    </xf>
    <xf numFmtId="0" fontId="9" fillId="0" borderId="2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178" fontId="9" fillId="0" borderId="5" xfId="2" applyNumberFormat="1" applyFont="1" applyFill="1" applyBorder="1" applyAlignment="1">
      <alignment horizontal="right" vertical="center"/>
    </xf>
    <xf numFmtId="178" fontId="9" fillId="0" borderId="5" xfId="2" applyNumberFormat="1" applyFont="1" applyFill="1" applyBorder="1">
      <alignment vertical="center"/>
    </xf>
    <xf numFmtId="38" fontId="6" fillId="0" borderId="0" xfId="4" applyFont="1">
      <alignment vertical="center"/>
    </xf>
    <xf numFmtId="0" fontId="6" fillId="0" borderId="70" xfId="2" applyFont="1" applyBorder="1">
      <alignment vertical="center"/>
    </xf>
    <xf numFmtId="0" fontId="6" fillId="0" borderId="89" xfId="1" applyFont="1" applyBorder="1" applyAlignment="1">
      <alignment horizontal="distributed" vertical="center"/>
    </xf>
    <xf numFmtId="0" fontId="6" fillId="0" borderId="71" xfId="1" applyFont="1" applyBorder="1" applyAlignment="1">
      <alignment vertical="center"/>
    </xf>
    <xf numFmtId="178" fontId="6" fillId="0" borderId="103" xfId="2" applyNumberFormat="1" applyFont="1" applyFill="1" applyBorder="1" applyAlignment="1">
      <alignment horizontal="center" vertical="center"/>
    </xf>
    <xf numFmtId="178" fontId="23" fillId="0" borderId="15" xfId="2" applyNumberFormat="1" applyFont="1" applyFill="1" applyBorder="1">
      <alignment vertical="center"/>
    </xf>
    <xf numFmtId="0" fontId="6" fillId="0" borderId="80" xfId="2" applyFont="1" applyBorder="1">
      <alignment vertical="center"/>
    </xf>
    <xf numFmtId="0" fontId="6" fillId="0" borderId="91" xfId="1" applyFont="1" applyBorder="1" applyAlignment="1">
      <alignment horizontal="distributed" vertical="center"/>
    </xf>
    <xf numFmtId="0" fontId="6" fillId="0" borderId="81" xfId="1" applyFont="1" applyBorder="1" applyAlignment="1">
      <alignment vertical="center"/>
    </xf>
    <xf numFmtId="178" fontId="6" fillId="0" borderId="104" xfId="2" applyNumberFormat="1" applyFont="1" applyFill="1" applyBorder="1" applyAlignment="1">
      <alignment horizontal="center" vertical="center"/>
    </xf>
    <xf numFmtId="178" fontId="6" fillId="0" borderId="85" xfId="2" applyNumberFormat="1" applyFont="1" applyFill="1" applyBorder="1">
      <alignment vertical="center"/>
    </xf>
    <xf numFmtId="0" fontId="6" fillId="0" borderId="91" xfId="1" applyFont="1" applyBorder="1" applyAlignment="1">
      <alignment horizontal="center" vertical="center"/>
    </xf>
    <xf numFmtId="0" fontId="6" fillId="0" borderId="75" xfId="2" applyFont="1" applyBorder="1">
      <alignment vertical="center"/>
    </xf>
    <xf numFmtId="0" fontId="6" fillId="0" borderId="87" xfId="1" applyFont="1" applyBorder="1" applyAlignment="1">
      <alignment horizontal="distributed" vertical="center"/>
    </xf>
    <xf numFmtId="0" fontId="6" fillId="0" borderId="76" xfId="1" applyFont="1" applyBorder="1" applyAlignment="1">
      <alignment vertical="center"/>
    </xf>
    <xf numFmtId="178" fontId="6" fillId="0" borderId="105" xfId="2" applyNumberFormat="1" applyFont="1" applyFill="1" applyBorder="1" applyAlignment="1">
      <alignment horizontal="center" vertical="center"/>
    </xf>
    <xf numFmtId="178" fontId="6" fillId="0" borderId="16" xfId="2" applyNumberFormat="1" applyFont="1" applyFill="1" applyBorder="1">
      <alignment vertical="center"/>
    </xf>
    <xf numFmtId="178" fontId="23" fillId="0" borderId="15" xfId="2" applyNumberFormat="1" applyFont="1" applyFill="1" applyBorder="1" applyAlignment="1">
      <alignment vertical="center"/>
    </xf>
    <xf numFmtId="178" fontId="6" fillId="0" borderId="15" xfId="2" applyNumberFormat="1" applyFont="1" applyFill="1" applyBorder="1" applyAlignment="1">
      <alignment vertical="center"/>
    </xf>
    <xf numFmtId="178" fontId="6" fillId="0" borderId="15" xfId="2" applyNumberFormat="1" applyFont="1" applyFill="1" applyBorder="1">
      <alignment vertical="center"/>
    </xf>
    <xf numFmtId="178" fontId="6" fillId="0" borderId="85" xfId="2" applyNumberFormat="1" applyFont="1" applyFill="1" applyBorder="1" applyAlignment="1">
      <alignment vertical="center"/>
    </xf>
    <xf numFmtId="178" fontId="6" fillId="0" borderId="16" xfId="2" applyNumberFormat="1" applyFont="1" applyFill="1" applyBorder="1" applyAlignment="1">
      <alignment vertical="center"/>
    </xf>
    <xf numFmtId="0" fontId="6" fillId="0" borderId="89" xfId="1" applyFont="1" applyFill="1" applyBorder="1" applyAlignment="1">
      <alignment horizontal="distributed" vertical="center"/>
    </xf>
    <xf numFmtId="0" fontId="6" fillId="0" borderId="71" xfId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horizontal="right"/>
    </xf>
    <xf numFmtId="49" fontId="6" fillId="0" borderId="0" xfId="2" applyNumberFormat="1" applyFont="1" applyFill="1" applyBorder="1" applyAlignment="1"/>
  </cellXfs>
  <cellStyles count="13">
    <cellStyle name="桁区切り 2" xfId="4"/>
    <cellStyle name="桁区切り 3" xfId="11"/>
    <cellStyle name="標準" xfId="0" builtinId="0"/>
    <cellStyle name="標準 2" xfId="2"/>
    <cellStyle name="標準 3" xfId="9"/>
    <cellStyle name="標準_12　市町村別決算(1)歳入" xfId="10"/>
    <cellStyle name="標準_12　市町村別決算(2)歳出" xfId="12"/>
    <cellStyle name="標準_214／215.XLS" xfId="5"/>
    <cellStyle name="標準_220／221.XLS" xfId="3"/>
    <cellStyle name="標準_Ｎ　行政・財政" xfId="8"/>
    <cellStyle name="標準_Sheet1" xfId="1"/>
    <cellStyle name="標準_Sheet1 2" xfId="7"/>
    <cellStyle name="標準_ん７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topLeftCell="A19" zoomScaleNormal="100" workbookViewId="0">
      <selection activeCell="D33" sqref="D33"/>
    </sheetView>
  </sheetViews>
  <sheetFormatPr defaultRowHeight="11.25" x14ac:dyDescent="0.4"/>
  <cols>
    <col min="1" max="1" width="1.625" style="2" customWidth="1"/>
    <col min="2" max="2" width="7.625" style="2" customWidth="1"/>
    <col min="3" max="3" width="6.625" style="2" customWidth="1"/>
    <col min="4" max="4" width="10" style="58" customWidth="1"/>
    <col min="5" max="10" width="6.625" style="2" customWidth="1"/>
    <col min="11" max="13" width="6.625" style="60" customWidth="1"/>
    <col min="14" max="256" width="9" style="2"/>
    <col min="257" max="257" width="1.625" style="2" customWidth="1"/>
    <col min="258" max="258" width="7.625" style="2" customWidth="1"/>
    <col min="259" max="259" width="6.625" style="2" customWidth="1"/>
    <col min="260" max="260" width="10" style="2" customWidth="1"/>
    <col min="261" max="269" width="6.625" style="2" customWidth="1"/>
    <col min="270" max="512" width="9" style="2"/>
    <col min="513" max="513" width="1.625" style="2" customWidth="1"/>
    <col min="514" max="514" width="7.625" style="2" customWidth="1"/>
    <col min="515" max="515" width="6.625" style="2" customWidth="1"/>
    <col min="516" max="516" width="10" style="2" customWidth="1"/>
    <col min="517" max="525" width="6.625" style="2" customWidth="1"/>
    <col min="526" max="768" width="9" style="2"/>
    <col min="769" max="769" width="1.625" style="2" customWidth="1"/>
    <col min="770" max="770" width="7.625" style="2" customWidth="1"/>
    <col min="771" max="771" width="6.625" style="2" customWidth="1"/>
    <col min="772" max="772" width="10" style="2" customWidth="1"/>
    <col min="773" max="781" width="6.625" style="2" customWidth="1"/>
    <col min="782" max="1024" width="9" style="2"/>
    <col min="1025" max="1025" width="1.625" style="2" customWidth="1"/>
    <col min="1026" max="1026" width="7.625" style="2" customWidth="1"/>
    <col min="1027" max="1027" width="6.625" style="2" customWidth="1"/>
    <col min="1028" max="1028" width="10" style="2" customWidth="1"/>
    <col min="1029" max="1037" width="6.625" style="2" customWidth="1"/>
    <col min="1038" max="1280" width="9" style="2"/>
    <col min="1281" max="1281" width="1.625" style="2" customWidth="1"/>
    <col min="1282" max="1282" width="7.625" style="2" customWidth="1"/>
    <col min="1283" max="1283" width="6.625" style="2" customWidth="1"/>
    <col min="1284" max="1284" width="10" style="2" customWidth="1"/>
    <col min="1285" max="1293" width="6.625" style="2" customWidth="1"/>
    <col min="1294" max="1536" width="9" style="2"/>
    <col min="1537" max="1537" width="1.625" style="2" customWidth="1"/>
    <col min="1538" max="1538" width="7.625" style="2" customWidth="1"/>
    <col min="1539" max="1539" width="6.625" style="2" customWidth="1"/>
    <col min="1540" max="1540" width="10" style="2" customWidth="1"/>
    <col min="1541" max="1549" width="6.625" style="2" customWidth="1"/>
    <col min="1550" max="1792" width="9" style="2"/>
    <col min="1793" max="1793" width="1.625" style="2" customWidth="1"/>
    <col min="1794" max="1794" width="7.625" style="2" customWidth="1"/>
    <col min="1795" max="1795" width="6.625" style="2" customWidth="1"/>
    <col min="1796" max="1796" width="10" style="2" customWidth="1"/>
    <col min="1797" max="1805" width="6.625" style="2" customWidth="1"/>
    <col min="1806" max="2048" width="9" style="2"/>
    <col min="2049" max="2049" width="1.625" style="2" customWidth="1"/>
    <col min="2050" max="2050" width="7.625" style="2" customWidth="1"/>
    <col min="2051" max="2051" width="6.625" style="2" customWidth="1"/>
    <col min="2052" max="2052" width="10" style="2" customWidth="1"/>
    <col min="2053" max="2061" width="6.625" style="2" customWidth="1"/>
    <col min="2062" max="2304" width="9" style="2"/>
    <col min="2305" max="2305" width="1.625" style="2" customWidth="1"/>
    <col min="2306" max="2306" width="7.625" style="2" customWidth="1"/>
    <col min="2307" max="2307" width="6.625" style="2" customWidth="1"/>
    <col min="2308" max="2308" width="10" style="2" customWidth="1"/>
    <col min="2309" max="2317" width="6.625" style="2" customWidth="1"/>
    <col min="2318" max="2560" width="9" style="2"/>
    <col min="2561" max="2561" width="1.625" style="2" customWidth="1"/>
    <col min="2562" max="2562" width="7.625" style="2" customWidth="1"/>
    <col min="2563" max="2563" width="6.625" style="2" customWidth="1"/>
    <col min="2564" max="2564" width="10" style="2" customWidth="1"/>
    <col min="2565" max="2573" width="6.625" style="2" customWidth="1"/>
    <col min="2574" max="2816" width="9" style="2"/>
    <col min="2817" max="2817" width="1.625" style="2" customWidth="1"/>
    <col min="2818" max="2818" width="7.625" style="2" customWidth="1"/>
    <col min="2819" max="2819" width="6.625" style="2" customWidth="1"/>
    <col min="2820" max="2820" width="10" style="2" customWidth="1"/>
    <col min="2821" max="2829" width="6.625" style="2" customWidth="1"/>
    <col min="2830" max="3072" width="9" style="2"/>
    <col min="3073" max="3073" width="1.625" style="2" customWidth="1"/>
    <col min="3074" max="3074" width="7.625" style="2" customWidth="1"/>
    <col min="3075" max="3075" width="6.625" style="2" customWidth="1"/>
    <col min="3076" max="3076" width="10" style="2" customWidth="1"/>
    <col min="3077" max="3085" width="6.625" style="2" customWidth="1"/>
    <col min="3086" max="3328" width="9" style="2"/>
    <col min="3329" max="3329" width="1.625" style="2" customWidth="1"/>
    <col min="3330" max="3330" width="7.625" style="2" customWidth="1"/>
    <col min="3331" max="3331" width="6.625" style="2" customWidth="1"/>
    <col min="3332" max="3332" width="10" style="2" customWidth="1"/>
    <col min="3333" max="3341" width="6.625" style="2" customWidth="1"/>
    <col min="3342" max="3584" width="9" style="2"/>
    <col min="3585" max="3585" width="1.625" style="2" customWidth="1"/>
    <col min="3586" max="3586" width="7.625" style="2" customWidth="1"/>
    <col min="3587" max="3587" width="6.625" style="2" customWidth="1"/>
    <col min="3588" max="3588" width="10" style="2" customWidth="1"/>
    <col min="3589" max="3597" width="6.625" style="2" customWidth="1"/>
    <col min="3598" max="3840" width="9" style="2"/>
    <col min="3841" max="3841" width="1.625" style="2" customWidth="1"/>
    <col min="3842" max="3842" width="7.625" style="2" customWidth="1"/>
    <col min="3843" max="3843" width="6.625" style="2" customWidth="1"/>
    <col min="3844" max="3844" width="10" style="2" customWidth="1"/>
    <col min="3845" max="3853" width="6.625" style="2" customWidth="1"/>
    <col min="3854" max="4096" width="9" style="2"/>
    <col min="4097" max="4097" width="1.625" style="2" customWidth="1"/>
    <col min="4098" max="4098" width="7.625" style="2" customWidth="1"/>
    <col min="4099" max="4099" width="6.625" style="2" customWidth="1"/>
    <col min="4100" max="4100" width="10" style="2" customWidth="1"/>
    <col min="4101" max="4109" width="6.625" style="2" customWidth="1"/>
    <col min="4110" max="4352" width="9" style="2"/>
    <col min="4353" max="4353" width="1.625" style="2" customWidth="1"/>
    <col min="4354" max="4354" width="7.625" style="2" customWidth="1"/>
    <col min="4355" max="4355" width="6.625" style="2" customWidth="1"/>
    <col min="4356" max="4356" width="10" style="2" customWidth="1"/>
    <col min="4357" max="4365" width="6.625" style="2" customWidth="1"/>
    <col min="4366" max="4608" width="9" style="2"/>
    <col min="4609" max="4609" width="1.625" style="2" customWidth="1"/>
    <col min="4610" max="4610" width="7.625" style="2" customWidth="1"/>
    <col min="4611" max="4611" width="6.625" style="2" customWidth="1"/>
    <col min="4612" max="4612" width="10" style="2" customWidth="1"/>
    <col min="4613" max="4621" width="6.625" style="2" customWidth="1"/>
    <col min="4622" max="4864" width="9" style="2"/>
    <col min="4865" max="4865" width="1.625" style="2" customWidth="1"/>
    <col min="4866" max="4866" width="7.625" style="2" customWidth="1"/>
    <col min="4867" max="4867" width="6.625" style="2" customWidth="1"/>
    <col min="4868" max="4868" width="10" style="2" customWidth="1"/>
    <col min="4869" max="4877" width="6.625" style="2" customWidth="1"/>
    <col min="4878" max="5120" width="9" style="2"/>
    <col min="5121" max="5121" width="1.625" style="2" customWidth="1"/>
    <col min="5122" max="5122" width="7.625" style="2" customWidth="1"/>
    <col min="5123" max="5123" width="6.625" style="2" customWidth="1"/>
    <col min="5124" max="5124" width="10" style="2" customWidth="1"/>
    <col min="5125" max="5133" width="6.625" style="2" customWidth="1"/>
    <col min="5134" max="5376" width="9" style="2"/>
    <col min="5377" max="5377" width="1.625" style="2" customWidth="1"/>
    <col min="5378" max="5378" width="7.625" style="2" customWidth="1"/>
    <col min="5379" max="5379" width="6.625" style="2" customWidth="1"/>
    <col min="5380" max="5380" width="10" style="2" customWidth="1"/>
    <col min="5381" max="5389" width="6.625" style="2" customWidth="1"/>
    <col min="5390" max="5632" width="9" style="2"/>
    <col min="5633" max="5633" width="1.625" style="2" customWidth="1"/>
    <col min="5634" max="5634" width="7.625" style="2" customWidth="1"/>
    <col min="5635" max="5635" width="6.625" style="2" customWidth="1"/>
    <col min="5636" max="5636" width="10" style="2" customWidth="1"/>
    <col min="5637" max="5645" width="6.625" style="2" customWidth="1"/>
    <col min="5646" max="5888" width="9" style="2"/>
    <col min="5889" max="5889" width="1.625" style="2" customWidth="1"/>
    <col min="5890" max="5890" width="7.625" style="2" customWidth="1"/>
    <col min="5891" max="5891" width="6.625" style="2" customWidth="1"/>
    <col min="5892" max="5892" width="10" style="2" customWidth="1"/>
    <col min="5893" max="5901" width="6.625" style="2" customWidth="1"/>
    <col min="5902" max="6144" width="9" style="2"/>
    <col min="6145" max="6145" width="1.625" style="2" customWidth="1"/>
    <col min="6146" max="6146" width="7.625" style="2" customWidth="1"/>
    <col min="6147" max="6147" width="6.625" style="2" customWidth="1"/>
    <col min="6148" max="6148" width="10" style="2" customWidth="1"/>
    <col min="6149" max="6157" width="6.625" style="2" customWidth="1"/>
    <col min="6158" max="6400" width="9" style="2"/>
    <col min="6401" max="6401" width="1.625" style="2" customWidth="1"/>
    <col min="6402" max="6402" width="7.625" style="2" customWidth="1"/>
    <col min="6403" max="6403" width="6.625" style="2" customWidth="1"/>
    <col min="6404" max="6404" width="10" style="2" customWidth="1"/>
    <col min="6405" max="6413" width="6.625" style="2" customWidth="1"/>
    <col min="6414" max="6656" width="9" style="2"/>
    <col min="6657" max="6657" width="1.625" style="2" customWidth="1"/>
    <col min="6658" max="6658" width="7.625" style="2" customWidth="1"/>
    <col min="6659" max="6659" width="6.625" style="2" customWidth="1"/>
    <col min="6660" max="6660" width="10" style="2" customWidth="1"/>
    <col min="6661" max="6669" width="6.625" style="2" customWidth="1"/>
    <col min="6670" max="6912" width="9" style="2"/>
    <col min="6913" max="6913" width="1.625" style="2" customWidth="1"/>
    <col min="6914" max="6914" width="7.625" style="2" customWidth="1"/>
    <col min="6915" max="6915" width="6.625" style="2" customWidth="1"/>
    <col min="6916" max="6916" width="10" style="2" customWidth="1"/>
    <col min="6917" max="6925" width="6.625" style="2" customWidth="1"/>
    <col min="6926" max="7168" width="9" style="2"/>
    <col min="7169" max="7169" width="1.625" style="2" customWidth="1"/>
    <col min="7170" max="7170" width="7.625" style="2" customWidth="1"/>
    <col min="7171" max="7171" width="6.625" style="2" customWidth="1"/>
    <col min="7172" max="7172" width="10" style="2" customWidth="1"/>
    <col min="7173" max="7181" width="6.625" style="2" customWidth="1"/>
    <col min="7182" max="7424" width="9" style="2"/>
    <col min="7425" max="7425" width="1.625" style="2" customWidth="1"/>
    <col min="7426" max="7426" width="7.625" style="2" customWidth="1"/>
    <col min="7427" max="7427" width="6.625" style="2" customWidth="1"/>
    <col min="7428" max="7428" width="10" style="2" customWidth="1"/>
    <col min="7429" max="7437" width="6.625" style="2" customWidth="1"/>
    <col min="7438" max="7680" width="9" style="2"/>
    <col min="7681" max="7681" width="1.625" style="2" customWidth="1"/>
    <col min="7682" max="7682" width="7.625" style="2" customWidth="1"/>
    <col min="7683" max="7683" width="6.625" style="2" customWidth="1"/>
    <col min="7684" max="7684" width="10" style="2" customWidth="1"/>
    <col min="7685" max="7693" width="6.625" style="2" customWidth="1"/>
    <col min="7694" max="7936" width="9" style="2"/>
    <col min="7937" max="7937" width="1.625" style="2" customWidth="1"/>
    <col min="7938" max="7938" width="7.625" style="2" customWidth="1"/>
    <col min="7939" max="7939" width="6.625" style="2" customWidth="1"/>
    <col min="7940" max="7940" width="10" style="2" customWidth="1"/>
    <col min="7941" max="7949" width="6.625" style="2" customWidth="1"/>
    <col min="7950" max="8192" width="9" style="2"/>
    <col min="8193" max="8193" width="1.625" style="2" customWidth="1"/>
    <col min="8194" max="8194" width="7.625" style="2" customWidth="1"/>
    <col min="8195" max="8195" width="6.625" style="2" customWidth="1"/>
    <col min="8196" max="8196" width="10" style="2" customWidth="1"/>
    <col min="8197" max="8205" width="6.625" style="2" customWidth="1"/>
    <col min="8206" max="8448" width="9" style="2"/>
    <col min="8449" max="8449" width="1.625" style="2" customWidth="1"/>
    <col min="8450" max="8450" width="7.625" style="2" customWidth="1"/>
    <col min="8451" max="8451" width="6.625" style="2" customWidth="1"/>
    <col min="8452" max="8452" width="10" style="2" customWidth="1"/>
    <col min="8453" max="8461" width="6.625" style="2" customWidth="1"/>
    <col min="8462" max="8704" width="9" style="2"/>
    <col min="8705" max="8705" width="1.625" style="2" customWidth="1"/>
    <col min="8706" max="8706" width="7.625" style="2" customWidth="1"/>
    <col min="8707" max="8707" width="6.625" style="2" customWidth="1"/>
    <col min="8708" max="8708" width="10" style="2" customWidth="1"/>
    <col min="8709" max="8717" width="6.625" style="2" customWidth="1"/>
    <col min="8718" max="8960" width="9" style="2"/>
    <col min="8961" max="8961" width="1.625" style="2" customWidth="1"/>
    <col min="8962" max="8962" width="7.625" style="2" customWidth="1"/>
    <col min="8963" max="8963" width="6.625" style="2" customWidth="1"/>
    <col min="8964" max="8964" width="10" style="2" customWidth="1"/>
    <col min="8965" max="8973" width="6.625" style="2" customWidth="1"/>
    <col min="8974" max="9216" width="9" style="2"/>
    <col min="9217" max="9217" width="1.625" style="2" customWidth="1"/>
    <col min="9218" max="9218" width="7.625" style="2" customWidth="1"/>
    <col min="9219" max="9219" width="6.625" style="2" customWidth="1"/>
    <col min="9220" max="9220" width="10" style="2" customWidth="1"/>
    <col min="9221" max="9229" width="6.625" style="2" customWidth="1"/>
    <col min="9230" max="9472" width="9" style="2"/>
    <col min="9473" max="9473" width="1.625" style="2" customWidth="1"/>
    <col min="9474" max="9474" width="7.625" style="2" customWidth="1"/>
    <col min="9475" max="9475" width="6.625" style="2" customWidth="1"/>
    <col min="9476" max="9476" width="10" style="2" customWidth="1"/>
    <col min="9477" max="9485" width="6.625" style="2" customWidth="1"/>
    <col min="9486" max="9728" width="9" style="2"/>
    <col min="9729" max="9729" width="1.625" style="2" customWidth="1"/>
    <col min="9730" max="9730" width="7.625" style="2" customWidth="1"/>
    <col min="9731" max="9731" width="6.625" style="2" customWidth="1"/>
    <col min="9732" max="9732" width="10" style="2" customWidth="1"/>
    <col min="9733" max="9741" width="6.625" style="2" customWidth="1"/>
    <col min="9742" max="9984" width="9" style="2"/>
    <col min="9985" max="9985" width="1.625" style="2" customWidth="1"/>
    <col min="9986" max="9986" width="7.625" style="2" customWidth="1"/>
    <col min="9987" max="9987" width="6.625" style="2" customWidth="1"/>
    <col min="9988" max="9988" width="10" style="2" customWidth="1"/>
    <col min="9989" max="9997" width="6.625" style="2" customWidth="1"/>
    <col min="9998" max="10240" width="9" style="2"/>
    <col min="10241" max="10241" width="1.625" style="2" customWidth="1"/>
    <col min="10242" max="10242" width="7.625" style="2" customWidth="1"/>
    <col min="10243" max="10243" width="6.625" style="2" customWidth="1"/>
    <col min="10244" max="10244" width="10" style="2" customWidth="1"/>
    <col min="10245" max="10253" width="6.625" style="2" customWidth="1"/>
    <col min="10254" max="10496" width="9" style="2"/>
    <col min="10497" max="10497" width="1.625" style="2" customWidth="1"/>
    <col min="10498" max="10498" width="7.625" style="2" customWidth="1"/>
    <col min="10499" max="10499" width="6.625" style="2" customWidth="1"/>
    <col min="10500" max="10500" width="10" style="2" customWidth="1"/>
    <col min="10501" max="10509" width="6.625" style="2" customWidth="1"/>
    <col min="10510" max="10752" width="9" style="2"/>
    <col min="10753" max="10753" width="1.625" style="2" customWidth="1"/>
    <col min="10754" max="10754" width="7.625" style="2" customWidth="1"/>
    <col min="10755" max="10755" width="6.625" style="2" customWidth="1"/>
    <col min="10756" max="10756" width="10" style="2" customWidth="1"/>
    <col min="10757" max="10765" width="6.625" style="2" customWidth="1"/>
    <col min="10766" max="11008" width="9" style="2"/>
    <col min="11009" max="11009" width="1.625" style="2" customWidth="1"/>
    <col min="11010" max="11010" width="7.625" style="2" customWidth="1"/>
    <col min="11011" max="11011" width="6.625" style="2" customWidth="1"/>
    <col min="11012" max="11012" width="10" style="2" customWidth="1"/>
    <col min="11013" max="11021" width="6.625" style="2" customWidth="1"/>
    <col min="11022" max="11264" width="9" style="2"/>
    <col min="11265" max="11265" width="1.625" style="2" customWidth="1"/>
    <col min="11266" max="11266" width="7.625" style="2" customWidth="1"/>
    <col min="11267" max="11267" width="6.625" style="2" customWidth="1"/>
    <col min="11268" max="11268" width="10" style="2" customWidth="1"/>
    <col min="11269" max="11277" width="6.625" style="2" customWidth="1"/>
    <col min="11278" max="11520" width="9" style="2"/>
    <col min="11521" max="11521" width="1.625" style="2" customWidth="1"/>
    <col min="11522" max="11522" width="7.625" style="2" customWidth="1"/>
    <col min="11523" max="11523" width="6.625" style="2" customWidth="1"/>
    <col min="11524" max="11524" width="10" style="2" customWidth="1"/>
    <col min="11525" max="11533" width="6.625" style="2" customWidth="1"/>
    <col min="11534" max="11776" width="9" style="2"/>
    <col min="11777" max="11777" width="1.625" style="2" customWidth="1"/>
    <col min="11778" max="11778" width="7.625" style="2" customWidth="1"/>
    <col min="11779" max="11779" width="6.625" style="2" customWidth="1"/>
    <col min="11780" max="11780" width="10" style="2" customWidth="1"/>
    <col min="11781" max="11789" width="6.625" style="2" customWidth="1"/>
    <col min="11790" max="12032" width="9" style="2"/>
    <col min="12033" max="12033" width="1.625" style="2" customWidth="1"/>
    <col min="12034" max="12034" width="7.625" style="2" customWidth="1"/>
    <col min="12035" max="12035" width="6.625" style="2" customWidth="1"/>
    <col min="12036" max="12036" width="10" style="2" customWidth="1"/>
    <col min="12037" max="12045" width="6.625" style="2" customWidth="1"/>
    <col min="12046" max="12288" width="9" style="2"/>
    <col min="12289" max="12289" width="1.625" style="2" customWidth="1"/>
    <col min="12290" max="12290" width="7.625" style="2" customWidth="1"/>
    <col min="12291" max="12291" width="6.625" style="2" customWidth="1"/>
    <col min="12292" max="12292" width="10" style="2" customWidth="1"/>
    <col min="12293" max="12301" width="6.625" style="2" customWidth="1"/>
    <col min="12302" max="12544" width="9" style="2"/>
    <col min="12545" max="12545" width="1.625" style="2" customWidth="1"/>
    <col min="12546" max="12546" width="7.625" style="2" customWidth="1"/>
    <col min="12547" max="12547" width="6.625" style="2" customWidth="1"/>
    <col min="12548" max="12548" width="10" style="2" customWidth="1"/>
    <col min="12549" max="12557" width="6.625" style="2" customWidth="1"/>
    <col min="12558" max="12800" width="9" style="2"/>
    <col min="12801" max="12801" width="1.625" style="2" customWidth="1"/>
    <col min="12802" max="12802" width="7.625" style="2" customWidth="1"/>
    <col min="12803" max="12803" width="6.625" style="2" customWidth="1"/>
    <col min="12804" max="12804" width="10" style="2" customWidth="1"/>
    <col min="12805" max="12813" width="6.625" style="2" customWidth="1"/>
    <col min="12814" max="13056" width="9" style="2"/>
    <col min="13057" max="13057" width="1.625" style="2" customWidth="1"/>
    <col min="13058" max="13058" width="7.625" style="2" customWidth="1"/>
    <col min="13059" max="13059" width="6.625" style="2" customWidth="1"/>
    <col min="13060" max="13060" width="10" style="2" customWidth="1"/>
    <col min="13061" max="13069" width="6.625" style="2" customWidth="1"/>
    <col min="13070" max="13312" width="9" style="2"/>
    <col min="13313" max="13313" width="1.625" style="2" customWidth="1"/>
    <col min="13314" max="13314" width="7.625" style="2" customWidth="1"/>
    <col min="13315" max="13315" width="6.625" style="2" customWidth="1"/>
    <col min="13316" max="13316" width="10" style="2" customWidth="1"/>
    <col min="13317" max="13325" width="6.625" style="2" customWidth="1"/>
    <col min="13326" max="13568" width="9" style="2"/>
    <col min="13569" max="13569" width="1.625" style="2" customWidth="1"/>
    <col min="13570" max="13570" width="7.625" style="2" customWidth="1"/>
    <col min="13571" max="13571" width="6.625" style="2" customWidth="1"/>
    <col min="13572" max="13572" width="10" style="2" customWidth="1"/>
    <col min="13573" max="13581" width="6.625" style="2" customWidth="1"/>
    <col min="13582" max="13824" width="9" style="2"/>
    <col min="13825" max="13825" width="1.625" style="2" customWidth="1"/>
    <col min="13826" max="13826" width="7.625" style="2" customWidth="1"/>
    <col min="13827" max="13827" width="6.625" style="2" customWidth="1"/>
    <col min="13828" max="13828" width="10" style="2" customWidth="1"/>
    <col min="13829" max="13837" width="6.625" style="2" customWidth="1"/>
    <col min="13838" max="14080" width="9" style="2"/>
    <col min="14081" max="14081" width="1.625" style="2" customWidth="1"/>
    <col min="14082" max="14082" width="7.625" style="2" customWidth="1"/>
    <col min="14083" max="14083" width="6.625" style="2" customWidth="1"/>
    <col min="14084" max="14084" width="10" style="2" customWidth="1"/>
    <col min="14085" max="14093" width="6.625" style="2" customWidth="1"/>
    <col min="14094" max="14336" width="9" style="2"/>
    <col min="14337" max="14337" width="1.625" style="2" customWidth="1"/>
    <col min="14338" max="14338" width="7.625" style="2" customWidth="1"/>
    <col min="14339" max="14339" width="6.625" style="2" customWidth="1"/>
    <col min="14340" max="14340" width="10" style="2" customWidth="1"/>
    <col min="14341" max="14349" width="6.625" style="2" customWidth="1"/>
    <col min="14350" max="14592" width="9" style="2"/>
    <col min="14593" max="14593" width="1.625" style="2" customWidth="1"/>
    <col min="14594" max="14594" width="7.625" style="2" customWidth="1"/>
    <col min="14595" max="14595" width="6.625" style="2" customWidth="1"/>
    <col min="14596" max="14596" width="10" style="2" customWidth="1"/>
    <col min="14597" max="14605" width="6.625" style="2" customWidth="1"/>
    <col min="14606" max="14848" width="9" style="2"/>
    <col min="14849" max="14849" width="1.625" style="2" customWidth="1"/>
    <col min="14850" max="14850" width="7.625" style="2" customWidth="1"/>
    <col min="14851" max="14851" width="6.625" style="2" customWidth="1"/>
    <col min="14852" max="14852" width="10" style="2" customWidth="1"/>
    <col min="14853" max="14861" width="6.625" style="2" customWidth="1"/>
    <col min="14862" max="15104" width="9" style="2"/>
    <col min="15105" max="15105" width="1.625" style="2" customWidth="1"/>
    <col min="15106" max="15106" width="7.625" style="2" customWidth="1"/>
    <col min="15107" max="15107" width="6.625" style="2" customWidth="1"/>
    <col min="15108" max="15108" width="10" style="2" customWidth="1"/>
    <col min="15109" max="15117" width="6.625" style="2" customWidth="1"/>
    <col min="15118" max="15360" width="9" style="2"/>
    <col min="15361" max="15361" width="1.625" style="2" customWidth="1"/>
    <col min="15362" max="15362" width="7.625" style="2" customWidth="1"/>
    <col min="15363" max="15363" width="6.625" style="2" customWidth="1"/>
    <col min="15364" max="15364" width="10" style="2" customWidth="1"/>
    <col min="15365" max="15373" width="6.625" style="2" customWidth="1"/>
    <col min="15374" max="15616" width="9" style="2"/>
    <col min="15617" max="15617" width="1.625" style="2" customWidth="1"/>
    <col min="15618" max="15618" width="7.625" style="2" customWidth="1"/>
    <col min="15619" max="15619" width="6.625" style="2" customWidth="1"/>
    <col min="15620" max="15620" width="10" style="2" customWidth="1"/>
    <col min="15621" max="15629" width="6.625" style="2" customWidth="1"/>
    <col min="15630" max="15872" width="9" style="2"/>
    <col min="15873" max="15873" width="1.625" style="2" customWidth="1"/>
    <col min="15874" max="15874" width="7.625" style="2" customWidth="1"/>
    <col min="15875" max="15875" width="6.625" style="2" customWidth="1"/>
    <col min="15876" max="15876" width="10" style="2" customWidth="1"/>
    <col min="15877" max="15885" width="6.625" style="2" customWidth="1"/>
    <col min="15886" max="16128" width="9" style="2"/>
    <col min="16129" max="16129" width="1.625" style="2" customWidth="1"/>
    <col min="16130" max="16130" width="7.625" style="2" customWidth="1"/>
    <col min="16131" max="16131" width="6.625" style="2" customWidth="1"/>
    <col min="16132" max="16132" width="10" style="2" customWidth="1"/>
    <col min="16133" max="16141" width="6.625" style="2" customWidth="1"/>
    <col min="16142" max="16384" width="9" style="2"/>
  </cols>
  <sheetData>
    <row r="1" spans="1:13" ht="30" customHeight="1" x14ac:dyDescent="0.15">
      <c r="A1" s="1" t="s">
        <v>0</v>
      </c>
      <c r="D1" s="3"/>
      <c r="E1" s="4"/>
      <c r="F1" s="4"/>
      <c r="G1" s="4"/>
      <c r="H1" s="4"/>
      <c r="I1" s="4"/>
      <c r="J1" s="4"/>
      <c r="K1" s="5"/>
      <c r="L1" s="5"/>
      <c r="M1" s="5"/>
    </row>
    <row r="2" spans="1:13" ht="7.5" customHeight="1" x14ac:dyDescent="0.15">
      <c r="A2" s="1"/>
      <c r="D2" s="3"/>
      <c r="E2" s="4"/>
      <c r="F2" s="4"/>
      <c r="G2" s="4"/>
      <c r="H2" s="4"/>
      <c r="I2" s="4"/>
      <c r="J2" s="4"/>
      <c r="K2" s="5"/>
      <c r="L2" s="5"/>
      <c r="M2" s="5"/>
    </row>
    <row r="3" spans="1:13" s="6" customFormat="1" ht="22.5" customHeight="1" x14ac:dyDescent="0.4">
      <c r="A3" s="6">
        <v>1</v>
      </c>
      <c r="B3" s="7" t="s">
        <v>1</v>
      </c>
      <c r="C3" s="8"/>
      <c r="D3" s="9"/>
      <c r="E3" s="8"/>
      <c r="F3" s="8"/>
      <c r="G3" s="8"/>
      <c r="H3" s="8"/>
      <c r="I3" s="8"/>
      <c r="J3" s="10"/>
      <c r="K3" s="11"/>
      <c r="L3" s="11"/>
      <c r="M3" s="11"/>
    </row>
    <row r="4" spans="1:13" s="12" customFormat="1" ht="18.75" customHeight="1" x14ac:dyDescent="0.4">
      <c r="B4" s="13" t="s">
        <v>2</v>
      </c>
      <c r="C4" s="14"/>
      <c r="D4" s="15" t="s">
        <v>3</v>
      </c>
      <c r="E4" s="16" t="s">
        <v>4</v>
      </c>
      <c r="F4" s="16"/>
      <c r="G4" s="16"/>
      <c r="H4" s="16" t="s">
        <v>5</v>
      </c>
      <c r="I4" s="16"/>
      <c r="J4" s="16"/>
      <c r="K4" s="17" t="s">
        <v>6</v>
      </c>
      <c r="L4" s="18"/>
      <c r="M4" s="19"/>
    </row>
    <row r="5" spans="1:13" s="12" customFormat="1" ht="18.75" customHeight="1" x14ac:dyDescent="0.4">
      <c r="B5" s="20"/>
      <c r="C5" s="21"/>
      <c r="D5" s="22"/>
      <c r="E5" s="23" t="s">
        <v>7</v>
      </c>
      <c r="F5" s="23" t="s">
        <v>8</v>
      </c>
      <c r="G5" s="23" t="s">
        <v>9</v>
      </c>
      <c r="H5" s="23" t="s">
        <v>7</v>
      </c>
      <c r="I5" s="23" t="s">
        <v>8</v>
      </c>
      <c r="J5" s="23" t="s">
        <v>9</v>
      </c>
      <c r="K5" s="24" t="s">
        <v>7</v>
      </c>
      <c r="L5" s="24" t="s">
        <v>8</v>
      </c>
      <c r="M5" s="24" t="s">
        <v>9</v>
      </c>
    </row>
    <row r="6" spans="1:13" s="12" customFormat="1" ht="18.75" customHeight="1" x14ac:dyDescent="0.4">
      <c r="B6" s="25"/>
      <c r="C6" s="26"/>
      <c r="D6" s="27"/>
      <c r="E6" s="28" t="s">
        <v>10</v>
      </c>
      <c r="F6" s="28" t="s">
        <v>10</v>
      </c>
      <c r="G6" s="28" t="s">
        <v>10</v>
      </c>
      <c r="H6" s="28" t="s">
        <v>10</v>
      </c>
      <c r="I6" s="28" t="s">
        <v>10</v>
      </c>
      <c r="J6" s="28" t="s">
        <v>10</v>
      </c>
      <c r="K6" s="29" t="s">
        <v>11</v>
      </c>
      <c r="L6" s="29" t="s">
        <v>11</v>
      </c>
      <c r="M6" s="29" t="s">
        <v>11</v>
      </c>
    </row>
    <row r="7" spans="1:13" s="12" customFormat="1" ht="18.75" customHeight="1" x14ac:dyDescent="0.4">
      <c r="B7" s="30" t="s">
        <v>12</v>
      </c>
      <c r="C7" s="31"/>
      <c r="D7" s="32" t="s">
        <v>13</v>
      </c>
      <c r="E7" s="33">
        <v>73342</v>
      </c>
      <c r="F7" s="34">
        <v>35010</v>
      </c>
      <c r="G7" s="34">
        <v>38332</v>
      </c>
      <c r="H7" s="33">
        <v>51943</v>
      </c>
      <c r="I7" s="34">
        <v>24875</v>
      </c>
      <c r="J7" s="34">
        <v>27068</v>
      </c>
      <c r="K7" s="35">
        <v>70.819999999999993</v>
      </c>
      <c r="L7" s="36">
        <v>71.05</v>
      </c>
      <c r="M7" s="36">
        <v>70.61</v>
      </c>
    </row>
    <row r="8" spans="1:13" s="12" customFormat="1" ht="18.75" customHeight="1" x14ac:dyDescent="0.4">
      <c r="B8" s="37"/>
      <c r="C8" s="38"/>
      <c r="D8" s="39" t="s">
        <v>14</v>
      </c>
      <c r="E8" s="40">
        <v>73373</v>
      </c>
      <c r="F8" s="41">
        <v>35024</v>
      </c>
      <c r="G8" s="41">
        <v>38349</v>
      </c>
      <c r="H8" s="40">
        <v>51940</v>
      </c>
      <c r="I8" s="41">
        <v>24872</v>
      </c>
      <c r="J8" s="41">
        <v>27068</v>
      </c>
      <c r="K8" s="42">
        <v>70.790000000000006</v>
      </c>
      <c r="L8" s="43">
        <v>71.010000000000005</v>
      </c>
      <c r="M8" s="43">
        <v>70.58</v>
      </c>
    </row>
    <row r="9" spans="1:13" ht="18.75" customHeight="1" x14ac:dyDescent="0.4">
      <c r="A9" s="12"/>
      <c r="B9" s="44" t="s">
        <v>15</v>
      </c>
      <c r="C9" s="45"/>
      <c r="D9" s="32" t="s">
        <v>13</v>
      </c>
      <c r="E9" s="46">
        <v>74118</v>
      </c>
      <c r="F9" s="47">
        <v>35487</v>
      </c>
      <c r="G9" s="47">
        <v>38631</v>
      </c>
      <c r="H9" s="46">
        <v>56033</v>
      </c>
      <c r="I9" s="47">
        <v>27115</v>
      </c>
      <c r="J9" s="47">
        <v>28918</v>
      </c>
      <c r="K9" s="48">
        <v>75.599999999999994</v>
      </c>
      <c r="L9" s="49">
        <v>76.41</v>
      </c>
      <c r="M9" s="49">
        <v>74.86</v>
      </c>
    </row>
    <row r="10" spans="1:13" ht="18.75" customHeight="1" x14ac:dyDescent="0.4">
      <c r="A10" s="12"/>
      <c r="B10" s="50"/>
      <c r="C10" s="51"/>
      <c r="D10" s="39" t="s">
        <v>14</v>
      </c>
      <c r="E10" s="52">
        <v>74118</v>
      </c>
      <c r="F10" s="53">
        <v>35487</v>
      </c>
      <c r="G10" s="53">
        <v>38631</v>
      </c>
      <c r="H10" s="52">
        <v>56019</v>
      </c>
      <c r="I10" s="53">
        <v>27107</v>
      </c>
      <c r="J10" s="53">
        <v>28912</v>
      </c>
      <c r="K10" s="54">
        <v>75.58</v>
      </c>
      <c r="L10" s="55">
        <v>76.39</v>
      </c>
      <c r="M10" s="55">
        <v>75.58</v>
      </c>
    </row>
    <row r="11" spans="1:13" ht="18.75" customHeight="1" x14ac:dyDescent="0.4">
      <c r="A11" s="12"/>
      <c r="B11" s="44" t="s">
        <v>16</v>
      </c>
      <c r="C11" s="45"/>
      <c r="D11" s="32" t="s">
        <v>13</v>
      </c>
      <c r="E11" s="46">
        <v>74129</v>
      </c>
      <c r="F11" s="47">
        <v>35479</v>
      </c>
      <c r="G11" s="47">
        <v>38650</v>
      </c>
      <c r="H11" s="46">
        <v>45972</v>
      </c>
      <c r="I11" s="47">
        <v>22542</v>
      </c>
      <c r="J11" s="47">
        <v>23430</v>
      </c>
      <c r="K11" s="48">
        <v>62.02</v>
      </c>
      <c r="L11" s="49">
        <v>63.54</v>
      </c>
      <c r="M11" s="49">
        <v>60.62</v>
      </c>
    </row>
    <row r="12" spans="1:13" ht="18.75" customHeight="1" x14ac:dyDescent="0.4">
      <c r="A12" s="12"/>
      <c r="B12" s="50"/>
      <c r="C12" s="51"/>
      <c r="D12" s="39" t="s">
        <v>14</v>
      </c>
      <c r="E12" s="52">
        <v>74129</v>
      </c>
      <c r="F12" s="53">
        <v>35479</v>
      </c>
      <c r="G12" s="53">
        <v>38650</v>
      </c>
      <c r="H12" s="52">
        <v>45970</v>
      </c>
      <c r="I12" s="53">
        <v>22542</v>
      </c>
      <c r="J12" s="53">
        <v>23428</v>
      </c>
      <c r="K12" s="54">
        <v>62.01</v>
      </c>
      <c r="L12" s="55">
        <v>63.54</v>
      </c>
      <c r="M12" s="55">
        <v>60.62</v>
      </c>
    </row>
    <row r="13" spans="1:13" ht="18.75" customHeight="1" x14ac:dyDescent="0.4">
      <c r="A13" s="12"/>
      <c r="B13" s="44" t="s">
        <v>17</v>
      </c>
      <c r="C13" s="45"/>
      <c r="D13" s="32" t="s">
        <v>13</v>
      </c>
      <c r="E13" s="46">
        <v>74107</v>
      </c>
      <c r="F13" s="47">
        <v>35511</v>
      </c>
      <c r="G13" s="47">
        <v>38596</v>
      </c>
      <c r="H13" s="46">
        <v>37231</v>
      </c>
      <c r="I13" s="47">
        <v>18441</v>
      </c>
      <c r="J13" s="47">
        <v>18790</v>
      </c>
      <c r="K13" s="48">
        <v>50.24</v>
      </c>
      <c r="L13" s="49">
        <v>51.93</v>
      </c>
      <c r="M13" s="49">
        <v>48.68</v>
      </c>
    </row>
    <row r="14" spans="1:13" ht="18.75" customHeight="1" x14ac:dyDescent="0.4">
      <c r="A14" s="12"/>
      <c r="B14" s="50"/>
      <c r="C14" s="51"/>
      <c r="D14" s="39" t="s">
        <v>14</v>
      </c>
      <c r="E14" s="52">
        <v>74107</v>
      </c>
      <c r="F14" s="53">
        <v>35511</v>
      </c>
      <c r="G14" s="53">
        <v>38596</v>
      </c>
      <c r="H14" s="52">
        <v>37233</v>
      </c>
      <c r="I14" s="53">
        <v>18442</v>
      </c>
      <c r="J14" s="53">
        <v>18791</v>
      </c>
      <c r="K14" s="54">
        <v>50.24</v>
      </c>
      <c r="L14" s="55">
        <v>51.93</v>
      </c>
      <c r="M14" s="55">
        <v>48.69</v>
      </c>
    </row>
    <row r="15" spans="1:13" ht="18.75" customHeight="1" x14ac:dyDescent="0.4">
      <c r="A15" s="12"/>
      <c r="B15" s="44" t="s">
        <v>18</v>
      </c>
      <c r="C15" s="45"/>
      <c r="D15" s="32" t="s">
        <v>13</v>
      </c>
      <c r="E15" s="46">
        <f>F15+G15</f>
        <v>75698</v>
      </c>
      <c r="F15" s="47">
        <v>36376</v>
      </c>
      <c r="G15" s="47">
        <v>39322</v>
      </c>
      <c r="H15" s="56">
        <f>SUM(I15:J15)</f>
        <v>41202</v>
      </c>
      <c r="I15" s="47">
        <v>20055</v>
      </c>
      <c r="J15" s="47">
        <v>21147</v>
      </c>
      <c r="K15" s="48">
        <v>54.43</v>
      </c>
      <c r="L15" s="49">
        <v>55.13</v>
      </c>
      <c r="M15" s="49">
        <v>53.78</v>
      </c>
    </row>
    <row r="16" spans="1:13" ht="18.75" customHeight="1" x14ac:dyDescent="0.4">
      <c r="A16" s="12"/>
      <c r="B16" s="50"/>
      <c r="C16" s="51"/>
      <c r="D16" s="39" t="s">
        <v>14</v>
      </c>
      <c r="E16" s="52">
        <f>F16+G16</f>
        <v>75698</v>
      </c>
      <c r="F16" s="53">
        <v>36376</v>
      </c>
      <c r="G16" s="53">
        <v>39322</v>
      </c>
      <c r="H16" s="57">
        <f>SUM(I16:J16)</f>
        <v>41201</v>
      </c>
      <c r="I16" s="53">
        <v>20054</v>
      </c>
      <c r="J16" s="53">
        <v>21147</v>
      </c>
      <c r="K16" s="54">
        <v>55.13</v>
      </c>
      <c r="L16" s="55">
        <v>53.78</v>
      </c>
      <c r="M16" s="55">
        <v>54.43</v>
      </c>
    </row>
    <row r="17" spans="1:13" ht="15" customHeight="1" x14ac:dyDescent="0.4">
      <c r="B17" s="2" t="s">
        <v>19</v>
      </c>
      <c r="H17" s="59"/>
      <c r="M17" s="61"/>
    </row>
    <row r="18" spans="1:13" ht="7.5" customHeight="1" x14ac:dyDescent="0.4"/>
    <row r="19" spans="1:13" ht="22.5" customHeight="1" x14ac:dyDescent="0.4">
      <c r="A19" s="6">
        <v>2</v>
      </c>
      <c r="B19" s="7" t="s">
        <v>20</v>
      </c>
      <c r="C19" s="62"/>
      <c r="D19" s="63"/>
      <c r="E19" s="64"/>
      <c r="F19" s="64"/>
      <c r="G19" s="64"/>
      <c r="H19" s="64"/>
      <c r="I19" s="64"/>
      <c r="J19" s="65"/>
      <c r="K19" s="66"/>
      <c r="L19" s="12"/>
      <c r="M19" s="12"/>
    </row>
    <row r="20" spans="1:13" ht="18.75" customHeight="1" x14ac:dyDescent="0.4">
      <c r="A20" s="12"/>
      <c r="B20" s="13" t="s">
        <v>2</v>
      </c>
      <c r="C20" s="14"/>
      <c r="D20" s="15" t="s">
        <v>3</v>
      </c>
      <c r="E20" s="67" t="s">
        <v>4</v>
      </c>
      <c r="F20" s="67"/>
      <c r="G20" s="67"/>
      <c r="H20" s="67" t="s">
        <v>5</v>
      </c>
      <c r="I20" s="67"/>
      <c r="J20" s="67"/>
      <c r="K20" s="17" t="s">
        <v>6</v>
      </c>
      <c r="L20" s="18"/>
      <c r="M20" s="19"/>
    </row>
    <row r="21" spans="1:13" ht="18.75" customHeight="1" x14ac:dyDescent="0.4">
      <c r="A21" s="12"/>
      <c r="B21" s="20"/>
      <c r="C21" s="21"/>
      <c r="D21" s="68"/>
      <c r="E21" s="69" t="s">
        <v>7</v>
      </c>
      <c r="F21" s="69" t="s">
        <v>8</v>
      </c>
      <c r="G21" s="69" t="s">
        <v>9</v>
      </c>
      <c r="H21" s="69" t="s">
        <v>7</v>
      </c>
      <c r="I21" s="69" t="s">
        <v>8</v>
      </c>
      <c r="J21" s="69" t="s">
        <v>9</v>
      </c>
      <c r="K21" s="24" t="s">
        <v>7</v>
      </c>
      <c r="L21" s="70" t="s">
        <v>8</v>
      </c>
      <c r="M21" s="70" t="s">
        <v>9</v>
      </c>
    </row>
    <row r="22" spans="1:13" ht="18.75" customHeight="1" x14ac:dyDescent="0.4">
      <c r="A22" s="12"/>
      <c r="B22" s="25"/>
      <c r="C22" s="26"/>
      <c r="D22" s="71"/>
      <c r="E22" s="72" t="s">
        <v>10</v>
      </c>
      <c r="F22" s="72" t="s">
        <v>10</v>
      </c>
      <c r="G22" s="72" t="s">
        <v>10</v>
      </c>
      <c r="H22" s="72" t="s">
        <v>10</v>
      </c>
      <c r="I22" s="72" t="s">
        <v>10</v>
      </c>
      <c r="J22" s="72" t="s">
        <v>10</v>
      </c>
      <c r="K22" s="29" t="s">
        <v>11</v>
      </c>
      <c r="L22" s="73" t="s">
        <v>11</v>
      </c>
      <c r="M22" s="73" t="s">
        <v>11</v>
      </c>
    </row>
    <row r="23" spans="1:13" ht="18.75" customHeight="1" x14ac:dyDescent="0.4">
      <c r="A23" s="12"/>
      <c r="B23" s="44" t="s">
        <v>21</v>
      </c>
      <c r="C23" s="45"/>
      <c r="D23" s="32" t="s">
        <v>22</v>
      </c>
      <c r="E23" s="46">
        <v>73029</v>
      </c>
      <c r="F23" s="47">
        <v>34860</v>
      </c>
      <c r="G23" s="47">
        <v>38169</v>
      </c>
      <c r="H23" s="46">
        <v>43432</v>
      </c>
      <c r="I23" s="47">
        <v>21060</v>
      </c>
      <c r="J23" s="47">
        <v>22372</v>
      </c>
      <c r="K23" s="48">
        <v>59.47</v>
      </c>
      <c r="L23" s="49">
        <v>60.41</v>
      </c>
      <c r="M23" s="49">
        <v>58.61</v>
      </c>
    </row>
    <row r="24" spans="1:13" s="77" customFormat="1" ht="18.75" customHeight="1" x14ac:dyDescent="0.4">
      <c r="A24" s="74"/>
      <c r="B24" s="75"/>
      <c r="C24" s="76"/>
      <c r="D24" s="39" t="s">
        <v>23</v>
      </c>
      <c r="E24" s="52">
        <v>73058</v>
      </c>
      <c r="F24" s="53">
        <v>34873</v>
      </c>
      <c r="G24" s="53">
        <v>38185</v>
      </c>
      <c r="H24" s="52">
        <v>43436</v>
      </c>
      <c r="I24" s="53">
        <v>21062</v>
      </c>
      <c r="J24" s="53">
        <v>22374</v>
      </c>
      <c r="K24" s="54">
        <v>59.45</v>
      </c>
      <c r="L24" s="55">
        <v>60.4</v>
      </c>
      <c r="M24" s="55">
        <v>58.59</v>
      </c>
    </row>
    <row r="25" spans="1:13" ht="18.75" customHeight="1" x14ac:dyDescent="0.4">
      <c r="A25" s="12"/>
      <c r="B25" s="44" t="s">
        <v>24</v>
      </c>
      <c r="C25" s="45"/>
      <c r="D25" s="32" t="s">
        <v>22</v>
      </c>
      <c r="E25" s="46">
        <v>73855</v>
      </c>
      <c r="F25" s="47">
        <v>35313</v>
      </c>
      <c r="G25" s="47">
        <v>38542</v>
      </c>
      <c r="H25" s="46">
        <v>47455</v>
      </c>
      <c r="I25" s="47">
        <v>22940</v>
      </c>
      <c r="J25" s="47">
        <v>24515</v>
      </c>
      <c r="K25" s="48">
        <v>64.25</v>
      </c>
      <c r="L25" s="49">
        <v>64.959999999999994</v>
      </c>
      <c r="M25" s="49">
        <v>63.61</v>
      </c>
    </row>
    <row r="26" spans="1:13" ht="18.75" customHeight="1" x14ac:dyDescent="0.4">
      <c r="A26" s="12"/>
      <c r="B26" s="50"/>
      <c r="C26" s="51"/>
      <c r="D26" s="39" t="s">
        <v>23</v>
      </c>
      <c r="E26" s="52">
        <v>73855</v>
      </c>
      <c r="F26" s="53">
        <v>35313</v>
      </c>
      <c r="G26" s="53">
        <v>38542</v>
      </c>
      <c r="H26" s="52">
        <v>47446</v>
      </c>
      <c r="I26" s="53">
        <v>22939</v>
      </c>
      <c r="J26" s="53">
        <v>24507</v>
      </c>
      <c r="K26" s="54">
        <v>64.239999999999995</v>
      </c>
      <c r="L26" s="55">
        <v>64.959999999999994</v>
      </c>
      <c r="M26" s="55">
        <v>63.59</v>
      </c>
    </row>
    <row r="27" spans="1:13" ht="18.75" customHeight="1" x14ac:dyDescent="0.4">
      <c r="A27" s="12"/>
      <c r="B27" s="44" t="s">
        <v>25</v>
      </c>
      <c r="C27" s="45"/>
      <c r="D27" s="32" t="s">
        <v>22</v>
      </c>
      <c r="E27" s="46">
        <f t="shared" ref="E27:E32" si="0">SUM(F27:G27)</f>
        <v>74217</v>
      </c>
      <c r="F27" s="47">
        <v>35538</v>
      </c>
      <c r="G27" s="47">
        <v>38679</v>
      </c>
      <c r="H27" s="46">
        <f t="shared" ref="H27:H32" si="1">SUM(I27:J27)</f>
        <v>46029</v>
      </c>
      <c r="I27" s="47">
        <v>22366</v>
      </c>
      <c r="J27" s="47">
        <v>23663</v>
      </c>
      <c r="K27" s="48">
        <v>62.02</v>
      </c>
      <c r="L27" s="49">
        <v>62.94</v>
      </c>
      <c r="M27" s="49">
        <v>61.18</v>
      </c>
    </row>
    <row r="28" spans="1:13" ht="18.75" customHeight="1" x14ac:dyDescent="0.4">
      <c r="A28" s="12"/>
      <c r="B28" s="50"/>
      <c r="C28" s="51"/>
      <c r="D28" s="39" t="s">
        <v>23</v>
      </c>
      <c r="E28" s="52">
        <f t="shared" si="0"/>
        <v>74217</v>
      </c>
      <c r="F28" s="53">
        <v>35538</v>
      </c>
      <c r="G28" s="53">
        <v>38679</v>
      </c>
      <c r="H28" s="52">
        <f t="shared" si="1"/>
        <v>46025</v>
      </c>
      <c r="I28" s="53">
        <v>22362</v>
      </c>
      <c r="J28" s="53">
        <v>23663</v>
      </c>
      <c r="K28" s="54">
        <v>62.01</v>
      </c>
      <c r="L28" s="55">
        <v>62.92</v>
      </c>
      <c r="M28" s="55">
        <v>61.18</v>
      </c>
    </row>
    <row r="29" spans="1:13" ht="18.75" customHeight="1" x14ac:dyDescent="0.4">
      <c r="A29" s="12"/>
      <c r="B29" s="44" t="s">
        <v>26</v>
      </c>
      <c r="C29" s="45"/>
      <c r="D29" s="32" t="s">
        <v>22</v>
      </c>
      <c r="E29" s="46">
        <f t="shared" si="0"/>
        <v>74119</v>
      </c>
      <c r="F29" s="47">
        <v>35458</v>
      </c>
      <c r="G29" s="47">
        <v>38661</v>
      </c>
      <c r="H29" s="46">
        <f t="shared" si="1"/>
        <v>39470</v>
      </c>
      <c r="I29" s="47">
        <v>19297</v>
      </c>
      <c r="J29" s="47">
        <v>20173</v>
      </c>
      <c r="K29" s="48">
        <v>53.25</v>
      </c>
      <c r="L29" s="49">
        <v>54.42</v>
      </c>
      <c r="M29" s="49">
        <v>52.18</v>
      </c>
    </row>
    <row r="30" spans="1:13" ht="18.75" customHeight="1" x14ac:dyDescent="0.4">
      <c r="A30" s="12"/>
      <c r="B30" s="50"/>
      <c r="C30" s="51"/>
      <c r="D30" s="39" t="s">
        <v>23</v>
      </c>
      <c r="E30" s="52">
        <f t="shared" si="0"/>
        <v>74119</v>
      </c>
      <c r="F30" s="53">
        <v>35458</v>
      </c>
      <c r="G30" s="53">
        <v>38661</v>
      </c>
      <c r="H30" s="52">
        <f t="shared" si="1"/>
        <v>39469</v>
      </c>
      <c r="I30" s="53">
        <v>19298</v>
      </c>
      <c r="J30" s="53">
        <v>20171</v>
      </c>
      <c r="K30" s="54">
        <v>53.25</v>
      </c>
      <c r="L30" s="55">
        <v>54.42</v>
      </c>
      <c r="M30" s="55">
        <v>52.17</v>
      </c>
    </row>
    <row r="31" spans="1:13" ht="18.75" customHeight="1" x14ac:dyDescent="0.4">
      <c r="A31" s="12"/>
      <c r="B31" s="44" t="s">
        <v>27</v>
      </c>
      <c r="C31" s="45"/>
      <c r="D31" s="78" t="s">
        <v>22</v>
      </c>
      <c r="E31" s="46">
        <f t="shared" si="0"/>
        <v>75894</v>
      </c>
      <c r="F31" s="47">
        <v>36472</v>
      </c>
      <c r="G31" s="47">
        <v>39422</v>
      </c>
      <c r="H31" s="46">
        <f t="shared" si="1"/>
        <v>41573</v>
      </c>
      <c r="I31" s="47">
        <v>20199</v>
      </c>
      <c r="J31" s="47">
        <v>21374</v>
      </c>
      <c r="K31" s="48">
        <v>55.38</v>
      </c>
      <c r="L31" s="49">
        <v>54.22</v>
      </c>
      <c r="M31" s="49">
        <v>54.78</v>
      </c>
    </row>
    <row r="32" spans="1:13" ht="18.75" customHeight="1" x14ac:dyDescent="0.4">
      <c r="A32" s="12"/>
      <c r="B32" s="50"/>
      <c r="C32" s="51"/>
      <c r="D32" s="39" t="s">
        <v>23</v>
      </c>
      <c r="E32" s="52">
        <f t="shared" si="0"/>
        <v>75894</v>
      </c>
      <c r="F32" s="53">
        <v>36472</v>
      </c>
      <c r="G32" s="53">
        <v>39422</v>
      </c>
      <c r="H32" s="52">
        <f t="shared" si="1"/>
        <v>41568</v>
      </c>
      <c r="I32" s="53">
        <v>20196</v>
      </c>
      <c r="J32" s="53">
        <v>21372</v>
      </c>
      <c r="K32" s="54">
        <v>55.37</v>
      </c>
      <c r="L32" s="55">
        <v>54.21</v>
      </c>
      <c r="M32" s="55">
        <v>54.77</v>
      </c>
    </row>
    <row r="33" spans="1:13" ht="18.75" customHeight="1" x14ac:dyDescent="0.4">
      <c r="A33" s="12"/>
      <c r="B33" s="44" t="s">
        <v>28</v>
      </c>
      <c r="C33" s="45"/>
      <c r="D33" s="32" t="s">
        <v>22</v>
      </c>
      <c r="E33" s="46">
        <f>SUM(F33:G33)</f>
        <v>75288</v>
      </c>
      <c r="F33" s="47">
        <v>36152</v>
      </c>
      <c r="G33" s="47">
        <v>39136</v>
      </c>
      <c r="H33" s="46">
        <f>SUM(I33:J33)</f>
        <v>35207</v>
      </c>
      <c r="I33" s="47">
        <v>17238</v>
      </c>
      <c r="J33" s="47">
        <v>17969</v>
      </c>
      <c r="K33" s="48">
        <v>46.76</v>
      </c>
      <c r="L33" s="49">
        <v>47.68</v>
      </c>
      <c r="M33" s="49">
        <v>45.91</v>
      </c>
    </row>
    <row r="34" spans="1:13" ht="18.75" customHeight="1" x14ac:dyDescent="0.4">
      <c r="A34" s="12"/>
      <c r="B34" s="50"/>
      <c r="C34" s="51"/>
      <c r="D34" s="39" t="s">
        <v>23</v>
      </c>
      <c r="E34" s="52">
        <f>SUM(F34:G34)</f>
        <v>75288</v>
      </c>
      <c r="F34" s="53">
        <v>36152</v>
      </c>
      <c r="G34" s="53">
        <v>39136</v>
      </c>
      <c r="H34" s="52">
        <f>SUM(I34:J34)</f>
        <v>35208</v>
      </c>
      <c r="I34" s="53">
        <v>17238</v>
      </c>
      <c r="J34" s="53">
        <v>17970</v>
      </c>
      <c r="K34" s="54">
        <v>46.76</v>
      </c>
      <c r="L34" s="55">
        <v>47.68</v>
      </c>
      <c r="M34" s="55">
        <v>45.92</v>
      </c>
    </row>
    <row r="35" spans="1:13" ht="15" customHeight="1" x14ac:dyDescent="0.4">
      <c r="B35" s="2" t="s">
        <v>19</v>
      </c>
      <c r="D35" s="79"/>
      <c r="M35" s="61"/>
    </row>
  </sheetData>
  <mergeCells count="21">
    <mergeCell ref="B29:C30"/>
    <mergeCell ref="B31:C32"/>
    <mergeCell ref="B33:C34"/>
    <mergeCell ref="E20:G20"/>
    <mergeCell ref="H20:J20"/>
    <mergeCell ref="K20:M20"/>
    <mergeCell ref="B23:C24"/>
    <mergeCell ref="B25:C26"/>
    <mergeCell ref="B27:C28"/>
    <mergeCell ref="B9:C10"/>
    <mergeCell ref="B11:C12"/>
    <mergeCell ref="B13:C14"/>
    <mergeCell ref="B15:C16"/>
    <mergeCell ref="B20:C22"/>
    <mergeCell ref="D20:D22"/>
    <mergeCell ref="B4:C6"/>
    <mergeCell ref="D4:D6"/>
    <mergeCell ref="E4:G4"/>
    <mergeCell ref="H4:J4"/>
    <mergeCell ref="K4:M4"/>
    <mergeCell ref="B7:C8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&amp;C-140-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opLeftCell="A10" zoomScaleNormal="100" workbookViewId="0">
      <selection activeCell="H28" sqref="H28"/>
    </sheetView>
  </sheetViews>
  <sheetFormatPr defaultRowHeight="11.25" x14ac:dyDescent="0.4"/>
  <cols>
    <col min="1" max="1" width="1.625" style="12" customWidth="1"/>
    <col min="2" max="2" width="9.625" style="119" customWidth="1"/>
    <col min="3" max="8" width="12.625" style="12" customWidth="1"/>
    <col min="9" max="9" width="8.625" style="12" customWidth="1"/>
    <col min="10" max="256" width="9" style="12"/>
    <col min="257" max="257" width="1.625" style="12" customWidth="1"/>
    <col min="258" max="258" width="9.625" style="12" customWidth="1"/>
    <col min="259" max="264" width="12.625" style="12" customWidth="1"/>
    <col min="265" max="265" width="8.625" style="12" customWidth="1"/>
    <col min="266" max="512" width="9" style="12"/>
    <col min="513" max="513" width="1.625" style="12" customWidth="1"/>
    <col min="514" max="514" width="9.625" style="12" customWidth="1"/>
    <col min="515" max="520" width="12.625" style="12" customWidth="1"/>
    <col min="521" max="521" width="8.625" style="12" customWidth="1"/>
    <col min="522" max="768" width="9" style="12"/>
    <col min="769" max="769" width="1.625" style="12" customWidth="1"/>
    <col min="770" max="770" width="9.625" style="12" customWidth="1"/>
    <col min="771" max="776" width="12.625" style="12" customWidth="1"/>
    <col min="777" max="777" width="8.625" style="12" customWidth="1"/>
    <col min="778" max="1024" width="9" style="12"/>
    <col min="1025" max="1025" width="1.625" style="12" customWidth="1"/>
    <col min="1026" max="1026" width="9.625" style="12" customWidth="1"/>
    <col min="1027" max="1032" width="12.625" style="12" customWidth="1"/>
    <col min="1033" max="1033" width="8.625" style="12" customWidth="1"/>
    <col min="1034" max="1280" width="9" style="12"/>
    <col min="1281" max="1281" width="1.625" style="12" customWidth="1"/>
    <col min="1282" max="1282" width="9.625" style="12" customWidth="1"/>
    <col min="1283" max="1288" width="12.625" style="12" customWidth="1"/>
    <col min="1289" max="1289" width="8.625" style="12" customWidth="1"/>
    <col min="1290" max="1536" width="9" style="12"/>
    <col min="1537" max="1537" width="1.625" style="12" customWidth="1"/>
    <col min="1538" max="1538" width="9.625" style="12" customWidth="1"/>
    <col min="1539" max="1544" width="12.625" style="12" customWidth="1"/>
    <col min="1545" max="1545" width="8.625" style="12" customWidth="1"/>
    <col min="1546" max="1792" width="9" style="12"/>
    <col min="1793" max="1793" width="1.625" style="12" customWidth="1"/>
    <col min="1794" max="1794" width="9.625" style="12" customWidth="1"/>
    <col min="1795" max="1800" width="12.625" style="12" customWidth="1"/>
    <col min="1801" max="1801" width="8.625" style="12" customWidth="1"/>
    <col min="1802" max="2048" width="9" style="12"/>
    <col min="2049" max="2049" width="1.625" style="12" customWidth="1"/>
    <col min="2050" max="2050" width="9.625" style="12" customWidth="1"/>
    <col min="2051" max="2056" width="12.625" style="12" customWidth="1"/>
    <col min="2057" max="2057" width="8.625" style="12" customWidth="1"/>
    <col min="2058" max="2304" width="9" style="12"/>
    <col min="2305" max="2305" width="1.625" style="12" customWidth="1"/>
    <col min="2306" max="2306" width="9.625" style="12" customWidth="1"/>
    <col min="2307" max="2312" width="12.625" style="12" customWidth="1"/>
    <col min="2313" max="2313" width="8.625" style="12" customWidth="1"/>
    <col min="2314" max="2560" width="9" style="12"/>
    <col min="2561" max="2561" width="1.625" style="12" customWidth="1"/>
    <col min="2562" max="2562" width="9.625" style="12" customWidth="1"/>
    <col min="2563" max="2568" width="12.625" style="12" customWidth="1"/>
    <col min="2569" max="2569" width="8.625" style="12" customWidth="1"/>
    <col min="2570" max="2816" width="9" style="12"/>
    <col min="2817" max="2817" width="1.625" style="12" customWidth="1"/>
    <col min="2818" max="2818" width="9.625" style="12" customWidth="1"/>
    <col min="2819" max="2824" width="12.625" style="12" customWidth="1"/>
    <col min="2825" max="2825" width="8.625" style="12" customWidth="1"/>
    <col min="2826" max="3072" width="9" style="12"/>
    <col min="3073" max="3073" width="1.625" style="12" customWidth="1"/>
    <col min="3074" max="3074" width="9.625" style="12" customWidth="1"/>
    <col min="3075" max="3080" width="12.625" style="12" customWidth="1"/>
    <col min="3081" max="3081" width="8.625" style="12" customWidth="1"/>
    <col min="3082" max="3328" width="9" style="12"/>
    <col min="3329" max="3329" width="1.625" style="12" customWidth="1"/>
    <col min="3330" max="3330" width="9.625" style="12" customWidth="1"/>
    <col min="3331" max="3336" width="12.625" style="12" customWidth="1"/>
    <col min="3337" max="3337" width="8.625" style="12" customWidth="1"/>
    <col min="3338" max="3584" width="9" style="12"/>
    <col min="3585" max="3585" width="1.625" style="12" customWidth="1"/>
    <col min="3586" max="3586" width="9.625" style="12" customWidth="1"/>
    <col min="3587" max="3592" width="12.625" style="12" customWidth="1"/>
    <col min="3593" max="3593" width="8.625" style="12" customWidth="1"/>
    <col min="3594" max="3840" width="9" style="12"/>
    <col min="3841" max="3841" width="1.625" style="12" customWidth="1"/>
    <col min="3842" max="3842" width="9.625" style="12" customWidth="1"/>
    <col min="3843" max="3848" width="12.625" style="12" customWidth="1"/>
    <col min="3849" max="3849" width="8.625" style="12" customWidth="1"/>
    <col min="3850" max="4096" width="9" style="12"/>
    <col min="4097" max="4097" width="1.625" style="12" customWidth="1"/>
    <col min="4098" max="4098" width="9.625" style="12" customWidth="1"/>
    <col min="4099" max="4104" width="12.625" style="12" customWidth="1"/>
    <col min="4105" max="4105" width="8.625" style="12" customWidth="1"/>
    <col min="4106" max="4352" width="9" style="12"/>
    <col min="4353" max="4353" width="1.625" style="12" customWidth="1"/>
    <col min="4354" max="4354" width="9.625" style="12" customWidth="1"/>
    <col min="4355" max="4360" width="12.625" style="12" customWidth="1"/>
    <col min="4361" max="4361" width="8.625" style="12" customWidth="1"/>
    <col min="4362" max="4608" width="9" style="12"/>
    <col min="4609" max="4609" width="1.625" style="12" customWidth="1"/>
    <col min="4610" max="4610" width="9.625" style="12" customWidth="1"/>
    <col min="4611" max="4616" width="12.625" style="12" customWidth="1"/>
    <col min="4617" max="4617" width="8.625" style="12" customWidth="1"/>
    <col min="4618" max="4864" width="9" style="12"/>
    <col min="4865" max="4865" width="1.625" style="12" customWidth="1"/>
    <col min="4866" max="4866" width="9.625" style="12" customWidth="1"/>
    <col min="4867" max="4872" width="12.625" style="12" customWidth="1"/>
    <col min="4873" max="4873" width="8.625" style="12" customWidth="1"/>
    <col min="4874" max="5120" width="9" style="12"/>
    <col min="5121" max="5121" width="1.625" style="12" customWidth="1"/>
    <col min="5122" max="5122" width="9.625" style="12" customWidth="1"/>
    <col min="5123" max="5128" width="12.625" style="12" customWidth="1"/>
    <col min="5129" max="5129" width="8.625" style="12" customWidth="1"/>
    <col min="5130" max="5376" width="9" style="12"/>
    <col min="5377" max="5377" width="1.625" style="12" customWidth="1"/>
    <col min="5378" max="5378" width="9.625" style="12" customWidth="1"/>
    <col min="5379" max="5384" width="12.625" style="12" customWidth="1"/>
    <col min="5385" max="5385" width="8.625" style="12" customWidth="1"/>
    <col min="5386" max="5632" width="9" style="12"/>
    <col min="5633" max="5633" width="1.625" style="12" customWidth="1"/>
    <col min="5634" max="5634" width="9.625" style="12" customWidth="1"/>
    <col min="5635" max="5640" width="12.625" style="12" customWidth="1"/>
    <col min="5641" max="5641" width="8.625" style="12" customWidth="1"/>
    <col min="5642" max="5888" width="9" style="12"/>
    <col min="5889" max="5889" width="1.625" style="12" customWidth="1"/>
    <col min="5890" max="5890" width="9.625" style="12" customWidth="1"/>
    <col min="5891" max="5896" width="12.625" style="12" customWidth="1"/>
    <col min="5897" max="5897" width="8.625" style="12" customWidth="1"/>
    <col min="5898" max="6144" width="9" style="12"/>
    <col min="6145" max="6145" width="1.625" style="12" customWidth="1"/>
    <col min="6146" max="6146" width="9.625" style="12" customWidth="1"/>
    <col min="6147" max="6152" width="12.625" style="12" customWidth="1"/>
    <col min="6153" max="6153" width="8.625" style="12" customWidth="1"/>
    <col min="6154" max="6400" width="9" style="12"/>
    <col min="6401" max="6401" width="1.625" style="12" customWidth="1"/>
    <col min="6402" max="6402" width="9.625" style="12" customWidth="1"/>
    <col min="6403" max="6408" width="12.625" style="12" customWidth="1"/>
    <col min="6409" max="6409" width="8.625" style="12" customWidth="1"/>
    <col min="6410" max="6656" width="9" style="12"/>
    <col min="6657" max="6657" width="1.625" style="12" customWidth="1"/>
    <col min="6658" max="6658" width="9.625" style="12" customWidth="1"/>
    <col min="6659" max="6664" width="12.625" style="12" customWidth="1"/>
    <col min="6665" max="6665" width="8.625" style="12" customWidth="1"/>
    <col min="6666" max="6912" width="9" style="12"/>
    <col min="6913" max="6913" width="1.625" style="12" customWidth="1"/>
    <col min="6914" max="6914" width="9.625" style="12" customWidth="1"/>
    <col min="6915" max="6920" width="12.625" style="12" customWidth="1"/>
    <col min="6921" max="6921" width="8.625" style="12" customWidth="1"/>
    <col min="6922" max="7168" width="9" style="12"/>
    <col min="7169" max="7169" width="1.625" style="12" customWidth="1"/>
    <col min="7170" max="7170" width="9.625" style="12" customWidth="1"/>
    <col min="7171" max="7176" width="12.625" style="12" customWidth="1"/>
    <col min="7177" max="7177" width="8.625" style="12" customWidth="1"/>
    <col min="7178" max="7424" width="9" style="12"/>
    <col min="7425" max="7425" width="1.625" style="12" customWidth="1"/>
    <col min="7426" max="7426" width="9.625" style="12" customWidth="1"/>
    <col min="7427" max="7432" width="12.625" style="12" customWidth="1"/>
    <col min="7433" max="7433" width="8.625" style="12" customWidth="1"/>
    <col min="7434" max="7680" width="9" style="12"/>
    <col min="7681" max="7681" width="1.625" style="12" customWidth="1"/>
    <col min="7682" max="7682" width="9.625" style="12" customWidth="1"/>
    <col min="7683" max="7688" width="12.625" style="12" customWidth="1"/>
    <col min="7689" max="7689" width="8.625" style="12" customWidth="1"/>
    <col min="7690" max="7936" width="9" style="12"/>
    <col min="7937" max="7937" width="1.625" style="12" customWidth="1"/>
    <col min="7938" max="7938" width="9.625" style="12" customWidth="1"/>
    <col min="7939" max="7944" width="12.625" style="12" customWidth="1"/>
    <col min="7945" max="7945" width="8.625" style="12" customWidth="1"/>
    <col min="7946" max="8192" width="9" style="12"/>
    <col min="8193" max="8193" width="1.625" style="12" customWidth="1"/>
    <col min="8194" max="8194" width="9.625" style="12" customWidth="1"/>
    <col min="8195" max="8200" width="12.625" style="12" customWidth="1"/>
    <col min="8201" max="8201" width="8.625" style="12" customWidth="1"/>
    <col min="8202" max="8448" width="9" style="12"/>
    <col min="8449" max="8449" width="1.625" style="12" customWidth="1"/>
    <col min="8450" max="8450" width="9.625" style="12" customWidth="1"/>
    <col min="8451" max="8456" width="12.625" style="12" customWidth="1"/>
    <col min="8457" max="8457" width="8.625" style="12" customWidth="1"/>
    <col min="8458" max="8704" width="9" style="12"/>
    <col min="8705" max="8705" width="1.625" style="12" customWidth="1"/>
    <col min="8706" max="8706" width="9.625" style="12" customWidth="1"/>
    <col min="8707" max="8712" width="12.625" style="12" customWidth="1"/>
    <col min="8713" max="8713" width="8.625" style="12" customWidth="1"/>
    <col min="8714" max="8960" width="9" style="12"/>
    <col min="8961" max="8961" width="1.625" style="12" customWidth="1"/>
    <col min="8962" max="8962" width="9.625" style="12" customWidth="1"/>
    <col min="8963" max="8968" width="12.625" style="12" customWidth="1"/>
    <col min="8969" max="8969" width="8.625" style="12" customWidth="1"/>
    <col min="8970" max="9216" width="9" style="12"/>
    <col min="9217" max="9217" width="1.625" style="12" customWidth="1"/>
    <col min="9218" max="9218" width="9.625" style="12" customWidth="1"/>
    <col min="9219" max="9224" width="12.625" style="12" customWidth="1"/>
    <col min="9225" max="9225" width="8.625" style="12" customWidth="1"/>
    <col min="9226" max="9472" width="9" style="12"/>
    <col min="9473" max="9473" width="1.625" style="12" customWidth="1"/>
    <col min="9474" max="9474" width="9.625" style="12" customWidth="1"/>
    <col min="9475" max="9480" width="12.625" style="12" customWidth="1"/>
    <col min="9481" max="9481" width="8.625" style="12" customWidth="1"/>
    <col min="9482" max="9728" width="9" style="12"/>
    <col min="9729" max="9729" width="1.625" style="12" customWidth="1"/>
    <col min="9730" max="9730" width="9.625" style="12" customWidth="1"/>
    <col min="9731" max="9736" width="12.625" style="12" customWidth="1"/>
    <col min="9737" max="9737" width="8.625" style="12" customWidth="1"/>
    <col min="9738" max="9984" width="9" style="12"/>
    <col min="9985" max="9985" width="1.625" style="12" customWidth="1"/>
    <col min="9986" max="9986" width="9.625" style="12" customWidth="1"/>
    <col min="9987" max="9992" width="12.625" style="12" customWidth="1"/>
    <col min="9993" max="9993" width="8.625" style="12" customWidth="1"/>
    <col min="9994" max="10240" width="9" style="12"/>
    <col min="10241" max="10241" width="1.625" style="12" customWidth="1"/>
    <col min="10242" max="10242" width="9.625" style="12" customWidth="1"/>
    <col min="10243" max="10248" width="12.625" style="12" customWidth="1"/>
    <col min="10249" max="10249" width="8.625" style="12" customWidth="1"/>
    <col min="10250" max="10496" width="9" style="12"/>
    <col min="10497" max="10497" width="1.625" style="12" customWidth="1"/>
    <col min="10498" max="10498" width="9.625" style="12" customWidth="1"/>
    <col min="10499" max="10504" width="12.625" style="12" customWidth="1"/>
    <col min="10505" max="10505" width="8.625" style="12" customWidth="1"/>
    <col min="10506" max="10752" width="9" style="12"/>
    <col min="10753" max="10753" width="1.625" style="12" customWidth="1"/>
    <col min="10754" max="10754" width="9.625" style="12" customWidth="1"/>
    <col min="10755" max="10760" width="12.625" style="12" customWidth="1"/>
    <col min="10761" max="10761" width="8.625" style="12" customWidth="1"/>
    <col min="10762" max="11008" width="9" style="12"/>
    <col min="11009" max="11009" width="1.625" style="12" customWidth="1"/>
    <col min="11010" max="11010" width="9.625" style="12" customWidth="1"/>
    <col min="11011" max="11016" width="12.625" style="12" customWidth="1"/>
    <col min="11017" max="11017" width="8.625" style="12" customWidth="1"/>
    <col min="11018" max="11264" width="9" style="12"/>
    <col min="11265" max="11265" width="1.625" style="12" customWidth="1"/>
    <col min="11266" max="11266" width="9.625" style="12" customWidth="1"/>
    <col min="11267" max="11272" width="12.625" style="12" customWidth="1"/>
    <col min="11273" max="11273" width="8.625" style="12" customWidth="1"/>
    <col min="11274" max="11520" width="9" style="12"/>
    <col min="11521" max="11521" width="1.625" style="12" customWidth="1"/>
    <col min="11522" max="11522" width="9.625" style="12" customWidth="1"/>
    <col min="11523" max="11528" width="12.625" style="12" customWidth="1"/>
    <col min="11529" max="11529" width="8.625" style="12" customWidth="1"/>
    <col min="11530" max="11776" width="9" style="12"/>
    <col min="11777" max="11777" width="1.625" style="12" customWidth="1"/>
    <col min="11778" max="11778" width="9.625" style="12" customWidth="1"/>
    <col min="11779" max="11784" width="12.625" style="12" customWidth="1"/>
    <col min="11785" max="11785" width="8.625" style="12" customWidth="1"/>
    <col min="11786" max="12032" width="9" style="12"/>
    <col min="12033" max="12033" width="1.625" style="12" customWidth="1"/>
    <col min="12034" max="12034" width="9.625" style="12" customWidth="1"/>
    <col min="12035" max="12040" width="12.625" style="12" customWidth="1"/>
    <col min="12041" max="12041" width="8.625" style="12" customWidth="1"/>
    <col min="12042" max="12288" width="9" style="12"/>
    <col min="12289" max="12289" width="1.625" style="12" customWidth="1"/>
    <col min="12290" max="12290" width="9.625" style="12" customWidth="1"/>
    <col min="12291" max="12296" width="12.625" style="12" customWidth="1"/>
    <col min="12297" max="12297" width="8.625" style="12" customWidth="1"/>
    <col min="12298" max="12544" width="9" style="12"/>
    <col min="12545" max="12545" width="1.625" style="12" customWidth="1"/>
    <col min="12546" max="12546" width="9.625" style="12" customWidth="1"/>
    <col min="12547" max="12552" width="12.625" style="12" customWidth="1"/>
    <col min="12553" max="12553" width="8.625" style="12" customWidth="1"/>
    <col min="12554" max="12800" width="9" style="12"/>
    <col min="12801" max="12801" width="1.625" style="12" customWidth="1"/>
    <col min="12802" max="12802" width="9.625" style="12" customWidth="1"/>
    <col min="12803" max="12808" width="12.625" style="12" customWidth="1"/>
    <col min="12809" max="12809" width="8.625" style="12" customWidth="1"/>
    <col min="12810" max="13056" width="9" style="12"/>
    <col min="13057" max="13057" width="1.625" style="12" customWidth="1"/>
    <col min="13058" max="13058" width="9.625" style="12" customWidth="1"/>
    <col min="13059" max="13064" width="12.625" style="12" customWidth="1"/>
    <col min="13065" max="13065" width="8.625" style="12" customWidth="1"/>
    <col min="13066" max="13312" width="9" style="12"/>
    <col min="13313" max="13313" width="1.625" style="12" customWidth="1"/>
    <col min="13314" max="13314" width="9.625" style="12" customWidth="1"/>
    <col min="13315" max="13320" width="12.625" style="12" customWidth="1"/>
    <col min="13321" max="13321" width="8.625" style="12" customWidth="1"/>
    <col min="13322" max="13568" width="9" style="12"/>
    <col min="13569" max="13569" width="1.625" style="12" customWidth="1"/>
    <col min="13570" max="13570" width="9.625" style="12" customWidth="1"/>
    <col min="13571" max="13576" width="12.625" style="12" customWidth="1"/>
    <col min="13577" max="13577" width="8.625" style="12" customWidth="1"/>
    <col min="13578" max="13824" width="9" style="12"/>
    <col min="13825" max="13825" width="1.625" style="12" customWidth="1"/>
    <col min="13826" max="13826" width="9.625" style="12" customWidth="1"/>
    <col min="13827" max="13832" width="12.625" style="12" customWidth="1"/>
    <col min="13833" max="13833" width="8.625" style="12" customWidth="1"/>
    <col min="13834" max="14080" width="9" style="12"/>
    <col min="14081" max="14081" width="1.625" style="12" customWidth="1"/>
    <col min="14082" max="14082" width="9.625" style="12" customWidth="1"/>
    <col min="14083" max="14088" width="12.625" style="12" customWidth="1"/>
    <col min="14089" max="14089" width="8.625" style="12" customWidth="1"/>
    <col min="14090" max="14336" width="9" style="12"/>
    <col min="14337" max="14337" width="1.625" style="12" customWidth="1"/>
    <col min="14338" max="14338" width="9.625" style="12" customWidth="1"/>
    <col min="14339" max="14344" width="12.625" style="12" customWidth="1"/>
    <col min="14345" max="14345" width="8.625" style="12" customWidth="1"/>
    <col min="14346" max="14592" width="9" style="12"/>
    <col min="14593" max="14593" width="1.625" style="12" customWidth="1"/>
    <col min="14594" max="14594" width="9.625" style="12" customWidth="1"/>
    <col min="14595" max="14600" width="12.625" style="12" customWidth="1"/>
    <col min="14601" max="14601" width="8.625" style="12" customWidth="1"/>
    <col min="14602" max="14848" width="9" style="12"/>
    <col min="14849" max="14849" width="1.625" style="12" customWidth="1"/>
    <col min="14850" max="14850" width="9.625" style="12" customWidth="1"/>
    <col min="14851" max="14856" width="12.625" style="12" customWidth="1"/>
    <col min="14857" max="14857" width="8.625" style="12" customWidth="1"/>
    <col min="14858" max="15104" width="9" style="12"/>
    <col min="15105" max="15105" width="1.625" style="12" customWidth="1"/>
    <col min="15106" max="15106" width="9.625" style="12" customWidth="1"/>
    <col min="15107" max="15112" width="12.625" style="12" customWidth="1"/>
    <col min="15113" max="15113" width="8.625" style="12" customWidth="1"/>
    <col min="15114" max="15360" width="9" style="12"/>
    <col min="15361" max="15361" width="1.625" style="12" customWidth="1"/>
    <col min="15362" max="15362" width="9.625" style="12" customWidth="1"/>
    <col min="15363" max="15368" width="12.625" style="12" customWidth="1"/>
    <col min="15369" max="15369" width="8.625" style="12" customWidth="1"/>
    <col min="15370" max="15616" width="9" style="12"/>
    <col min="15617" max="15617" width="1.625" style="12" customWidth="1"/>
    <col min="15618" max="15618" width="9.625" style="12" customWidth="1"/>
    <col min="15619" max="15624" width="12.625" style="12" customWidth="1"/>
    <col min="15625" max="15625" width="8.625" style="12" customWidth="1"/>
    <col min="15626" max="15872" width="9" style="12"/>
    <col min="15873" max="15873" width="1.625" style="12" customWidth="1"/>
    <col min="15874" max="15874" width="9.625" style="12" customWidth="1"/>
    <col min="15875" max="15880" width="12.625" style="12" customWidth="1"/>
    <col min="15881" max="15881" width="8.625" style="12" customWidth="1"/>
    <col min="15882" max="16128" width="9" style="12"/>
    <col min="16129" max="16129" width="1.625" style="12" customWidth="1"/>
    <col min="16130" max="16130" width="9.625" style="12" customWidth="1"/>
    <col min="16131" max="16136" width="12.625" style="12" customWidth="1"/>
    <col min="16137" max="16137" width="8.625" style="12" customWidth="1"/>
    <col min="16138" max="16384" width="9" style="12"/>
  </cols>
  <sheetData>
    <row r="1" spans="1:9" ht="29.25" customHeight="1" x14ac:dyDescent="0.4">
      <c r="A1" s="538" t="s">
        <v>595</v>
      </c>
      <c r="B1" s="539"/>
      <c r="C1" s="540"/>
      <c r="D1" s="540"/>
      <c r="E1" s="540"/>
      <c r="F1" s="540"/>
      <c r="G1" s="540"/>
      <c r="H1" s="540"/>
      <c r="I1" s="540"/>
    </row>
    <row r="2" spans="1:9" ht="7.5" customHeight="1" x14ac:dyDescent="0.4">
      <c r="A2" s="538"/>
      <c r="B2" s="539"/>
      <c r="C2" s="540"/>
      <c r="D2" s="540"/>
      <c r="E2" s="540"/>
      <c r="F2" s="540"/>
      <c r="G2" s="540"/>
      <c r="H2" s="540"/>
      <c r="I2" s="540"/>
    </row>
    <row r="3" spans="1:9" ht="22.5" customHeight="1" x14ac:dyDescent="0.15">
      <c r="B3" s="541"/>
      <c r="C3" s="540"/>
      <c r="D3" s="540"/>
      <c r="E3" s="540"/>
      <c r="F3" s="540"/>
      <c r="G3" s="540"/>
      <c r="H3" s="583" t="s">
        <v>596</v>
      </c>
      <c r="I3" s="540"/>
    </row>
    <row r="4" spans="1:9" ht="22.5" customHeight="1" x14ac:dyDescent="0.4">
      <c r="B4" s="543" t="s">
        <v>597</v>
      </c>
      <c r="C4" s="584" t="s">
        <v>598</v>
      </c>
      <c r="D4" s="239"/>
      <c r="E4" s="585" t="s">
        <v>599</v>
      </c>
      <c r="F4" s="586"/>
      <c r="G4" s="585" t="s">
        <v>600</v>
      </c>
      <c r="H4" s="586"/>
    </row>
    <row r="5" spans="1:9" ht="22.5" customHeight="1" x14ac:dyDescent="0.4">
      <c r="B5" s="548"/>
      <c r="C5" s="587" t="s">
        <v>601</v>
      </c>
      <c r="D5" s="588" t="s">
        <v>602</v>
      </c>
      <c r="E5" s="587" t="s">
        <v>601</v>
      </c>
      <c r="F5" s="588" t="s">
        <v>602</v>
      </c>
      <c r="G5" s="587" t="s">
        <v>601</v>
      </c>
      <c r="H5" s="588" t="s">
        <v>602</v>
      </c>
    </row>
    <row r="6" spans="1:9" s="74" customFormat="1" ht="18.75" customHeight="1" x14ac:dyDescent="0.4">
      <c r="B6" s="555" t="s">
        <v>603</v>
      </c>
      <c r="C6" s="557">
        <f t="shared" ref="C6:H6" si="0">SUM(C7:C11)</f>
        <v>36764606</v>
      </c>
      <c r="D6" s="559">
        <f t="shared" si="0"/>
        <v>36702847</v>
      </c>
      <c r="E6" s="557">
        <f t="shared" si="0"/>
        <v>21299512</v>
      </c>
      <c r="F6" s="559">
        <f t="shared" si="0"/>
        <v>18968357</v>
      </c>
      <c r="G6" s="557">
        <f t="shared" si="0"/>
        <v>8570255</v>
      </c>
      <c r="H6" s="559">
        <f t="shared" si="0"/>
        <v>10246914</v>
      </c>
    </row>
    <row r="7" spans="1:9" ht="18.75" customHeight="1" x14ac:dyDescent="0.4">
      <c r="B7" s="568" t="s">
        <v>604</v>
      </c>
      <c r="C7" s="570">
        <v>6012318</v>
      </c>
      <c r="D7" s="572">
        <v>4612684</v>
      </c>
      <c r="E7" s="570">
        <v>2761363</v>
      </c>
      <c r="F7" s="572">
        <v>1967241</v>
      </c>
      <c r="G7" s="570">
        <v>161008</v>
      </c>
      <c r="H7" s="572">
        <v>815254</v>
      </c>
    </row>
    <row r="8" spans="1:9" ht="18.75" customHeight="1" x14ac:dyDescent="0.4">
      <c r="B8" s="568" t="s">
        <v>63</v>
      </c>
      <c r="C8" s="570">
        <v>8712460</v>
      </c>
      <c r="D8" s="572">
        <v>8847707</v>
      </c>
      <c r="E8" s="570">
        <v>5270733</v>
      </c>
      <c r="F8" s="572">
        <v>4891730</v>
      </c>
      <c r="G8" s="570">
        <v>5231151</v>
      </c>
      <c r="H8" s="572">
        <v>5501799</v>
      </c>
    </row>
    <row r="9" spans="1:9" ht="18.75" customHeight="1" x14ac:dyDescent="0.4">
      <c r="B9" s="568" t="s">
        <v>64</v>
      </c>
      <c r="C9" s="570">
        <v>10173190</v>
      </c>
      <c r="D9" s="572">
        <v>10955845</v>
      </c>
      <c r="E9" s="570">
        <v>6395005</v>
      </c>
      <c r="F9" s="572">
        <v>6097875</v>
      </c>
      <c r="G9" s="570">
        <v>913838</v>
      </c>
      <c r="H9" s="572">
        <v>1137680</v>
      </c>
    </row>
    <row r="10" spans="1:9" ht="18.75" customHeight="1" x14ac:dyDescent="0.4">
      <c r="B10" s="568" t="s">
        <v>65</v>
      </c>
      <c r="C10" s="570">
        <v>6574760</v>
      </c>
      <c r="D10" s="572">
        <v>6985939</v>
      </c>
      <c r="E10" s="570">
        <v>3787675</v>
      </c>
      <c r="F10" s="572">
        <v>3285484</v>
      </c>
      <c r="G10" s="570">
        <v>1946619</v>
      </c>
      <c r="H10" s="572">
        <v>2394811</v>
      </c>
    </row>
    <row r="11" spans="1:9" ht="18.75" customHeight="1" x14ac:dyDescent="0.4">
      <c r="B11" s="573" t="s">
        <v>66</v>
      </c>
      <c r="C11" s="575">
        <v>5291878</v>
      </c>
      <c r="D11" s="577">
        <v>5300672</v>
      </c>
      <c r="E11" s="575">
        <v>3084736</v>
      </c>
      <c r="F11" s="577">
        <v>2726027</v>
      </c>
      <c r="G11" s="575">
        <v>317639</v>
      </c>
      <c r="H11" s="577">
        <v>397370</v>
      </c>
    </row>
    <row r="12" spans="1:9" s="74" customFormat="1" ht="18.75" customHeight="1" x14ac:dyDescent="0.4">
      <c r="B12" s="578" t="s">
        <v>605</v>
      </c>
      <c r="C12" s="580">
        <v>34836711</v>
      </c>
      <c r="D12" s="582">
        <v>34092474</v>
      </c>
      <c r="E12" s="580">
        <v>16651287</v>
      </c>
      <c r="F12" s="582">
        <v>15880889</v>
      </c>
      <c r="G12" s="580">
        <v>9457893</v>
      </c>
      <c r="H12" s="582">
        <v>11575789</v>
      </c>
    </row>
    <row r="13" spans="1:9" s="74" customFormat="1" ht="18.75" customHeight="1" x14ac:dyDescent="0.4">
      <c r="B13" s="578" t="s">
        <v>606</v>
      </c>
      <c r="C13" s="589">
        <v>32294384</v>
      </c>
      <c r="D13" s="590">
        <v>31258996</v>
      </c>
      <c r="E13" s="580">
        <v>17018689</v>
      </c>
      <c r="F13" s="582">
        <v>16382391</v>
      </c>
      <c r="G13" s="580">
        <v>10582689</v>
      </c>
      <c r="H13" s="582">
        <v>12125290</v>
      </c>
    </row>
    <row r="14" spans="1:9" s="74" customFormat="1" ht="18.75" customHeight="1" x14ac:dyDescent="0.4">
      <c r="B14" s="578" t="s">
        <v>607</v>
      </c>
      <c r="C14" s="589">
        <v>33320811</v>
      </c>
      <c r="D14" s="590">
        <v>32462513</v>
      </c>
      <c r="E14" s="580">
        <v>9492385</v>
      </c>
      <c r="F14" s="582">
        <v>8869858</v>
      </c>
      <c r="G14" s="580">
        <v>10939241</v>
      </c>
      <c r="H14" s="582">
        <v>12775758</v>
      </c>
    </row>
    <row r="15" spans="1:9" s="74" customFormat="1" ht="18.75" customHeight="1" x14ac:dyDescent="0.4">
      <c r="B15" s="578" t="s">
        <v>608</v>
      </c>
      <c r="C15" s="589">
        <v>32810903</v>
      </c>
      <c r="D15" s="590">
        <v>31960754</v>
      </c>
      <c r="E15" s="580">
        <v>8698508</v>
      </c>
      <c r="F15" s="590">
        <v>8425567</v>
      </c>
      <c r="G15" s="580">
        <v>10747932</v>
      </c>
      <c r="H15" s="582">
        <v>12449897</v>
      </c>
    </row>
    <row r="16" spans="1:9" s="74" customFormat="1" ht="18.75" customHeight="1" x14ac:dyDescent="0.4">
      <c r="B16" s="578" t="s">
        <v>609</v>
      </c>
      <c r="C16" s="589">
        <v>34873018</v>
      </c>
      <c r="D16" s="590">
        <v>33889743</v>
      </c>
      <c r="E16" s="580">
        <v>8682905</v>
      </c>
      <c r="F16" s="590">
        <v>8481768</v>
      </c>
      <c r="G16" s="580">
        <v>8536295</v>
      </c>
      <c r="H16" s="582">
        <v>9973151</v>
      </c>
    </row>
    <row r="17" spans="2:12" s="74" customFormat="1" ht="18.75" customHeight="1" x14ac:dyDescent="0.4">
      <c r="B17" s="578" t="s">
        <v>610</v>
      </c>
      <c r="C17" s="589">
        <v>35046696</v>
      </c>
      <c r="D17" s="590">
        <v>33998790</v>
      </c>
      <c r="E17" s="580">
        <v>9206521</v>
      </c>
      <c r="F17" s="590">
        <v>9039307</v>
      </c>
      <c r="G17" s="580">
        <v>8743775</v>
      </c>
      <c r="H17" s="582">
        <v>10110765</v>
      </c>
    </row>
    <row r="18" spans="2:12" s="74" customFormat="1" ht="18.75" customHeight="1" x14ac:dyDescent="0.4">
      <c r="B18" s="578" t="s">
        <v>611</v>
      </c>
      <c r="C18" s="589">
        <v>36104987</v>
      </c>
      <c r="D18" s="590">
        <v>34636746</v>
      </c>
      <c r="E18" s="580">
        <v>9590385</v>
      </c>
      <c r="F18" s="590">
        <v>9280475</v>
      </c>
      <c r="G18" s="580">
        <v>8405624</v>
      </c>
      <c r="H18" s="582">
        <v>9909746</v>
      </c>
    </row>
    <row r="19" spans="2:12" s="74" customFormat="1" ht="18.75" customHeight="1" x14ac:dyDescent="0.4">
      <c r="B19" s="578" t="s">
        <v>612</v>
      </c>
      <c r="C19" s="589">
        <v>37248675</v>
      </c>
      <c r="D19" s="590">
        <v>35731845</v>
      </c>
      <c r="E19" s="580">
        <v>9796656</v>
      </c>
      <c r="F19" s="590">
        <v>9393678</v>
      </c>
      <c r="G19" s="580">
        <v>8485327</v>
      </c>
      <c r="H19" s="582">
        <v>10144295</v>
      </c>
    </row>
    <row r="20" spans="2:12" s="74" customFormat="1" ht="18.75" customHeight="1" x14ac:dyDescent="0.4">
      <c r="B20" s="578" t="s">
        <v>613</v>
      </c>
      <c r="C20" s="589">
        <v>37914392</v>
      </c>
      <c r="D20" s="590">
        <v>36895311</v>
      </c>
      <c r="E20" s="580">
        <v>9867297</v>
      </c>
      <c r="F20" s="590">
        <v>9583961</v>
      </c>
      <c r="G20" s="580">
        <v>16295961</v>
      </c>
      <c r="H20" s="582">
        <v>11877828</v>
      </c>
    </row>
    <row r="21" spans="2:12" s="74" customFormat="1" ht="18.75" customHeight="1" x14ac:dyDescent="0.4">
      <c r="B21" s="578" t="s">
        <v>614</v>
      </c>
      <c r="C21" s="589">
        <v>38404969</v>
      </c>
      <c r="D21" s="590">
        <v>37350930</v>
      </c>
      <c r="E21" s="580">
        <v>10897356</v>
      </c>
      <c r="F21" s="590">
        <v>10688767</v>
      </c>
      <c r="G21" s="580">
        <v>9890237</v>
      </c>
      <c r="H21" s="582">
        <v>11467830</v>
      </c>
    </row>
    <row r="22" spans="2:12" s="74" customFormat="1" ht="18.75" customHeight="1" x14ac:dyDescent="0.4">
      <c r="B22" s="578" t="s">
        <v>615</v>
      </c>
      <c r="C22" s="589">
        <v>41359891</v>
      </c>
      <c r="D22" s="590">
        <v>40556316</v>
      </c>
      <c r="E22" s="589">
        <v>10663660</v>
      </c>
      <c r="F22" s="590">
        <v>10423185</v>
      </c>
      <c r="G22" s="589">
        <v>9272087</v>
      </c>
      <c r="H22" s="590">
        <v>10681672</v>
      </c>
    </row>
    <row r="23" spans="2:12" s="74" customFormat="1" ht="18.75" customHeight="1" x14ac:dyDescent="0.4">
      <c r="B23" s="578" t="s">
        <v>616</v>
      </c>
      <c r="C23" s="589">
        <v>41153380</v>
      </c>
      <c r="D23" s="590">
        <v>39841037</v>
      </c>
      <c r="E23" s="589">
        <v>10614590</v>
      </c>
      <c r="F23" s="590">
        <v>10122159</v>
      </c>
      <c r="G23" s="589">
        <v>8995486</v>
      </c>
      <c r="H23" s="590">
        <v>10641892</v>
      </c>
    </row>
    <row r="24" spans="2:12" s="74" customFormat="1" ht="18.75" customHeight="1" x14ac:dyDescent="0.4">
      <c r="B24" s="578" t="s">
        <v>617</v>
      </c>
      <c r="C24" s="589">
        <v>40574123</v>
      </c>
      <c r="D24" s="590">
        <v>39162871</v>
      </c>
      <c r="E24" s="589">
        <v>9648937</v>
      </c>
      <c r="F24" s="590">
        <v>9262195</v>
      </c>
      <c r="G24" s="589">
        <v>9830375</v>
      </c>
      <c r="H24" s="590">
        <v>11559981</v>
      </c>
    </row>
    <row r="25" spans="2:12" s="74" customFormat="1" ht="18.75" customHeight="1" x14ac:dyDescent="0.4">
      <c r="B25" s="578" t="s">
        <v>618</v>
      </c>
      <c r="C25" s="589">
        <v>47387520</v>
      </c>
      <c r="D25" s="590">
        <v>45853008</v>
      </c>
      <c r="E25" s="589">
        <v>9412305</v>
      </c>
      <c r="F25" s="590">
        <v>9114945</v>
      </c>
      <c r="G25" s="589">
        <v>8861970</v>
      </c>
      <c r="H25" s="590">
        <v>10755935</v>
      </c>
    </row>
    <row r="26" spans="2:12" ht="13.5" customHeight="1" x14ac:dyDescent="0.4">
      <c r="B26" s="130" t="s">
        <v>619</v>
      </c>
      <c r="C26" s="540"/>
      <c r="F26" s="119"/>
      <c r="H26" s="539"/>
      <c r="I26" s="540"/>
    </row>
    <row r="27" spans="2:12" ht="13.5" customHeight="1" x14ac:dyDescent="0.4">
      <c r="B27" s="130" t="s">
        <v>620</v>
      </c>
      <c r="E27" s="591"/>
      <c r="F27" s="591"/>
      <c r="G27" s="591"/>
      <c r="H27" s="592"/>
      <c r="I27" s="593"/>
      <c r="J27" s="593"/>
      <c r="K27" s="593"/>
      <c r="L27" s="593"/>
    </row>
    <row r="28" spans="2:12" x14ac:dyDescent="0.4">
      <c r="E28" s="591"/>
      <c r="F28" s="591"/>
      <c r="G28" s="591"/>
      <c r="H28" s="591"/>
      <c r="I28" s="593"/>
      <c r="J28" s="593"/>
      <c r="K28" s="593"/>
      <c r="L28" s="593"/>
    </row>
    <row r="29" spans="2:12" x14ac:dyDescent="0.4">
      <c r="E29" s="591"/>
      <c r="F29" s="591"/>
      <c r="G29" s="591"/>
      <c r="H29" s="591"/>
      <c r="I29" s="593"/>
      <c r="J29" s="593"/>
      <c r="K29" s="593"/>
      <c r="L29" s="593"/>
    </row>
    <row r="30" spans="2:12" x14ac:dyDescent="0.4">
      <c r="E30" s="591"/>
      <c r="F30" s="591"/>
      <c r="G30" s="591"/>
      <c r="H30" s="591"/>
      <c r="I30" s="593"/>
      <c r="J30" s="593"/>
      <c r="K30" s="593"/>
      <c r="L30" s="593"/>
    </row>
    <row r="31" spans="2:12" x14ac:dyDescent="0.4">
      <c r="E31" s="591"/>
      <c r="F31" s="591"/>
      <c r="G31" s="591"/>
      <c r="H31" s="591"/>
      <c r="I31" s="593"/>
      <c r="J31" s="593"/>
      <c r="K31" s="593"/>
      <c r="L31" s="593"/>
    </row>
    <row r="32" spans="2:12" x14ac:dyDescent="0.4">
      <c r="E32" s="591"/>
      <c r="F32" s="591"/>
      <c r="G32" s="591"/>
      <c r="H32" s="591"/>
      <c r="I32" s="593"/>
      <c r="J32" s="593"/>
      <c r="K32" s="593"/>
      <c r="L32" s="593"/>
    </row>
    <row r="33" spans="5:12" x14ac:dyDescent="0.4">
      <c r="E33" s="591"/>
      <c r="F33" s="591"/>
      <c r="G33" s="591"/>
      <c r="H33" s="591"/>
      <c r="I33" s="593"/>
      <c r="J33" s="593"/>
      <c r="K33" s="593"/>
      <c r="L33" s="593"/>
    </row>
    <row r="34" spans="5:12" x14ac:dyDescent="0.4">
      <c r="E34" s="591"/>
      <c r="F34" s="591"/>
      <c r="G34" s="591"/>
      <c r="H34" s="591"/>
      <c r="I34" s="593"/>
      <c r="J34" s="593"/>
      <c r="K34" s="593"/>
      <c r="L34" s="593"/>
    </row>
    <row r="35" spans="5:12" x14ac:dyDescent="0.4">
      <c r="E35" s="591"/>
      <c r="F35" s="591"/>
      <c r="G35" s="591"/>
      <c r="H35" s="591"/>
      <c r="I35" s="593"/>
      <c r="J35" s="593"/>
      <c r="K35" s="593"/>
      <c r="L35" s="593"/>
    </row>
    <row r="36" spans="5:12" x14ac:dyDescent="0.4">
      <c r="E36" s="594"/>
      <c r="F36" s="594"/>
      <c r="G36" s="594"/>
      <c r="H36" s="594"/>
      <c r="I36" s="593"/>
      <c r="J36" s="593"/>
      <c r="K36" s="593"/>
      <c r="L36" s="593"/>
    </row>
    <row r="37" spans="5:12" x14ac:dyDescent="0.4">
      <c r="E37" s="594"/>
      <c r="F37" s="594"/>
      <c r="G37" s="595"/>
      <c r="H37" s="595"/>
      <c r="I37" s="593"/>
      <c r="J37" s="593"/>
      <c r="K37" s="593"/>
      <c r="L37" s="593"/>
    </row>
    <row r="38" spans="5:12" x14ac:dyDescent="0.4">
      <c r="E38" s="596"/>
      <c r="F38" s="596"/>
      <c r="G38" s="596"/>
      <c r="H38" s="596"/>
      <c r="I38" s="593"/>
      <c r="J38" s="593"/>
      <c r="K38" s="593"/>
      <c r="L38" s="593"/>
    </row>
    <row r="39" spans="5:12" x14ac:dyDescent="0.4">
      <c r="E39" s="597"/>
      <c r="F39" s="597"/>
      <c r="G39" s="597"/>
      <c r="H39" s="597"/>
    </row>
    <row r="40" spans="5:12" x14ac:dyDescent="0.4">
      <c r="E40" s="596"/>
      <c r="F40" s="596"/>
      <c r="G40" s="596"/>
      <c r="H40" s="59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cellComments="asDisplayed" r:id="rId1"/>
  <headerFooter alignWithMargins="0">
    <oddHeader>&amp;R20.行  財  政</oddHeader>
    <oddFooter>&amp;C-149-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showGridLines="0" topLeftCell="A71" zoomScaleNormal="100" workbookViewId="0">
      <selection activeCell="G30" sqref="G30"/>
    </sheetView>
  </sheetViews>
  <sheetFormatPr defaultRowHeight="11.25" x14ac:dyDescent="0.4"/>
  <cols>
    <col min="1" max="1" width="1.625" style="601" customWidth="1"/>
    <col min="2" max="2" width="9.625" style="602" customWidth="1"/>
    <col min="3" max="4" width="10.375" style="602" customWidth="1"/>
    <col min="5" max="8" width="10.375" style="601" customWidth="1"/>
    <col min="9" max="10" width="8.125" style="601" customWidth="1"/>
    <col min="11" max="12" width="7.625" style="601" customWidth="1"/>
    <col min="13" max="17" width="8.625" style="601" customWidth="1"/>
    <col min="18" max="256" width="9" style="601"/>
    <col min="257" max="257" width="1.625" style="601" customWidth="1"/>
    <col min="258" max="258" width="9.625" style="601" customWidth="1"/>
    <col min="259" max="264" width="10.375" style="601" customWidth="1"/>
    <col min="265" max="266" width="8.125" style="601" customWidth="1"/>
    <col min="267" max="268" width="7.625" style="601" customWidth="1"/>
    <col min="269" max="273" width="8.625" style="601" customWidth="1"/>
    <col min="274" max="512" width="9" style="601"/>
    <col min="513" max="513" width="1.625" style="601" customWidth="1"/>
    <col min="514" max="514" width="9.625" style="601" customWidth="1"/>
    <col min="515" max="520" width="10.375" style="601" customWidth="1"/>
    <col min="521" max="522" width="8.125" style="601" customWidth="1"/>
    <col min="523" max="524" width="7.625" style="601" customWidth="1"/>
    <col min="525" max="529" width="8.625" style="601" customWidth="1"/>
    <col min="530" max="768" width="9" style="601"/>
    <col min="769" max="769" width="1.625" style="601" customWidth="1"/>
    <col min="770" max="770" width="9.625" style="601" customWidth="1"/>
    <col min="771" max="776" width="10.375" style="601" customWidth="1"/>
    <col min="777" max="778" width="8.125" style="601" customWidth="1"/>
    <col min="779" max="780" width="7.625" style="601" customWidth="1"/>
    <col min="781" max="785" width="8.625" style="601" customWidth="1"/>
    <col min="786" max="1024" width="9" style="601"/>
    <col min="1025" max="1025" width="1.625" style="601" customWidth="1"/>
    <col min="1026" max="1026" width="9.625" style="601" customWidth="1"/>
    <col min="1027" max="1032" width="10.375" style="601" customWidth="1"/>
    <col min="1033" max="1034" width="8.125" style="601" customWidth="1"/>
    <col min="1035" max="1036" width="7.625" style="601" customWidth="1"/>
    <col min="1037" max="1041" width="8.625" style="601" customWidth="1"/>
    <col min="1042" max="1280" width="9" style="601"/>
    <col min="1281" max="1281" width="1.625" style="601" customWidth="1"/>
    <col min="1282" max="1282" width="9.625" style="601" customWidth="1"/>
    <col min="1283" max="1288" width="10.375" style="601" customWidth="1"/>
    <col min="1289" max="1290" width="8.125" style="601" customWidth="1"/>
    <col min="1291" max="1292" width="7.625" style="601" customWidth="1"/>
    <col min="1293" max="1297" width="8.625" style="601" customWidth="1"/>
    <col min="1298" max="1536" width="9" style="601"/>
    <col min="1537" max="1537" width="1.625" style="601" customWidth="1"/>
    <col min="1538" max="1538" width="9.625" style="601" customWidth="1"/>
    <col min="1539" max="1544" width="10.375" style="601" customWidth="1"/>
    <col min="1545" max="1546" width="8.125" style="601" customWidth="1"/>
    <col min="1547" max="1548" width="7.625" style="601" customWidth="1"/>
    <col min="1549" max="1553" width="8.625" style="601" customWidth="1"/>
    <col min="1554" max="1792" width="9" style="601"/>
    <col min="1793" max="1793" width="1.625" style="601" customWidth="1"/>
    <col min="1794" max="1794" width="9.625" style="601" customWidth="1"/>
    <col min="1795" max="1800" width="10.375" style="601" customWidth="1"/>
    <col min="1801" max="1802" width="8.125" style="601" customWidth="1"/>
    <col min="1803" max="1804" width="7.625" style="601" customWidth="1"/>
    <col min="1805" max="1809" width="8.625" style="601" customWidth="1"/>
    <col min="1810" max="2048" width="9" style="601"/>
    <col min="2049" max="2049" width="1.625" style="601" customWidth="1"/>
    <col min="2050" max="2050" width="9.625" style="601" customWidth="1"/>
    <col min="2051" max="2056" width="10.375" style="601" customWidth="1"/>
    <col min="2057" max="2058" width="8.125" style="601" customWidth="1"/>
    <col min="2059" max="2060" width="7.625" style="601" customWidth="1"/>
    <col min="2061" max="2065" width="8.625" style="601" customWidth="1"/>
    <col min="2066" max="2304" width="9" style="601"/>
    <col min="2305" max="2305" width="1.625" style="601" customWidth="1"/>
    <col min="2306" max="2306" width="9.625" style="601" customWidth="1"/>
    <col min="2307" max="2312" width="10.375" style="601" customWidth="1"/>
    <col min="2313" max="2314" width="8.125" style="601" customWidth="1"/>
    <col min="2315" max="2316" width="7.625" style="601" customWidth="1"/>
    <col min="2317" max="2321" width="8.625" style="601" customWidth="1"/>
    <col min="2322" max="2560" width="9" style="601"/>
    <col min="2561" max="2561" width="1.625" style="601" customWidth="1"/>
    <col min="2562" max="2562" width="9.625" style="601" customWidth="1"/>
    <col min="2563" max="2568" width="10.375" style="601" customWidth="1"/>
    <col min="2569" max="2570" width="8.125" style="601" customWidth="1"/>
    <col min="2571" max="2572" width="7.625" style="601" customWidth="1"/>
    <col min="2573" max="2577" width="8.625" style="601" customWidth="1"/>
    <col min="2578" max="2816" width="9" style="601"/>
    <col min="2817" max="2817" width="1.625" style="601" customWidth="1"/>
    <col min="2818" max="2818" width="9.625" style="601" customWidth="1"/>
    <col min="2819" max="2824" width="10.375" style="601" customWidth="1"/>
    <col min="2825" max="2826" width="8.125" style="601" customWidth="1"/>
    <col min="2827" max="2828" width="7.625" style="601" customWidth="1"/>
    <col min="2829" max="2833" width="8.625" style="601" customWidth="1"/>
    <col min="2834" max="3072" width="9" style="601"/>
    <col min="3073" max="3073" width="1.625" style="601" customWidth="1"/>
    <col min="3074" max="3074" width="9.625" style="601" customWidth="1"/>
    <col min="3075" max="3080" width="10.375" style="601" customWidth="1"/>
    <col min="3081" max="3082" width="8.125" style="601" customWidth="1"/>
    <col min="3083" max="3084" width="7.625" style="601" customWidth="1"/>
    <col min="3085" max="3089" width="8.625" style="601" customWidth="1"/>
    <col min="3090" max="3328" width="9" style="601"/>
    <col min="3329" max="3329" width="1.625" style="601" customWidth="1"/>
    <col min="3330" max="3330" width="9.625" style="601" customWidth="1"/>
    <col min="3331" max="3336" width="10.375" style="601" customWidth="1"/>
    <col min="3337" max="3338" width="8.125" style="601" customWidth="1"/>
    <col min="3339" max="3340" width="7.625" style="601" customWidth="1"/>
    <col min="3341" max="3345" width="8.625" style="601" customWidth="1"/>
    <col min="3346" max="3584" width="9" style="601"/>
    <col min="3585" max="3585" width="1.625" style="601" customWidth="1"/>
    <col min="3586" max="3586" width="9.625" style="601" customWidth="1"/>
    <col min="3587" max="3592" width="10.375" style="601" customWidth="1"/>
    <col min="3593" max="3594" width="8.125" style="601" customWidth="1"/>
    <col min="3595" max="3596" width="7.625" style="601" customWidth="1"/>
    <col min="3597" max="3601" width="8.625" style="601" customWidth="1"/>
    <col min="3602" max="3840" width="9" style="601"/>
    <col min="3841" max="3841" width="1.625" style="601" customWidth="1"/>
    <col min="3842" max="3842" width="9.625" style="601" customWidth="1"/>
    <col min="3843" max="3848" width="10.375" style="601" customWidth="1"/>
    <col min="3849" max="3850" width="8.125" style="601" customWidth="1"/>
    <col min="3851" max="3852" width="7.625" style="601" customWidth="1"/>
    <col min="3853" max="3857" width="8.625" style="601" customWidth="1"/>
    <col min="3858" max="4096" width="9" style="601"/>
    <col min="4097" max="4097" width="1.625" style="601" customWidth="1"/>
    <col min="4098" max="4098" width="9.625" style="601" customWidth="1"/>
    <col min="4099" max="4104" width="10.375" style="601" customWidth="1"/>
    <col min="4105" max="4106" width="8.125" style="601" customWidth="1"/>
    <col min="4107" max="4108" width="7.625" style="601" customWidth="1"/>
    <col min="4109" max="4113" width="8.625" style="601" customWidth="1"/>
    <col min="4114" max="4352" width="9" style="601"/>
    <col min="4353" max="4353" width="1.625" style="601" customWidth="1"/>
    <col min="4354" max="4354" width="9.625" style="601" customWidth="1"/>
    <col min="4355" max="4360" width="10.375" style="601" customWidth="1"/>
    <col min="4361" max="4362" width="8.125" style="601" customWidth="1"/>
    <col min="4363" max="4364" width="7.625" style="601" customWidth="1"/>
    <col min="4365" max="4369" width="8.625" style="601" customWidth="1"/>
    <col min="4370" max="4608" width="9" style="601"/>
    <col min="4609" max="4609" width="1.625" style="601" customWidth="1"/>
    <col min="4610" max="4610" width="9.625" style="601" customWidth="1"/>
    <col min="4611" max="4616" width="10.375" style="601" customWidth="1"/>
    <col min="4617" max="4618" width="8.125" style="601" customWidth="1"/>
    <col min="4619" max="4620" width="7.625" style="601" customWidth="1"/>
    <col min="4621" max="4625" width="8.625" style="601" customWidth="1"/>
    <col min="4626" max="4864" width="9" style="601"/>
    <col min="4865" max="4865" width="1.625" style="601" customWidth="1"/>
    <col min="4866" max="4866" width="9.625" style="601" customWidth="1"/>
    <col min="4867" max="4872" width="10.375" style="601" customWidth="1"/>
    <col min="4873" max="4874" width="8.125" style="601" customWidth="1"/>
    <col min="4875" max="4876" width="7.625" style="601" customWidth="1"/>
    <col min="4877" max="4881" width="8.625" style="601" customWidth="1"/>
    <col min="4882" max="5120" width="9" style="601"/>
    <col min="5121" max="5121" width="1.625" style="601" customWidth="1"/>
    <col min="5122" max="5122" width="9.625" style="601" customWidth="1"/>
    <col min="5123" max="5128" width="10.375" style="601" customWidth="1"/>
    <col min="5129" max="5130" width="8.125" style="601" customWidth="1"/>
    <col min="5131" max="5132" width="7.625" style="601" customWidth="1"/>
    <col min="5133" max="5137" width="8.625" style="601" customWidth="1"/>
    <col min="5138" max="5376" width="9" style="601"/>
    <col min="5377" max="5377" width="1.625" style="601" customWidth="1"/>
    <col min="5378" max="5378" width="9.625" style="601" customWidth="1"/>
    <col min="5379" max="5384" width="10.375" style="601" customWidth="1"/>
    <col min="5385" max="5386" width="8.125" style="601" customWidth="1"/>
    <col min="5387" max="5388" width="7.625" style="601" customWidth="1"/>
    <col min="5389" max="5393" width="8.625" style="601" customWidth="1"/>
    <col min="5394" max="5632" width="9" style="601"/>
    <col min="5633" max="5633" width="1.625" style="601" customWidth="1"/>
    <col min="5634" max="5634" width="9.625" style="601" customWidth="1"/>
    <col min="5635" max="5640" width="10.375" style="601" customWidth="1"/>
    <col min="5641" max="5642" width="8.125" style="601" customWidth="1"/>
    <col min="5643" max="5644" width="7.625" style="601" customWidth="1"/>
    <col min="5645" max="5649" width="8.625" style="601" customWidth="1"/>
    <col min="5650" max="5888" width="9" style="601"/>
    <col min="5889" max="5889" width="1.625" style="601" customWidth="1"/>
    <col min="5890" max="5890" width="9.625" style="601" customWidth="1"/>
    <col min="5891" max="5896" width="10.375" style="601" customWidth="1"/>
    <col min="5897" max="5898" width="8.125" style="601" customWidth="1"/>
    <col min="5899" max="5900" width="7.625" style="601" customWidth="1"/>
    <col min="5901" max="5905" width="8.625" style="601" customWidth="1"/>
    <col min="5906" max="6144" width="9" style="601"/>
    <col min="6145" max="6145" width="1.625" style="601" customWidth="1"/>
    <col min="6146" max="6146" width="9.625" style="601" customWidth="1"/>
    <col min="6147" max="6152" width="10.375" style="601" customWidth="1"/>
    <col min="6153" max="6154" width="8.125" style="601" customWidth="1"/>
    <col min="6155" max="6156" width="7.625" style="601" customWidth="1"/>
    <col min="6157" max="6161" width="8.625" style="601" customWidth="1"/>
    <col min="6162" max="6400" width="9" style="601"/>
    <col min="6401" max="6401" width="1.625" style="601" customWidth="1"/>
    <col min="6402" max="6402" width="9.625" style="601" customWidth="1"/>
    <col min="6403" max="6408" width="10.375" style="601" customWidth="1"/>
    <col min="6409" max="6410" width="8.125" style="601" customWidth="1"/>
    <col min="6411" max="6412" width="7.625" style="601" customWidth="1"/>
    <col min="6413" max="6417" width="8.625" style="601" customWidth="1"/>
    <col min="6418" max="6656" width="9" style="601"/>
    <col min="6657" max="6657" width="1.625" style="601" customWidth="1"/>
    <col min="6658" max="6658" width="9.625" style="601" customWidth="1"/>
    <col min="6659" max="6664" width="10.375" style="601" customWidth="1"/>
    <col min="6665" max="6666" width="8.125" style="601" customWidth="1"/>
    <col min="6667" max="6668" width="7.625" style="601" customWidth="1"/>
    <col min="6669" max="6673" width="8.625" style="601" customWidth="1"/>
    <col min="6674" max="6912" width="9" style="601"/>
    <col min="6913" max="6913" width="1.625" style="601" customWidth="1"/>
    <col min="6914" max="6914" width="9.625" style="601" customWidth="1"/>
    <col min="6915" max="6920" width="10.375" style="601" customWidth="1"/>
    <col min="6921" max="6922" width="8.125" style="601" customWidth="1"/>
    <col min="6923" max="6924" width="7.625" style="601" customWidth="1"/>
    <col min="6925" max="6929" width="8.625" style="601" customWidth="1"/>
    <col min="6930" max="7168" width="9" style="601"/>
    <col min="7169" max="7169" width="1.625" style="601" customWidth="1"/>
    <col min="7170" max="7170" width="9.625" style="601" customWidth="1"/>
    <col min="7171" max="7176" width="10.375" style="601" customWidth="1"/>
    <col min="7177" max="7178" width="8.125" style="601" customWidth="1"/>
    <col min="7179" max="7180" width="7.625" style="601" customWidth="1"/>
    <col min="7181" max="7185" width="8.625" style="601" customWidth="1"/>
    <col min="7186" max="7424" width="9" style="601"/>
    <col min="7425" max="7425" width="1.625" style="601" customWidth="1"/>
    <col min="7426" max="7426" width="9.625" style="601" customWidth="1"/>
    <col min="7427" max="7432" width="10.375" style="601" customWidth="1"/>
    <col min="7433" max="7434" width="8.125" style="601" customWidth="1"/>
    <col min="7435" max="7436" width="7.625" style="601" customWidth="1"/>
    <col min="7437" max="7441" width="8.625" style="601" customWidth="1"/>
    <col min="7442" max="7680" width="9" style="601"/>
    <col min="7681" max="7681" width="1.625" style="601" customWidth="1"/>
    <col min="7682" max="7682" width="9.625" style="601" customWidth="1"/>
    <col min="7683" max="7688" width="10.375" style="601" customWidth="1"/>
    <col min="7689" max="7690" width="8.125" style="601" customWidth="1"/>
    <col min="7691" max="7692" width="7.625" style="601" customWidth="1"/>
    <col min="7693" max="7697" width="8.625" style="601" customWidth="1"/>
    <col min="7698" max="7936" width="9" style="601"/>
    <col min="7937" max="7937" width="1.625" style="601" customWidth="1"/>
    <col min="7938" max="7938" width="9.625" style="601" customWidth="1"/>
    <col min="7939" max="7944" width="10.375" style="601" customWidth="1"/>
    <col min="7945" max="7946" width="8.125" style="601" customWidth="1"/>
    <col min="7947" max="7948" width="7.625" style="601" customWidth="1"/>
    <col min="7949" max="7953" width="8.625" style="601" customWidth="1"/>
    <col min="7954" max="8192" width="9" style="601"/>
    <col min="8193" max="8193" width="1.625" style="601" customWidth="1"/>
    <col min="8194" max="8194" width="9.625" style="601" customWidth="1"/>
    <col min="8195" max="8200" width="10.375" style="601" customWidth="1"/>
    <col min="8201" max="8202" width="8.125" style="601" customWidth="1"/>
    <col min="8203" max="8204" width="7.625" style="601" customWidth="1"/>
    <col min="8205" max="8209" width="8.625" style="601" customWidth="1"/>
    <col min="8210" max="8448" width="9" style="601"/>
    <col min="8449" max="8449" width="1.625" style="601" customWidth="1"/>
    <col min="8450" max="8450" width="9.625" style="601" customWidth="1"/>
    <col min="8451" max="8456" width="10.375" style="601" customWidth="1"/>
    <col min="8457" max="8458" width="8.125" style="601" customWidth="1"/>
    <col min="8459" max="8460" width="7.625" style="601" customWidth="1"/>
    <col min="8461" max="8465" width="8.625" style="601" customWidth="1"/>
    <col min="8466" max="8704" width="9" style="601"/>
    <col min="8705" max="8705" width="1.625" style="601" customWidth="1"/>
    <col min="8706" max="8706" width="9.625" style="601" customWidth="1"/>
    <col min="8707" max="8712" width="10.375" style="601" customWidth="1"/>
    <col min="8713" max="8714" width="8.125" style="601" customWidth="1"/>
    <col min="8715" max="8716" width="7.625" style="601" customWidth="1"/>
    <col min="8717" max="8721" width="8.625" style="601" customWidth="1"/>
    <col min="8722" max="8960" width="9" style="601"/>
    <col min="8961" max="8961" width="1.625" style="601" customWidth="1"/>
    <col min="8962" max="8962" width="9.625" style="601" customWidth="1"/>
    <col min="8963" max="8968" width="10.375" style="601" customWidth="1"/>
    <col min="8969" max="8970" width="8.125" style="601" customWidth="1"/>
    <col min="8971" max="8972" width="7.625" style="601" customWidth="1"/>
    <col min="8973" max="8977" width="8.625" style="601" customWidth="1"/>
    <col min="8978" max="9216" width="9" style="601"/>
    <col min="9217" max="9217" width="1.625" style="601" customWidth="1"/>
    <col min="9218" max="9218" width="9.625" style="601" customWidth="1"/>
    <col min="9219" max="9224" width="10.375" style="601" customWidth="1"/>
    <col min="9225" max="9226" width="8.125" style="601" customWidth="1"/>
    <col min="9227" max="9228" width="7.625" style="601" customWidth="1"/>
    <col min="9229" max="9233" width="8.625" style="601" customWidth="1"/>
    <col min="9234" max="9472" width="9" style="601"/>
    <col min="9473" max="9473" width="1.625" style="601" customWidth="1"/>
    <col min="9474" max="9474" width="9.625" style="601" customWidth="1"/>
    <col min="9475" max="9480" width="10.375" style="601" customWidth="1"/>
    <col min="9481" max="9482" width="8.125" style="601" customWidth="1"/>
    <col min="9483" max="9484" width="7.625" style="601" customWidth="1"/>
    <col min="9485" max="9489" width="8.625" style="601" customWidth="1"/>
    <col min="9490" max="9728" width="9" style="601"/>
    <col min="9729" max="9729" width="1.625" style="601" customWidth="1"/>
    <col min="9730" max="9730" width="9.625" style="601" customWidth="1"/>
    <col min="9731" max="9736" width="10.375" style="601" customWidth="1"/>
    <col min="9737" max="9738" width="8.125" style="601" customWidth="1"/>
    <col min="9739" max="9740" width="7.625" style="601" customWidth="1"/>
    <col min="9741" max="9745" width="8.625" style="601" customWidth="1"/>
    <col min="9746" max="9984" width="9" style="601"/>
    <col min="9985" max="9985" width="1.625" style="601" customWidth="1"/>
    <col min="9986" max="9986" width="9.625" style="601" customWidth="1"/>
    <col min="9987" max="9992" width="10.375" style="601" customWidth="1"/>
    <col min="9993" max="9994" width="8.125" style="601" customWidth="1"/>
    <col min="9995" max="9996" width="7.625" style="601" customWidth="1"/>
    <col min="9997" max="10001" width="8.625" style="601" customWidth="1"/>
    <col min="10002" max="10240" width="9" style="601"/>
    <col min="10241" max="10241" width="1.625" style="601" customWidth="1"/>
    <col min="10242" max="10242" width="9.625" style="601" customWidth="1"/>
    <col min="10243" max="10248" width="10.375" style="601" customWidth="1"/>
    <col min="10249" max="10250" width="8.125" style="601" customWidth="1"/>
    <col min="10251" max="10252" width="7.625" style="601" customWidth="1"/>
    <col min="10253" max="10257" width="8.625" style="601" customWidth="1"/>
    <col min="10258" max="10496" width="9" style="601"/>
    <col min="10497" max="10497" width="1.625" style="601" customWidth="1"/>
    <col min="10498" max="10498" width="9.625" style="601" customWidth="1"/>
    <col min="10499" max="10504" width="10.375" style="601" customWidth="1"/>
    <col min="10505" max="10506" width="8.125" style="601" customWidth="1"/>
    <col min="10507" max="10508" width="7.625" style="601" customWidth="1"/>
    <col min="10509" max="10513" width="8.625" style="601" customWidth="1"/>
    <col min="10514" max="10752" width="9" style="601"/>
    <col min="10753" max="10753" width="1.625" style="601" customWidth="1"/>
    <col min="10754" max="10754" width="9.625" style="601" customWidth="1"/>
    <col min="10755" max="10760" width="10.375" style="601" customWidth="1"/>
    <col min="10761" max="10762" width="8.125" style="601" customWidth="1"/>
    <col min="10763" max="10764" width="7.625" style="601" customWidth="1"/>
    <col min="10765" max="10769" width="8.625" style="601" customWidth="1"/>
    <col min="10770" max="11008" width="9" style="601"/>
    <col min="11009" max="11009" width="1.625" style="601" customWidth="1"/>
    <col min="11010" max="11010" width="9.625" style="601" customWidth="1"/>
    <col min="11011" max="11016" width="10.375" style="601" customWidth="1"/>
    <col min="11017" max="11018" width="8.125" style="601" customWidth="1"/>
    <col min="11019" max="11020" width="7.625" style="601" customWidth="1"/>
    <col min="11021" max="11025" width="8.625" style="601" customWidth="1"/>
    <col min="11026" max="11264" width="9" style="601"/>
    <col min="11265" max="11265" width="1.625" style="601" customWidth="1"/>
    <col min="11266" max="11266" width="9.625" style="601" customWidth="1"/>
    <col min="11267" max="11272" width="10.375" style="601" customWidth="1"/>
    <col min="11273" max="11274" width="8.125" style="601" customWidth="1"/>
    <col min="11275" max="11276" width="7.625" style="601" customWidth="1"/>
    <col min="11277" max="11281" width="8.625" style="601" customWidth="1"/>
    <col min="11282" max="11520" width="9" style="601"/>
    <col min="11521" max="11521" width="1.625" style="601" customWidth="1"/>
    <col min="11522" max="11522" width="9.625" style="601" customWidth="1"/>
    <col min="11523" max="11528" width="10.375" style="601" customWidth="1"/>
    <col min="11529" max="11530" width="8.125" style="601" customWidth="1"/>
    <col min="11531" max="11532" width="7.625" style="601" customWidth="1"/>
    <col min="11533" max="11537" width="8.625" style="601" customWidth="1"/>
    <col min="11538" max="11776" width="9" style="601"/>
    <col min="11777" max="11777" width="1.625" style="601" customWidth="1"/>
    <col min="11778" max="11778" width="9.625" style="601" customWidth="1"/>
    <col min="11779" max="11784" width="10.375" style="601" customWidth="1"/>
    <col min="11785" max="11786" width="8.125" style="601" customWidth="1"/>
    <col min="11787" max="11788" width="7.625" style="601" customWidth="1"/>
    <col min="11789" max="11793" width="8.625" style="601" customWidth="1"/>
    <col min="11794" max="12032" width="9" style="601"/>
    <col min="12033" max="12033" width="1.625" style="601" customWidth="1"/>
    <col min="12034" max="12034" width="9.625" style="601" customWidth="1"/>
    <col min="12035" max="12040" width="10.375" style="601" customWidth="1"/>
    <col min="12041" max="12042" width="8.125" style="601" customWidth="1"/>
    <col min="12043" max="12044" width="7.625" style="601" customWidth="1"/>
    <col min="12045" max="12049" width="8.625" style="601" customWidth="1"/>
    <col min="12050" max="12288" width="9" style="601"/>
    <col min="12289" max="12289" width="1.625" style="601" customWidth="1"/>
    <col min="12290" max="12290" width="9.625" style="601" customWidth="1"/>
    <col min="12291" max="12296" width="10.375" style="601" customWidth="1"/>
    <col min="12297" max="12298" width="8.125" style="601" customWidth="1"/>
    <col min="12299" max="12300" width="7.625" style="601" customWidth="1"/>
    <col min="12301" max="12305" width="8.625" style="601" customWidth="1"/>
    <col min="12306" max="12544" width="9" style="601"/>
    <col min="12545" max="12545" width="1.625" style="601" customWidth="1"/>
    <col min="12546" max="12546" width="9.625" style="601" customWidth="1"/>
    <col min="12547" max="12552" width="10.375" style="601" customWidth="1"/>
    <col min="12553" max="12554" width="8.125" style="601" customWidth="1"/>
    <col min="12555" max="12556" width="7.625" style="601" customWidth="1"/>
    <col min="12557" max="12561" width="8.625" style="601" customWidth="1"/>
    <col min="12562" max="12800" width="9" style="601"/>
    <col min="12801" max="12801" width="1.625" style="601" customWidth="1"/>
    <col min="12802" max="12802" width="9.625" style="601" customWidth="1"/>
    <col min="12803" max="12808" width="10.375" style="601" customWidth="1"/>
    <col min="12809" max="12810" width="8.125" style="601" customWidth="1"/>
    <col min="12811" max="12812" width="7.625" style="601" customWidth="1"/>
    <col min="12813" max="12817" width="8.625" style="601" customWidth="1"/>
    <col min="12818" max="13056" width="9" style="601"/>
    <col min="13057" max="13057" width="1.625" style="601" customWidth="1"/>
    <col min="13058" max="13058" width="9.625" style="601" customWidth="1"/>
    <col min="13059" max="13064" width="10.375" style="601" customWidth="1"/>
    <col min="13065" max="13066" width="8.125" style="601" customWidth="1"/>
    <col min="13067" max="13068" width="7.625" style="601" customWidth="1"/>
    <col min="13069" max="13073" width="8.625" style="601" customWidth="1"/>
    <col min="13074" max="13312" width="9" style="601"/>
    <col min="13313" max="13313" width="1.625" style="601" customWidth="1"/>
    <col min="13314" max="13314" width="9.625" style="601" customWidth="1"/>
    <col min="13315" max="13320" width="10.375" style="601" customWidth="1"/>
    <col min="13321" max="13322" width="8.125" style="601" customWidth="1"/>
    <col min="13323" max="13324" width="7.625" style="601" customWidth="1"/>
    <col min="13325" max="13329" width="8.625" style="601" customWidth="1"/>
    <col min="13330" max="13568" width="9" style="601"/>
    <col min="13569" max="13569" width="1.625" style="601" customWidth="1"/>
    <col min="13570" max="13570" width="9.625" style="601" customWidth="1"/>
    <col min="13571" max="13576" width="10.375" style="601" customWidth="1"/>
    <col min="13577" max="13578" width="8.125" style="601" customWidth="1"/>
    <col min="13579" max="13580" width="7.625" style="601" customWidth="1"/>
    <col min="13581" max="13585" width="8.625" style="601" customWidth="1"/>
    <col min="13586" max="13824" width="9" style="601"/>
    <col min="13825" max="13825" width="1.625" style="601" customWidth="1"/>
    <col min="13826" max="13826" width="9.625" style="601" customWidth="1"/>
    <col min="13827" max="13832" width="10.375" style="601" customWidth="1"/>
    <col min="13833" max="13834" width="8.125" style="601" customWidth="1"/>
    <col min="13835" max="13836" width="7.625" style="601" customWidth="1"/>
    <col min="13837" max="13841" width="8.625" style="601" customWidth="1"/>
    <col min="13842" max="14080" width="9" style="601"/>
    <col min="14081" max="14081" width="1.625" style="601" customWidth="1"/>
    <col min="14082" max="14082" width="9.625" style="601" customWidth="1"/>
    <col min="14083" max="14088" width="10.375" style="601" customWidth="1"/>
    <col min="14089" max="14090" width="8.125" style="601" customWidth="1"/>
    <col min="14091" max="14092" width="7.625" style="601" customWidth="1"/>
    <col min="14093" max="14097" width="8.625" style="601" customWidth="1"/>
    <col min="14098" max="14336" width="9" style="601"/>
    <col min="14337" max="14337" width="1.625" style="601" customWidth="1"/>
    <col min="14338" max="14338" width="9.625" style="601" customWidth="1"/>
    <col min="14339" max="14344" width="10.375" style="601" customWidth="1"/>
    <col min="14345" max="14346" width="8.125" style="601" customWidth="1"/>
    <col min="14347" max="14348" width="7.625" style="601" customWidth="1"/>
    <col min="14349" max="14353" width="8.625" style="601" customWidth="1"/>
    <col min="14354" max="14592" width="9" style="601"/>
    <col min="14593" max="14593" width="1.625" style="601" customWidth="1"/>
    <col min="14594" max="14594" width="9.625" style="601" customWidth="1"/>
    <col min="14595" max="14600" width="10.375" style="601" customWidth="1"/>
    <col min="14601" max="14602" width="8.125" style="601" customWidth="1"/>
    <col min="14603" max="14604" width="7.625" style="601" customWidth="1"/>
    <col min="14605" max="14609" width="8.625" style="601" customWidth="1"/>
    <col min="14610" max="14848" width="9" style="601"/>
    <col min="14849" max="14849" width="1.625" style="601" customWidth="1"/>
    <col min="14850" max="14850" width="9.625" style="601" customWidth="1"/>
    <col min="14851" max="14856" width="10.375" style="601" customWidth="1"/>
    <col min="14857" max="14858" width="8.125" style="601" customWidth="1"/>
    <col min="14859" max="14860" width="7.625" style="601" customWidth="1"/>
    <col min="14861" max="14865" width="8.625" style="601" customWidth="1"/>
    <col min="14866" max="15104" width="9" style="601"/>
    <col min="15105" max="15105" width="1.625" style="601" customWidth="1"/>
    <col min="15106" max="15106" width="9.625" style="601" customWidth="1"/>
    <col min="15107" max="15112" width="10.375" style="601" customWidth="1"/>
    <col min="15113" max="15114" width="8.125" style="601" customWidth="1"/>
    <col min="15115" max="15116" width="7.625" style="601" customWidth="1"/>
    <col min="15117" max="15121" width="8.625" style="601" customWidth="1"/>
    <col min="15122" max="15360" width="9" style="601"/>
    <col min="15361" max="15361" width="1.625" style="601" customWidth="1"/>
    <col min="15362" max="15362" width="9.625" style="601" customWidth="1"/>
    <col min="15363" max="15368" width="10.375" style="601" customWidth="1"/>
    <col min="15369" max="15370" width="8.125" style="601" customWidth="1"/>
    <col min="15371" max="15372" width="7.625" style="601" customWidth="1"/>
    <col min="15373" max="15377" width="8.625" style="601" customWidth="1"/>
    <col min="15378" max="15616" width="9" style="601"/>
    <col min="15617" max="15617" width="1.625" style="601" customWidth="1"/>
    <col min="15618" max="15618" width="9.625" style="601" customWidth="1"/>
    <col min="15619" max="15624" width="10.375" style="601" customWidth="1"/>
    <col min="15625" max="15626" width="8.125" style="601" customWidth="1"/>
    <col min="15627" max="15628" width="7.625" style="601" customWidth="1"/>
    <col min="15629" max="15633" width="8.625" style="601" customWidth="1"/>
    <col min="15634" max="15872" width="9" style="601"/>
    <col min="15873" max="15873" width="1.625" style="601" customWidth="1"/>
    <col min="15874" max="15874" width="9.625" style="601" customWidth="1"/>
    <col min="15875" max="15880" width="10.375" style="601" customWidth="1"/>
    <col min="15881" max="15882" width="8.125" style="601" customWidth="1"/>
    <col min="15883" max="15884" width="7.625" style="601" customWidth="1"/>
    <col min="15885" max="15889" width="8.625" style="601" customWidth="1"/>
    <col min="15890" max="16128" width="9" style="601"/>
    <col min="16129" max="16129" width="1.625" style="601" customWidth="1"/>
    <col min="16130" max="16130" width="9.625" style="601" customWidth="1"/>
    <col min="16131" max="16136" width="10.375" style="601" customWidth="1"/>
    <col min="16137" max="16138" width="8.125" style="601" customWidth="1"/>
    <col min="16139" max="16140" width="7.625" style="601" customWidth="1"/>
    <col min="16141" max="16145" width="8.625" style="601" customWidth="1"/>
    <col min="16146" max="16384" width="9" style="601"/>
  </cols>
  <sheetData>
    <row r="1" spans="1:11" ht="30" customHeight="1" x14ac:dyDescent="0.4">
      <c r="A1" s="598" t="s">
        <v>621</v>
      </c>
      <c r="B1" s="599"/>
      <c r="C1" s="599"/>
      <c r="D1" s="599"/>
      <c r="E1" s="600"/>
      <c r="F1" s="600"/>
      <c r="G1" s="600"/>
      <c r="H1" s="600"/>
      <c r="I1" s="600"/>
      <c r="J1" s="600"/>
      <c r="K1" s="600"/>
    </row>
    <row r="2" spans="1:11" ht="7.5" customHeight="1" x14ac:dyDescent="0.4">
      <c r="C2" s="603"/>
      <c r="D2" s="603"/>
      <c r="E2" s="600"/>
      <c r="F2" s="600"/>
      <c r="G2" s="600"/>
      <c r="I2" s="600"/>
      <c r="K2" s="600"/>
    </row>
    <row r="3" spans="1:11" ht="15" hidden="1" customHeight="1" x14ac:dyDescent="0.4">
      <c r="B3" s="604" t="s">
        <v>597</v>
      </c>
      <c r="C3" s="605" t="s">
        <v>622</v>
      </c>
      <c r="D3" s="606"/>
      <c r="E3" s="605" t="s">
        <v>623</v>
      </c>
      <c r="F3" s="606"/>
      <c r="G3" s="605" t="s">
        <v>624</v>
      </c>
      <c r="H3" s="606"/>
      <c r="I3" s="607" t="s">
        <v>625</v>
      </c>
      <c r="J3" s="608"/>
    </row>
    <row r="4" spans="1:11" ht="15" hidden="1" customHeight="1" x14ac:dyDescent="0.4">
      <c r="B4" s="609"/>
      <c r="C4" s="610" t="s">
        <v>601</v>
      </c>
      <c r="D4" s="611" t="s">
        <v>602</v>
      </c>
      <c r="E4" s="610" t="s">
        <v>601</v>
      </c>
      <c r="F4" s="611" t="s">
        <v>602</v>
      </c>
      <c r="G4" s="610" t="s">
        <v>601</v>
      </c>
      <c r="H4" s="611" t="s">
        <v>602</v>
      </c>
      <c r="I4" s="610" t="s">
        <v>601</v>
      </c>
      <c r="J4" s="611" t="s">
        <v>602</v>
      </c>
    </row>
    <row r="5" spans="1:11" s="612" customFormat="1" ht="15" hidden="1" customHeight="1" x14ac:dyDescent="0.4">
      <c r="B5" s="613" t="s">
        <v>603</v>
      </c>
      <c r="C5" s="614">
        <f t="shared" ref="C5:J5" si="0">SUM(C6:C10)</f>
        <v>8171001</v>
      </c>
      <c r="D5" s="615">
        <f t="shared" si="0"/>
        <v>6712445</v>
      </c>
      <c r="E5" s="614">
        <f t="shared" si="0"/>
        <v>9123203</v>
      </c>
      <c r="F5" s="615">
        <f t="shared" si="0"/>
        <v>8732286</v>
      </c>
      <c r="G5" s="614">
        <f t="shared" si="0"/>
        <v>62069</v>
      </c>
      <c r="H5" s="615">
        <f t="shared" si="0"/>
        <v>62069</v>
      </c>
      <c r="I5" s="614">
        <f t="shared" si="0"/>
        <v>3943238</v>
      </c>
      <c r="J5" s="615">
        <f t="shared" si="0"/>
        <v>3461557</v>
      </c>
    </row>
    <row r="6" spans="1:11" s="612" customFormat="1" ht="12" hidden="1" customHeight="1" x14ac:dyDescent="0.4">
      <c r="B6" s="616" t="s">
        <v>604</v>
      </c>
      <c r="C6" s="617">
        <v>1611965</v>
      </c>
      <c r="D6" s="618">
        <v>817843</v>
      </c>
      <c r="E6" s="617">
        <v>1087329</v>
      </c>
      <c r="F6" s="618">
        <v>1087329</v>
      </c>
      <c r="G6" s="617">
        <v>62069</v>
      </c>
      <c r="H6" s="618">
        <v>62069</v>
      </c>
      <c r="I6" s="617"/>
      <c r="J6" s="618"/>
    </row>
    <row r="7" spans="1:11" ht="12" hidden="1" customHeight="1" x14ac:dyDescent="0.4">
      <c r="B7" s="616" t="s">
        <v>63</v>
      </c>
      <c r="C7" s="617">
        <v>1802806</v>
      </c>
      <c r="D7" s="618">
        <v>1658762</v>
      </c>
      <c r="E7" s="617">
        <v>2394077</v>
      </c>
      <c r="F7" s="618">
        <v>2285084</v>
      </c>
      <c r="G7" s="617"/>
      <c r="H7" s="618"/>
      <c r="I7" s="617">
        <v>1073850</v>
      </c>
      <c r="J7" s="618">
        <v>947884</v>
      </c>
    </row>
    <row r="8" spans="1:11" ht="12" hidden="1" customHeight="1" x14ac:dyDescent="0.4">
      <c r="B8" s="616" t="s">
        <v>64</v>
      </c>
      <c r="C8" s="617">
        <v>2120326</v>
      </c>
      <c r="D8" s="618">
        <v>2184560</v>
      </c>
      <c r="E8" s="617">
        <v>2505669</v>
      </c>
      <c r="F8" s="618">
        <v>2370030</v>
      </c>
      <c r="G8" s="617"/>
      <c r="H8" s="618"/>
      <c r="I8" s="617">
        <v>1769010</v>
      </c>
      <c r="J8" s="618">
        <v>1543285</v>
      </c>
    </row>
    <row r="9" spans="1:11" ht="12" hidden="1" customHeight="1" x14ac:dyDescent="0.4">
      <c r="B9" s="616" t="s">
        <v>65</v>
      </c>
      <c r="C9" s="617">
        <v>1796526</v>
      </c>
      <c r="D9" s="618">
        <v>1391935</v>
      </c>
      <c r="E9" s="617">
        <v>1959329</v>
      </c>
      <c r="F9" s="618">
        <v>1862134</v>
      </c>
      <c r="G9" s="617"/>
      <c r="H9" s="618"/>
      <c r="I9" s="617">
        <v>31820</v>
      </c>
      <c r="J9" s="618">
        <v>31415</v>
      </c>
    </row>
    <row r="10" spans="1:11" ht="12" hidden="1" customHeight="1" x14ac:dyDescent="0.4">
      <c r="B10" s="619" t="s">
        <v>66</v>
      </c>
      <c r="C10" s="620">
        <v>839378</v>
      </c>
      <c r="D10" s="621">
        <v>659345</v>
      </c>
      <c r="E10" s="620">
        <v>1176799</v>
      </c>
      <c r="F10" s="621">
        <v>1127709</v>
      </c>
      <c r="G10" s="620"/>
      <c r="H10" s="621"/>
      <c r="I10" s="620">
        <v>1068558</v>
      </c>
      <c r="J10" s="621">
        <v>938973</v>
      </c>
    </row>
    <row r="11" spans="1:11" s="612" customFormat="1" ht="15" hidden="1" customHeight="1" x14ac:dyDescent="0.4">
      <c r="B11" s="622" t="s">
        <v>605</v>
      </c>
      <c r="C11" s="589">
        <v>7784920</v>
      </c>
      <c r="D11" s="590">
        <v>7014522</v>
      </c>
      <c r="E11" s="589">
        <v>8683865</v>
      </c>
      <c r="F11" s="590">
        <v>8683865</v>
      </c>
      <c r="G11" s="589">
        <v>182502</v>
      </c>
      <c r="H11" s="590">
        <v>182502</v>
      </c>
      <c r="I11" s="589">
        <v>0</v>
      </c>
      <c r="J11" s="590">
        <v>0</v>
      </c>
    </row>
    <row r="12" spans="1:11" s="612" customFormat="1" ht="8.25" hidden="1" customHeight="1" x14ac:dyDescent="0.4">
      <c r="B12" s="622" t="s">
        <v>606</v>
      </c>
      <c r="C12" s="589">
        <v>8258360</v>
      </c>
      <c r="D12" s="590">
        <v>7622062</v>
      </c>
      <c r="E12" s="589">
        <v>8610274</v>
      </c>
      <c r="F12" s="590">
        <v>8610274</v>
      </c>
      <c r="G12" s="589">
        <v>150055</v>
      </c>
      <c r="H12" s="590">
        <v>150055</v>
      </c>
      <c r="I12" s="589">
        <v>0</v>
      </c>
      <c r="J12" s="590">
        <v>0</v>
      </c>
    </row>
    <row r="13" spans="1:11" s="612" customFormat="1" ht="22.5" customHeight="1" x14ac:dyDescent="0.15">
      <c r="A13" s="623">
        <v>1</v>
      </c>
      <c r="B13" s="603" t="s">
        <v>626</v>
      </c>
      <c r="C13" s="624"/>
      <c r="D13" s="624"/>
      <c r="E13" s="624"/>
      <c r="F13" s="624"/>
      <c r="G13" s="624"/>
      <c r="H13" s="625" t="s">
        <v>596</v>
      </c>
      <c r="I13" s="624"/>
      <c r="J13" s="624"/>
    </row>
    <row r="14" spans="1:11" ht="15" customHeight="1" x14ac:dyDescent="0.4">
      <c r="B14" s="604" t="s">
        <v>597</v>
      </c>
      <c r="C14" s="605" t="s">
        <v>622</v>
      </c>
      <c r="D14" s="606"/>
      <c r="E14" s="605" t="s">
        <v>623</v>
      </c>
      <c r="F14" s="606"/>
      <c r="G14" s="607" t="s">
        <v>625</v>
      </c>
      <c r="H14" s="608"/>
      <c r="I14" s="626"/>
      <c r="J14" s="626"/>
    </row>
    <row r="15" spans="1:11" ht="15" customHeight="1" x14ac:dyDescent="0.4">
      <c r="B15" s="609"/>
      <c r="C15" s="610" t="s">
        <v>601</v>
      </c>
      <c r="D15" s="611" t="s">
        <v>602</v>
      </c>
      <c r="E15" s="610" t="s">
        <v>601</v>
      </c>
      <c r="F15" s="611" t="s">
        <v>602</v>
      </c>
      <c r="G15" s="610" t="s">
        <v>601</v>
      </c>
      <c r="H15" s="611" t="s">
        <v>602</v>
      </c>
      <c r="I15" s="627"/>
      <c r="J15" s="627"/>
    </row>
    <row r="16" spans="1:11" s="612" customFormat="1" ht="14.1" hidden="1" customHeight="1" x14ac:dyDescent="0.4">
      <c r="B16" s="622" t="s">
        <v>627</v>
      </c>
      <c r="C16" s="589">
        <v>7965982</v>
      </c>
      <c r="D16" s="590">
        <v>7344847</v>
      </c>
      <c r="E16" s="589">
        <v>803495</v>
      </c>
      <c r="F16" s="590">
        <v>803495</v>
      </c>
      <c r="G16" s="628">
        <v>0</v>
      </c>
      <c r="H16" s="629">
        <v>0</v>
      </c>
      <c r="I16" s="624"/>
      <c r="J16" s="624"/>
    </row>
    <row r="17" spans="2:10" s="612" customFormat="1" ht="14.1" hidden="1" customHeight="1" x14ac:dyDescent="0.4">
      <c r="B17" s="622" t="s">
        <v>628</v>
      </c>
      <c r="C17" s="589">
        <v>7939821</v>
      </c>
      <c r="D17" s="590">
        <v>7667529</v>
      </c>
      <c r="E17" s="589">
        <v>24947</v>
      </c>
      <c r="F17" s="590">
        <v>24947</v>
      </c>
      <c r="G17" s="628">
        <v>0</v>
      </c>
      <c r="H17" s="629">
        <v>0</v>
      </c>
      <c r="I17" s="624"/>
      <c r="J17" s="624"/>
    </row>
    <row r="18" spans="2:10" s="612" customFormat="1" ht="14.1" hidden="1" customHeight="1" x14ac:dyDescent="0.4">
      <c r="B18" s="622" t="s">
        <v>544</v>
      </c>
      <c r="C18" s="589">
        <v>7924157</v>
      </c>
      <c r="D18" s="590">
        <v>7725795</v>
      </c>
      <c r="E18" s="589">
        <v>6171</v>
      </c>
      <c r="F18" s="590">
        <v>6171</v>
      </c>
      <c r="G18" s="628">
        <v>0</v>
      </c>
      <c r="H18" s="629">
        <v>0</v>
      </c>
      <c r="I18" s="624"/>
      <c r="J18" s="624"/>
    </row>
    <row r="19" spans="2:10" s="612" customFormat="1" ht="14.1" hidden="1" customHeight="1" x14ac:dyDescent="0.4">
      <c r="B19" s="622" t="s">
        <v>545</v>
      </c>
      <c r="C19" s="589">
        <v>8436947</v>
      </c>
      <c r="D19" s="590">
        <v>8272416</v>
      </c>
      <c r="E19" s="628" t="s">
        <v>48</v>
      </c>
      <c r="F19" s="629" t="s">
        <v>48</v>
      </c>
      <c r="G19" s="628">
        <v>0</v>
      </c>
      <c r="H19" s="629">
        <v>0</v>
      </c>
      <c r="I19" s="624"/>
      <c r="J19" s="624"/>
    </row>
    <row r="20" spans="2:10" s="612" customFormat="1" ht="14.1" hidden="1" customHeight="1" x14ac:dyDescent="0.4">
      <c r="B20" s="622" t="s">
        <v>546</v>
      </c>
      <c r="C20" s="589">
        <v>8791074</v>
      </c>
      <c r="D20" s="590">
        <v>8484669</v>
      </c>
      <c r="E20" s="628" t="s">
        <v>48</v>
      </c>
      <c r="F20" s="629" t="s">
        <v>48</v>
      </c>
      <c r="G20" s="628">
        <v>0</v>
      </c>
      <c r="H20" s="629">
        <v>0</v>
      </c>
      <c r="I20" s="624"/>
      <c r="J20" s="624"/>
    </row>
    <row r="21" spans="2:10" s="612" customFormat="1" ht="15" hidden="1" customHeight="1" x14ac:dyDescent="0.4">
      <c r="B21" s="622" t="s">
        <v>547</v>
      </c>
      <c r="C21" s="589">
        <v>8986059</v>
      </c>
      <c r="D21" s="590">
        <v>8585517</v>
      </c>
      <c r="E21" s="628" t="s">
        <v>48</v>
      </c>
      <c r="F21" s="629" t="s">
        <v>48</v>
      </c>
      <c r="G21" s="628">
        <v>0</v>
      </c>
      <c r="H21" s="629">
        <v>0</v>
      </c>
      <c r="I21" s="624"/>
      <c r="J21" s="624"/>
    </row>
    <row r="22" spans="2:10" s="612" customFormat="1" ht="15" hidden="1" customHeight="1" x14ac:dyDescent="0.4">
      <c r="B22" s="622" t="s">
        <v>548</v>
      </c>
      <c r="C22" s="589">
        <v>9050327</v>
      </c>
      <c r="D22" s="590">
        <v>8767715</v>
      </c>
      <c r="E22" s="628" t="s">
        <v>48</v>
      </c>
      <c r="F22" s="629" t="s">
        <v>48</v>
      </c>
      <c r="G22" s="628">
        <v>0</v>
      </c>
      <c r="H22" s="629">
        <v>0</v>
      </c>
      <c r="I22" s="624"/>
      <c r="J22" s="624"/>
    </row>
    <row r="23" spans="2:10" s="612" customFormat="1" ht="15" hidden="1" customHeight="1" x14ac:dyDescent="0.4">
      <c r="B23" s="622" t="s">
        <v>549</v>
      </c>
      <c r="C23" s="589">
        <v>10091314</v>
      </c>
      <c r="D23" s="590">
        <v>9883660</v>
      </c>
      <c r="E23" s="628" t="s">
        <v>48</v>
      </c>
      <c r="F23" s="629" t="s">
        <v>48</v>
      </c>
      <c r="G23" s="628">
        <v>0</v>
      </c>
      <c r="H23" s="629">
        <v>0</v>
      </c>
      <c r="I23" s="624"/>
      <c r="J23" s="624"/>
    </row>
    <row r="24" spans="2:10" s="612" customFormat="1" ht="15" customHeight="1" x14ac:dyDescent="0.4">
      <c r="B24" s="622" t="s">
        <v>550</v>
      </c>
      <c r="C24" s="589">
        <v>9828498</v>
      </c>
      <c r="D24" s="590">
        <v>9588701</v>
      </c>
      <c r="E24" s="628" t="s">
        <v>48</v>
      </c>
      <c r="F24" s="629" t="s">
        <v>48</v>
      </c>
      <c r="G24" s="628" t="s">
        <v>48</v>
      </c>
      <c r="H24" s="629" t="s">
        <v>48</v>
      </c>
      <c r="I24" s="624"/>
      <c r="J24" s="624"/>
    </row>
    <row r="25" spans="2:10" s="612" customFormat="1" ht="15" customHeight="1" x14ac:dyDescent="0.4">
      <c r="B25" s="622" t="s">
        <v>551</v>
      </c>
      <c r="C25" s="589">
        <v>9720225</v>
      </c>
      <c r="D25" s="590">
        <v>9228720</v>
      </c>
      <c r="E25" s="628" t="s">
        <v>48</v>
      </c>
      <c r="F25" s="629" t="s">
        <v>48</v>
      </c>
      <c r="G25" s="628" t="s">
        <v>48</v>
      </c>
      <c r="H25" s="629" t="s">
        <v>48</v>
      </c>
      <c r="I25" s="624"/>
      <c r="J25" s="624"/>
    </row>
    <row r="26" spans="2:10" s="612" customFormat="1" ht="15" customHeight="1" x14ac:dyDescent="0.4">
      <c r="B26" s="622" t="s">
        <v>552</v>
      </c>
      <c r="C26" s="589">
        <v>8675971</v>
      </c>
      <c r="D26" s="590">
        <v>8290057</v>
      </c>
      <c r="E26" s="628" t="s">
        <v>48</v>
      </c>
      <c r="F26" s="629" t="s">
        <v>48</v>
      </c>
      <c r="G26" s="628" t="s">
        <v>48</v>
      </c>
      <c r="H26" s="629" t="s">
        <v>48</v>
      </c>
      <c r="I26" s="624"/>
      <c r="J26" s="624"/>
    </row>
    <row r="27" spans="2:10" s="612" customFormat="1" ht="15" customHeight="1" x14ac:dyDescent="0.4">
      <c r="B27" s="622" t="s">
        <v>629</v>
      </c>
      <c r="C27" s="589">
        <v>8392058</v>
      </c>
      <c r="D27" s="590">
        <v>8096138</v>
      </c>
      <c r="E27" s="628" t="s">
        <v>48</v>
      </c>
      <c r="F27" s="629" t="s">
        <v>48</v>
      </c>
      <c r="G27" s="628" t="s">
        <v>48</v>
      </c>
      <c r="H27" s="629" t="s">
        <v>48</v>
      </c>
      <c r="I27" s="624"/>
      <c r="J27" s="624"/>
    </row>
    <row r="28" spans="2:10" s="612" customFormat="1" ht="7.5" customHeight="1" x14ac:dyDescent="0.4">
      <c r="B28" s="630"/>
      <c r="C28" s="624"/>
      <c r="D28" s="624"/>
      <c r="E28" s="624"/>
      <c r="F28" s="624"/>
      <c r="G28" s="624"/>
      <c r="H28" s="624"/>
      <c r="I28" s="624"/>
    </row>
    <row r="29" spans="2:10" ht="15" customHeight="1" x14ac:dyDescent="0.4">
      <c r="B29" s="604" t="s">
        <v>597</v>
      </c>
      <c r="C29" s="605" t="s">
        <v>630</v>
      </c>
      <c r="D29" s="606"/>
    </row>
    <row r="30" spans="2:10" ht="15" customHeight="1" x14ac:dyDescent="0.4">
      <c r="B30" s="609"/>
      <c r="C30" s="610" t="s">
        <v>601</v>
      </c>
      <c r="D30" s="611" t="s">
        <v>602</v>
      </c>
    </row>
    <row r="31" spans="2:10" s="612" customFormat="1" ht="14.1" hidden="1" customHeight="1" x14ac:dyDescent="0.4">
      <c r="B31" s="622" t="s">
        <v>607</v>
      </c>
      <c r="C31" s="589">
        <v>722908</v>
      </c>
      <c r="D31" s="590">
        <v>721516</v>
      </c>
    </row>
    <row r="32" spans="2:10" s="612" customFormat="1" ht="14.1" hidden="1" customHeight="1" x14ac:dyDescent="0.4">
      <c r="B32" s="622" t="s">
        <v>628</v>
      </c>
      <c r="C32" s="589">
        <v>758687</v>
      </c>
      <c r="D32" s="590">
        <v>758038</v>
      </c>
      <c r="E32" s="631"/>
    </row>
    <row r="33" spans="1:10" s="612" customFormat="1" ht="14.1" hidden="1" customHeight="1" x14ac:dyDescent="0.4">
      <c r="B33" s="622" t="s">
        <v>544</v>
      </c>
      <c r="C33" s="589">
        <v>752577</v>
      </c>
      <c r="D33" s="590">
        <v>749802</v>
      </c>
      <c r="E33" s="631"/>
    </row>
    <row r="34" spans="1:10" s="612" customFormat="1" ht="14.1" hidden="1" customHeight="1" x14ac:dyDescent="0.4">
      <c r="B34" s="622" t="s">
        <v>545</v>
      </c>
      <c r="C34" s="589">
        <v>769574</v>
      </c>
      <c r="D34" s="590">
        <v>766891</v>
      </c>
      <c r="E34" s="631"/>
    </row>
    <row r="35" spans="1:10" s="612" customFormat="1" ht="14.1" hidden="1" customHeight="1" x14ac:dyDescent="0.4">
      <c r="B35" s="622" t="s">
        <v>546</v>
      </c>
      <c r="C35" s="589">
        <v>799311</v>
      </c>
      <c r="D35" s="590">
        <v>795806</v>
      </c>
      <c r="E35" s="631"/>
    </row>
    <row r="36" spans="1:10" s="612" customFormat="1" ht="15" hidden="1" customHeight="1" x14ac:dyDescent="0.4">
      <c r="B36" s="622" t="s">
        <v>547</v>
      </c>
      <c r="C36" s="589">
        <v>810597</v>
      </c>
      <c r="D36" s="590">
        <v>808162</v>
      </c>
    </row>
    <row r="37" spans="1:10" s="612" customFormat="1" ht="15" hidden="1" customHeight="1" x14ac:dyDescent="0.4">
      <c r="B37" s="622" t="s">
        <v>548</v>
      </c>
      <c r="C37" s="589">
        <v>816970</v>
      </c>
      <c r="D37" s="590">
        <v>816246</v>
      </c>
      <c r="E37" s="631"/>
    </row>
    <row r="38" spans="1:10" s="612" customFormat="1" ht="15" hidden="1" customHeight="1" x14ac:dyDescent="0.4">
      <c r="B38" s="622" t="s">
        <v>549</v>
      </c>
      <c r="C38" s="589">
        <v>806042</v>
      </c>
      <c r="D38" s="590">
        <v>805107</v>
      </c>
      <c r="E38" s="631"/>
    </row>
    <row r="39" spans="1:10" s="612" customFormat="1" ht="15" customHeight="1" x14ac:dyDescent="0.4">
      <c r="B39" s="622" t="s">
        <v>550</v>
      </c>
      <c r="C39" s="589">
        <v>835162</v>
      </c>
      <c r="D39" s="590">
        <v>834484</v>
      </c>
      <c r="E39" s="631"/>
    </row>
    <row r="40" spans="1:10" s="612" customFormat="1" ht="15" customHeight="1" x14ac:dyDescent="0.4">
      <c r="B40" s="622" t="s">
        <v>551</v>
      </c>
      <c r="C40" s="589">
        <v>894365</v>
      </c>
      <c r="D40" s="590">
        <v>893440</v>
      </c>
      <c r="E40" s="631"/>
    </row>
    <row r="41" spans="1:10" s="612" customFormat="1" ht="15" customHeight="1" x14ac:dyDescent="0.4">
      <c r="B41" s="622" t="s">
        <v>552</v>
      </c>
      <c r="C41" s="589">
        <v>972966</v>
      </c>
      <c r="D41" s="590">
        <v>972138</v>
      </c>
      <c r="E41" s="631"/>
    </row>
    <row r="42" spans="1:10" s="612" customFormat="1" ht="15" customHeight="1" x14ac:dyDescent="0.4">
      <c r="B42" s="622" t="s">
        <v>629</v>
      </c>
      <c r="C42" s="589">
        <v>1020247</v>
      </c>
      <c r="D42" s="590">
        <v>1018807</v>
      </c>
      <c r="E42" s="631"/>
    </row>
    <row r="43" spans="1:10" s="612" customFormat="1" ht="15" customHeight="1" x14ac:dyDescent="0.4">
      <c r="B43" s="632" t="s">
        <v>631</v>
      </c>
      <c r="C43" s="624"/>
      <c r="D43" s="624"/>
      <c r="E43" s="624"/>
      <c r="F43" s="624"/>
      <c r="G43" s="624"/>
      <c r="H43" s="624"/>
      <c r="I43" s="624"/>
    </row>
    <row r="44" spans="1:10" s="612" customFormat="1" ht="7.5" customHeight="1" x14ac:dyDescent="0.4">
      <c r="B44" s="630"/>
      <c r="C44" s="624"/>
      <c r="D44" s="624"/>
      <c r="E44" s="624"/>
      <c r="F44" s="624"/>
      <c r="G44" s="624"/>
      <c r="H44" s="624"/>
      <c r="I44" s="624"/>
    </row>
    <row r="45" spans="1:10" ht="22.5" customHeight="1" x14ac:dyDescent="0.4">
      <c r="A45" s="623">
        <v>2</v>
      </c>
      <c r="B45" s="623" t="s">
        <v>632</v>
      </c>
    </row>
    <row r="46" spans="1:10" ht="15" customHeight="1" x14ac:dyDescent="0.15">
      <c r="B46" s="601" t="s">
        <v>633</v>
      </c>
      <c r="H46" s="625"/>
      <c r="J46" s="625" t="s">
        <v>596</v>
      </c>
    </row>
    <row r="47" spans="1:10" ht="15" customHeight="1" x14ac:dyDescent="0.4">
      <c r="B47" s="604" t="s">
        <v>597</v>
      </c>
      <c r="C47" s="633" t="s">
        <v>634</v>
      </c>
      <c r="D47" s="633"/>
      <c r="E47" s="634" t="s">
        <v>635</v>
      </c>
      <c r="F47" s="635"/>
      <c r="G47" s="634" t="s">
        <v>636</v>
      </c>
      <c r="H47" s="635"/>
      <c r="I47" s="634" t="s">
        <v>637</v>
      </c>
      <c r="J47" s="635"/>
    </row>
    <row r="48" spans="1:10" ht="15" customHeight="1" x14ac:dyDescent="0.4">
      <c r="B48" s="609"/>
      <c r="C48" s="610" t="s">
        <v>638</v>
      </c>
      <c r="D48" s="636" t="s">
        <v>639</v>
      </c>
      <c r="E48" s="610" t="s">
        <v>638</v>
      </c>
      <c r="F48" s="636" t="s">
        <v>639</v>
      </c>
      <c r="G48" s="610" t="s">
        <v>638</v>
      </c>
      <c r="H48" s="636" t="s">
        <v>639</v>
      </c>
      <c r="I48" s="610" t="s">
        <v>638</v>
      </c>
      <c r="J48" s="636" t="s">
        <v>639</v>
      </c>
    </row>
    <row r="49" spans="2:10" ht="15" hidden="1" customHeight="1" x14ac:dyDescent="0.4">
      <c r="B49" s="613" t="s">
        <v>603</v>
      </c>
      <c r="C49" s="614">
        <f>+E49+G49</f>
        <v>2244286</v>
      </c>
      <c r="D49" s="615">
        <f>+F49+H49</f>
        <v>3012614</v>
      </c>
      <c r="E49" s="614">
        <f>SUM(E50:E54)</f>
        <v>1911796</v>
      </c>
      <c r="F49" s="615">
        <f>SUM(F50:F54)</f>
        <v>1886123</v>
      </c>
      <c r="G49" s="614">
        <f>SUM(G50:G54)</f>
        <v>332490</v>
      </c>
      <c r="H49" s="615">
        <f>SUM(H50:H54)</f>
        <v>1126491</v>
      </c>
      <c r="I49" s="614">
        <f>SUM(I50:I51)</f>
        <v>108704</v>
      </c>
      <c r="J49" s="615">
        <f>SUM(J50:J51)</f>
        <v>708008</v>
      </c>
    </row>
    <row r="50" spans="2:10" ht="12" hidden="1" customHeight="1" x14ac:dyDescent="0.4">
      <c r="B50" s="616" t="s">
        <v>604</v>
      </c>
      <c r="C50" s="617">
        <f t="shared" ref="C50:D54" si="1">+E50+G50+I50+K50</f>
        <v>110862</v>
      </c>
      <c r="D50" s="618">
        <f t="shared" si="1"/>
        <v>738190</v>
      </c>
      <c r="E50" s="637">
        <v>2158</v>
      </c>
      <c r="F50" s="638">
        <v>30182</v>
      </c>
      <c r="G50" s="637">
        <v>0</v>
      </c>
      <c r="H50" s="638">
        <v>0</v>
      </c>
      <c r="I50" s="637">
        <v>108704</v>
      </c>
      <c r="J50" s="638">
        <v>708008</v>
      </c>
    </row>
    <row r="51" spans="2:10" ht="12" hidden="1" customHeight="1" x14ac:dyDescent="0.4">
      <c r="B51" s="616" t="s">
        <v>63</v>
      </c>
      <c r="C51" s="617">
        <f t="shared" si="1"/>
        <v>614251</v>
      </c>
      <c r="D51" s="618">
        <f t="shared" si="1"/>
        <v>894302</v>
      </c>
      <c r="E51" s="637">
        <v>542298</v>
      </c>
      <c r="F51" s="638">
        <v>491149</v>
      </c>
      <c r="G51" s="637">
        <v>71953</v>
      </c>
      <c r="H51" s="638">
        <v>403153</v>
      </c>
      <c r="I51" s="639">
        <v>0</v>
      </c>
      <c r="J51" s="640">
        <v>0</v>
      </c>
    </row>
    <row r="52" spans="2:10" ht="12" hidden="1" customHeight="1" x14ac:dyDescent="0.4">
      <c r="B52" s="616" t="s">
        <v>64</v>
      </c>
      <c r="C52" s="617">
        <f t="shared" si="1"/>
        <v>863671</v>
      </c>
      <c r="D52" s="618">
        <f t="shared" si="1"/>
        <v>1069911</v>
      </c>
      <c r="E52" s="637">
        <v>633438</v>
      </c>
      <c r="F52" s="638">
        <v>592796</v>
      </c>
      <c r="G52" s="637">
        <v>230233</v>
      </c>
      <c r="H52" s="638">
        <v>477115</v>
      </c>
      <c r="I52" s="589">
        <v>0</v>
      </c>
      <c r="J52" s="590">
        <v>0</v>
      </c>
    </row>
    <row r="53" spans="2:10" ht="12" hidden="1" customHeight="1" x14ac:dyDescent="0.4">
      <c r="B53" s="616" t="s">
        <v>65</v>
      </c>
      <c r="C53" s="617">
        <f t="shared" si="1"/>
        <v>446567</v>
      </c>
      <c r="D53" s="618">
        <f t="shared" si="1"/>
        <v>620849</v>
      </c>
      <c r="E53" s="637">
        <v>420767</v>
      </c>
      <c r="F53" s="638">
        <v>474570</v>
      </c>
      <c r="G53" s="637">
        <v>25800</v>
      </c>
      <c r="H53" s="638">
        <v>146279</v>
      </c>
      <c r="I53" s="589">
        <v>0</v>
      </c>
      <c r="J53" s="590">
        <v>0</v>
      </c>
    </row>
    <row r="54" spans="2:10" ht="12" hidden="1" customHeight="1" x14ac:dyDescent="0.4">
      <c r="B54" s="619" t="s">
        <v>66</v>
      </c>
      <c r="C54" s="620">
        <f t="shared" si="1"/>
        <v>317639</v>
      </c>
      <c r="D54" s="621">
        <f t="shared" si="1"/>
        <v>397370</v>
      </c>
      <c r="E54" s="641">
        <v>313135</v>
      </c>
      <c r="F54" s="642">
        <v>297426</v>
      </c>
      <c r="G54" s="641">
        <v>4504</v>
      </c>
      <c r="H54" s="642">
        <v>99944</v>
      </c>
      <c r="I54" s="589">
        <v>0</v>
      </c>
      <c r="J54" s="590">
        <v>0</v>
      </c>
    </row>
    <row r="55" spans="2:10" ht="14.25" hidden="1" customHeight="1" x14ac:dyDescent="0.4">
      <c r="B55" s="622" t="s">
        <v>605</v>
      </c>
      <c r="C55" s="589">
        <f>E55+G55</f>
        <v>1729624</v>
      </c>
      <c r="D55" s="590">
        <f>F55+H55</f>
        <v>2366299</v>
      </c>
      <c r="E55" s="589">
        <v>1688711</v>
      </c>
      <c r="F55" s="590">
        <v>1869458</v>
      </c>
      <c r="G55" s="589">
        <v>40913</v>
      </c>
      <c r="H55" s="590">
        <v>496841</v>
      </c>
      <c r="I55" s="589">
        <v>0</v>
      </c>
      <c r="J55" s="590">
        <v>0</v>
      </c>
    </row>
    <row r="56" spans="2:10" ht="14.1" hidden="1" customHeight="1" x14ac:dyDescent="0.4">
      <c r="B56" s="622" t="s">
        <v>606</v>
      </c>
      <c r="C56" s="589">
        <v>1958086</v>
      </c>
      <c r="D56" s="590">
        <v>2427725</v>
      </c>
      <c r="E56" s="589">
        <v>1817115</v>
      </c>
      <c r="F56" s="590">
        <v>1837230</v>
      </c>
      <c r="G56" s="589">
        <v>140971</v>
      </c>
      <c r="H56" s="590">
        <v>590495</v>
      </c>
      <c r="I56" s="589">
        <v>0</v>
      </c>
      <c r="J56" s="590">
        <v>0</v>
      </c>
    </row>
    <row r="57" spans="2:10" ht="14.1" hidden="1" customHeight="1" x14ac:dyDescent="0.4">
      <c r="B57" s="622" t="s">
        <v>607</v>
      </c>
      <c r="C57" s="589">
        <f t="shared" ref="C57:D65" si="2">E57+G57</f>
        <v>2073341</v>
      </c>
      <c r="D57" s="590">
        <f t="shared" si="2"/>
        <v>3055218</v>
      </c>
      <c r="E57" s="589">
        <v>1757297</v>
      </c>
      <c r="F57" s="590">
        <v>1787211</v>
      </c>
      <c r="G57" s="589">
        <v>316044</v>
      </c>
      <c r="H57" s="590">
        <v>1268007</v>
      </c>
      <c r="I57" s="589">
        <v>0</v>
      </c>
      <c r="J57" s="590">
        <v>0</v>
      </c>
    </row>
    <row r="58" spans="2:10" ht="14.1" hidden="1" customHeight="1" x14ac:dyDescent="0.4">
      <c r="B58" s="622" t="s">
        <v>608</v>
      </c>
      <c r="C58" s="589">
        <f t="shared" si="2"/>
        <v>2426867</v>
      </c>
      <c r="D58" s="590">
        <f t="shared" si="2"/>
        <v>2916161</v>
      </c>
      <c r="E58" s="589">
        <v>1734789</v>
      </c>
      <c r="F58" s="590">
        <v>1768734</v>
      </c>
      <c r="G58" s="589">
        <v>692078</v>
      </c>
      <c r="H58" s="590">
        <v>1147427</v>
      </c>
      <c r="I58" s="589">
        <v>0</v>
      </c>
      <c r="J58" s="590">
        <v>0</v>
      </c>
    </row>
    <row r="59" spans="2:10" ht="14.1" hidden="1" customHeight="1" x14ac:dyDescent="0.4">
      <c r="B59" s="622" t="s">
        <v>609</v>
      </c>
      <c r="C59" s="589">
        <f t="shared" si="2"/>
        <v>1939545</v>
      </c>
      <c r="D59" s="590">
        <f t="shared" si="2"/>
        <v>2143872</v>
      </c>
      <c r="E59" s="589">
        <v>1728890</v>
      </c>
      <c r="F59" s="590">
        <v>1611528</v>
      </c>
      <c r="G59" s="589">
        <v>210655</v>
      </c>
      <c r="H59" s="590">
        <v>532344</v>
      </c>
      <c r="I59" s="589">
        <v>0</v>
      </c>
      <c r="J59" s="590">
        <v>0</v>
      </c>
    </row>
    <row r="60" spans="2:10" ht="14.1" hidden="1" customHeight="1" x14ac:dyDescent="0.4">
      <c r="B60" s="622" t="s">
        <v>610</v>
      </c>
      <c r="C60" s="589">
        <f t="shared" si="2"/>
        <v>1923246</v>
      </c>
      <c r="D60" s="590">
        <f t="shared" si="2"/>
        <v>2172986</v>
      </c>
      <c r="E60" s="589">
        <v>1730520</v>
      </c>
      <c r="F60" s="590">
        <v>1601426</v>
      </c>
      <c r="G60" s="589">
        <v>192726</v>
      </c>
      <c r="H60" s="590">
        <v>571560</v>
      </c>
      <c r="I60" s="589">
        <v>0</v>
      </c>
      <c r="J60" s="590">
        <v>0</v>
      </c>
    </row>
    <row r="61" spans="2:10" ht="14.1" hidden="1" customHeight="1" x14ac:dyDescent="0.4">
      <c r="B61" s="622" t="s">
        <v>611</v>
      </c>
      <c r="C61" s="589">
        <f t="shared" si="2"/>
        <v>1888021</v>
      </c>
      <c r="D61" s="590">
        <f t="shared" si="2"/>
        <v>2111287</v>
      </c>
      <c r="E61" s="589">
        <v>1727081</v>
      </c>
      <c r="F61" s="590">
        <v>1648021</v>
      </c>
      <c r="G61" s="589">
        <v>160940</v>
      </c>
      <c r="H61" s="590">
        <v>463266</v>
      </c>
      <c r="I61" s="589">
        <v>0</v>
      </c>
      <c r="J61" s="590">
        <v>0</v>
      </c>
    </row>
    <row r="62" spans="2:10" ht="15" hidden="1" customHeight="1" x14ac:dyDescent="0.4">
      <c r="B62" s="622" t="s">
        <v>612</v>
      </c>
      <c r="C62" s="589">
        <f t="shared" si="2"/>
        <v>2254358</v>
      </c>
      <c r="D62" s="590">
        <f t="shared" si="2"/>
        <v>2587699</v>
      </c>
      <c r="E62" s="589">
        <v>1687603</v>
      </c>
      <c r="F62" s="590">
        <v>1685611</v>
      </c>
      <c r="G62" s="589">
        <v>566755</v>
      </c>
      <c r="H62" s="590">
        <v>902088</v>
      </c>
      <c r="I62" s="589">
        <v>0</v>
      </c>
      <c r="J62" s="590">
        <v>0</v>
      </c>
    </row>
    <row r="63" spans="2:10" ht="15" hidden="1" customHeight="1" x14ac:dyDescent="0.4">
      <c r="B63" s="622" t="s">
        <v>613</v>
      </c>
      <c r="C63" s="589">
        <f t="shared" si="2"/>
        <v>2487870</v>
      </c>
      <c r="D63" s="590">
        <f t="shared" si="2"/>
        <v>2858550</v>
      </c>
      <c r="E63" s="589">
        <v>1868182</v>
      </c>
      <c r="F63" s="590">
        <v>1850363</v>
      </c>
      <c r="G63" s="589">
        <v>619688</v>
      </c>
      <c r="H63" s="590">
        <v>1008187</v>
      </c>
      <c r="I63" s="589">
        <v>0</v>
      </c>
      <c r="J63" s="590">
        <v>0</v>
      </c>
    </row>
    <row r="64" spans="2:10" ht="15" hidden="1" customHeight="1" x14ac:dyDescent="0.4">
      <c r="B64" s="622" t="s">
        <v>614</v>
      </c>
      <c r="C64" s="589">
        <f t="shared" si="2"/>
        <v>2217928</v>
      </c>
      <c r="D64" s="590">
        <f t="shared" si="2"/>
        <v>2744254</v>
      </c>
      <c r="E64" s="589">
        <v>1850243</v>
      </c>
      <c r="F64" s="590">
        <v>1923021</v>
      </c>
      <c r="G64" s="589">
        <v>367685</v>
      </c>
      <c r="H64" s="590">
        <v>821233</v>
      </c>
      <c r="I64" s="589">
        <v>0</v>
      </c>
      <c r="J64" s="590">
        <v>0</v>
      </c>
    </row>
    <row r="65" spans="2:10" ht="15" customHeight="1" x14ac:dyDescent="0.4">
      <c r="B65" s="622" t="s">
        <v>615</v>
      </c>
      <c r="C65" s="589">
        <f t="shared" si="2"/>
        <v>2254561</v>
      </c>
      <c r="D65" s="590">
        <f t="shared" si="2"/>
        <v>2586985</v>
      </c>
      <c r="E65" s="589">
        <v>1864721</v>
      </c>
      <c r="F65" s="590">
        <v>1785465</v>
      </c>
      <c r="G65" s="589">
        <v>389840</v>
      </c>
      <c r="H65" s="590">
        <v>801520</v>
      </c>
      <c r="I65" s="589">
        <v>0</v>
      </c>
      <c r="J65" s="590">
        <v>0</v>
      </c>
    </row>
    <row r="66" spans="2:10" ht="15" customHeight="1" x14ac:dyDescent="0.4">
      <c r="B66" s="622" t="s">
        <v>616</v>
      </c>
      <c r="C66" s="589">
        <v>2394204</v>
      </c>
      <c r="D66" s="590">
        <v>2711128</v>
      </c>
      <c r="E66" s="589">
        <v>1816422</v>
      </c>
      <c r="F66" s="590">
        <v>1789188</v>
      </c>
      <c r="G66" s="589">
        <v>577782</v>
      </c>
      <c r="H66" s="590">
        <v>921940</v>
      </c>
      <c r="I66" s="589">
        <v>0</v>
      </c>
      <c r="J66" s="590">
        <v>0</v>
      </c>
    </row>
    <row r="67" spans="2:10" ht="15" customHeight="1" x14ac:dyDescent="0.4">
      <c r="B67" s="622" t="s">
        <v>552</v>
      </c>
      <c r="C67" s="589">
        <v>3421022</v>
      </c>
      <c r="D67" s="590">
        <v>3690143</v>
      </c>
      <c r="E67" s="589">
        <v>1906444</v>
      </c>
      <c r="F67" s="590">
        <v>1798805</v>
      </c>
      <c r="G67" s="589">
        <v>1514578</v>
      </c>
      <c r="H67" s="590">
        <v>1891338</v>
      </c>
      <c r="I67" s="589">
        <v>0</v>
      </c>
      <c r="J67" s="590">
        <v>0</v>
      </c>
    </row>
    <row r="68" spans="2:10" ht="15" customHeight="1" x14ac:dyDescent="0.4">
      <c r="B68" s="622" t="s">
        <v>640</v>
      </c>
      <c r="C68" s="589">
        <v>2247219</v>
      </c>
      <c r="D68" s="590">
        <v>2797205</v>
      </c>
      <c r="E68" s="589">
        <v>1797404</v>
      </c>
      <c r="F68" s="590">
        <v>1820397</v>
      </c>
      <c r="G68" s="589">
        <v>449815</v>
      </c>
      <c r="H68" s="590">
        <v>976808</v>
      </c>
      <c r="I68" s="589">
        <v>0</v>
      </c>
      <c r="J68" s="590">
        <v>0</v>
      </c>
    </row>
    <row r="69" spans="2:10" s="612" customFormat="1" ht="7.5" customHeight="1" x14ac:dyDescent="0.4">
      <c r="B69" s="630"/>
      <c r="C69" s="624"/>
      <c r="D69" s="624"/>
      <c r="E69" s="624"/>
      <c r="F69" s="624"/>
      <c r="G69" s="624"/>
      <c r="H69" s="624"/>
      <c r="I69" s="624"/>
    </row>
    <row r="70" spans="2:10" ht="15" customHeight="1" x14ac:dyDescent="0.15">
      <c r="B70" s="601" t="s">
        <v>641</v>
      </c>
      <c r="J70" s="625" t="s">
        <v>596</v>
      </c>
    </row>
    <row r="71" spans="2:10" ht="15" customHeight="1" x14ac:dyDescent="0.4">
      <c r="B71" s="604" t="s">
        <v>597</v>
      </c>
      <c r="C71" s="633" t="s">
        <v>634</v>
      </c>
      <c r="D71" s="633"/>
      <c r="E71" s="634" t="s">
        <v>635</v>
      </c>
      <c r="F71" s="635"/>
      <c r="G71" s="634" t="s">
        <v>636</v>
      </c>
      <c r="H71" s="635"/>
      <c r="I71" s="634" t="s">
        <v>637</v>
      </c>
      <c r="J71" s="635"/>
    </row>
    <row r="72" spans="2:10" ht="15" customHeight="1" x14ac:dyDescent="0.4">
      <c r="B72" s="609"/>
      <c r="C72" s="610" t="s">
        <v>638</v>
      </c>
      <c r="D72" s="636" t="s">
        <v>639</v>
      </c>
      <c r="E72" s="610" t="s">
        <v>638</v>
      </c>
      <c r="F72" s="636" t="s">
        <v>639</v>
      </c>
      <c r="G72" s="610" t="s">
        <v>638</v>
      </c>
      <c r="H72" s="636" t="s">
        <v>639</v>
      </c>
      <c r="I72" s="610" t="s">
        <v>638</v>
      </c>
      <c r="J72" s="636" t="s">
        <v>639</v>
      </c>
    </row>
    <row r="73" spans="2:10" ht="15" hidden="1" customHeight="1" x14ac:dyDescent="0.4">
      <c r="B73" s="643" t="s">
        <v>603</v>
      </c>
      <c r="C73" s="614">
        <f>+E73+G73+I73</f>
        <v>1587439</v>
      </c>
      <c r="D73" s="615">
        <f>+F73+H73+J73</f>
        <v>2449304</v>
      </c>
      <c r="E73" s="614">
        <f t="shared" ref="E73:J73" si="3">SUM(E74:E75)</f>
        <v>783964</v>
      </c>
      <c r="F73" s="615">
        <f t="shared" si="3"/>
        <v>795093</v>
      </c>
      <c r="G73" s="614">
        <f t="shared" si="3"/>
        <v>694771</v>
      </c>
      <c r="H73" s="615">
        <f t="shared" si="3"/>
        <v>946203</v>
      </c>
      <c r="I73" s="614">
        <f t="shared" si="3"/>
        <v>108704</v>
      </c>
      <c r="J73" s="615">
        <f t="shared" si="3"/>
        <v>708008</v>
      </c>
    </row>
    <row r="74" spans="2:10" ht="12" hidden="1" customHeight="1" x14ac:dyDescent="0.4">
      <c r="B74" s="644" t="s">
        <v>604</v>
      </c>
      <c r="C74" s="617">
        <f>+E74+G74+I74+K74</f>
        <v>108705</v>
      </c>
      <c r="D74" s="618">
        <f>+F74+H74+J74+L74</f>
        <v>708008</v>
      </c>
      <c r="E74" s="637">
        <v>1</v>
      </c>
      <c r="F74" s="638">
        <v>0</v>
      </c>
      <c r="G74" s="637">
        <v>0</v>
      </c>
      <c r="H74" s="638">
        <v>0</v>
      </c>
      <c r="I74" s="637">
        <v>108704</v>
      </c>
      <c r="J74" s="638">
        <v>708008</v>
      </c>
    </row>
    <row r="75" spans="2:10" ht="12" hidden="1" customHeight="1" x14ac:dyDescent="0.4">
      <c r="B75" s="645" t="s">
        <v>65</v>
      </c>
      <c r="C75" s="620">
        <f>+E75+G75+I75+K75</f>
        <v>1478734</v>
      </c>
      <c r="D75" s="621">
        <f>+F75+H75+J75+L75</f>
        <v>1741296</v>
      </c>
      <c r="E75" s="641">
        <v>783963</v>
      </c>
      <c r="F75" s="642">
        <v>795093</v>
      </c>
      <c r="G75" s="641">
        <v>694771</v>
      </c>
      <c r="H75" s="642">
        <v>946203</v>
      </c>
      <c r="I75" s="639">
        <v>0</v>
      </c>
      <c r="J75" s="640">
        <v>0</v>
      </c>
    </row>
    <row r="76" spans="2:10" ht="15" hidden="1" customHeight="1" x14ac:dyDescent="0.4">
      <c r="B76" s="646" t="s">
        <v>605</v>
      </c>
      <c r="C76" s="589">
        <f>E76+G76</f>
        <v>5768898</v>
      </c>
      <c r="D76" s="590">
        <f>F76+H76</f>
        <v>6453204</v>
      </c>
      <c r="E76" s="589">
        <v>3006749</v>
      </c>
      <c r="F76" s="590">
        <v>2816964</v>
      </c>
      <c r="G76" s="589">
        <v>2762149</v>
      </c>
      <c r="H76" s="590">
        <v>3636240</v>
      </c>
      <c r="I76" s="589">
        <v>0</v>
      </c>
      <c r="J76" s="590">
        <v>0</v>
      </c>
    </row>
    <row r="77" spans="2:10" ht="14.1" hidden="1" customHeight="1" x14ac:dyDescent="0.4">
      <c r="B77" s="646" t="s">
        <v>606</v>
      </c>
      <c r="C77" s="589">
        <v>6794971</v>
      </c>
      <c r="D77" s="590">
        <v>7482866</v>
      </c>
      <c r="E77" s="589">
        <v>3042838</v>
      </c>
      <c r="F77" s="590">
        <v>2752749</v>
      </c>
      <c r="G77" s="589">
        <v>3752133</v>
      </c>
      <c r="H77" s="590">
        <v>4730117</v>
      </c>
      <c r="I77" s="589">
        <v>0</v>
      </c>
      <c r="J77" s="590">
        <v>0</v>
      </c>
    </row>
    <row r="78" spans="2:10" ht="14.1" hidden="1" customHeight="1" x14ac:dyDescent="0.4">
      <c r="B78" s="646" t="s">
        <v>607</v>
      </c>
      <c r="C78" s="589">
        <f t="shared" ref="C78:D86" si="4">E78+G78</f>
        <v>6797051</v>
      </c>
      <c r="D78" s="590">
        <f t="shared" si="4"/>
        <v>7383259</v>
      </c>
      <c r="E78" s="589">
        <v>2864366</v>
      </c>
      <c r="F78" s="590">
        <v>2674013</v>
      </c>
      <c r="G78" s="589">
        <v>3932685</v>
      </c>
      <c r="H78" s="590">
        <v>4709246</v>
      </c>
      <c r="I78" s="589">
        <v>0</v>
      </c>
      <c r="J78" s="590">
        <v>0</v>
      </c>
    </row>
    <row r="79" spans="2:10" ht="14.1" hidden="1" customHeight="1" x14ac:dyDescent="0.4">
      <c r="B79" s="646" t="s">
        <v>608</v>
      </c>
      <c r="C79" s="589">
        <f t="shared" si="4"/>
        <v>6268031</v>
      </c>
      <c r="D79" s="590">
        <f t="shared" si="4"/>
        <v>7161909</v>
      </c>
      <c r="E79" s="589">
        <v>2784374</v>
      </c>
      <c r="F79" s="590">
        <v>2621633</v>
      </c>
      <c r="G79" s="589">
        <v>3483657</v>
      </c>
      <c r="H79" s="590">
        <v>4540276</v>
      </c>
      <c r="I79" s="589">
        <v>0</v>
      </c>
      <c r="J79" s="590">
        <v>0</v>
      </c>
    </row>
    <row r="80" spans="2:10" ht="14.1" hidden="1" customHeight="1" x14ac:dyDescent="0.4">
      <c r="B80" s="646" t="s">
        <v>609</v>
      </c>
      <c r="C80" s="589">
        <f t="shared" si="4"/>
        <v>4467066</v>
      </c>
      <c r="D80" s="590">
        <f t="shared" si="4"/>
        <v>5365551</v>
      </c>
      <c r="E80" s="589">
        <v>2686399</v>
      </c>
      <c r="F80" s="590">
        <v>2470069</v>
      </c>
      <c r="G80" s="589">
        <v>1780667</v>
      </c>
      <c r="H80" s="590">
        <v>2895482</v>
      </c>
      <c r="I80" s="589">
        <v>0</v>
      </c>
      <c r="J80" s="590">
        <v>0</v>
      </c>
    </row>
    <row r="81" spans="2:10" ht="14.1" hidden="1" customHeight="1" x14ac:dyDescent="0.4">
      <c r="B81" s="646" t="s">
        <v>610</v>
      </c>
      <c r="C81" s="589">
        <f t="shared" si="4"/>
        <v>4547397</v>
      </c>
      <c r="D81" s="590">
        <f t="shared" si="4"/>
        <v>5480078</v>
      </c>
      <c r="E81" s="589">
        <v>2588599</v>
      </c>
      <c r="F81" s="590">
        <v>2479618</v>
      </c>
      <c r="G81" s="589">
        <v>1958798</v>
      </c>
      <c r="H81" s="590">
        <v>3000460</v>
      </c>
      <c r="I81" s="589">
        <v>0</v>
      </c>
      <c r="J81" s="590">
        <v>0</v>
      </c>
    </row>
    <row r="82" spans="2:10" ht="14.1" hidden="1" customHeight="1" x14ac:dyDescent="0.4">
      <c r="B82" s="646" t="s">
        <v>611</v>
      </c>
      <c r="C82" s="589">
        <f t="shared" si="4"/>
        <v>4397616</v>
      </c>
      <c r="D82" s="590">
        <f t="shared" si="4"/>
        <v>5459984</v>
      </c>
      <c r="E82" s="589">
        <v>2512490</v>
      </c>
      <c r="F82" s="590">
        <v>2457977</v>
      </c>
      <c r="G82" s="589">
        <v>1885126</v>
      </c>
      <c r="H82" s="590">
        <v>3002007</v>
      </c>
      <c r="I82" s="589">
        <v>0</v>
      </c>
      <c r="J82" s="590">
        <v>0</v>
      </c>
    </row>
    <row r="83" spans="2:10" ht="15" hidden="1" customHeight="1" x14ac:dyDescent="0.4">
      <c r="B83" s="646" t="s">
        <v>612</v>
      </c>
      <c r="C83" s="589">
        <f t="shared" si="4"/>
        <v>4288801</v>
      </c>
      <c r="D83" s="590">
        <f t="shared" si="4"/>
        <v>5298212</v>
      </c>
      <c r="E83" s="589">
        <v>2350324</v>
      </c>
      <c r="F83" s="590">
        <v>2383025</v>
      </c>
      <c r="G83" s="589">
        <v>1938477</v>
      </c>
      <c r="H83" s="590">
        <v>2915187</v>
      </c>
      <c r="I83" s="589">
        <v>0</v>
      </c>
      <c r="J83" s="590">
        <v>0</v>
      </c>
    </row>
    <row r="84" spans="2:10" ht="15" hidden="1" customHeight="1" x14ac:dyDescent="0.4">
      <c r="B84" s="646" t="s">
        <v>613</v>
      </c>
      <c r="C84" s="589">
        <f t="shared" si="4"/>
        <v>11736279</v>
      </c>
      <c r="D84" s="590">
        <f t="shared" si="4"/>
        <v>6630777</v>
      </c>
      <c r="E84" s="589">
        <v>9238329</v>
      </c>
      <c r="F84" s="590">
        <v>3183891</v>
      </c>
      <c r="G84" s="589">
        <v>2497950</v>
      </c>
      <c r="H84" s="590">
        <v>3446886</v>
      </c>
      <c r="I84" s="589">
        <v>0</v>
      </c>
      <c r="J84" s="590">
        <v>0</v>
      </c>
    </row>
    <row r="85" spans="2:10" ht="15" hidden="1" customHeight="1" x14ac:dyDescent="0.4">
      <c r="B85" s="646" t="s">
        <v>614</v>
      </c>
      <c r="C85" s="589">
        <f t="shared" si="4"/>
        <v>5627051</v>
      </c>
      <c r="D85" s="590">
        <f t="shared" si="4"/>
        <v>6514986</v>
      </c>
      <c r="E85" s="589">
        <v>3156732</v>
      </c>
      <c r="F85" s="590">
        <v>3149568</v>
      </c>
      <c r="G85" s="589">
        <v>2470319</v>
      </c>
      <c r="H85" s="590">
        <v>3365418</v>
      </c>
      <c r="I85" s="589">
        <v>0</v>
      </c>
      <c r="J85" s="590">
        <v>0</v>
      </c>
    </row>
    <row r="86" spans="2:10" ht="15" customHeight="1" x14ac:dyDescent="0.4">
      <c r="B86" s="646" t="s">
        <v>615</v>
      </c>
      <c r="C86" s="589">
        <f t="shared" si="4"/>
        <v>4910972</v>
      </c>
      <c r="D86" s="590">
        <f t="shared" si="4"/>
        <v>5816645</v>
      </c>
      <c r="E86" s="589">
        <v>3170556</v>
      </c>
      <c r="F86" s="590">
        <v>3074458</v>
      </c>
      <c r="G86" s="589">
        <v>1740416</v>
      </c>
      <c r="H86" s="590">
        <v>2742187</v>
      </c>
      <c r="I86" s="589">
        <v>0</v>
      </c>
      <c r="J86" s="590">
        <v>0</v>
      </c>
    </row>
    <row r="87" spans="2:10" ht="15" customHeight="1" x14ac:dyDescent="0.4">
      <c r="B87" s="646" t="s">
        <v>616</v>
      </c>
      <c r="C87" s="589">
        <v>4466344</v>
      </c>
      <c r="D87" s="590">
        <v>5556701</v>
      </c>
      <c r="E87" s="589">
        <v>3130795</v>
      </c>
      <c r="F87" s="590">
        <v>3146156</v>
      </c>
      <c r="G87" s="589">
        <v>1335549</v>
      </c>
      <c r="H87" s="590">
        <v>2410545</v>
      </c>
      <c r="I87" s="589">
        <v>0</v>
      </c>
      <c r="J87" s="590">
        <v>0</v>
      </c>
    </row>
    <row r="88" spans="2:10" ht="15" customHeight="1" x14ac:dyDescent="0.4">
      <c r="B88" s="622" t="s">
        <v>552</v>
      </c>
      <c r="C88" s="589">
        <v>4347971</v>
      </c>
      <c r="D88" s="590">
        <v>5508162</v>
      </c>
      <c r="E88" s="589">
        <v>3071759</v>
      </c>
      <c r="F88" s="590">
        <v>3085480</v>
      </c>
      <c r="G88" s="589">
        <v>1276212</v>
      </c>
      <c r="H88" s="590">
        <v>2422682</v>
      </c>
      <c r="I88" s="589">
        <v>0</v>
      </c>
      <c r="J88" s="590">
        <v>0</v>
      </c>
    </row>
    <row r="89" spans="2:10" ht="15" customHeight="1" x14ac:dyDescent="0.4">
      <c r="B89" s="622" t="s">
        <v>629</v>
      </c>
      <c r="C89" s="589">
        <v>4100487</v>
      </c>
      <c r="D89" s="590">
        <v>5300420</v>
      </c>
      <c r="E89" s="589">
        <v>2970736</v>
      </c>
      <c r="F89" s="590">
        <v>2964108</v>
      </c>
      <c r="G89" s="589">
        <v>1129751</v>
      </c>
      <c r="H89" s="590">
        <v>2336312</v>
      </c>
      <c r="I89" s="589">
        <v>0</v>
      </c>
      <c r="J89" s="590">
        <v>0</v>
      </c>
    </row>
    <row r="90" spans="2:10" s="612" customFormat="1" ht="7.5" customHeight="1" x14ac:dyDescent="0.4">
      <c r="B90" s="630"/>
      <c r="C90" s="624"/>
      <c r="D90" s="624"/>
      <c r="E90" s="624"/>
      <c r="F90" s="624"/>
      <c r="G90" s="624"/>
      <c r="H90" s="624"/>
      <c r="I90" s="624"/>
    </row>
    <row r="91" spans="2:10" ht="15" customHeight="1" x14ac:dyDescent="0.15">
      <c r="B91" s="601" t="s">
        <v>642</v>
      </c>
      <c r="J91" s="625" t="s">
        <v>596</v>
      </c>
    </row>
    <row r="92" spans="2:10" ht="15" customHeight="1" x14ac:dyDescent="0.4">
      <c r="B92" s="604" t="s">
        <v>597</v>
      </c>
      <c r="C92" s="633" t="s">
        <v>634</v>
      </c>
      <c r="D92" s="633"/>
      <c r="E92" s="634" t="s">
        <v>635</v>
      </c>
      <c r="F92" s="635"/>
      <c r="G92" s="634" t="s">
        <v>636</v>
      </c>
      <c r="H92" s="635"/>
      <c r="I92" s="634" t="s">
        <v>637</v>
      </c>
      <c r="J92" s="635"/>
    </row>
    <row r="93" spans="2:10" ht="15" customHeight="1" x14ac:dyDescent="0.4">
      <c r="B93" s="609"/>
      <c r="C93" s="610" t="s">
        <v>638</v>
      </c>
      <c r="D93" s="636" t="s">
        <v>639</v>
      </c>
      <c r="E93" s="610" t="s">
        <v>638</v>
      </c>
      <c r="F93" s="636" t="s">
        <v>639</v>
      </c>
      <c r="G93" s="610" t="s">
        <v>638</v>
      </c>
      <c r="H93" s="636" t="s">
        <v>639</v>
      </c>
      <c r="I93" s="610" t="s">
        <v>638</v>
      </c>
      <c r="J93" s="636" t="s">
        <v>639</v>
      </c>
    </row>
    <row r="94" spans="2:10" ht="15" hidden="1" customHeight="1" x14ac:dyDescent="0.4">
      <c r="B94" s="643" t="s">
        <v>603</v>
      </c>
      <c r="C94" s="614">
        <f>+E94+G94+I94</f>
        <v>71485</v>
      </c>
      <c r="D94" s="615">
        <f>+F94+H94+J94</f>
        <v>100416</v>
      </c>
      <c r="E94" s="614">
        <f t="shared" ref="E94:J94" si="5">SUM(E95:E97)</f>
        <v>59737</v>
      </c>
      <c r="F94" s="615">
        <f t="shared" si="5"/>
        <v>63116</v>
      </c>
      <c r="G94" s="614">
        <f t="shared" si="5"/>
        <v>11067</v>
      </c>
      <c r="H94" s="615">
        <f t="shared" si="5"/>
        <v>33015</v>
      </c>
      <c r="I94" s="614">
        <f t="shared" si="5"/>
        <v>681</v>
      </c>
      <c r="J94" s="615">
        <f t="shared" si="5"/>
        <v>4285</v>
      </c>
    </row>
    <row r="95" spans="2:10" ht="12" hidden="1" customHeight="1" x14ac:dyDescent="0.4">
      <c r="B95" s="644" t="s">
        <v>604</v>
      </c>
      <c r="C95" s="617">
        <v>0</v>
      </c>
      <c r="D95" s="618">
        <v>0</v>
      </c>
      <c r="E95" s="637">
        <v>0</v>
      </c>
      <c r="F95" s="638">
        <v>0</v>
      </c>
      <c r="G95" s="637">
        <v>0</v>
      </c>
      <c r="H95" s="638">
        <v>0</v>
      </c>
      <c r="I95" s="647" t="s">
        <v>48</v>
      </c>
      <c r="J95" s="648" t="s">
        <v>48</v>
      </c>
    </row>
    <row r="96" spans="2:10" ht="12" hidden="1" customHeight="1" x14ac:dyDescent="0.4">
      <c r="B96" s="644" t="s">
        <v>64</v>
      </c>
      <c r="C96" s="617">
        <f>+E96+G96+I96+K96</f>
        <v>50167</v>
      </c>
      <c r="D96" s="618">
        <f>+F96+H96+J96+L96</f>
        <v>67769</v>
      </c>
      <c r="E96" s="637">
        <v>40319</v>
      </c>
      <c r="F96" s="638">
        <v>36795</v>
      </c>
      <c r="G96" s="637">
        <v>9167</v>
      </c>
      <c r="H96" s="638">
        <v>26689</v>
      </c>
      <c r="I96" s="637">
        <v>681</v>
      </c>
      <c r="J96" s="638">
        <v>4285</v>
      </c>
    </row>
    <row r="97" spans="2:10" ht="12" hidden="1" customHeight="1" x14ac:dyDescent="0.4">
      <c r="B97" s="645" t="s">
        <v>65</v>
      </c>
      <c r="C97" s="620">
        <v>21318</v>
      </c>
      <c r="D97" s="621">
        <v>32666</v>
      </c>
      <c r="E97" s="641">
        <v>19418</v>
      </c>
      <c r="F97" s="642">
        <v>26321</v>
      </c>
      <c r="G97" s="641">
        <v>1900</v>
      </c>
      <c r="H97" s="642">
        <v>6326</v>
      </c>
      <c r="I97" s="639" t="s">
        <v>48</v>
      </c>
      <c r="J97" s="640" t="s">
        <v>48</v>
      </c>
    </row>
    <row r="98" spans="2:10" ht="15" hidden="1" customHeight="1" x14ac:dyDescent="0.4">
      <c r="B98" s="646" t="s">
        <v>605</v>
      </c>
      <c r="C98" s="589">
        <f>E98+G98</f>
        <v>80223</v>
      </c>
      <c r="D98" s="590">
        <f>F98+H98</f>
        <v>98376</v>
      </c>
      <c r="E98" s="589">
        <v>79905</v>
      </c>
      <c r="F98" s="590">
        <v>63814</v>
      </c>
      <c r="G98" s="589">
        <v>318</v>
      </c>
      <c r="H98" s="590">
        <v>34562</v>
      </c>
      <c r="I98" s="589">
        <v>0</v>
      </c>
      <c r="J98" s="590">
        <v>0</v>
      </c>
    </row>
    <row r="99" spans="2:10" ht="14.1" hidden="1" customHeight="1" x14ac:dyDescent="0.4">
      <c r="B99" s="646" t="s">
        <v>606</v>
      </c>
      <c r="C99" s="589">
        <v>79228</v>
      </c>
      <c r="D99" s="590">
        <v>98379</v>
      </c>
      <c r="E99" s="589">
        <v>79228</v>
      </c>
      <c r="F99" s="590">
        <v>63814</v>
      </c>
      <c r="G99" s="589">
        <v>0</v>
      </c>
      <c r="H99" s="590">
        <v>34565</v>
      </c>
      <c r="I99" s="589">
        <v>0</v>
      </c>
      <c r="J99" s="590">
        <v>0</v>
      </c>
    </row>
    <row r="100" spans="2:10" ht="14.1" hidden="1" customHeight="1" x14ac:dyDescent="0.4">
      <c r="B100" s="646" t="s">
        <v>607</v>
      </c>
      <c r="C100" s="589">
        <f t="shared" ref="C100:D108" si="6">E100+G100</f>
        <v>78571</v>
      </c>
      <c r="D100" s="590">
        <f t="shared" si="6"/>
        <v>100000</v>
      </c>
      <c r="E100" s="589">
        <v>78571</v>
      </c>
      <c r="F100" s="590">
        <v>67346</v>
      </c>
      <c r="G100" s="589">
        <v>0</v>
      </c>
      <c r="H100" s="590">
        <v>32654</v>
      </c>
      <c r="I100" s="589">
        <v>0</v>
      </c>
      <c r="J100" s="590">
        <v>0</v>
      </c>
    </row>
    <row r="101" spans="2:10" ht="14.1" hidden="1" customHeight="1" x14ac:dyDescent="0.4">
      <c r="B101" s="646" t="s">
        <v>608</v>
      </c>
      <c r="C101" s="589">
        <f t="shared" si="6"/>
        <v>77060</v>
      </c>
      <c r="D101" s="590">
        <f t="shared" si="6"/>
        <v>95200</v>
      </c>
      <c r="E101" s="589">
        <v>77060</v>
      </c>
      <c r="F101" s="590">
        <v>67846</v>
      </c>
      <c r="G101" s="589">
        <v>0</v>
      </c>
      <c r="H101" s="590">
        <v>27354</v>
      </c>
      <c r="I101" s="589">
        <v>0</v>
      </c>
      <c r="J101" s="590">
        <v>0</v>
      </c>
    </row>
    <row r="102" spans="2:10" ht="14.1" hidden="1" customHeight="1" x14ac:dyDescent="0.4">
      <c r="B102" s="646" t="s">
        <v>609</v>
      </c>
      <c r="C102" s="589">
        <f t="shared" si="6"/>
        <v>106895</v>
      </c>
      <c r="D102" s="590">
        <f t="shared" si="6"/>
        <v>108463</v>
      </c>
      <c r="E102" s="589">
        <v>106410</v>
      </c>
      <c r="F102" s="590">
        <v>82236</v>
      </c>
      <c r="G102" s="589">
        <v>485</v>
      </c>
      <c r="H102" s="590">
        <v>26227</v>
      </c>
      <c r="I102" s="589">
        <v>0</v>
      </c>
      <c r="J102" s="590">
        <v>0</v>
      </c>
    </row>
    <row r="103" spans="2:10" ht="14.1" hidden="1" customHeight="1" x14ac:dyDescent="0.4">
      <c r="B103" s="646" t="s">
        <v>610</v>
      </c>
      <c r="C103" s="589">
        <f t="shared" si="6"/>
        <v>85812</v>
      </c>
      <c r="D103" s="590">
        <f t="shared" si="6"/>
        <v>146148</v>
      </c>
      <c r="E103" s="589">
        <v>85812</v>
      </c>
      <c r="F103" s="590">
        <v>99823</v>
      </c>
      <c r="G103" s="589">
        <v>0</v>
      </c>
      <c r="H103" s="590">
        <v>46325</v>
      </c>
      <c r="I103" s="589">
        <v>0</v>
      </c>
      <c r="J103" s="590">
        <v>0</v>
      </c>
    </row>
    <row r="104" spans="2:10" ht="14.1" hidden="1" customHeight="1" x14ac:dyDescent="0.4">
      <c r="B104" s="646" t="s">
        <v>611</v>
      </c>
      <c r="C104" s="589">
        <f t="shared" si="6"/>
        <v>46811</v>
      </c>
      <c r="D104" s="590">
        <f t="shared" si="6"/>
        <v>46264</v>
      </c>
      <c r="E104" s="589">
        <v>46484</v>
      </c>
      <c r="F104" s="590">
        <v>38718</v>
      </c>
      <c r="G104" s="589">
        <v>327</v>
      </c>
      <c r="H104" s="590">
        <v>7546</v>
      </c>
      <c r="I104" s="589">
        <v>0</v>
      </c>
      <c r="J104" s="590">
        <v>0</v>
      </c>
    </row>
    <row r="105" spans="2:10" ht="15" hidden="1" customHeight="1" x14ac:dyDescent="0.4">
      <c r="B105" s="646" t="s">
        <v>612</v>
      </c>
      <c r="C105" s="589">
        <f t="shared" si="6"/>
        <v>37003</v>
      </c>
      <c r="D105" s="590">
        <f t="shared" si="6"/>
        <v>39994</v>
      </c>
      <c r="E105" s="589">
        <v>37003</v>
      </c>
      <c r="F105" s="590">
        <v>32307</v>
      </c>
      <c r="G105" s="589">
        <v>0</v>
      </c>
      <c r="H105" s="590">
        <v>7687</v>
      </c>
      <c r="I105" s="589">
        <v>0</v>
      </c>
      <c r="J105" s="590">
        <v>0</v>
      </c>
    </row>
    <row r="106" spans="2:10" ht="15" hidden="1" customHeight="1" x14ac:dyDescent="0.4">
      <c r="B106" s="646" t="s">
        <v>613</v>
      </c>
      <c r="C106" s="589">
        <f t="shared" si="6"/>
        <v>37263</v>
      </c>
      <c r="D106" s="590">
        <f t="shared" si="6"/>
        <v>45987</v>
      </c>
      <c r="E106" s="589">
        <v>37263</v>
      </c>
      <c r="F106" s="590">
        <v>38157</v>
      </c>
      <c r="G106" s="589">
        <v>0</v>
      </c>
      <c r="H106" s="590">
        <v>7830</v>
      </c>
      <c r="I106" s="589">
        <v>0</v>
      </c>
      <c r="J106" s="590">
        <v>0</v>
      </c>
    </row>
    <row r="107" spans="2:10" ht="15" hidden="1" customHeight="1" x14ac:dyDescent="0.4">
      <c r="B107" s="646" t="s">
        <v>614</v>
      </c>
      <c r="C107" s="589">
        <f t="shared" si="6"/>
        <v>38001</v>
      </c>
      <c r="D107" s="590">
        <f t="shared" si="6"/>
        <v>44295</v>
      </c>
      <c r="E107" s="589">
        <v>37420</v>
      </c>
      <c r="F107" s="590">
        <v>36319</v>
      </c>
      <c r="G107" s="589">
        <v>581</v>
      </c>
      <c r="H107" s="590">
        <v>7976</v>
      </c>
      <c r="I107" s="589">
        <v>0</v>
      </c>
      <c r="J107" s="590">
        <v>0</v>
      </c>
    </row>
    <row r="108" spans="2:10" ht="15" customHeight="1" x14ac:dyDescent="0.4">
      <c r="B108" s="646" t="s">
        <v>615</v>
      </c>
      <c r="C108" s="589">
        <f t="shared" si="6"/>
        <v>37366</v>
      </c>
      <c r="D108" s="590">
        <f t="shared" si="6"/>
        <v>47539</v>
      </c>
      <c r="E108" s="589">
        <v>37366</v>
      </c>
      <c r="F108" s="590">
        <v>34932</v>
      </c>
      <c r="G108" s="589">
        <v>0</v>
      </c>
      <c r="H108" s="590">
        <v>12607</v>
      </c>
      <c r="I108" s="589">
        <v>0</v>
      </c>
      <c r="J108" s="590">
        <v>0</v>
      </c>
    </row>
    <row r="109" spans="2:10" ht="15" customHeight="1" x14ac:dyDescent="0.4">
      <c r="B109" s="646" t="s">
        <v>616</v>
      </c>
      <c r="C109" s="589">
        <v>32941</v>
      </c>
      <c r="D109" s="590">
        <v>42670</v>
      </c>
      <c r="E109" s="589">
        <v>32941</v>
      </c>
      <c r="F109" s="590">
        <v>29965</v>
      </c>
      <c r="G109" s="589">
        <v>0</v>
      </c>
      <c r="H109" s="590">
        <v>12705</v>
      </c>
      <c r="I109" s="589">
        <v>0</v>
      </c>
      <c r="J109" s="590">
        <v>0</v>
      </c>
    </row>
    <row r="110" spans="2:10" ht="15" customHeight="1" x14ac:dyDescent="0.4">
      <c r="B110" s="622" t="s">
        <v>552</v>
      </c>
      <c r="C110" s="589">
        <v>33336</v>
      </c>
      <c r="D110" s="590">
        <v>40201</v>
      </c>
      <c r="E110" s="589">
        <v>32875</v>
      </c>
      <c r="F110" s="590">
        <v>31769</v>
      </c>
      <c r="G110" s="589">
        <v>461</v>
      </c>
      <c r="H110" s="590">
        <v>8432</v>
      </c>
      <c r="I110" s="589">
        <v>0</v>
      </c>
      <c r="J110" s="590">
        <v>0</v>
      </c>
    </row>
    <row r="111" spans="2:10" ht="15" customHeight="1" x14ac:dyDescent="0.4">
      <c r="B111" s="622" t="s">
        <v>629</v>
      </c>
      <c r="C111" s="589">
        <v>36907</v>
      </c>
      <c r="D111" s="590">
        <v>45242</v>
      </c>
      <c r="E111" s="589">
        <v>33107</v>
      </c>
      <c r="F111" s="590">
        <v>30713</v>
      </c>
      <c r="G111" s="589">
        <v>3800</v>
      </c>
      <c r="H111" s="590">
        <v>14529</v>
      </c>
      <c r="I111" s="589">
        <v>0</v>
      </c>
      <c r="J111" s="590">
        <v>0</v>
      </c>
    </row>
    <row r="112" spans="2:10" ht="15" customHeight="1" x14ac:dyDescent="0.4">
      <c r="B112" s="632" t="s">
        <v>643</v>
      </c>
      <c r="C112" s="624"/>
      <c r="D112" s="624"/>
      <c r="E112" s="624"/>
      <c r="F112" s="624"/>
      <c r="G112" s="624"/>
      <c r="H112" s="624"/>
      <c r="J112" s="649"/>
    </row>
    <row r="113" spans="2:10" s="612" customFormat="1" ht="7.5" customHeight="1" x14ac:dyDescent="0.4">
      <c r="B113" s="630"/>
      <c r="C113" s="624"/>
      <c r="D113" s="624"/>
      <c r="E113" s="624"/>
      <c r="F113" s="624"/>
      <c r="G113" s="624"/>
      <c r="H113" s="624"/>
      <c r="I113" s="624"/>
    </row>
    <row r="114" spans="2:10" ht="15" customHeight="1" x14ac:dyDescent="0.15">
      <c r="B114" s="601" t="s">
        <v>644</v>
      </c>
      <c r="H114" s="625" t="s">
        <v>596</v>
      </c>
    </row>
    <row r="115" spans="2:10" ht="15" customHeight="1" x14ac:dyDescent="0.4">
      <c r="B115" s="604" t="s">
        <v>597</v>
      </c>
      <c r="C115" s="633" t="s">
        <v>634</v>
      </c>
      <c r="D115" s="633"/>
      <c r="E115" s="634" t="s">
        <v>635</v>
      </c>
      <c r="F115" s="635"/>
      <c r="G115" s="634" t="s">
        <v>636</v>
      </c>
      <c r="H115" s="635"/>
      <c r="I115" s="650"/>
      <c r="J115" s="651"/>
    </row>
    <row r="116" spans="2:10" ht="15" customHeight="1" x14ac:dyDescent="0.4">
      <c r="B116" s="609"/>
      <c r="C116" s="610" t="s">
        <v>601</v>
      </c>
      <c r="D116" s="636" t="s">
        <v>602</v>
      </c>
      <c r="E116" s="610" t="s">
        <v>601</v>
      </c>
      <c r="F116" s="611" t="s">
        <v>602</v>
      </c>
      <c r="G116" s="610" t="s">
        <v>601</v>
      </c>
      <c r="H116" s="611" t="s">
        <v>602</v>
      </c>
      <c r="I116" s="652"/>
      <c r="J116" s="627"/>
    </row>
    <row r="117" spans="2:10" ht="15" hidden="1" customHeight="1" x14ac:dyDescent="0.4">
      <c r="B117" s="643" t="s">
        <v>603</v>
      </c>
      <c r="C117" s="614">
        <f>+E117+G117+I117</f>
        <v>4667045</v>
      </c>
      <c r="D117" s="615">
        <f>+F117+H117+J117</f>
        <v>4684561</v>
      </c>
      <c r="E117" s="614">
        <f>SUM(E118:E119)</f>
        <v>1849446</v>
      </c>
      <c r="F117" s="615">
        <f>SUM(F118:F119)</f>
        <v>1764300</v>
      </c>
      <c r="G117" s="614">
        <f>SUM(G118:G119)</f>
        <v>2817599</v>
      </c>
      <c r="H117" s="615">
        <f>SUM(H118:H119)</f>
        <v>2920261</v>
      </c>
      <c r="I117" s="653"/>
      <c r="J117" s="624"/>
    </row>
    <row r="118" spans="2:10" ht="12" hidden="1" customHeight="1" x14ac:dyDescent="0.4">
      <c r="B118" s="644" t="s">
        <v>604</v>
      </c>
      <c r="C118" s="617">
        <f>+E118+G118+I118+K118</f>
        <v>50145</v>
      </c>
      <c r="D118" s="618">
        <f>+F118+H118+J118+L118</f>
        <v>77064</v>
      </c>
      <c r="E118" s="637">
        <v>50145</v>
      </c>
      <c r="F118" s="638">
        <v>77064</v>
      </c>
      <c r="G118" s="637">
        <v>0</v>
      </c>
      <c r="H118" s="638">
        <v>0</v>
      </c>
      <c r="I118" s="654"/>
      <c r="J118" s="655"/>
    </row>
    <row r="119" spans="2:10" ht="12" hidden="1" customHeight="1" x14ac:dyDescent="0.4">
      <c r="B119" s="645" t="s">
        <v>63</v>
      </c>
      <c r="C119" s="620">
        <f>+E119+G119+I119+K119</f>
        <v>4616900</v>
      </c>
      <c r="D119" s="621">
        <f>+F119+H119+J119+L119</f>
        <v>4607497</v>
      </c>
      <c r="E119" s="641">
        <v>1799301</v>
      </c>
      <c r="F119" s="642">
        <v>1687236</v>
      </c>
      <c r="G119" s="641">
        <v>2817599</v>
      </c>
      <c r="H119" s="642">
        <v>2920261</v>
      </c>
      <c r="I119" s="654"/>
      <c r="J119" s="655"/>
    </row>
    <row r="120" spans="2:10" ht="15" hidden="1" customHeight="1" x14ac:dyDescent="0.4">
      <c r="B120" s="646" t="s">
        <v>605</v>
      </c>
      <c r="C120" s="589">
        <v>1879148</v>
      </c>
      <c r="D120" s="590">
        <v>2657910</v>
      </c>
      <c r="E120" s="589">
        <v>1432848</v>
      </c>
      <c r="F120" s="590">
        <v>1990870</v>
      </c>
      <c r="G120" s="589">
        <v>446300</v>
      </c>
      <c r="H120" s="590">
        <v>667040</v>
      </c>
      <c r="I120" s="653"/>
      <c r="J120" s="624"/>
    </row>
    <row r="121" spans="2:10" ht="14.1" hidden="1" customHeight="1" x14ac:dyDescent="0.4">
      <c r="B121" s="646" t="s">
        <v>606</v>
      </c>
      <c r="C121" s="589">
        <v>1750404</v>
      </c>
      <c r="D121" s="590">
        <v>2116320</v>
      </c>
      <c r="E121" s="589">
        <v>1608264</v>
      </c>
      <c r="F121" s="590">
        <v>1909240</v>
      </c>
      <c r="G121" s="589">
        <v>142140</v>
      </c>
      <c r="H121" s="590">
        <v>207080</v>
      </c>
      <c r="I121" s="653"/>
      <c r="J121" s="624"/>
    </row>
    <row r="122" spans="2:10" ht="14.1" hidden="1" customHeight="1" x14ac:dyDescent="0.4">
      <c r="B122" s="646" t="s">
        <v>607</v>
      </c>
      <c r="C122" s="589">
        <v>1990278</v>
      </c>
      <c r="D122" s="590">
        <v>2237281</v>
      </c>
      <c r="E122" s="589">
        <v>1834519</v>
      </c>
      <c r="F122" s="590">
        <v>2009266</v>
      </c>
      <c r="G122" s="589">
        <v>155759</v>
      </c>
      <c r="H122" s="590">
        <v>228015</v>
      </c>
      <c r="I122" s="653"/>
      <c r="J122" s="624"/>
    </row>
    <row r="123" spans="2:10" ht="14.1" hidden="1" customHeight="1" x14ac:dyDescent="0.4">
      <c r="B123" s="646" t="s">
        <v>628</v>
      </c>
      <c r="C123" s="589">
        <v>1975974</v>
      </c>
      <c r="D123" s="590">
        <v>2276627</v>
      </c>
      <c r="E123" s="589">
        <v>1823563</v>
      </c>
      <c r="F123" s="590">
        <v>2044184</v>
      </c>
      <c r="G123" s="589">
        <v>152411</v>
      </c>
      <c r="H123" s="590">
        <v>232443</v>
      </c>
      <c r="I123" s="656"/>
      <c r="J123" s="624"/>
    </row>
    <row r="124" spans="2:10" ht="14.1" hidden="1" customHeight="1" x14ac:dyDescent="0.4">
      <c r="B124" s="646" t="s">
        <v>544</v>
      </c>
      <c r="C124" s="589">
        <v>2022789</v>
      </c>
      <c r="D124" s="590">
        <v>2355265</v>
      </c>
      <c r="E124" s="589">
        <v>1847654</v>
      </c>
      <c r="F124" s="590">
        <v>2102644</v>
      </c>
      <c r="G124" s="589">
        <v>175135</v>
      </c>
      <c r="H124" s="590">
        <v>252621</v>
      </c>
      <c r="I124" s="656"/>
      <c r="J124" s="624"/>
    </row>
    <row r="125" spans="2:10" ht="14.1" hidden="1" customHeight="1" x14ac:dyDescent="0.4">
      <c r="B125" s="646" t="s">
        <v>545</v>
      </c>
      <c r="C125" s="589">
        <v>2187320</v>
      </c>
      <c r="D125" s="590">
        <v>2311553</v>
      </c>
      <c r="E125" s="589">
        <v>1920959</v>
      </c>
      <c r="F125" s="590">
        <v>2002180</v>
      </c>
      <c r="G125" s="589">
        <v>266361</v>
      </c>
      <c r="H125" s="590">
        <v>309373</v>
      </c>
      <c r="I125" s="656"/>
      <c r="J125" s="624"/>
    </row>
    <row r="126" spans="2:10" ht="14.1" hidden="1" customHeight="1" x14ac:dyDescent="0.4">
      <c r="B126" s="646" t="s">
        <v>546</v>
      </c>
      <c r="C126" s="589">
        <f t="shared" ref="C126:D131" si="7">E126+G126</f>
        <v>2073176</v>
      </c>
      <c r="D126" s="590">
        <f t="shared" si="7"/>
        <v>2292211</v>
      </c>
      <c r="E126" s="589">
        <v>1788340</v>
      </c>
      <c r="F126" s="590">
        <v>1967653</v>
      </c>
      <c r="G126" s="589">
        <v>284836</v>
      </c>
      <c r="H126" s="590">
        <v>324558</v>
      </c>
      <c r="I126" s="656"/>
      <c r="J126" s="624"/>
    </row>
    <row r="127" spans="2:10" ht="15" hidden="1" customHeight="1" x14ac:dyDescent="0.4">
      <c r="B127" s="646" t="s">
        <v>547</v>
      </c>
      <c r="C127" s="589">
        <f t="shared" si="7"/>
        <v>1905165</v>
      </c>
      <c r="D127" s="590">
        <f t="shared" si="7"/>
        <v>2218390</v>
      </c>
      <c r="E127" s="589">
        <v>1780525</v>
      </c>
      <c r="F127" s="590">
        <v>2031413</v>
      </c>
      <c r="G127" s="589">
        <v>124640</v>
      </c>
      <c r="H127" s="590">
        <v>186977</v>
      </c>
      <c r="J127" s="624"/>
    </row>
    <row r="128" spans="2:10" ht="15" hidden="1" customHeight="1" x14ac:dyDescent="0.4">
      <c r="B128" s="646" t="s">
        <v>548</v>
      </c>
      <c r="C128" s="589">
        <f t="shared" si="7"/>
        <v>2034549</v>
      </c>
      <c r="D128" s="590">
        <f t="shared" si="7"/>
        <v>2342514</v>
      </c>
      <c r="E128" s="589">
        <v>1781327</v>
      </c>
      <c r="F128" s="590">
        <v>1997312</v>
      </c>
      <c r="G128" s="589">
        <v>253222</v>
      </c>
      <c r="H128" s="590">
        <v>345202</v>
      </c>
      <c r="J128" s="624"/>
    </row>
    <row r="129" spans="2:10" ht="15" hidden="1" customHeight="1" x14ac:dyDescent="0.4">
      <c r="B129" s="646" t="s">
        <v>549</v>
      </c>
      <c r="C129" s="589">
        <f t="shared" si="7"/>
        <v>2007257</v>
      </c>
      <c r="D129" s="590">
        <f t="shared" si="7"/>
        <v>2164295</v>
      </c>
      <c r="E129" s="589">
        <v>1845608</v>
      </c>
      <c r="F129" s="590">
        <v>1911326</v>
      </c>
      <c r="G129" s="589">
        <v>161649</v>
      </c>
      <c r="H129" s="590">
        <v>252969</v>
      </c>
      <c r="I129" s="656"/>
      <c r="J129" s="624"/>
    </row>
    <row r="130" spans="2:10" ht="15" customHeight="1" x14ac:dyDescent="0.4">
      <c r="B130" s="646" t="s">
        <v>550</v>
      </c>
      <c r="C130" s="589">
        <f t="shared" si="7"/>
        <v>2069188</v>
      </c>
      <c r="D130" s="590">
        <f t="shared" si="7"/>
        <v>2230503</v>
      </c>
      <c r="E130" s="589">
        <v>1878068</v>
      </c>
      <c r="F130" s="590">
        <v>1933508</v>
      </c>
      <c r="G130" s="589">
        <v>191120</v>
      </c>
      <c r="H130" s="590">
        <v>296995</v>
      </c>
      <c r="I130" s="656"/>
      <c r="J130" s="624"/>
    </row>
    <row r="131" spans="2:10" ht="15" customHeight="1" x14ac:dyDescent="0.4">
      <c r="B131" s="646" t="s">
        <v>551</v>
      </c>
      <c r="C131" s="589">
        <f t="shared" si="7"/>
        <v>2101997</v>
      </c>
      <c r="D131" s="590">
        <f t="shared" si="7"/>
        <v>2331393</v>
      </c>
      <c r="E131" s="589">
        <v>1889842</v>
      </c>
      <c r="F131" s="590">
        <v>2028678</v>
      </c>
      <c r="G131" s="589">
        <v>212155</v>
      </c>
      <c r="H131" s="590">
        <v>302715</v>
      </c>
      <c r="I131" s="656"/>
      <c r="J131" s="624"/>
    </row>
    <row r="132" spans="2:10" ht="15" customHeight="1" x14ac:dyDescent="0.4">
      <c r="B132" s="622" t="s">
        <v>552</v>
      </c>
      <c r="C132" s="589">
        <v>2028046</v>
      </c>
      <c r="D132" s="590">
        <v>2321475</v>
      </c>
      <c r="E132" s="589">
        <v>1881062</v>
      </c>
      <c r="F132" s="590">
        <v>2051890</v>
      </c>
      <c r="G132" s="589">
        <v>146984</v>
      </c>
      <c r="H132" s="590">
        <v>269585</v>
      </c>
      <c r="I132" s="656"/>
      <c r="J132" s="624"/>
    </row>
    <row r="133" spans="2:10" ht="15" customHeight="1" x14ac:dyDescent="0.4">
      <c r="B133" s="622" t="s">
        <v>629</v>
      </c>
      <c r="C133" s="589">
        <v>2477357</v>
      </c>
      <c r="D133" s="590">
        <v>2613068</v>
      </c>
      <c r="E133" s="589">
        <v>2009751</v>
      </c>
      <c r="F133" s="590">
        <v>2064052</v>
      </c>
      <c r="G133" s="589">
        <v>467606</v>
      </c>
      <c r="H133" s="590">
        <v>549016</v>
      </c>
      <c r="I133" s="656"/>
      <c r="J133" s="624"/>
    </row>
    <row r="134" spans="2:10" ht="15" customHeight="1" x14ac:dyDescent="0.4">
      <c r="B134" s="632" t="s">
        <v>645</v>
      </c>
      <c r="C134" s="624"/>
      <c r="D134" s="624"/>
      <c r="E134" s="624"/>
      <c r="F134" s="624"/>
      <c r="G134" s="624"/>
      <c r="J134" s="599"/>
    </row>
    <row r="135" spans="2:10" ht="15" customHeight="1" x14ac:dyDescent="0.4">
      <c r="B135" s="630"/>
      <c r="C135" s="624"/>
      <c r="D135" s="624"/>
      <c r="E135" s="624"/>
      <c r="F135" s="624"/>
      <c r="G135" s="624"/>
      <c r="H135" s="624"/>
    </row>
    <row r="136" spans="2:10" ht="15" customHeight="1" x14ac:dyDescent="0.4">
      <c r="B136" s="630"/>
      <c r="C136" s="624"/>
      <c r="D136" s="624"/>
      <c r="E136" s="624"/>
      <c r="F136" s="624"/>
      <c r="G136" s="624"/>
      <c r="H136" s="624"/>
    </row>
    <row r="137" spans="2:10" ht="15" customHeight="1" x14ac:dyDescent="0.4">
      <c r="B137" s="630"/>
      <c r="C137" s="624"/>
      <c r="D137" s="624"/>
      <c r="E137" s="624"/>
      <c r="F137" s="624"/>
      <c r="G137" s="624"/>
      <c r="H137" s="624"/>
    </row>
    <row r="138" spans="2:10" ht="15" customHeight="1" x14ac:dyDescent="0.4">
      <c r="B138" s="601"/>
    </row>
  </sheetData>
  <mergeCells count="31">
    <mergeCell ref="B92:B93"/>
    <mergeCell ref="C92:D92"/>
    <mergeCell ref="E92:F92"/>
    <mergeCell ref="G92:H92"/>
    <mergeCell ref="I92:J92"/>
    <mergeCell ref="B115:B116"/>
    <mergeCell ref="C115:D115"/>
    <mergeCell ref="E115:F115"/>
    <mergeCell ref="G115:H115"/>
    <mergeCell ref="I47:J47"/>
    <mergeCell ref="B71:B72"/>
    <mergeCell ref="C71:D71"/>
    <mergeCell ref="E71:F71"/>
    <mergeCell ref="G71:H71"/>
    <mergeCell ref="I71:J71"/>
    <mergeCell ref="B29:B30"/>
    <mergeCell ref="C29:D29"/>
    <mergeCell ref="B47:B48"/>
    <mergeCell ref="C47:D47"/>
    <mergeCell ref="E47:F47"/>
    <mergeCell ref="G47:H47"/>
    <mergeCell ref="B3:B4"/>
    <mergeCell ref="C3:D3"/>
    <mergeCell ref="E3:F3"/>
    <mergeCell ref="G3:H3"/>
    <mergeCell ref="I3:J3"/>
    <mergeCell ref="B14:B15"/>
    <mergeCell ref="C14:D14"/>
    <mergeCell ref="E14:F14"/>
    <mergeCell ref="G14:H14"/>
    <mergeCell ref="I14:J1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&amp;C-150-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6"/>
  <sheetViews>
    <sheetView showGridLines="0" topLeftCell="A7" zoomScaleNormal="100" zoomScaleSheetLayoutView="100" workbookViewId="0">
      <selection activeCell="AJ17" sqref="AJ17"/>
    </sheetView>
  </sheetViews>
  <sheetFormatPr defaultRowHeight="11.25" x14ac:dyDescent="0.15"/>
  <cols>
    <col min="1" max="1" width="1.625" style="659" customWidth="1"/>
    <col min="2" max="2" width="2.625" style="658" customWidth="1"/>
    <col min="3" max="3" width="16.375" style="659" customWidth="1"/>
    <col min="4" max="4" width="10.5" style="659" hidden="1" customWidth="1"/>
    <col min="5" max="5" width="6.5" style="659" hidden="1" customWidth="1"/>
    <col min="6" max="8" width="6.625" style="659" hidden="1" customWidth="1"/>
    <col min="9" max="9" width="0.25" style="659" hidden="1" customWidth="1"/>
    <col min="10" max="10" width="10.125" style="659" hidden="1" customWidth="1"/>
    <col min="11" max="11" width="6.625" style="659" hidden="1" customWidth="1"/>
    <col min="12" max="12" width="10.125" style="659" hidden="1" customWidth="1"/>
    <col min="13" max="13" width="6.625" style="659" hidden="1" customWidth="1"/>
    <col min="14" max="14" width="10.125" style="659" hidden="1" customWidth="1"/>
    <col min="15" max="15" width="6.625" style="660" hidden="1" customWidth="1"/>
    <col min="16" max="16" width="10.125" style="659" hidden="1" customWidth="1"/>
    <col min="17" max="17" width="6.625" style="660" hidden="1" customWidth="1"/>
    <col min="18" max="18" width="10.125" style="659" hidden="1" customWidth="1"/>
    <col min="19" max="19" width="6.625" style="660" hidden="1" customWidth="1"/>
    <col min="20" max="20" width="10.125" style="659" hidden="1" customWidth="1"/>
    <col min="21" max="21" width="6.625" style="660" hidden="1" customWidth="1"/>
    <col min="22" max="22" width="10.125" style="659" hidden="1" customWidth="1"/>
    <col min="23" max="23" width="6.625" style="660" hidden="1" customWidth="1"/>
    <col min="24" max="24" width="10.125" style="659" hidden="1" customWidth="1"/>
    <col min="25" max="25" width="6.625" style="660" hidden="1" customWidth="1"/>
    <col min="26" max="26" width="8.75" style="659" hidden="1" customWidth="1"/>
    <col min="27" max="27" width="6.125" style="660" hidden="1" customWidth="1"/>
    <col min="28" max="28" width="8.75" style="659" hidden="1" customWidth="1"/>
    <col min="29" max="29" width="6.125" style="660" hidden="1" customWidth="1"/>
    <col min="30" max="30" width="8.75" style="659" customWidth="1"/>
    <col min="31" max="31" width="6.125" style="663" customWidth="1"/>
    <col min="32" max="32" width="8.75" style="659" customWidth="1"/>
    <col min="33" max="33" width="6.125" style="663" customWidth="1"/>
    <col min="34" max="34" width="8.75" style="659" customWidth="1"/>
    <col min="35" max="35" width="6.125" style="663" customWidth="1"/>
    <col min="36" max="36" width="8.75" style="659" customWidth="1"/>
    <col min="37" max="37" width="6.125" style="663" customWidth="1"/>
    <col min="38" max="38" width="8.75" style="659" customWidth="1"/>
    <col min="39" max="39" width="6.125" style="663" customWidth="1"/>
    <col min="40" max="41" width="9" style="663"/>
    <col min="42" max="256" width="9" style="659"/>
    <col min="257" max="257" width="1.625" style="659" customWidth="1"/>
    <col min="258" max="258" width="2.625" style="659" customWidth="1"/>
    <col min="259" max="259" width="16.375" style="659" customWidth="1"/>
    <col min="260" max="285" width="0" style="659" hidden="1" customWidth="1"/>
    <col min="286" max="286" width="8.75" style="659" customWidth="1"/>
    <col min="287" max="287" width="6.125" style="659" customWidth="1"/>
    <col min="288" max="288" width="8.75" style="659" customWidth="1"/>
    <col min="289" max="289" width="6.125" style="659" customWidth="1"/>
    <col min="290" max="290" width="8.75" style="659" customWidth="1"/>
    <col min="291" max="291" width="6.125" style="659" customWidth="1"/>
    <col min="292" max="292" width="8.75" style="659" customWidth="1"/>
    <col min="293" max="293" width="6.125" style="659" customWidth="1"/>
    <col min="294" max="294" width="8.75" style="659" customWidth="1"/>
    <col min="295" max="295" width="6.125" style="659" customWidth="1"/>
    <col min="296" max="512" width="9" style="659"/>
    <col min="513" max="513" width="1.625" style="659" customWidth="1"/>
    <col min="514" max="514" width="2.625" style="659" customWidth="1"/>
    <col min="515" max="515" width="16.375" style="659" customWidth="1"/>
    <col min="516" max="541" width="0" style="659" hidden="1" customWidth="1"/>
    <col min="542" max="542" width="8.75" style="659" customWidth="1"/>
    <col min="543" max="543" width="6.125" style="659" customWidth="1"/>
    <col min="544" max="544" width="8.75" style="659" customWidth="1"/>
    <col min="545" max="545" width="6.125" style="659" customWidth="1"/>
    <col min="546" max="546" width="8.75" style="659" customWidth="1"/>
    <col min="547" max="547" width="6.125" style="659" customWidth="1"/>
    <col min="548" max="548" width="8.75" style="659" customWidth="1"/>
    <col min="549" max="549" width="6.125" style="659" customWidth="1"/>
    <col min="550" max="550" width="8.75" style="659" customWidth="1"/>
    <col min="551" max="551" width="6.125" style="659" customWidth="1"/>
    <col min="552" max="768" width="9" style="659"/>
    <col min="769" max="769" width="1.625" style="659" customWidth="1"/>
    <col min="770" max="770" width="2.625" style="659" customWidth="1"/>
    <col min="771" max="771" width="16.375" style="659" customWidth="1"/>
    <col min="772" max="797" width="0" style="659" hidden="1" customWidth="1"/>
    <col min="798" max="798" width="8.75" style="659" customWidth="1"/>
    <col min="799" max="799" width="6.125" style="659" customWidth="1"/>
    <col min="800" max="800" width="8.75" style="659" customWidth="1"/>
    <col min="801" max="801" width="6.125" style="659" customWidth="1"/>
    <col min="802" max="802" width="8.75" style="659" customWidth="1"/>
    <col min="803" max="803" width="6.125" style="659" customWidth="1"/>
    <col min="804" max="804" width="8.75" style="659" customWidth="1"/>
    <col min="805" max="805" width="6.125" style="659" customWidth="1"/>
    <col min="806" max="806" width="8.75" style="659" customWidth="1"/>
    <col min="807" max="807" width="6.125" style="659" customWidth="1"/>
    <col min="808" max="1024" width="9" style="659"/>
    <col min="1025" max="1025" width="1.625" style="659" customWidth="1"/>
    <col min="1026" max="1026" width="2.625" style="659" customWidth="1"/>
    <col min="1027" max="1027" width="16.375" style="659" customWidth="1"/>
    <col min="1028" max="1053" width="0" style="659" hidden="1" customWidth="1"/>
    <col min="1054" max="1054" width="8.75" style="659" customWidth="1"/>
    <col min="1055" max="1055" width="6.125" style="659" customWidth="1"/>
    <col min="1056" max="1056" width="8.75" style="659" customWidth="1"/>
    <col min="1057" max="1057" width="6.125" style="659" customWidth="1"/>
    <col min="1058" max="1058" width="8.75" style="659" customWidth="1"/>
    <col min="1059" max="1059" width="6.125" style="659" customWidth="1"/>
    <col min="1060" max="1060" width="8.75" style="659" customWidth="1"/>
    <col min="1061" max="1061" width="6.125" style="659" customWidth="1"/>
    <col min="1062" max="1062" width="8.75" style="659" customWidth="1"/>
    <col min="1063" max="1063" width="6.125" style="659" customWidth="1"/>
    <col min="1064" max="1280" width="9" style="659"/>
    <col min="1281" max="1281" width="1.625" style="659" customWidth="1"/>
    <col min="1282" max="1282" width="2.625" style="659" customWidth="1"/>
    <col min="1283" max="1283" width="16.375" style="659" customWidth="1"/>
    <col min="1284" max="1309" width="0" style="659" hidden="1" customWidth="1"/>
    <col min="1310" max="1310" width="8.75" style="659" customWidth="1"/>
    <col min="1311" max="1311" width="6.125" style="659" customWidth="1"/>
    <col min="1312" max="1312" width="8.75" style="659" customWidth="1"/>
    <col min="1313" max="1313" width="6.125" style="659" customWidth="1"/>
    <col min="1314" max="1314" width="8.75" style="659" customWidth="1"/>
    <col min="1315" max="1315" width="6.125" style="659" customWidth="1"/>
    <col min="1316" max="1316" width="8.75" style="659" customWidth="1"/>
    <col min="1317" max="1317" width="6.125" style="659" customWidth="1"/>
    <col min="1318" max="1318" width="8.75" style="659" customWidth="1"/>
    <col min="1319" max="1319" width="6.125" style="659" customWidth="1"/>
    <col min="1320" max="1536" width="9" style="659"/>
    <col min="1537" max="1537" width="1.625" style="659" customWidth="1"/>
    <col min="1538" max="1538" width="2.625" style="659" customWidth="1"/>
    <col min="1539" max="1539" width="16.375" style="659" customWidth="1"/>
    <col min="1540" max="1565" width="0" style="659" hidden="1" customWidth="1"/>
    <col min="1566" max="1566" width="8.75" style="659" customWidth="1"/>
    <col min="1567" max="1567" width="6.125" style="659" customWidth="1"/>
    <col min="1568" max="1568" width="8.75" style="659" customWidth="1"/>
    <col min="1569" max="1569" width="6.125" style="659" customWidth="1"/>
    <col min="1570" max="1570" width="8.75" style="659" customWidth="1"/>
    <col min="1571" max="1571" width="6.125" style="659" customWidth="1"/>
    <col min="1572" max="1572" width="8.75" style="659" customWidth="1"/>
    <col min="1573" max="1573" width="6.125" style="659" customWidth="1"/>
    <col min="1574" max="1574" width="8.75" style="659" customWidth="1"/>
    <col min="1575" max="1575" width="6.125" style="659" customWidth="1"/>
    <col min="1576" max="1792" width="9" style="659"/>
    <col min="1793" max="1793" width="1.625" style="659" customWidth="1"/>
    <col min="1794" max="1794" width="2.625" style="659" customWidth="1"/>
    <col min="1795" max="1795" width="16.375" style="659" customWidth="1"/>
    <col min="1796" max="1821" width="0" style="659" hidden="1" customWidth="1"/>
    <col min="1822" max="1822" width="8.75" style="659" customWidth="1"/>
    <col min="1823" max="1823" width="6.125" style="659" customWidth="1"/>
    <col min="1824" max="1824" width="8.75" style="659" customWidth="1"/>
    <col min="1825" max="1825" width="6.125" style="659" customWidth="1"/>
    <col min="1826" max="1826" width="8.75" style="659" customWidth="1"/>
    <col min="1827" max="1827" width="6.125" style="659" customWidth="1"/>
    <col min="1828" max="1828" width="8.75" style="659" customWidth="1"/>
    <col min="1829" max="1829" width="6.125" style="659" customWidth="1"/>
    <col min="1830" max="1830" width="8.75" style="659" customWidth="1"/>
    <col min="1831" max="1831" width="6.125" style="659" customWidth="1"/>
    <col min="1832" max="2048" width="9" style="659"/>
    <col min="2049" max="2049" width="1.625" style="659" customWidth="1"/>
    <col min="2050" max="2050" width="2.625" style="659" customWidth="1"/>
    <col min="2051" max="2051" width="16.375" style="659" customWidth="1"/>
    <col min="2052" max="2077" width="0" style="659" hidden="1" customWidth="1"/>
    <col min="2078" max="2078" width="8.75" style="659" customWidth="1"/>
    <col min="2079" max="2079" width="6.125" style="659" customWidth="1"/>
    <col min="2080" max="2080" width="8.75" style="659" customWidth="1"/>
    <col min="2081" max="2081" width="6.125" style="659" customWidth="1"/>
    <col min="2082" max="2082" width="8.75" style="659" customWidth="1"/>
    <col min="2083" max="2083" width="6.125" style="659" customWidth="1"/>
    <col min="2084" max="2084" width="8.75" style="659" customWidth="1"/>
    <col min="2085" max="2085" width="6.125" style="659" customWidth="1"/>
    <col min="2086" max="2086" width="8.75" style="659" customWidth="1"/>
    <col min="2087" max="2087" width="6.125" style="659" customWidth="1"/>
    <col min="2088" max="2304" width="9" style="659"/>
    <col min="2305" max="2305" width="1.625" style="659" customWidth="1"/>
    <col min="2306" max="2306" width="2.625" style="659" customWidth="1"/>
    <col min="2307" max="2307" width="16.375" style="659" customWidth="1"/>
    <col min="2308" max="2333" width="0" style="659" hidden="1" customWidth="1"/>
    <col min="2334" max="2334" width="8.75" style="659" customWidth="1"/>
    <col min="2335" max="2335" width="6.125" style="659" customWidth="1"/>
    <col min="2336" max="2336" width="8.75" style="659" customWidth="1"/>
    <col min="2337" max="2337" width="6.125" style="659" customWidth="1"/>
    <col min="2338" max="2338" width="8.75" style="659" customWidth="1"/>
    <col min="2339" max="2339" width="6.125" style="659" customWidth="1"/>
    <col min="2340" max="2340" width="8.75" style="659" customWidth="1"/>
    <col min="2341" max="2341" width="6.125" style="659" customWidth="1"/>
    <col min="2342" max="2342" width="8.75" style="659" customWidth="1"/>
    <col min="2343" max="2343" width="6.125" style="659" customWidth="1"/>
    <col min="2344" max="2560" width="9" style="659"/>
    <col min="2561" max="2561" width="1.625" style="659" customWidth="1"/>
    <col min="2562" max="2562" width="2.625" style="659" customWidth="1"/>
    <col min="2563" max="2563" width="16.375" style="659" customWidth="1"/>
    <col min="2564" max="2589" width="0" style="659" hidden="1" customWidth="1"/>
    <col min="2590" max="2590" width="8.75" style="659" customWidth="1"/>
    <col min="2591" max="2591" width="6.125" style="659" customWidth="1"/>
    <col min="2592" max="2592" width="8.75" style="659" customWidth="1"/>
    <col min="2593" max="2593" width="6.125" style="659" customWidth="1"/>
    <col min="2594" max="2594" width="8.75" style="659" customWidth="1"/>
    <col min="2595" max="2595" width="6.125" style="659" customWidth="1"/>
    <col min="2596" max="2596" width="8.75" style="659" customWidth="1"/>
    <col min="2597" max="2597" width="6.125" style="659" customWidth="1"/>
    <col min="2598" max="2598" width="8.75" style="659" customWidth="1"/>
    <col min="2599" max="2599" width="6.125" style="659" customWidth="1"/>
    <col min="2600" max="2816" width="9" style="659"/>
    <col min="2817" max="2817" width="1.625" style="659" customWidth="1"/>
    <col min="2818" max="2818" width="2.625" style="659" customWidth="1"/>
    <col min="2819" max="2819" width="16.375" style="659" customWidth="1"/>
    <col min="2820" max="2845" width="0" style="659" hidden="1" customWidth="1"/>
    <col min="2846" max="2846" width="8.75" style="659" customWidth="1"/>
    <col min="2847" max="2847" width="6.125" style="659" customWidth="1"/>
    <col min="2848" max="2848" width="8.75" style="659" customWidth="1"/>
    <col min="2849" max="2849" width="6.125" style="659" customWidth="1"/>
    <col min="2850" max="2850" width="8.75" style="659" customWidth="1"/>
    <col min="2851" max="2851" width="6.125" style="659" customWidth="1"/>
    <col min="2852" max="2852" width="8.75" style="659" customWidth="1"/>
    <col min="2853" max="2853" width="6.125" style="659" customWidth="1"/>
    <col min="2854" max="2854" width="8.75" style="659" customWidth="1"/>
    <col min="2855" max="2855" width="6.125" style="659" customWidth="1"/>
    <col min="2856" max="3072" width="9" style="659"/>
    <col min="3073" max="3073" width="1.625" style="659" customWidth="1"/>
    <col min="3074" max="3074" width="2.625" style="659" customWidth="1"/>
    <col min="3075" max="3075" width="16.375" style="659" customWidth="1"/>
    <col min="3076" max="3101" width="0" style="659" hidden="1" customWidth="1"/>
    <col min="3102" max="3102" width="8.75" style="659" customWidth="1"/>
    <col min="3103" max="3103" width="6.125" style="659" customWidth="1"/>
    <col min="3104" max="3104" width="8.75" style="659" customWidth="1"/>
    <col min="3105" max="3105" width="6.125" style="659" customWidth="1"/>
    <col min="3106" max="3106" width="8.75" style="659" customWidth="1"/>
    <col min="3107" max="3107" width="6.125" style="659" customWidth="1"/>
    <col min="3108" max="3108" width="8.75" style="659" customWidth="1"/>
    <col min="3109" max="3109" width="6.125" style="659" customWidth="1"/>
    <col min="3110" max="3110" width="8.75" style="659" customWidth="1"/>
    <col min="3111" max="3111" width="6.125" style="659" customWidth="1"/>
    <col min="3112" max="3328" width="9" style="659"/>
    <col min="3329" max="3329" width="1.625" style="659" customWidth="1"/>
    <col min="3330" max="3330" width="2.625" style="659" customWidth="1"/>
    <col min="3331" max="3331" width="16.375" style="659" customWidth="1"/>
    <col min="3332" max="3357" width="0" style="659" hidden="1" customWidth="1"/>
    <col min="3358" max="3358" width="8.75" style="659" customWidth="1"/>
    <col min="3359" max="3359" width="6.125" style="659" customWidth="1"/>
    <col min="3360" max="3360" width="8.75" style="659" customWidth="1"/>
    <col min="3361" max="3361" width="6.125" style="659" customWidth="1"/>
    <col min="3362" max="3362" width="8.75" style="659" customWidth="1"/>
    <col min="3363" max="3363" width="6.125" style="659" customWidth="1"/>
    <col min="3364" max="3364" width="8.75" style="659" customWidth="1"/>
    <col min="3365" max="3365" width="6.125" style="659" customWidth="1"/>
    <col min="3366" max="3366" width="8.75" style="659" customWidth="1"/>
    <col min="3367" max="3367" width="6.125" style="659" customWidth="1"/>
    <col min="3368" max="3584" width="9" style="659"/>
    <col min="3585" max="3585" width="1.625" style="659" customWidth="1"/>
    <col min="3586" max="3586" width="2.625" style="659" customWidth="1"/>
    <col min="3587" max="3587" width="16.375" style="659" customWidth="1"/>
    <col min="3588" max="3613" width="0" style="659" hidden="1" customWidth="1"/>
    <col min="3614" max="3614" width="8.75" style="659" customWidth="1"/>
    <col min="3615" max="3615" width="6.125" style="659" customWidth="1"/>
    <col min="3616" max="3616" width="8.75" style="659" customWidth="1"/>
    <col min="3617" max="3617" width="6.125" style="659" customWidth="1"/>
    <col min="3618" max="3618" width="8.75" style="659" customWidth="1"/>
    <col min="3619" max="3619" width="6.125" style="659" customWidth="1"/>
    <col min="3620" max="3620" width="8.75" style="659" customWidth="1"/>
    <col min="3621" max="3621" width="6.125" style="659" customWidth="1"/>
    <col min="3622" max="3622" width="8.75" style="659" customWidth="1"/>
    <col min="3623" max="3623" width="6.125" style="659" customWidth="1"/>
    <col min="3624" max="3840" width="9" style="659"/>
    <col min="3841" max="3841" width="1.625" style="659" customWidth="1"/>
    <col min="3842" max="3842" width="2.625" style="659" customWidth="1"/>
    <col min="3843" max="3843" width="16.375" style="659" customWidth="1"/>
    <col min="3844" max="3869" width="0" style="659" hidden="1" customWidth="1"/>
    <col min="3870" max="3870" width="8.75" style="659" customWidth="1"/>
    <col min="3871" max="3871" width="6.125" style="659" customWidth="1"/>
    <col min="3872" max="3872" width="8.75" style="659" customWidth="1"/>
    <col min="3873" max="3873" width="6.125" style="659" customWidth="1"/>
    <col min="3874" max="3874" width="8.75" style="659" customWidth="1"/>
    <col min="3875" max="3875" width="6.125" style="659" customWidth="1"/>
    <col min="3876" max="3876" width="8.75" style="659" customWidth="1"/>
    <col min="3877" max="3877" width="6.125" style="659" customWidth="1"/>
    <col min="3878" max="3878" width="8.75" style="659" customWidth="1"/>
    <col min="3879" max="3879" width="6.125" style="659" customWidth="1"/>
    <col min="3880" max="4096" width="9" style="659"/>
    <col min="4097" max="4097" width="1.625" style="659" customWidth="1"/>
    <col min="4098" max="4098" width="2.625" style="659" customWidth="1"/>
    <col min="4099" max="4099" width="16.375" style="659" customWidth="1"/>
    <col min="4100" max="4125" width="0" style="659" hidden="1" customWidth="1"/>
    <col min="4126" max="4126" width="8.75" style="659" customWidth="1"/>
    <col min="4127" max="4127" width="6.125" style="659" customWidth="1"/>
    <col min="4128" max="4128" width="8.75" style="659" customWidth="1"/>
    <col min="4129" max="4129" width="6.125" style="659" customWidth="1"/>
    <col min="4130" max="4130" width="8.75" style="659" customWidth="1"/>
    <col min="4131" max="4131" width="6.125" style="659" customWidth="1"/>
    <col min="4132" max="4132" width="8.75" style="659" customWidth="1"/>
    <col min="4133" max="4133" width="6.125" style="659" customWidth="1"/>
    <col min="4134" max="4134" width="8.75" style="659" customWidth="1"/>
    <col min="4135" max="4135" width="6.125" style="659" customWidth="1"/>
    <col min="4136" max="4352" width="9" style="659"/>
    <col min="4353" max="4353" width="1.625" style="659" customWidth="1"/>
    <col min="4354" max="4354" width="2.625" style="659" customWidth="1"/>
    <col min="4355" max="4355" width="16.375" style="659" customWidth="1"/>
    <col min="4356" max="4381" width="0" style="659" hidden="1" customWidth="1"/>
    <col min="4382" max="4382" width="8.75" style="659" customWidth="1"/>
    <col min="4383" max="4383" width="6.125" style="659" customWidth="1"/>
    <col min="4384" max="4384" width="8.75" style="659" customWidth="1"/>
    <col min="4385" max="4385" width="6.125" style="659" customWidth="1"/>
    <col min="4386" max="4386" width="8.75" style="659" customWidth="1"/>
    <col min="4387" max="4387" width="6.125" style="659" customWidth="1"/>
    <col min="4388" max="4388" width="8.75" style="659" customWidth="1"/>
    <col min="4389" max="4389" width="6.125" style="659" customWidth="1"/>
    <col min="4390" max="4390" width="8.75" style="659" customWidth="1"/>
    <col min="4391" max="4391" width="6.125" style="659" customWidth="1"/>
    <col min="4392" max="4608" width="9" style="659"/>
    <col min="4609" max="4609" width="1.625" style="659" customWidth="1"/>
    <col min="4610" max="4610" width="2.625" style="659" customWidth="1"/>
    <col min="4611" max="4611" width="16.375" style="659" customWidth="1"/>
    <col min="4612" max="4637" width="0" style="659" hidden="1" customWidth="1"/>
    <col min="4638" max="4638" width="8.75" style="659" customWidth="1"/>
    <col min="4639" max="4639" width="6.125" style="659" customWidth="1"/>
    <col min="4640" max="4640" width="8.75" style="659" customWidth="1"/>
    <col min="4641" max="4641" width="6.125" style="659" customWidth="1"/>
    <col min="4642" max="4642" width="8.75" style="659" customWidth="1"/>
    <col min="4643" max="4643" width="6.125" style="659" customWidth="1"/>
    <col min="4644" max="4644" width="8.75" style="659" customWidth="1"/>
    <col min="4645" max="4645" width="6.125" style="659" customWidth="1"/>
    <col min="4646" max="4646" width="8.75" style="659" customWidth="1"/>
    <col min="4647" max="4647" width="6.125" style="659" customWidth="1"/>
    <col min="4648" max="4864" width="9" style="659"/>
    <col min="4865" max="4865" width="1.625" style="659" customWidth="1"/>
    <col min="4866" max="4866" width="2.625" style="659" customWidth="1"/>
    <col min="4867" max="4867" width="16.375" style="659" customWidth="1"/>
    <col min="4868" max="4893" width="0" style="659" hidden="1" customWidth="1"/>
    <col min="4894" max="4894" width="8.75" style="659" customWidth="1"/>
    <col min="4895" max="4895" width="6.125" style="659" customWidth="1"/>
    <col min="4896" max="4896" width="8.75" style="659" customWidth="1"/>
    <col min="4897" max="4897" width="6.125" style="659" customWidth="1"/>
    <col min="4898" max="4898" width="8.75" style="659" customWidth="1"/>
    <col min="4899" max="4899" width="6.125" style="659" customWidth="1"/>
    <col min="4900" max="4900" width="8.75" style="659" customWidth="1"/>
    <col min="4901" max="4901" width="6.125" style="659" customWidth="1"/>
    <col min="4902" max="4902" width="8.75" style="659" customWidth="1"/>
    <col min="4903" max="4903" width="6.125" style="659" customWidth="1"/>
    <col min="4904" max="5120" width="9" style="659"/>
    <col min="5121" max="5121" width="1.625" style="659" customWidth="1"/>
    <col min="5122" max="5122" width="2.625" style="659" customWidth="1"/>
    <col min="5123" max="5123" width="16.375" style="659" customWidth="1"/>
    <col min="5124" max="5149" width="0" style="659" hidden="1" customWidth="1"/>
    <col min="5150" max="5150" width="8.75" style="659" customWidth="1"/>
    <col min="5151" max="5151" width="6.125" style="659" customWidth="1"/>
    <col min="5152" max="5152" width="8.75" style="659" customWidth="1"/>
    <col min="5153" max="5153" width="6.125" style="659" customWidth="1"/>
    <col min="5154" max="5154" width="8.75" style="659" customWidth="1"/>
    <col min="5155" max="5155" width="6.125" style="659" customWidth="1"/>
    <col min="5156" max="5156" width="8.75" style="659" customWidth="1"/>
    <col min="5157" max="5157" width="6.125" style="659" customWidth="1"/>
    <col min="5158" max="5158" width="8.75" style="659" customWidth="1"/>
    <col min="5159" max="5159" width="6.125" style="659" customWidth="1"/>
    <col min="5160" max="5376" width="9" style="659"/>
    <col min="5377" max="5377" width="1.625" style="659" customWidth="1"/>
    <col min="5378" max="5378" width="2.625" style="659" customWidth="1"/>
    <col min="5379" max="5379" width="16.375" style="659" customWidth="1"/>
    <col min="5380" max="5405" width="0" style="659" hidden="1" customWidth="1"/>
    <col min="5406" max="5406" width="8.75" style="659" customWidth="1"/>
    <col min="5407" max="5407" width="6.125" style="659" customWidth="1"/>
    <col min="5408" max="5408" width="8.75" style="659" customWidth="1"/>
    <col min="5409" max="5409" width="6.125" style="659" customWidth="1"/>
    <col min="5410" max="5410" width="8.75" style="659" customWidth="1"/>
    <col min="5411" max="5411" width="6.125" style="659" customWidth="1"/>
    <col min="5412" max="5412" width="8.75" style="659" customWidth="1"/>
    <col min="5413" max="5413" width="6.125" style="659" customWidth="1"/>
    <col min="5414" max="5414" width="8.75" style="659" customWidth="1"/>
    <col min="5415" max="5415" width="6.125" style="659" customWidth="1"/>
    <col min="5416" max="5632" width="9" style="659"/>
    <col min="5633" max="5633" width="1.625" style="659" customWidth="1"/>
    <col min="5634" max="5634" width="2.625" style="659" customWidth="1"/>
    <col min="5635" max="5635" width="16.375" style="659" customWidth="1"/>
    <col min="5636" max="5661" width="0" style="659" hidden="1" customWidth="1"/>
    <col min="5662" max="5662" width="8.75" style="659" customWidth="1"/>
    <col min="5663" max="5663" width="6.125" style="659" customWidth="1"/>
    <col min="5664" max="5664" width="8.75" style="659" customWidth="1"/>
    <col min="5665" max="5665" width="6.125" style="659" customWidth="1"/>
    <col min="5666" max="5666" width="8.75" style="659" customWidth="1"/>
    <col min="5667" max="5667" width="6.125" style="659" customWidth="1"/>
    <col min="5668" max="5668" width="8.75" style="659" customWidth="1"/>
    <col min="5669" max="5669" width="6.125" style="659" customWidth="1"/>
    <col min="5670" max="5670" width="8.75" style="659" customWidth="1"/>
    <col min="5671" max="5671" width="6.125" style="659" customWidth="1"/>
    <col min="5672" max="5888" width="9" style="659"/>
    <col min="5889" max="5889" width="1.625" style="659" customWidth="1"/>
    <col min="5890" max="5890" width="2.625" style="659" customWidth="1"/>
    <col min="5891" max="5891" width="16.375" style="659" customWidth="1"/>
    <col min="5892" max="5917" width="0" style="659" hidden="1" customWidth="1"/>
    <col min="5918" max="5918" width="8.75" style="659" customWidth="1"/>
    <col min="5919" max="5919" width="6.125" style="659" customWidth="1"/>
    <col min="5920" max="5920" width="8.75" style="659" customWidth="1"/>
    <col min="5921" max="5921" width="6.125" style="659" customWidth="1"/>
    <col min="5922" max="5922" width="8.75" style="659" customWidth="1"/>
    <col min="5923" max="5923" width="6.125" style="659" customWidth="1"/>
    <col min="5924" max="5924" width="8.75" style="659" customWidth="1"/>
    <col min="5925" max="5925" width="6.125" style="659" customWidth="1"/>
    <col min="5926" max="5926" width="8.75" style="659" customWidth="1"/>
    <col min="5927" max="5927" width="6.125" style="659" customWidth="1"/>
    <col min="5928" max="6144" width="9" style="659"/>
    <col min="6145" max="6145" width="1.625" style="659" customWidth="1"/>
    <col min="6146" max="6146" width="2.625" style="659" customWidth="1"/>
    <col min="6147" max="6147" width="16.375" style="659" customWidth="1"/>
    <col min="6148" max="6173" width="0" style="659" hidden="1" customWidth="1"/>
    <col min="6174" max="6174" width="8.75" style="659" customWidth="1"/>
    <col min="6175" max="6175" width="6.125" style="659" customWidth="1"/>
    <col min="6176" max="6176" width="8.75" style="659" customWidth="1"/>
    <col min="6177" max="6177" width="6.125" style="659" customWidth="1"/>
    <col min="6178" max="6178" width="8.75" style="659" customWidth="1"/>
    <col min="6179" max="6179" width="6.125" style="659" customWidth="1"/>
    <col min="6180" max="6180" width="8.75" style="659" customWidth="1"/>
    <col min="6181" max="6181" width="6.125" style="659" customWidth="1"/>
    <col min="6182" max="6182" width="8.75" style="659" customWidth="1"/>
    <col min="6183" max="6183" width="6.125" style="659" customWidth="1"/>
    <col min="6184" max="6400" width="9" style="659"/>
    <col min="6401" max="6401" width="1.625" style="659" customWidth="1"/>
    <col min="6402" max="6402" width="2.625" style="659" customWidth="1"/>
    <col min="6403" max="6403" width="16.375" style="659" customWidth="1"/>
    <col min="6404" max="6429" width="0" style="659" hidden="1" customWidth="1"/>
    <col min="6430" max="6430" width="8.75" style="659" customWidth="1"/>
    <col min="6431" max="6431" width="6.125" style="659" customWidth="1"/>
    <col min="6432" max="6432" width="8.75" style="659" customWidth="1"/>
    <col min="6433" max="6433" width="6.125" style="659" customWidth="1"/>
    <col min="6434" max="6434" width="8.75" style="659" customWidth="1"/>
    <col min="6435" max="6435" width="6.125" style="659" customWidth="1"/>
    <col min="6436" max="6436" width="8.75" style="659" customWidth="1"/>
    <col min="6437" max="6437" width="6.125" style="659" customWidth="1"/>
    <col min="6438" max="6438" width="8.75" style="659" customWidth="1"/>
    <col min="6439" max="6439" width="6.125" style="659" customWidth="1"/>
    <col min="6440" max="6656" width="9" style="659"/>
    <col min="6657" max="6657" width="1.625" style="659" customWidth="1"/>
    <col min="6658" max="6658" width="2.625" style="659" customWidth="1"/>
    <col min="6659" max="6659" width="16.375" style="659" customWidth="1"/>
    <col min="6660" max="6685" width="0" style="659" hidden="1" customWidth="1"/>
    <col min="6686" max="6686" width="8.75" style="659" customWidth="1"/>
    <col min="6687" max="6687" width="6.125" style="659" customWidth="1"/>
    <col min="6688" max="6688" width="8.75" style="659" customWidth="1"/>
    <col min="6689" max="6689" width="6.125" style="659" customWidth="1"/>
    <col min="6690" max="6690" width="8.75" style="659" customWidth="1"/>
    <col min="6691" max="6691" width="6.125" style="659" customWidth="1"/>
    <col min="6692" max="6692" width="8.75" style="659" customWidth="1"/>
    <col min="6693" max="6693" width="6.125" style="659" customWidth="1"/>
    <col min="6694" max="6694" width="8.75" style="659" customWidth="1"/>
    <col min="6695" max="6695" width="6.125" style="659" customWidth="1"/>
    <col min="6696" max="6912" width="9" style="659"/>
    <col min="6913" max="6913" width="1.625" style="659" customWidth="1"/>
    <col min="6914" max="6914" width="2.625" style="659" customWidth="1"/>
    <col min="6915" max="6915" width="16.375" style="659" customWidth="1"/>
    <col min="6916" max="6941" width="0" style="659" hidden="1" customWidth="1"/>
    <col min="6942" max="6942" width="8.75" style="659" customWidth="1"/>
    <col min="6943" max="6943" width="6.125" style="659" customWidth="1"/>
    <col min="6944" max="6944" width="8.75" style="659" customWidth="1"/>
    <col min="6945" max="6945" width="6.125" style="659" customWidth="1"/>
    <col min="6946" max="6946" width="8.75" style="659" customWidth="1"/>
    <col min="6947" max="6947" width="6.125" style="659" customWidth="1"/>
    <col min="6948" max="6948" width="8.75" style="659" customWidth="1"/>
    <col min="6949" max="6949" width="6.125" style="659" customWidth="1"/>
    <col min="6950" max="6950" width="8.75" style="659" customWidth="1"/>
    <col min="6951" max="6951" width="6.125" style="659" customWidth="1"/>
    <col min="6952" max="7168" width="9" style="659"/>
    <col min="7169" max="7169" width="1.625" style="659" customWidth="1"/>
    <col min="7170" max="7170" width="2.625" style="659" customWidth="1"/>
    <col min="7171" max="7171" width="16.375" style="659" customWidth="1"/>
    <col min="7172" max="7197" width="0" style="659" hidden="1" customWidth="1"/>
    <col min="7198" max="7198" width="8.75" style="659" customWidth="1"/>
    <col min="7199" max="7199" width="6.125" style="659" customWidth="1"/>
    <col min="7200" max="7200" width="8.75" style="659" customWidth="1"/>
    <col min="7201" max="7201" width="6.125" style="659" customWidth="1"/>
    <col min="7202" max="7202" width="8.75" style="659" customWidth="1"/>
    <col min="7203" max="7203" width="6.125" style="659" customWidth="1"/>
    <col min="7204" max="7204" width="8.75" style="659" customWidth="1"/>
    <col min="7205" max="7205" width="6.125" style="659" customWidth="1"/>
    <col min="7206" max="7206" width="8.75" style="659" customWidth="1"/>
    <col min="7207" max="7207" width="6.125" style="659" customWidth="1"/>
    <col min="7208" max="7424" width="9" style="659"/>
    <col min="7425" max="7425" width="1.625" style="659" customWidth="1"/>
    <col min="7426" max="7426" width="2.625" style="659" customWidth="1"/>
    <col min="7427" max="7427" width="16.375" style="659" customWidth="1"/>
    <col min="7428" max="7453" width="0" style="659" hidden="1" customWidth="1"/>
    <col min="7454" max="7454" width="8.75" style="659" customWidth="1"/>
    <col min="7455" max="7455" width="6.125" style="659" customWidth="1"/>
    <col min="7456" max="7456" width="8.75" style="659" customWidth="1"/>
    <col min="7457" max="7457" width="6.125" style="659" customWidth="1"/>
    <col min="7458" max="7458" width="8.75" style="659" customWidth="1"/>
    <col min="7459" max="7459" width="6.125" style="659" customWidth="1"/>
    <col min="7460" max="7460" width="8.75" style="659" customWidth="1"/>
    <col min="7461" max="7461" width="6.125" style="659" customWidth="1"/>
    <col min="7462" max="7462" width="8.75" style="659" customWidth="1"/>
    <col min="7463" max="7463" width="6.125" style="659" customWidth="1"/>
    <col min="7464" max="7680" width="9" style="659"/>
    <col min="7681" max="7681" width="1.625" style="659" customWidth="1"/>
    <col min="7682" max="7682" width="2.625" style="659" customWidth="1"/>
    <col min="7683" max="7683" width="16.375" style="659" customWidth="1"/>
    <col min="7684" max="7709" width="0" style="659" hidden="1" customWidth="1"/>
    <col min="7710" max="7710" width="8.75" style="659" customWidth="1"/>
    <col min="7711" max="7711" width="6.125" style="659" customWidth="1"/>
    <col min="7712" max="7712" width="8.75" style="659" customWidth="1"/>
    <col min="7713" max="7713" width="6.125" style="659" customWidth="1"/>
    <col min="7714" max="7714" width="8.75" style="659" customWidth="1"/>
    <col min="7715" max="7715" width="6.125" style="659" customWidth="1"/>
    <col min="7716" max="7716" width="8.75" style="659" customWidth="1"/>
    <col min="7717" max="7717" width="6.125" style="659" customWidth="1"/>
    <col min="7718" max="7718" width="8.75" style="659" customWidth="1"/>
    <col min="7719" max="7719" width="6.125" style="659" customWidth="1"/>
    <col min="7720" max="7936" width="9" style="659"/>
    <col min="7937" max="7937" width="1.625" style="659" customWidth="1"/>
    <col min="7938" max="7938" width="2.625" style="659" customWidth="1"/>
    <col min="7939" max="7939" width="16.375" style="659" customWidth="1"/>
    <col min="7940" max="7965" width="0" style="659" hidden="1" customWidth="1"/>
    <col min="7966" max="7966" width="8.75" style="659" customWidth="1"/>
    <col min="7967" max="7967" width="6.125" style="659" customWidth="1"/>
    <col min="7968" max="7968" width="8.75" style="659" customWidth="1"/>
    <col min="7969" max="7969" width="6.125" style="659" customWidth="1"/>
    <col min="7970" max="7970" width="8.75" style="659" customWidth="1"/>
    <col min="7971" max="7971" width="6.125" style="659" customWidth="1"/>
    <col min="7972" max="7972" width="8.75" style="659" customWidth="1"/>
    <col min="7973" max="7973" width="6.125" style="659" customWidth="1"/>
    <col min="7974" max="7974" width="8.75" style="659" customWidth="1"/>
    <col min="7975" max="7975" width="6.125" style="659" customWidth="1"/>
    <col min="7976" max="8192" width="9" style="659"/>
    <col min="8193" max="8193" width="1.625" style="659" customWidth="1"/>
    <col min="8194" max="8194" width="2.625" style="659" customWidth="1"/>
    <col min="8195" max="8195" width="16.375" style="659" customWidth="1"/>
    <col min="8196" max="8221" width="0" style="659" hidden="1" customWidth="1"/>
    <col min="8222" max="8222" width="8.75" style="659" customWidth="1"/>
    <col min="8223" max="8223" width="6.125" style="659" customWidth="1"/>
    <col min="8224" max="8224" width="8.75" style="659" customWidth="1"/>
    <col min="8225" max="8225" width="6.125" style="659" customWidth="1"/>
    <col min="8226" max="8226" width="8.75" style="659" customWidth="1"/>
    <col min="8227" max="8227" width="6.125" style="659" customWidth="1"/>
    <col min="8228" max="8228" width="8.75" style="659" customWidth="1"/>
    <col min="8229" max="8229" width="6.125" style="659" customWidth="1"/>
    <col min="8230" max="8230" width="8.75" style="659" customWidth="1"/>
    <col min="8231" max="8231" width="6.125" style="659" customWidth="1"/>
    <col min="8232" max="8448" width="9" style="659"/>
    <col min="8449" max="8449" width="1.625" style="659" customWidth="1"/>
    <col min="8450" max="8450" width="2.625" style="659" customWidth="1"/>
    <col min="8451" max="8451" width="16.375" style="659" customWidth="1"/>
    <col min="8452" max="8477" width="0" style="659" hidden="1" customWidth="1"/>
    <col min="8478" max="8478" width="8.75" style="659" customWidth="1"/>
    <col min="8479" max="8479" width="6.125" style="659" customWidth="1"/>
    <col min="8480" max="8480" width="8.75" style="659" customWidth="1"/>
    <col min="8481" max="8481" width="6.125" style="659" customWidth="1"/>
    <col min="8482" max="8482" width="8.75" style="659" customWidth="1"/>
    <col min="8483" max="8483" width="6.125" style="659" customWidth="1"/>
    <col min="8484" max="8484" width="8.75" style="659" customWidth="1"/>
    <col min="8485" max="8485" width="6.125" style="659" customWidth="1"/>
    <col min="8486" max="8486" width="8.75" style="659" customWidth="1"/>
    <col min="8487" max="8487" width="6.125" style="659" customWidth="1"/>
    <col min="8488" max="8704" width="9" style="659"/>
    <col min="8705" max="8705" width="1.625" style="659" customWidth="1"/>
    <col min="8706" max="8706" width="2.625" style="659" customWidth="1"/>
    <col min="8707" max="8707" width="16.375" style="659" customWidth="1"/>
    <col min="8708" max="8733" width="0" style="659" hidden="1" customWidth="1"/>
    <col min="8734" max="8734" width="8.75" style="659" customWidth="1"/>
    <col min="8735" max="8735" width="6.125" style="659" customWidth="1"/>
    <col min="8736" max="8736" width="8.75" style="659" customWidth="1"/>
    <col min="8737" max="8737" width="6.125" style="659" customWidth="1"/>
    <col min="8738" max="8738" width="8.75" style="659" customWidth="1"/>
    <col min="8739" max="8739" width="6.125" style="659" customWidth="1"/>
    <col min="8740" max="8740" width="8.75" style="659" customWidth="1"/>
    <col min="8741" max="8741" width="6.125" style="659" customWidth="1"/>
    <col min="8742" max="8742" width="8.75" style="659" customWidth="1"/>
    <col min="8743" max="8743" width="6.125" style="659" customWidth="1"/>
    <col min="8744" max="8960" width="9" style="659"/>
    <col min="8961" max="8961" width="1.625" style="659" customWidth="1"/>
    <col min="8962" max="8962" width="2.625" style="659" customWidth="1"/>
    <col min="8963" max="8963" width="16.375" style="659" customWidth="1"/>
    <col min="8964" max="8989" width="0" style="659" hidden="1" customWidth="1"/>
    <col min="8990" max="8990" width="8.75" style="659" customWidth="1"/>
    <col min="8991" max="8991" width="6.125" style="659" customWidth="1"/>
    <col min="8992" max="8992" width="8.75" style="659" customWidth="1"/>
    <col min="8993" max="8993" width="6.125" style="659" customWidth="1"/>
    <col min="8994" max="8994" width="8.75" style="659" customWidth="1"/>
    <col min="8995" max="8995" width="6.125" style="659" customWidth="1"/>
    <col min="8996" max="8996" width="8.75" style="659" customWidth="1"/>
    <col min="8997" max="8997" width="6.125" style="659" customWidth="1"/>
    <col min="8998" max="8998" width="8.75" style="659" customWidth="1"/>
    <col min="8999" max="8999" width="6.125" style="659" customWidth="1"/>
    <col min="9000" max="9216" width="9" style="659"/>
    <col min="9217" max="9217" width="1.625" style="659" customWidth="1"/>
    <col min="9218" max="9218" width="2.625" style="659" customWidth="1"/>
    <col min="9219" max="9219" width="16.375" style="659" customWidth="1"/>
    <col min="9220" max="9245" width="0" style="659" hidden="1" customWidth="1"/>
    <col min="9246" max="9246" width="8.75" style="659" customWidth="1"/>
    <col min="9247" max="9247" width="6.125" style="659" customWidth="1"/>
    <col min="9248" max="9248" width="8.75" style="659" customWidth="1"/>
    <col min="9249" max="9249" width="6.125" style="659" customWidth="1"/>
    <col min="9250" max="9250" width="8.75" style="659" customWidth="1"/>
    <col min="9251" max="9251" width="6.125" style="659" customWidth="1"/>
    <col min="9252" max="9252" width="8.75" style="659" customWidth="1"/>
    <col min="9253" max="9253" width="6.125" style="659" customWidth="1"/>
    <col min="9254" max="9254" width="8.75" style="659" customWidth="1"/>
    <col min="9255" max="9255" width="6.125" style="659" customWidth="1"/>
    <col min="9256" max="9472" width="9" style="659"/>
    <col min="9473" max="9473" width="1.625" style="659" customWidth="1"/>
    <col min="9474" max="9474" width="2.625" style="659" customWidth="1"/>
    <col min="9475" max="9475" width="16.375" style="659" customWidth="1"/>
    <col min="9476" max="9501" width="0" style="659" hidden="1" customWidth="1"/>
    <col min="9502" max="9502" width="8.75" style="659" customWidth="1"/>
    <col min="9503" max="9503" width="6.125" style="659" customWidth="1"/>
    <col min="9504" max="9504" width="8.75" style="659" customWidth="1"/>
    <col min="9505" max="9505" width="6.125" style="659" customWidth="1"/>
    <col min="9506" max="9506" width="8.75" style="659" customWidth="1"/>
    <col min="9507" max="9507" width="6.125" style="659" customWidth="1"/>
    <col min="9508" max="9508" width="8.75" style="659" customWidth="1"/>
    <col min="9509" max="9509" width="6.125" style="659" customWidth="1"/>
    <col min="9510" max="9510" width="8.75" style="659" customWidth="1"/>
    <col min="9511" max="9511" width="6.125" style="659" customWidth="1"/>
    <col min="9512" max="9728" width="9" style="659"/>
    <col min="9729" max="9729" width="1.625" style="659" customWidth="1"/>
    <col min="9730" max="9730" width="2.625" style="659" customWidth="1"/>
    <col min="9731" max="9731" width="16.375" style="659" customWidth="1"/>
    <col min="9732" max="9757" width="0" style="659" hidden="1" customWidth="1"/>
    <col min="9758" max="9758" width="8.75" style="659" customWidth="1"/>
    <col min="9759" max="9759" width="6.125" style="659" customWidth="1"/>
    <col min="9760" max="9760" width="8.75" style="659" customWidth="1"/>
    <col min="9761" max="9761" width="6.125" style="659" customWidth="1"/>
    <col min="9762" max="9762" width="8.75" style="659" customWidth="1"/>
    <col min="9763" max="9763" width="6.125" style="659" customWidth="1"/>
    <col min="9764" max="9764" width="8.75" style="659" customWidth="1"/>
    <col min="9765" max="9765" width="6.125" style="659" customWidth="1"/>
    <col min="9766" max="9766" width="8.75" style="659" customWidth="1"/>
    <col min="9767" max="9767" width="6.125" style="659" customWidth="1"/>
    <col min="9768" max="9984" width="9" style="659"/>
    <col min="9985" max="9985" width="1.625" style="659" customWidth="1"/>
    <col min="9986" max="9986" width="2.625" style="659" customWidth="1"/>
    <col min="9987" max="9987" width="16.375" style="659" customWidth="1"/>
    <col min="9988" max="10013" width="0" style="659" hidden="1" customWidth="1"/>
    <col min="10014" max="10014" width="8.75" style="659" customWidth="1"/>
    <col min="10015" max="10015" width="6.125" style="659" customWidth="1"/>
    <col min="10016" max="10016" width="8.75" style="659" customWidth="1"/>
    <col min="10017" max="10017" width="6.125" style="659" customWidth="1"/>
    <col min="10018" max="10018" width="8.75" style="659" customWidth="1"/>
    <col min="10019" max="10019" width="6.125" style="659" customWidth="1"/>
    <col min="10020" max="10020" width="8.75" style="659" customWidth="1"/>
    <col min="10021" max="10021" width="6.125" style="659" customWidth="1"/>
    <col min="10022" max="10022" width="8.75" style="659" customWidth="1"/>
    <col min="10023" max="10023" width="6.125" style="659" customWidth="1"/>
    <col min="10024" max="10240" width="9" style="659"/>
    <col min="10241" max="10241" width="1.625" style="659" customWidth="1"/>
    <col min="10242" max="10242" width="2.625" style="659" customWidth="1"/>
    <col min="10243" max="10243" width="16.375" style="659" customWidth="1"/>
    <col min="10244" max="10269" width="0" style="659" hidden="1" customWidth="1"/>
    <col min="10270" max="10270" width="8.75" style="659" customWidth="1"/>
    <col min="10271" max="10271" width="6.125" style="659" customWidth="1"/>
    <col min="10272" max="10272" width="8.75" style="659" customWidth="1"/>
    <col min="10273" max="10273" width="6.125" style="659" customWidth="1"/>
    <col min="10274" max="10274" width="8.75" style="659" customWidth="1"/>
    <col min="10275" max="10275" width="6.125" style="659" customWidth="1"/>
    <col min="10276" max="10276" width="8.75" style="659" customWidth="1"/>
    <col min="10277" max="10277" width="6.125" style="659" customWidth="1"/>
    <col min="10278" max="10278" width="8.75" style="659" customWidth="1"/>
    <col min="10279" max="10279" width="6.125" style="659" customWidth="1"/>
    <col min="10280" max="10496" width="9" style="659"/>
    <col min="10497" max="10497" width="1.625" style="659" customWidth="1"/>
    <col min="10498" max="10498" width="2.625" style="659" customWidth="1"/>
    <col min="10499" max="10499" width="16.375" style="659" customWidth="1"/>
    <col min="10500" max="10525" width="0" style="659" hidden="1" customWidth="1"/>
    <col min="10526" max="10526" width="8.75" style="659" customWidth="1"/>
    <col min="10527" max="10527" width="6.125" style="659" customWidth="1"/>
    <col min="10528" max="10528" width="8.75" style="659" customWidth="1"/>
    <col min="10529" max="10529" width="6.125" style="659" customWidth="1"/>
    <col min="10530" max="10530" width="8.75" style="659" customWidth="1"/>
    <col min="10531" max="10531" width="6.125" style="659" customWidth="1"/>
    <col min="10532" max="10532" width="8.75" style="659" customWidth="1"/>
    <col min="10533" max="10533" width="6.125" style="659" customWidth="1"/>
    <col min="10534" max="10534" width="8.75" style="659" customWidth="1"/>
    <col min="10535" max="10535" width="6.125" style="659" customWidth="1"/>
    <col min="10536" max="10752" width="9" style="659"/>
    <col min="10753" max="10753" width="1.625" style="659" customWidth="1"/>
    <col min="10754" max="10754" width="2.625" style="659" customWidth="1"/>
    <col min="10755" max="10755" width="16.375" style="659" customWidth="1"/>
    <col min="10756" max="10781" width="0" style="659" hidden="1" customWidth="1"/>
    <col min="10782" max="10782" width="8.75" style="659" customWidth="1"/>
    <col min="10783" max="10783" width="6.125" style="659" customWidth="1"/>
    <col min="10784" max="10784" width="8.75" style="659" customWidth="1"/>
    <col min="10785" max="10785" width="6.125" style="659" customWidth="1"/>
    <col min="10786" max="10786" width="8.75" style="659" customWidth="1"/>
    <col min="10787" max="10787" width="6.125" style="659" customWidth="1"/>
    <col min="10788" max="10788" width="8.75" style="659" customWidth="1"/>
    <col min="10789" max="10789" width="6.125" style="659" customWidth="1"/>
    <col min="10790" max="10790" width="8.75" style="659" customWidth="1"/>
    <col min="10791" max="10791" width="6.125" style="659" customWidth="1"/>
    <col min="10792" max="11008" width="9" style="659"/>
    <col min="11009" max="11009" width="1.625" style="659" customWidth="1"/>
    <col min="11010" max="11010" width="2.625" style="659" customWidth="1"/>
    <col min="11011" max="11011" width="16.375" style="659" customWidth="1"/>
    <col min="11012" max="11037" width="0" style="659" hidden="1" customWidth="1"/>
    <col min="11038" max="11038" width="8.75" style="659" customWidth="1"/>
    <col min="11039" max="11039" width="6.125" style="659" customWidth="1"/>
    <col min="11040" max="11040" width="8.75" style="659" customWidth="1"/>
    <col min="11041" max="11041" width="6.125" style="659" customWidth="1"/>
    <col min="11042" max="11042" width="8.75" style="659" customWidth="1"/>
    <col min="11043" max="11043" width="6.125" style="659" customWidth="1"/>
    <col min="11044" max="11044" width="8.75" style="659" customWidth="1"/>
    <col min="11045" max="11045" width="6.125" style="659" customWidth="1"/>
    <col min="11046" max="11046" width="8.75" style="659" customWidth="1"/>
    <col min="11047" max="11047" width="6.125" style="659" customWidth="1"/>
    <col min="11048" max="11264" width="9" style="659"/>
    <col min="11265" max="11265" width="1.625" style="659" customWidth="1"/>
    <col min="11266" max="11266" width="2.625" style="659" customWidth="1"/>
    <col min="11267" max="11267" width="16.375" style="659" customWidth="1"/>
    <col min="11268" max="11293" width="0" style="659" hidden="1" customWidth="1"/>
    <col min="11294" max="11294" width="8.75" style="659" customWidth="1"/>
    <col min="11295" max="11295" width="6.125" style="659" customWidth="1"/>
    <col min="11296" max="11296" width="8.75" style="659" customWidth="1"/>
    <col min="11297" max="11297" width="6.125" style="659" customWidth="1"/>
    <col min="11298" max="11298" width="8.75" style="659" customWidth="1"/>
    <col min="11299" max="11299" width="6.125" style="659" customWidth="1"/>
    <col min="11300" max="11300" width="8.75" style="659" customWidth="1"/>
    <col min="11301" max="11301" width="6.125" style="659" customWidth="1"/>
    <col min="11302" max="11302" width="8.75" style="659" customWidth="1"/>
    <col min="11303" max="11303" width="6.125" style="659" customWidth="1"/>
    <col min="11304" max="11520" width="9" style="659"/>
    <col min="11521" max="11521" width="1.625" style="659" customWidth="1"/>
    <col min="11522" max="11522" width="2.625" style="659" customWidth="1"/>
    <col min="11523" max="11523" width="16.375" style="659" customWidth="1"/>
    <col min="11524" max="11549" width="0" style="659" hidden="1" customWidth="1"/>
    <col min="11550" max="11550" width="8.75" style="659" customWidth="1"/>
    <col min="11551" max="11551" width="6.125" style="659" customWidth="1"/>
    <col min="11552" max="11552" width="8.75" style="659" customWidth="1"/>
    <col min="11553" max="11553" width="6.125" style="659" customWidth="1"/>
    <col min="11554" max="11554" width="8.75" style="659" customWidth="1"/>
    <col min="11555" max="11555" width="6.125" style="659" customWidth="1"/>
    <col min="11556" max="11556" width="8.75" style="659" customWidth="1"/>
    <col min="11557" max="11557" width="6.125" style="659" customWidth="1"/>
    <col min="11558" max="11558" width="8.75" style="659" customWidth="1"/>
    <col min="11559" max="11559" width="6.125" style="659" customWidth="1"/>
    <col min="11560" max="11776" width="9" style="659"/>
    <col min="11777" max="11777" width="1.625" style="659" customWidth="1"/>
    <col min="11778" max="11778" width="2.625" style="659" customWidth="1"/>
    <col min="11779" max="11779" width="16.375" style="659" customWidth="1"/>
    <col min="11780" max="11805" width="0" style="659" hidden="1" customWidth="1"/>
    <col min="11806" max="11806" width="8.75" style="659" customWidth="1"/>
    <col min="11807" max="11807" width="6.125" style="659" customWidth="1"/>
    <col min="11808" max="11808" width="8.75" style="659" customWidth="1"/>
    <col min="11809" max="11809" width="6.125" style="659" customWidth="1"/>
    <col min="11810" max="11810" width="8.75" style="659" customWidth="1"/>
    <col min="11811" max="11811" width="6.125" style="659" customWidth="1"/>
    <col min="11812" max="11812" width="8.75" style="659" customWidth="1"/>
    <col min="11813" max="11813" width="6.125" style="659" customWidth="1"/>
    <col min="11814" max="11814" width="8.75" style="659" customWidth="1"/>
    <col min="11815" max="11815" width="6.125" style="659" customWidth="1"/>
    <col min="11816" max="12032" width="9" style="659"/>
    <col min="12033" max="12033" width="1.625" style="659" customWidth="1"/>
    <col min="12034" max="12034" width="2.625" style="659" customWidth="1"/>
    <col min="12035" max="12035" width="16.375" style="659" customWidth="1"/>
    <col min="12036" max="12061" width="0" style="659" hidden="1" customWidth="1"/>
    <col min="12062" max="12062" width="8.75" style="659" customWidth="1"/>
    <col min="12063" max="12063" width="6.125" style="659" customWidth="1"/>
    <col min="12064" max="12064" width="8.75" style="659" customWidth="1"/>
    <col min="12065" max="12065" width="6.125" style="659" customWidth="1"/>
    <col min="12066" max="12066" width="8.75" style="659" customWidth="1"/>
    <col min="12067" max="12067" width="6.125" style="659" customWidth="1"/>
    <col min="12068" max="12068" width="8.75" style="659" customWidth="1"/>
    <col min="12069" max="12069" width="6.125" style="659" customWidth="1"/>
    <col min="12070" max="12070" width="8.75" style="659" customWidth="1"/>
    <col min="12071" max="12071" width="6.125" style="659" customWidth="1"/>
    <col min="12072" max="12288" width="9" style="659"/>
    <col min="12289" max="12289" width="1.625" style="659" customWidth="1"/>
    <col min="12290" max="12290" width="2.625" style="659" customWidth="1"/>
    <col min="12291" max="12291" width="16.375" style="659" customWidth="1"/>
    <col min="12292" max="12317" width="0" style="659" hidden="1" customWidth="1"/>
    <col min="12318" max="12318" width="8.75" style="659" customWidth="1"/>
    <col min="12319" max="12319" width="6.125" style="659" customWidth="1"/>
    <col min="12320" max="12320" width="8.75" style="659" customWidth="1"/>
    <col min="12321" max="12321" width="6.125" style="659" customWidth="1"/>
    <col min="12322" max="12322" width="8.75" style="659" customWidth="1"/>
    <col min="12323" max="12323" width="6.125" style="659" customWidth="1"/>
    <col min="12324" max="12324" width="8.75" style="659" customWidth="1"/>
    <col min="12325" max="12325" width="6.125" style="659" customWidth="1"/>
    <col min="12326" max="12326" width="8.75" style="659" customWidth="1"/>
    <col min="12327" max="12327" width="6.125" style="659" customWidth="1"/>
    <col min="12328" max="12544" width="9" style="659"/>
    <col min="12545" max="12545" width="1.625" style="659" customWidth="1"/>
    <col min="12546" max="12546" width="2.625" style="659" customWidth="1"/>
    <col min="12547" max="12547" width="16.375" style="659" customWidth="1"/>
    <col min="12548" max="12573" width="0" style="659" hidden="1" customWidth="1"/>
    <col min="12574" max="12574" width="8.75" style="659" customWidth="1"/>
    <col min="12575" max="12575" width="6.125" style="659" customWidth="1"/>
    <col min="12576" max="12576" width="8.75" style="659" customWidth="1"/>
    <col min="12577" max="12577" width="6.125" style="659" customWidth="1"/>
    <col min="12578" max="12578" width="8.75" style="659" customWidth="1"/>
    <col min="12579" max="12579" width="6.125" style="659" customWidth="1"/>
    <col min="12580" max="12580" width="8.75" style="659" customWidth="1"/>
    <col min="12581" max="12581" width="6.125" style="659" customWidth="1"/>
    <col min="12582" max="12582" width="8.75" style="659" customWidth="1"/>
    <col min="12583" max="12583" width="6.125" style="659" customWidth="1"/>
    <col min="12584" max="12800" width="9" style="659"/>
    <col min="12801" max="12801" width="1.625" style="659" customWidth="1"/>
    <col min="12802" max="12802" width="2.625" style="659" customWidth="1"/>
    <col min="12803" max="12803" width="16.375" style="659" customWidth="1"/>
    <col min="12804" max="12829" width="0" style="659" hidden="1" customWidth="1"/>
    <col min="12830" max="12830" width="8.75" style="659" customWidth="1"/>
    <col min="12831" max="12831" width="6.125" style="659" customWidth="1"/>
    <col min="12832" max="12832" width="8.75" style="659" customWidth="1"/>
    <col min="12833" max="12833" width="6.125" style="659" customWidth="1"/>
    <col min="12834" max="12834" width="8.75" style="659" customWidth="1"/>
    <col min="12835" max="12835" width="6.125" style="659" customWidth="1"/>
    <col min="12836" max="12836" width="8.75" style="659" customWidth="1"/>
    <col min="12837" max="12837" width="6.125" style="659" customWidth="1"/>
    <col min="12838" max="12838" width="8.75" style="659" customWidth="1"/>
    <col min="12839" max="12839" width="6.125" style="659" customWidth="1"/>
    <col min="12840" max="13056" width="9" style="659"/>
    <col min="13057" max="13057" width="1.625" style="659" customWidth="1"/>
    <col min="13058" max="13058" width="2.625" style="659" customWidth="1"/>
    <col min="13059" max="13059" width="16.375" style="659" customWidth="1"/>
    <col min="13060" max="13085" width="0" style="659" hidden="1" customWidth="1"/>
    <col min="13086" max="13086" width="8.75" style="659" customWidth="1"/>
    <col min="13087" max="13087" width="6.125" style="659" customWidth="1"/>
    <col min="13088" max="13088" width="8.75" style="659" customWidth="1"/>
    <col min="13089" max="13089" width="6.125" style="659" customWidth="1"/>
    <col min="13090" max="13090" width="8.75" style="659" customWidth="1"/>
    <col min="13091" max="13091" width="6.125" style="659" customWidth="1"/>
    <col min="13092" max="13092" width="8.75" style="659" customWidth="1"/>
    <col min="13093" max="13093" width="6.125" style="659" customWidth="1"/>
    <col min="13094" max="13094" width="8.75" style="659" customWidth="1"/>
    <col min="13095" max="13095" width="6.125" style="659" customWidth="1"/>
    <col min="13096" max="13312" width="9" style="659"/>
    <col min="13313" max="13313" width="1.625" style="659" customWidth="1"/>
    <col min="13314" max="13314" width="2.625" style="659" customWidth="1"/>
    <col min="13315" max="13315" width="16.375" style="659" customWidth="1"/>
    <col min="13316" max="13341" width="0" style="659" hidden="1" customWidth="1"/>
    <col min="13342" max="13342" width="8.75" style="659" customWidth="1"/>
    <col min="13343" max="13343" width="6.125" style="659" customWidth="1"/>
    <col min="13344" max="13344" width="8.75" style="659" customWidth="1"/>
    <col min="13345" max="13345" width="6.125" style="659" customWidth="1"/>
    <col min="13346" max="13346" width="8.75" style="659" customWidth="1"/>
    <col min="13347" max="13347" width="6.125" style="659" customWidth="1"/>
    <col min="13348" max="13348" width="8.75" style="659" customWidth="1"/>
    <col min="13349" max="13349" width="6.125" style="659" customWidth="1"/>
    <col min="13350" max="13350" width="8.75" style="659" customWidth="1"/>
    <col min="13351" max="13351" width="6.125" style="659" customWidth="1"/>
    <col min="13352" max="13568" width="9" style="659"/>
    <col min="13569" max="13569" width="1.625" style="659" customWidth="1"/>
    <col min="13570" max="13570" width="2.625" style="659" customWidth="1"/>
    <col min="13571" max="13571" width="16.375" style="659" customWidth="1"/>
    <col min="13572" max="13597" width="0" style="659" hidden="1" customWidth="1"/>
    <col min="13598" max="13598" width="8.75" style="659" customWidth="1"/>
    <col min="13599" max="13599" width="6.125" style="659" customWidth="1"/>
    <col min="13600" max="13600" width="8.75" style="659" customWidth="1"/>
    <col min="13601" max="13601" width="6.125" style="659" customWidth="1"/>
    <col min="13602" max="13602" width="8.75" style="659" customWidth="1"/>
    <col min="13603" max="13603" width="6.125" style="659" customWidth="1"/>
    <col min="13604" max="13604" width="8.75" style="659" customWidth="1"/>
    <col min="13605" max="13605" width="6.125" style="659" customWidth="1"/>
    <col min="13606" max="13606" width="8.75" style="659" customWidth="1"/>
    <col min="13607" max="13607" width="6.125" style="659" customWidth="1"/>
    <col min="13608" max="13824" width="9" style="659"/>
    <col min="13825" max="13825" width="1.625" style="659" customWidth="1"/>
    <col min="13826" max="13826" width="2.625" style="659" customWidth="1"/>
    <col min="13827" max="13827" width="16.375" style="659" customWidth="1"/>
    <col min="13828" max="13853" width="0" style="659" hidden="1" customWidth="1"/>
    <col min="13854" max="13854" width="8.75" style="659" customWidth="1"/>
    <col min="13855" max="13855" width="6.125" style="659" customWidth="1"/>
    <col min="13856" max="13856" width="8.75" style="659" customWidth="1"/>
    <col min="13857" max="13857" width="6.125" style="659" customWidth="1"/>
    <col min="13858" max="13858" width="8.75" style="659" customWidth="1"/>
    <col min="13859" max="13859" width="6.125" style="659" customWidth="1"/>
    <col min="13860" max="13860" width="8.75" style="659" customWidth="1"/>
    <col min="13861" max="13861" width="6.125" style="659" customWidth="1"/>
    <col min="13862" max="13862" width="8.75" style="659" customWidth="1"/>
    <col min="13863" max="13863" width="6.125" style="659" customWidth="1"/>
    <col min="13864" max="14080" width="9" style="659"/>
    <col min="14081" max="14081" width="1.625" style="659" customWidth="1"/>
    <col min="14082" max="14082" width="2.625" style="659" customWidth="1"/>
    <col min="14083" max="14083" width="16.375" style="659" customWidth="1"/>
    <col min="14084" max="14109" width="0" style="659" hidden="1" customWidth="1"/>
    <col min="14110" max="14110" width="8.75" style="659" customWidth="1"/>
    <col min="14111" max="14111" width="6.125" style="659" customWidth="1"/>
    <col min="14112" max="14112" width="8.75" style="659" customWidth="1"/>
    <col min="14113" max="14113" width="6.125" style="659" customWidth="1"/>
    <col min="14114" max="14114" width="8.75" style="659" customWidth="1"/>
    <col min="14115" max="14115" width="6.125" style="659" customWidth="1"/>
    <col min="14116" max="14116" width="8.75" style="659" customWidth="1"/>
    <col min="14117" max="14117" width="6.125" style="659" customWidth="1"/>
    <col min="14118" max="14118" width="8.75" style="659" customWidth="1"/>
    <col min="14119" max="14119" width="6.125" style="659" customWidth="1"/>
    <col min="14120" max="14336" width="9" style="659"/>
    <col min="14337" max="14337" width="1.625" style="659" customWidth="1"/>
    <col min="14338" max="14338" width="2.625" style="659" customWidth="1"/>
    <col min="14339" max="14339" width="16.375" style="659" customWidth="1"/>
    <col min="14340" max="14365" width="0" style="659" hidden="1" customWidth="1"/>
    <col min="14366" max="14366" width="8.75" style="659" customWidth="1"/>
    <col min="14367" max="14367" width="6.125" style="659" customWidth="1"/>
    <col min="14368" max="14368" width="8.75" style="659" customWidth="1"/>
    <col min="14369" max="14369" width="6.125" style="659" customWidth="1"/>
    <col min="14370" max="14370" width="8.75" style="659" customWidth="1"/>
    <col min="14371" max="14371" width="6.125" style="659" customWidth="1"/>
    <col min="14372" max="14372" width="8.75" style="659" customWidth="1"/>
    <col min="14373" max="14373" width="6.125" style="659" customWidth="1"/>
    <col min="14374" max="14374" width="8.75" style="659" customWidth="1"/>
    <col min="14375" max="14375" width="6.125" style="659" customWidth="1"/>
    <col min="14376" max="14592" width="9" style="659"/>
    <col min="14593" max="14593" width="1.625" style="659" customWidth="1"/>
    <col min="14594" max="14594" width="2.625" style="659" customWidth="1"/>
    <col min="14595" max="14595" width="16.375" style="659" customWidth="1"/>
    <col min="14596" max="14621" width="0" style="659" hidden="1" customWidth="1"/>
    <col min="14622" max="14622" width="8.75" style="659" customWidth="1"/>
    <col min="14623" max="14623" width="6.125" style="659" customWidth="1"/>
    <col min="14624" max="14624" width="8.75" style="659" customWidth="1"/>
    <col min="14625" max="14625" width="6.125" style="659" customWidth="1"/>
    <col min="14626" max="14626" width="8.75" style="659" customWidth="1"/>
    <col min="14627" max="14627" width="6.125" style="659" customWidth="1"/>
    <col min="14628" max="14628" width="8.75" style="659" customWidth="1"/>
    <col min="14629" max="14629" width="6.125" style="659" customWidth="1"/>
    <col min="14630" max="14630" width="8.75" style="659" customWidth="1"/>
    <col min="14631" max="14631" width="6.125" style="659" customWidth="1"/>
    <col min="14632" max="14848" width="9" style="659"/>
    <col min="14849" max="14849" width="1.625" style="659" customWidth="1"/>
    <col min="14850" max="14850" width="2.625" style="659" customWidth="1"/>
    <col min="14851" max="14851" width="16.375" style="659" customWidth="1"/>
    <col min="14852" max="14877" width="0" style="659" hidden="1" customWidth="1"/>
    <col min="14878" max="14878" width="8.75" style="659" customWidth="1"/>
    <col min="14879" max="14879" width="6.125" style="659" customWidth="1"/>
    <col min="14880" max="14880" width="8.75" style="659" customWidth="1"/>
    <col min="14881" max="14881" width="6.125" style="659" customWidth="1"/>
    <col min="14882" max="14882" width="8.75" style="659" customWidth="1"/>
    <col min="14883" max="14883" width="6.125" style="659" customWidth="1"/>
    <col min="14884" max="14884" width="8.75" style="659" customWidth="1"/>
    <col min="14885" max="14885" width="6.125" style="659" customWidth="1"/>
    <col min="14886" max="14886" width="8.75" style="659" customWidth="1"/>
    <col min="14887" max="14887" width="6.125" style="659" customWidth="1"/>
    <col min="14888" max="15104" width="9" style="659"/>
    <col min="15105" max="15105" width="1.625" style="659" customWidth="1"/>
    <col min="15106" max="15106" width="2.625" style="659" customWidth="1"/>
    <col min="15107" max="15107" width="16.375" style="659" customWidth="1"/>
    <col min="15108" max="15133" width="0" style="659" hidden="1" customWidth="1"/>
    <col min="15134" max="15134" width="8.75" style="659" customWidth="1"/>
    <col min="15135" max="15135" width="6.125" style="659" customWidth="1"/>
    <col min="15136" max="15136" width="8.75" style="659" customWidth="1"/>
    <col min="15137" max="15137" width="6.125" style="659" customWidth="1"/>
    <col min="15138" max="15138" width="8.75" style="659" customWidth="1"/>
    <col min="15139" max="15139" width="6.125" style="659" customWidth="1"/>
    <col min="15140" max="15140" width="8.75" style="659" customWidth="1"/>
    <col min="15141" max="15141" width="6.125" style="659" customWidth="1"/>
    <col min="15142" max="15142" width="8.75" style="659" customWidth="1"/>
    <col min="15143" max="15143" width="6.125" style="659" customWidth="1"/>
    <col min="15144" max="15360" width="9" style="659"/>
    <col min="15361" max="15361" width="1.625" style="659" customWidth="1"/>
    <col min="15362" max="15362" width="2.625" style="659" customWidth="1"/>
    <col min="15363" max="15363" width="16.375" style="659" customWidth="1"/>
    <col min="15364" max="15389" width="0" style="659" hidden="1" customWidth="1"/>
    <col min="15390" max="15390" width="8.75" style="659" customWidth="1"/>
    <col min="15391" max="15391" width="6.125" style="659" customWidth="1"/>
    <col min="15392" max="15392" width="8.75" style="659" customWidth="1"/>
    <col min="15393" max="15393" width="6.125" style="659" customWidth="1"/>
    <col min="15394" max="15394" width="8.75" style="659" customWidth="1"/>
    <col min="15395" max="15395" width="6.125" style="659" customWidth="1"/>
    <col min="15396" max="15396" width="8.75" style="659" customWidth="1"/>
    <col min="15397" max="15397" width="6.125" style="659" customWidth="1"/>
    <col min="15398" max="15398" width="8.75" style="659" customWidth="1"/>
    <col min="15399" max="15399" width="6.125" style="659" customWidth="1"/>
    <col min="15400" max="15616" width="9" style="659"/>
    <col min="15617" max="15617" width="1.625" style="659" customWidth="1"/>
    <col min="15618" max="15618" width="2.625" style="659" customWidth="1"/>
    <col min="15619" max="15619" width="16.375" style="659" customWidth="1"/>
    <col min="15620" max="15645" width="0" style="659" hidden="1" customWidth="1"/>
    <col min="15646" max="15646" width="8.75" style="659" customWidth="1"/>
    <col min="15647" max="15647" width="6.125" style="659" customWidth="1"/>
    <col min="15648" max="15648" width="8.75" style="659" customWidth="1"/>
    <col min="15649" max="15649" width="6.125" style="659" customWidth="1"/>
    <col min="15650" max="15650" width="8.75" style="659" customWidth="1"/>
    <col min="15651" max="15651" width="6.125" style="659" customWidth="1"/>
    <col min="15652" max="15652" width="8.75" style="659" customWidth="1"/>
    <col min="15653" max="15653" width="6.125" style="659" customWidth="1"/>
    <col min="15654" max="15654" width="8.75" style="659" customWidth="1"/>
    <col min="15655" max="15655" width="6.125" style="659" customWidth="1"/>
    <col min="15656" max="15872" width="9" style="659"/>
    <col min="15873" max="15873" width="1.625" style="659" customWidth="1"/>
    <col min="15874" max="15874" width="2.625" style="659" customWidth="1"/>
    <col min="15875" max="15875" width="16.375" style="659" customWidth="1"/>
    <col min="15876" max="15901" width="0" style="659" hidden="1" customWidth="1"/>
    <col min="15902" max="15902" width="8.75" style="659" customWidth="1"/>
    <col min="15903" max="15903" width="6.125" style="659" customWidth="1"/>
    <col min="15904" max="15904" width="8.75" style="659" customWidth="1"/>
    <col min="15905" max="15905" width="6.125" style="659" customWidth="1"/>
    <col min="15906" max="15906" width="8.75" style="659" customWidth="1"/>
    <col min="15907" max="15907" width="6.125" style="659" customWidth="1"/>
    <col min="15908" max="15908" width="8.75" style="659" customWidth="1"/>
    <col min="15909" max="15909" width="6.125" style="659" customWidth="1"/>
    <col min="15910" max="15910" width="8.75" style="659" customWidth="1"/>
    <col min="15911" max="15911" width="6.125" style="659" customWidth="1"/>
    <col min="15912" max="16128" width="9" style="659"/>
    <col min="16129" max="16129" width="1.625" style="659" customWidth="1"/>
    <col min="16130" max="16130" width="2.625" style="659" customWidth="1"/>
    <col min="16131" max="16131" width="16.375" style="659" customWidth="1"/>
    <col min="16132" max="16157" width="0" style="659" hidden="1" customWidth="1"/>
    <col min="16158" max="16158" width="8.75" style="659" customWidth="1"/>
    <col min="16159" max="16159" width="6.125" style="659" customWidth="1"/>
    <col min="16160" max="16160" width="8.75" style="659" customWidth="1"/>
    <col min="16161" max="16161" width="6.125" style="659" customWidth="1"/>
    <col min="16162" max="16162" width="8.75" style="659" customWidth="1"/>
    <col min="16163" max="16163" width="6.125" style="659" customWidth="1"/>
    <col min="16164" max="16164" width="8.75" style="659" customWidth="1"/>
    <col min="16165" max="16165" width="6.125" style="659" customWidth="1"/>
    <col min="16166" max="16166" width="8.75" style="659" customWidth="1"/>
    <col min="16167" max="16167" width="6.125" style="659" customWidth="1"/>
    <col min="16168" max="16384" width="9" style="659"/>
  </cols>
  <sheetData>
    <row r="1" spans="1:42" ht="30" customHeight="1" x14ac:dyDescent="0.15">
      <c r="A1" s="657" t="s">
        <v>646</v>
      </c>
      <c r="AD1" s="661"/>
      <c r="AE1" s="662"/>
      <c r="AF1" s="661"/>
      <c r="AG1" s="662"/>
      <c r="AH1" s="661"/>
      <c r="AI1" s="662"/>
      <c r="AJ1" s="661"/>
      <c r="AK1" s="662"/>
      <c r="AL1" s="661"/>
      <c r="AM1" s="662"/>
    </row>
    <row r="2" spans="1:42" ht="7.5" customHeight="1" x14ac:dyDescent="0.15">
      <c r="A2" s="657"/>
      <c r="AD2" s="661"/>
      <c r="AE2" s="662"/>
      <c r="AF2" s="661"/>
      <c r="AG2" s="662"/>
      <c r="AH2" s="661"/>
      <c r="AI2" s="662"/>
      <c r="AJ2" s="661"/>
      <c r="AK2" s="662"/>
      <c r="AL2" s="661"/>
      <c r="AM2" s="662"/>
    </row>
    <row r="3" spans="1:42" ht="22.5" customHeight="1" x14ac:dyDescent="0.15"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5"/>
      <c r="P3" s="664"/>
      <c r="Q3" s="665"/>
      <c r="R3" s="664"/>
      <c r="S3" s="665"/>
      <c r="T3" s="664"/>
      <c r="U3" s="665"/>
      <c r="V3" s="664"/>
      <c r="W3" s="665"/>
      <c r="X3" s="664"/>
      <c r="Y3" s="665"/>
      <c r="Z3" s="664"/>
      <c r="AA3" s="666"/>
      <c r="AB3" s="664"/>
      <c r="AC3" s="665"/>
      <c r="AD3" s="664"/>
      <c r="AE3" s="665"/>
      <c r="AF3" s="664"/>
      <c r="AG3" s="665"/>
      <c r="AH3" s="664"/>
      <c r="AI3" s="665"/>
      <c r="AJ3" s="664"/>
      <c r="AK3" s="667"/>
      <c r="AL3" s="664"/>
      <c r="AM3" s="667" t="s">
        <v>647</v>
      </c>
    </row>
    <row r="4" spans="1:42" ht="18.75" customHeight="1" x14ac:dyDescent="0.15">
      <c r="B4" s="668" t="s">
        <v>648</v>
      </c>
      <c r="C4" s="669"/>
      <c r="D4" s="670" t="s">
        <v>649</v>
      </c>
      <c r="E4" s="671"/>
      <c r="F4" s="671"/>
      <c r="G4" s="671"/>
      <c r="H4" s="671"/>
      <c r="I4" s="672"/>
      <c r="J4" s="673" t="s">
        <v>650</v>
      </c>
      <c r="K4" s="674"/>
      <c r="L4" s="673" t="s">
        <v>651</v>
      </c>
      <c r="M4" s="674"/>
      <c r="N4" s="673" t="s">
        <v>652</v>
      </c>
      <c r="O4" s="674"/>
      <c r="P4" s="673" t="s">
        <v>653</v>
      </c>
      <c r="Q4" s="674"/>
      <c r="R4" s="675" t="s">
        <v>654</v>
      </c>
      <c r="S4" s="676"/>
      <c r="T4" s="675" t="s">
        <v>655</v>
      </c>
      <c r="U4" s="676"/>
      <c r="V4" s="675" t="s">
        <v>656</v>
      </c>
      <c r="W4" s="676"/>
      <c r="X4" s="675" t="s">
        <v>657</v>
      </c>
      <c r="Y4" s="676"/>
      <c r="Z4" s="675" t="s">
        <v>658</v>
      </c>
      <c r="AA4" s="676"/>
      <c r="AB4" s="675" t="s">
        <v>659</v>
      </c>
      <c r="AC4" s="676"/>
      <c r="AD4" s="675" t="s">
        <v>660</v>
      </c>
      <c r="AE4" s="676"/>
      <c r="AF4" s="675" t="s">
        <v>661</v>
      </c>
      <c r="AG4" s="676"/>
      <c r="AH4" s="675" t="s">
        <v>662</v>
      </c>
      <c r="AI4" s="676"/>
      <c r="AJ4" s="675" t="s">
        <v>663</v>
      </c>
      <c r="AK4" s="676"/>
      <c r="AL4" s="675" t="s">
        <v>664</v>
      </c>
      <c r="AM4" s="676"/>
    </row>
    <row r="5" spans="1:42" ht="18.75" customHeight="1" x14ac:dyDescent="0.15">
      <c r="B5" s="677"/>
      <c r="C5" s="678"/>
      <c r="D5" s="679" t="s">
        <v>665</v>
      </c>
      <c r="E5" s="680" t="s">
        <v>666</v>
      </c>
      <c r="F5" s="679" t="s">
        <v>667</v>
      </c>
      <c r="G5" s="681" t="s">
        <v>480</v>
      </c>
      <c r="H5" s="681" t="s">
        <v>668</v>
      </c>
      <c r="I5" s="682" t="s">
        <v>485</v>
      </c>
      <c r="J5" s="679" t="s">
        <v>669</v>
      </c>
      <c r="K5" s="680" t="s">
        <v>666</v>
      </c>
      <c r="L5" s="679" t="s">
        <v>669</v>
      </c>
      <c r="M5" s="680" t="s">
        <v>666</v>
      </c>
      <c r="N5" s="679" t="s">
        <v>669</v>
      </c>
      <c r="O5" s="680" t="s">
        <v>666</v>
      </c>
      <c r="P5" s="679" t="s">
        <v>669</v>
      </c>
      <c r="Q5" s="680" t="s">
        <v>666</v>
      </c>
      <c r="R5" s="683" t="s">
        <v>669</v>
      </c>
      <c r="S5" s="684" t="s">
        <v>666</v>
      </c>
      <c r="T5" s="683" t="s">
        <v>669</v>
      </c>
      <c r="U5" s="684" t="s">
        <v>666</v>
      </c>
      <c r="V5" s="683" t="s">
        <v>669</v>
      </c>
      <c r="W5" s="684" t="s">
        <v>666</v>
      </c>
      <c r="X5" s="683" t="s">
        <v>669</v>
      </c>
      <c r="Y5" s="684" t="s">
        <v>666</v>
      </c>
      <c r="Z5" s="683" t="s">
        <v>669</v>
      </c>
      <c r="AA5" s="684" t="s">
        <v>666</v>
      </c>
      <c r="AB5" s="683" t="s">
        <v>669</v>
      </c>
      <c r="AC5" s="684" t="s">
        <v>666</v>
      </c>
      <c r="AD5" s="683" t="s">
        <v>669</v>
      </c>
      <c r="AE5" s="684" t="s">
        <v>666</v>
      </c>
      <c r="AF5" s="683" t="s">
        <v>669</v>
      </c>
      <c r="AG5" s="684" t="s">
        <v>666</v>
      </c>
      <c r="AH5" s="683" t="s">
        <v>669</v>
      </c>
      <c r="AI5" s="684" t="s">
        <v>666</v>
      </c>
      <c r="AJ5" s="683" t="s">
        <v>669</v>
      </c>
      <c r="AK5" s="684" t="s">
        <v>666</v>
      </c>
      <c r="AL5" s="683" t="s">
        <v>669</v>
      </c>
      <c r="AM5" s="684" t="s">
        <v>666</v>
      </c>
    </row>
    <row r="6" spans="1:42" ht="22.5" customHeight="1" x14ac:dyDescent="0.15">
      <c r="B6" s="685" t="s">
        <v>670</v>
      </c>
      <c r="C6" s="686" t="s">
        <v>671</v>
      </c>
      <c r="D6" s="687">
        <f>+D9+D21+D22+D23+D26+D27+D28+D29+D30</f>
        <v>16005492</v>
      </c>
      <c r="E6" s="688">
        <f>ROUND(D6/D$8*100,1)</f>
        <v>51.7</v>
      </c>
      <c r="F6" s="687">
        <f>+F9+F21+F22+F23+F26+F27+F28+F29+F30</f>
        <v>5606802</v>
      </c>
      <c r="G6" s="689">
        <f>+G9+G21+G22+G23+G26+G27+G28+G29+G30</f>
        <v>4765691</v>
      </c>
      <c r="H6" s="689">
        <f>+H9+H21+H22+H23+H26+H27+H28+H29+H30</f>
        <v>3340803</v>
      </c>
      <c r="I6" s="690">
        <f>+I9+I21+I22+I23+I26+I27+I28+I29+I30</f>
        <v>2292196</v>
      </c>
      <c r="J6" s="687">
        <f>+J9+J21+J22+J23+J26+J27+J28+J29+J30</f>
        <v>19396265</v>
      </c>
      <c r="K6" s="688">
        <f>ROUND(J6/J$8*100,1)</f>
        <v>53.3</v>
      </c>
      <c r="L6" s="687">
        <v>16121256</v>
      </c>
      <c r="M6" s="688">
        <v>46.3</v>
      </c>
      <c r="N6" s="691">
        <f>+N9+N21+N22+N23+N26+N27+N28+N29+N30</f>
        <v>18095484</v>
      </c>
      <c r="O6" s="692">
        <f>ROUND(N6/N$8*100,1)</f>
        <v>55.7</v>
      </c>
      <c r="P6" s="691">
        <f>+P9+P21+P22+P23+P26+P27+P28+P29+P30</f>
        <v>17788711</v>
      </c>
      <c r="Q6" s="692">
        <f>ROUND(P6/P$8*100,1)</f>
        <v>53.1</v>
      </c>
      <c r="R6" s="691">
        <f>+R9+R21+R22+R23+R26+R27+R28+R29+R30</f>
        <v>16955156</v>
      </c>
      <c r="S6" s="692">
        <f>ROUND(R6/R$8*100,1)</f>
        <v>51.5</v>
      </c>
      <c r="T6" s="691">
        <f>+T9+T21+T22+T23+T26+T27+T28+T29+T30</f>
        <v>15879288</v>
      </c>
      <c r="U6" s="692">
        <f>ROUND(T6/T$8*100,1)</f>
        <v>45.4</v>
      </c>
      <c r="V6" s="691">
        <f>+V9+V21+V22+V23+V26+V27+V28+V29+V30</f>
        <v>16074909</v>
      </c>
      <c r="W6" s="692">
        <f>ROUND(V6/V$8*100,1)</f>
        <v>45.8</v>
      </c>
      <c r="X6" s="691">
        <f t="shared" ref="X6:AH6" si="0">X9+X21+X22+X23+X26+X27+X28+X29+X30</f>
        <v>16184471</v>
      </c>
      <c r="Y6" s="692">
        <f t="shared" si="0"/>
        <v>44.699999999999996</v>
      </c>
      <c r="Z6" s="691">
        <f t="shared" si="0"/>
        <v>16601494</v>
      </c>
      <c r="AA6" s="692">
        <f t="shared" si="0"/>
        <v>44.500000000000007</v>
      </c>
      <c r="AB6" s="691">
        <f t="shared" si="0"/>
        <v>16776021</v>
      </c>
      <c r="AC6" s="692">
        <f t="shared" si="0"/>
        <v>44.300000000000004</v>
      </c>
      <c r="AD6" s="691">
        <f t="shared" si="0"/>
        <v>16241985</v>
      </c>
      <c r="AE6" s="692">
        <f t="shared" si="0"/>
        <v>42.3</v>
      </c>
      <c r="AF6" s="691">
        <f t="shared" si="0"/>
        <v>17075206</v>
      </c>
      <c r="AG6" s="692">
        <f>AG9+AG21+AG22+AG23+AG26+AG27+AG28+AG29+AG30</f>
        <v>41.2</v>
      </c>
      <c r="AH6" s="691">
        <f t="shared" si="0"/>
        <v>18222691</v>
      </c>
      <c r="AI6" s="692">
        <f>AI9+AI21+AI22+AI23+AI26+AI27+AI28+AI29+AI30</f>
        <v>44.4</v>
      </c>
      <c r="AJ6" s="691">
        <f>AJ9+AJ21+AJ22+AJ23+AJ26+AJ27+AJ28+AJ29+AJ30</f>
        <v>19623474</v>
      </c>
      <c r="AK6" s="692">
        <f>AK9+AK21+AK22+AK23+AK26+AK27+AK28+AK29+AK30</f>
        <v>48.4</v>
      </c>
      <c r="AL6" s="691">
        <f>AL9+AL21+AL22+AL23+AL26+AL27+AL28+AL29+AL30</f>
        <v>20154431</v>
      </c>
      <c r="AM6" s="692">
        <f>AM9+AM21+AM22+AM23+AM26+AM27+AM28+AM29+AM30</f>
        <v>42.599999999999994</v>
      </c>
    </row>
    <row r="7" spans="1:42" ht="22.5" customHeight="1" x14ac:dyDescent="0.15">
      <c r="B7" s="693"/>
      <c r="C7" s="694" t="s">
        <v>672</v>
      </c>
      <c r="D7" s="695">
        <f>SUM(F7:I7)</f>
        <v>14977227</v>
      </c>
      <c r="E7" s="696">
        <f>+E8-E6</f>
        <v>48.3</v>
      </c>
      <c r="F7" s="697">
        <v>3532006</v>
      </c>
      <c r="G7" s="698">
        <v>5178760</v>
      </c>
      <c r="H7" s="698">
        <v>3625157</v>
      </c>
      <c r="I7" s="699">
        <v>2641304</v>
      </c>
      <c r="J7" s="695">
        <v>17006733</v>
      </c>
      <c r="K7" s="696">
        <f>ROUND(J7/J$8*100,1)</f>
        <v>46.7</v>
      </c>
      <c r="L7" s="695">
        <v>18725246</v>
      </c>
      <c r="M7" s="696">
        <v>53.7</v>
      </c>
      <c r="N7" s="700">
        <v>14209894</v>
      </c>
      <c r="O7" s="701">
        <f>ROUND(N7/N$8*100,1)</f>
        <v>43.7</v>
      </c>
      <c r="P7" s="700">
        <f>P8-P6</f>
        <v>15704786</v>
      </c>
      <c r="Q7" s="701">
        <f>ROUND(P7/P$8*100,1)</f>
        <v>46.9</v>
      </c>
      <c r="R7" s="700">
        <f>R8-R6</f>
        <v>15954007</v>
      </c>
      <c r="S7" s="701">
        <f>ROUND(R7/R$8*100,1)</f>
        <v>48.5</v>
      </c>
      <c r="T7" s="700">
        <f>T8-T6</f>
        <v>19083967</v>
      </c>
      <c r="U7" s="701">
        <f>ROUND(T7/T$8*100,1)</f>
        <v>54.6</v>
      </c>
      <c r="V7" s="700">
        <f>V8-V6</f>
        <v>19043978</v>
      </c>
      <c r="W7" s="701">
        <f>ROUND(V7/V$8*100,1)</f>
        <v>54.2</v>
      </c>
      <c r="X7" s="700">
        <f t="shared" ref="X7:AI7" si="1">X10+X11+X12+X13+X14+X15+X16+X18+X19+X20+X24+X25+X31</f>
        <v>19904305</v>
      </c>
      <c r="Y7" s="701">
        <f t="shared" si="1"/>
        <v>55.3</v>
      </c>
      <c r="Z7" s="700">
        <f t="shared" si="1"/>
        <v>20631252</v>
      </c>
      <c r="AA7" s="701">
        <f t="shared" si="1"/>
        <v>55.5</v>
      </c>
      <c r="AB7" s="700">
        <f t="shared" si="1"/>
        <v>21122786</v>
      </c>
      <c r="AC7" s="701">
        <f t="shared" si="1"/>
        <v>55.7</v>
      </c>
      <c r="AD7" s="700">
        <f t="shared" si="1"/>
        <v>22146225</v>
      </c>
      <c r="AE7" s="701">
        <f t="shared" si="1"/>
        <v>57.699999999999989</v>
      </c>
      <c r="AF7" s="700">
        <f t="shared" si="1"/>
        <v>24267913</v>
      </c>
      <c r="AG7" s="701">
        <f t="shared" si="1"/>
        <v>58.8</v>
      </c>
      <c r="AH7" s="700">
        <f t="shared" si="1"/>
        <v>22913781</v>
      </c>
      <c r="AI7" s="701">
        <f t="shared" si="1"/>
        <v>55.599999999999994</v>
      </c>
      <c r="AJ7" s="700">
        <f>AJ10+AJ11+AJ12+AJ13+AJ14+AJ15+AJ16+AJ18+AJ19+AJ20+AJ24+AJ25+AJ31</f>
        <v>20931852</v>
      </c>
      <c r="AK7" s="701">
        <f>AK10+AK11+AK12+AK13+AK14+AK15+AK16+AK18+AK19+AK20+AK24+AK25+AK31</f>
        <v>51.6</v>
      </c>
      <c r="AL7" s="700">
        <f>AL10+AL11+AL12+AL13+AL14+AL15+AL16+AL18+AL19+AL20+AL24+AL25+AL31+AL17</f>
        <v>27214206</v>
      </c>
      <c r="AM7" s="701">
        <f>AM10+AM11+AM12+AM13+AM14+AM15+AM16+AM18+AM19+AM20+AM24+AM25+AM31</f>
        <v>57.4</v>
      </c>
    </row>
    <row r="8" spans="1:42" ht="22.5" customHeight="1" x14ac:dyDescent="0.15">
      <c r="B8" s="702" t="s">
        <v>673</v>
      </c>
      <c r="C8" s="703"/>
      <c r="D8" s="704">
        <f>SUM(D6:D7)</f>
        <v>30982719</v>
      </c>
      <c r="E8" s="705">
        <v>100</v>
      </c>
      <c r="F8" s="706">
        <v>9138808</v>
      </c>
      <c r="G8" s="707">
        <v>9944451</v>
      </c>
      <c r="H8" s="707">
        <v>6965960</v>
      </c>
      <c r="I8" s="708">
        <f>SUM(I6:I7)</f>
        <v>4933500</v>
      </c>
      <c r="J8" s="704">
        <f>SUM(J6:J7)</f>
        <v>36402998</v>
      </c>
      <c r="K8" s="705">
        <v>100</v>
      </c>
      <c r="L8" s="704">
        <f t="shared" ref="L8:W8" si="2">SUM(L9:L31)</f>
        <v>35058894</v>
      </c>
      <c r="M8" s="705">
        <f t="shared" si="2"/>
        <v>100.6</v>
      </c>
      <c r="N8" s="709">
        <f t="shared" si="2"/>
        <v>32507119</v>
      </c>
      <c r="O8" s="710">
        <f t="shared" si="2"/>
        <v>100.60000000000001</v>
      </c>
      <c r="P8" s="709">
        <f t="shared" si="2"/>
        <v>33493497</v>
      </c>
      <c r="Q8" s="710">
        <f t="shared" si="2"/>
        <v>100.49999999999997</v>
      </c>
      <c r="R8" s="709">
        <f t="shared" si="2"/>
        <v>32909163</v>
      </c>
      <c r="S8" s="710">
        <f t="shared" si="2"/>
        <v>100.29999999999998</v>
      </c>
      <c r="T8" s="709">
        <f t="shared" si="2"/>
        <v>34963255</v>
      </c>
      <c r="U8" s="710">
        <f t="shared" si="2"/>
        <v>100.3</v>
      </c>
      <c r="V8" s="709">
        <f t="shared" si="2"/>
        <v>35118887</v>
      </c>
      <c r="W8" s="710">
        <f t="shared" si="2"/>
        <v>100.19999999999997</v>
      </c>
      <c r="X8" s="709">
        <f t="shared" ref="X8:AI8" si="3">SUM(X6:X7)</f>
        <v>36088776</v>
      </c>
      <c r="Y8" s="710">
        <f t="shared" si="3"/>
        <v>100</v>
      </c>
      <c r="Z8" s="709">
        <f t="shared" si="3"/>
        <v>37232746</v>
      </c>
      <c r="AA8" s="710">
        <f t="shared" si="3"/>
        <v>100</v>
      </c>
      <c r="AB8" s="711">
        <f t="shared" si="3"/>
        <v>37898807</v>
      </c>
      <c r="AC8" s="712">
        <f t="shared" si="3"/>
        <v>100</v>
      </c>
      <c r="AD8" s="711">
        <f t="shared" si="3"/>
        <v>38388210</v>
      </c>
      <c r="AE8" s="712">
        <f t="shared" si="3"/>
        <v>99.999999999999986</v>
      </c>
      <c r="AF8" s="711">
        <f t="shared" si="3"/>
        <v>41343119</v>
      </c>
      <c r="AG8" s="712">
        <f t="shared" si="3"/>
        <v>100</v>
      </c>
      <c r="AH8" s="711">
        <f t="shared" si="3"/>
        <v>41136472</v>
      </c>
      <c r="AI8" s="712">
        <f t="shared" si="3"/>
        <v>100</v>
      </c>
      <c r="AJ8" s="711">
        <f>SUM(AJ6:AJ7)</f>
        <v>40555326</v>
      </c>
      <c r="AK8" s="712">
        <f>SUM(AK6:AK7)</f>
        <v>100</v>
      </c>
      <c r="AL8" s="711">
        <f>SUM(AL6:AL7)</f>
        <v>47368637</v>
      </c>
      <c r="AM8" s="712">
        <f>SUM(AM6:AM7)</f>
        <v>100</v>
      </c>
      <c r="AO8" s="713"/>
      <c r="AP8" s="714"/>
    </row>
    <row r="9" spans="1:42" ht="22.5" customHeight="1" x14ac:dyDescent="0.15">
      <c r="B9" s="685" t="s">
        <v>670</v>
      </c>
      <c r="C9" s="686" t="s">
        <v>674</v>
      </c>
      <c r="D9" s="687">
        <f t="shared" ref="D9:D31" si="4">SUM(F9:I9)</f>
        <v>11234737</v>
      </c>
      <c r="E9" s="715">
        <f>100-SUM(E10:E31)</f>
        <v>35.200000000000003</v>
      </c>
      <c r="F9" s="716">
        <v>3593108</v>
      </c>
      <c r="G9" s="717">
        <v>3551912</v>
      </c>
      <c r="H9" s="717">
        <v>2617443</v>
      </c>
      <c r="I9" s="718">
        <v>1472274</v>
      </c>
      <c r="J9" s="687">
        <v>11469420</v>
      </c>
      <c r="K9" s="715">
        <f>100-SUM(K10:K31)</f>
        <v>30.899999999999991</v>
      </c>
      <c r="L9" s="687">
        <v>11738975</v>
      </c>
      <c r="M9" s="715">
        <v>33.700000000000003</v>
      </c>
      <c r="N9" s="691">
        <v>13056498</v>
      </c>
      <c r="O9" s="719">
        <v>40.4</v>
      </c>
      <c r="P9" s="691">
        <v>13304819</v>
      </c>
      <c r="Q9" s="719">
        <v>39.9</v>
      </c>
      <c r="R9" s="691">
        <v>12415419</v>
      </c>
      <c r="S9" s="719">
        <v>37.799999999999997</v>
      </c>
      <c r="T9" s="691">
        <v>12113247</v>
      </c>
      <c r="U9" s="719">
        <v>34.700000000000003</v>
      </c>
      <c r="V9" s="691">
        <v>12078139</v>
      </c>
      <c r="W9" s="719">
        <v>34.5</v>
      </c>
      <c r="X9" s="691">
        <v>11960848</v>
      </c>
      <c r="Y9" s="692">
        <f>ROUND(X9/$X$8*100,1)</f>
        <v>33.1</v>
      </c>
      <c r="Z9" s="691">
        <v>11946233</v>
      </c>
      <c r="AA9" s="692">
        <f>ROUND(Z9/$Z$8*100,1)</f>
        <v>32.1</v>
      </c>
      <c r="AB9" s="691">
        <v>11985034</v>
      </c>
      <c r="AC9" s="692">
        <f>ROUND(AB9/$AB$8*100,1)+0.1</f>
        <v>31.700000000000003</v>
      </c>
      <c r="AD9" s="691">
        <v>11960632</v>
      </c>
      <c r="AE9" s="692">
        <f>ROUND(AD9/$AD$8*100,1)</f>
        <v>31.2</v>
      </c>
      <c r="AF9" s="691">
        <v>12126944</v>
      </c>
      <c r="AG9" s="692">
        <f>ROUND(AF9/$AF$8*100,1)</f>
        <v>29.3</v>
      </c>
      <c r="AH9" s="691">
        <v>12523642</v>
      </c>
      <c r="AI9" s="692">
        <f>ROUND(AH9/$AH$8*100,1)</f>
        <v>30.4</v>
      </c>
      <c r="AJ9" s="691">
        <v>12657887</v>
      </c>
      <c r="AK9" s="692">
        <f>ROUND(AJ9/$AJ$8*100,1)</f>
        <v>31.2</v>
      </c>
      <c r="AL9" s="691">
        <v>12639713</v>
      </c>
      <c r="AM9" s="692">
        <f>ROUND(AL9/AL$8*100,1)</f>
        <v>26.7</v>
      </c>
      <c r="AO9" s="714"/>
    </row>
    <row r="10" spans="1:42" ht="22.5" customHeight="1" x14ac:dyDescent="0.15">
      <c r="B10" s="720"/>
      <c r="C10" s="721" t="s">
        <v>675</v>
      </c>
      <c r="D10" s="722">
        <f t="shared" si="4"/>
        <v>581451</v>
      </c>
      <c r="E10" s="723">
        <f t="shared" ref="E10:E31" si="5">ROUND(D10/D$8*100,1)</f>
        <v>1.9</v>
      </c>
      <c r="F10" s="724">
        <v>155708</v>
      </c>
      <c r="G10" s="725">
        <v>190918</v>
      </c>
      <c r="H10" s="725">
        <v>138846</v>
      </c>
      <c r="I10" s="726">
        <v>95979</v>
      </c>
      <c r="J10" s="722">
        <v>745031</v>
      </c>
      <c r="K10" s="723">
        <f t="shared" ref="K10:K31" si="6">ROUND(J10/J$8*100,1)</f>
        <v>2</v>
      </c>
      <c r="L10" s="722">
        <v>1164347</v>
      </c>
      <c r="M10" s="723">
        <v>3.3</v>
      </c>
      <c r="N10" s="727">
        <v>410825</v>
      </c>
      <c r="O10" s="728">
        <v>1.3</v>
      </c>
      <c r="P10" s="727">
        <v>396804</v>
      </c>
      <c r="Q10" s="728">
        <v>1.2</v>
      </c>
      <c r="R10" s="727">
        <v>368605</v>
      </c>
      <c r="S10" s="728">
        <v>1.1000000000000001</v>
      </c>
      <c r="T10" s="727">
        <v>376176</v>
      </c>
      <c r="U10" s="728">
        <v>1.1000000000000001</v>
      </c>
      <c r="V10" s="727">
        <v>365248</v>
      </c>
      <c r="W10" s="728">
        <v>1</v>
      </c>
      <c r="X10" s="727">
        <v>342234</v>
      </c>
      <c r="Y10" s="729">
        <f t="shared" ref="Y10:Y19" si="7">ROUND(X10/$X$8*100,1)</f>
        <v>0.9</v>
      </c>
      <c r="Z10" s="727">
        <v>326658</v>
      </c>
      <c r="AA10" s="729">
        <f t="shared" ref="AA10:AA31" si="8">ROUND(Z10/$Z$8*100,1)</f>
        <v>0.9</v>
      </c>
      <c r="AB10" s="727">
        <v>311650</v>
      </c>
      <c r="AC10" s="729">
        <f t="shared" ref="AC10:AC30" si="9">ROUND(AB10/$AB$8*100,1)</f>
        <v>0.8</v>
      </c>
      <c r="AD10" s="727">
        <v>324597</v>
      </c>
      <c r="AE10" s="729">
        <f t="shared" ref="AE10:AE31" si="10">ROUND(AD10/$AD$8*100,1)</f>
        <v>0.8</v>
      </c>
      <c r="AF10" s="727">
        <v>321354</v>
      </c>
      <c r="AG10" s="729">
        <f>ROUND(AF10/$AF$8*100,1)</f>
        <v>0.8</v>
      </c>
      <c r="AH10" s="727">
        <v>319701</v>
      </c>
      <c r="AI10" s="729">
        <f>ROUND(AH10/$AH$8*100,1)</f>
        <v>0.8</v>
      </c>
      <c r="AJ10" s="727">
        <v>323954</v>
      </c>
      <c r="AK10" s="729">
        <f t="shared" ref="AK10:AK18" si="11">ROUND(AJ10/$AJ$8*100,1)</f>
        <v>0.8</v>
      </c>
      <c r="AL10" s="727">
        <v>328614</v>
      </c>
      <c r="AM10" s="729">
        <f>ROUND(AL10/AL$8*100,1)</f>
        <v>0.7</v>
      </c>
      <c r="AO10" s="714"/>
    </row>
    <row r="11" spans="1:42" ht="22.5" customHeight="1" x14ac:dyDescent="0.15">
      <c r="B11" s="720"/>
      <c r="C11" s="730" t="s">
        <v>676</v>
      </c>
      <c r="D11" s="722">
        <f t="shared" si="4"/>
        <v>112418</v>
      </c>
      <c r="E11" s="723">
        <f t="shared" si="5"/>
        <v>0.4</v>
      </c>
      <c r="F11" s="724">
        <v>28225</v>
      </c>
      <c r="G11" s="725">
        <v>38620</v>
      </c>
      <c r="H11" s="725">
        <v>29277</v>
      </c>
      <c r="I11" s="726">
        <v>16296</v>
      </c>
      <c r="J11" s="722">
        <v>67954</v>
      </c>
      <c r="K11" s="723">
        <f t="shared" si="6"/>
        <v>0.2</v>
      </c>
      <c r="L11" s="722">
        <v>49616</v>
      </c>
      <c r="M11" s="723">
        <v>0.2</v>
      </c>
      <c r="N11" s="727">
        <v>67107</v>
      </c>
      <c r="O11" s="728">
        <v>0.2</v>
      </c>
      <c r="P11" s="727">
        <v>69039</v>
      </c>
      <c r="Q11" s="728">
        <v>0.2</v>
      </c>
      <c r="R11" s="727">
        <v>58973</v>
      </c>
      <c r="S11" s="728">
        <v>0.2</v>
      </c>
      <c r="T11" s="727">
        <v>52542</v>
      </c>
      <c r="U11" s="728">
        <v>0.1</v>
      </c>
      <c r="V11" s="727">
        <v>53183</v>
      </c>
      <c r="W11" s="728">
        <v>0.2</v>
      </c>
      <c r="X11" s="727">
        <v>37126</v>
      </c>
      <c r="Y11" s="729">
        <f t="shared" si="7"/>
        <v>0.1</v>
      </c>
      <c r="Z11" s="727">
        <v>30832</v>
      </c>
      <c r="AA11" s="729">
        <f t="shared" si="8"/>
        <v>0.1</v>
      </c>
      <c r="AB11" s="727">
        <v>29492</v>
      </c>
      <c r="AC11" s="729">
        <f t="shared" si="9"/>
        <v>0.1</v>
      </c>
      <c r="AD11" s="727">
        <v>25769</v>
      </c>
      <c r="AE11" s="729">
        <f t="shared" si="10"/>
        <v>0.1</v>
      </c>
      <c r="AF11" s="727">
        <v>15951</v>
      </c>
      <c r="AG11" s="729">
        <f>ROUND(AF11/$AF$8*100,1)</f>
        <v>0</v>
      </c>
      <c r="AH11" s="727">
        <v>29362</v>
      </c>
      <c r="AI11" s="729">
        <f t="shared" ref="AI11:AI31" si="12">ROUND(AH11/$AH$8*100,1)</f>
        <v>0.1</v>
      </c>
      <c r="AJ11" s="727">
        <v>24860</v>
      </c>
      <c r="AK11" s="729">
        <f t="shared" si="11"/>
        <v>0.1</v>
      </c>
      <c r="AL11" s="727">
        <v>11081</v>
      </c>
      <c r="AM11" s="729">
        <f t="shared" ref="AM11:AM31" si="13">ROUND(AL11/AL$8*100,1)</f>
        <v>0</v>
      </c>
      <c r="AO11" s="714"/>
    </row>
    <row r="12" spans="1:42" ht="22.5" customHeight="1" x14ac:dyDescent="0.15">
      <c r="B12" s="720"/>
      <c r="C12" s="730" t="s">
        <v>677</v>
      </c>
      <c r="D12" s="722">
        <f t="shared" si="4"/>
        <v>19025</v>
      </c>
      <c r="E12" s="723">
        <f t="shared" si="5"/>
        <v>0.1</v>
      </c>
      <c r="F12" s="724">
        <v>4796</v>
      </c>
      <c r="G12" s="725">
        <v>6522</v>
      </c>
      <c r="H12" s="725">
        <v>4950</v>
      </c>
      <c r="I12" s="726">
        <v>2757</v>
      </c>
      <c r="J12" s="722">
        <v>32002</v>
      </c>
      <c r="K12" s="723">
        <f t="shared" si="6"/>
        <v>0.1</v>
      </c>
      <c r="L12" s="722">
        <v>44843</v>
      </c>
      <c r="M12" s="723">
        <v>0.1</v>
      </c>
      <c r="N12" s="727">
        <v>54764</v>
      </c>
      <c r="O12" s="728">
        <v>0.2</v>
      </c>
      <c r="P12" s="727">
        <v>22179</v>
      </c>
      <c r="Q12" s="728">
        <v>0.1</v>
      </c>
      <c r="R12" s="727">
        <v>17288</v>
      </c>
      <c r="S12" s="728">
        <v>0.1</v>
      </c>
      <c r="T12" s="727">
        <v>20983</v>
      </c>
      <c r="U12" s="728">
        <v>0.1</v>
      </c>
      <c r="V12" s="727">
        <v>23244</v>
      </c>
      <c r="W12" s="728">
        <v>0.1</v>
      </c>
      <c r="X12" s="727">
        <v>23866</v>
      </c>
      <c r="Y12" s="729">
        <f t="shared" si="7"/>
        <v>0.1</v>
      </c>
      <c r="Z12" s="727">
        <v>50357</v>
      </c>
      <c r="AA12" s="729">
        <f t="shared" si="8"/>
        <v>0.1</v>
      </c>
      <c r="AB12" s="727">
        <v>97844</v>
      </c>
      <c r="AC12" s="729">
        <f t="shared" si="9"/>
        <v>0.3</v>
      </c>
      <c r="AD12" s="727">
        <v>80569</v>
      </c>
      <c r="AE12" s="729">
        <f t="shared" si="10"/>
        <v>0.2</v>
      </c>
      <c r="AF12" s="727">
        <v>45210</v>
      </c>
      <c r="AG12" s="729">
        <f t="shared" ref="AG12:AG30" si="14">ROUND(AF12/$AF$8*100,1)</f>
        <v>0.1</v>
      </c>
      <c r="AH12" s="727">
        <v>59666</v>
      </c>
      <c r="AI12" s="729">
        <f t="shared" si="12"/>
        <v>0.1</v>
      </c>
      <c r="AJ12" s="727">
        <v>47326</v>
      </c>
      <c r="AK12" s="729">
        <f t="shared" si="11"/>
        <v>0.1</v>
      </c>
      <c r="AL12" s="727">
        <v>60698</v>
      </c>
      <c r="AM12" s="729">
        <f t="shared" si="13"/>
        <v>0.1</v>
      </c>
      <c r="AO12" s="714"/>
    </row>
    <row r="13" spans="1:42" ht="22.5" customHeight="1" x14ac:dyDescent="0.15">
      <c r="B13" s="720"/>
      <c r="C13" s="730" t="s">
        <v>678</v>
      </c>
      <c r="D13" s="722">
        <f t="shared" si="4"/>
        <v>19228</v>
      </c>
      <c r="E13" s="723">
        <f t="shared" si="5"/>
        <v>0.1</v>
      </c>
      <c r="F13" s="724">
        <v>4812</v>
      </c>
      <c r="G13" s="725">
        <v>6618</v>
      </c>
      <c r="H13" s="725">
        <v>5011</v>
      </c>
      <c r="I13" s="726">
        <v>2787</v>
      </c>
      <c r="J13" s="722">
        <v>43102</v>
      </c>
      <c r="K13" s="723">
        <f t="shared" si="6"/>
        <v>0.1</v>
      </c>
      <c r="L13" s="722">
        <v>36151</v>
      </c>
      <c r="M13" s="723">
        <v>0.1</v>
      </c>
      <c r="N13" s="727">
        <v>34391</v>
      </c>
      <c r="O13" s="728">
        <v>0.1</v>
      </c>
      <c r="P13" s="727">
        <v>7806</v>
      </c>
      <c r="Q13" s="728">
        <v>0</v>
      </c>
      <c r="R13" s="727">
        <v>8873</v>
      </c>
      <c r="S13" s="728">
        <v>0</v>
      </c>
      <c r="T13" s="727">
        <v>6980</v>
      </c>
      <c r="U13" s="728">
        <v>0</v>
      </c>
      <c r="V13" s="727">
        <v>5686</v>
      </c>
      <c r="W13" s="728">
        <v>0</v>
      </c>
      <c r="X13" s="727">
        <v>6780</v>
      </c>
      <c r="Y13" s="729">
        <f t="shared" si="7"/>
        <v>0</v>
      </c>
      <c r="Z13" s="727">
        <v>79383</v>
      </c>
      <c r="AA13" s="729">
        <f t="shared" si="8"/>
        <v>0.2</v>
      </c>
      <c r="AB13" s="727">
        <v>56477</v>
      </c>
      <c r="AC13" s="729">
        <f t="shared" si="9"/>
        <v>0.1</v>
      </c>
      <c r="AD13" s="727">
        <v>70518</v>
      </c>
      <c r="AE13" s="729">
        <f t="shared" si="10"/>
        <v>0.2</v>
      </c>
      <c r="AF13" s="727">
        <v>27085</v>
      </c>
      <c r="AG13" s="729">
        <f>ROUND(AF13/$AF$8*100,1)</f>
        <v>0.1</v>
      </c>
      <c r="AH13" s="727">
        <v>62190</v>
      </c>
      <c r="AI13" s="729">
        <f>ROUND(AH13/$AH$8*100,1)</f>
        <v>0.2</v>
      </c>
      <c r="AJ13" s="727">
        <v>40788</v>
      </c>
      <c r="AK13" s="729">
        <f t="shared" si="11"/>
        <v>0.1</v>
      </c>
      <c r="AL13" s="727">
        <v>33894</v>
      </c>
      <c r="AM13" s="729">
        <f t="shared" si="13"/>
        <v>0.1</v>
      </c>
      <c r="AO13" s="714"/>
    </row>
    <row r="14" spans="1:42" ht="22.5" customHeight="1" x14ac:dyDescent="0.15">
      <c r="B14" s="720"/>
      <c r="C14" s="730" t="s">
        <v>679</v>
      </c>
      <c r="D14" s="722">
        <f t="shared" si="4"/>
        <v>902229</v>
      </c>
      <c r="E14" s="723">
        <f t="shared" si="5"/>
        <v>2.9</v>
      </c>
      <c r="F14" s="724">
        <v>244113</v>
      </c>
      <c r="G14" s="725">
        <v>309742</v>
      </c>
      <c r="H14" s="725">
        <v>225963</v>
      </c>
      <c r="I14" s="726">
        <v>122411</v>
      </c>
      <c r="J14" s="722">
        <v>827776</v>
      </c>
      <c r="K14" s="723">
        <f t="shared" si="6"/>
        <v>2.2999999999999998</v>
      </c>
      <c r="L14" s="722">
        <v>846467</v>
      </c>
      <c r="M14" s="723">
        <v>2.4</v>
      </c>
      <c r="N14" s="727">
        <v>838183</v>
      </c>
      <c r="O14" s="728">
        <v>2.6</v>
      </c>
      <c r="P14" s="727">
        <v>783857</v>
      </c>
      <c r="Q14" s="728">
        <v>2.4</v>
      </c>
      <c r="R14" s="727">
        <v>823497</v>
      </c>
      <c r="S14" s="728">
        <v>2.5</v>
      </c>
      <c r="T14" s="727">
        <v>822083</v>
      </c>
      <c r="U14" s="728">
        <v>2.4</v>
      </c>
      <c r="V14" s="727">
        <v>819613</v>
      </c>
      <c r="W14" s="728">
        <v>2.2999999999999998</v>
      </c>
      <c r="X14" s="727">
        <v>822180</v>
      </c>
      <c r="Y14" s="729">
        <f t="shared" si="7"/>
        <v>2.2999999999999998</v>
      </c>
      <c r="Z14" s="727">
        <v>815173</v>
      </c>
      <c r="AA14" s="729">
        <f t="shared" si="8"/>
        <v>2.2000000000000002</v>
      </c>
      <c r="AB14" s="727">
        <v>1004304</v>
      </c>
      <c r="AC14" s="729">
        <f t="shared" si="9"/>
        <v>2.6</v>
      </c>
      <c r="AD14" s="727">
        <v>1722026</v>
      </c>
      <c r="AE14" s="729">
        <f t="shared" si="10"/>
        <v>4.5</v>
      </c>
      <c r="AF14" s="727">
        <v>1548352</v>
      </c>
      <c r="AG14" s="729">
        <f>ROUND(AF14/$AF$8*100,1)+0.1</f>
        <v>3.8000000000000003</v>
      </c>
      <c r="AH14" s="727">
        <v>1528731</v>
      </c>
      <c r="AI14" s="729">
        <f t="shared" si="12"/>
        <v>3.7</v>
      </c>
      <c r="AJ14" s="727">
        <v>1595058</v>
      </c>
      <c r="AK14" s="729">
        <f t="shared" si="11"/>
        <v>3.9</v>
      </c>
      <c r="AL14" s="727">
        <v>1526330</v>
      </c>
      <c r="AM14" s="729">
        <f t="shared" si="13"/>
        <v>3.2</v>
      </c>
      <c r="AO14" s="714"/>
    </row>
    <row r="15" spans="1:42" ht="22.5" customHeight="1" x14ac:dyDescent="0.15">
      <c r="B15" s="720"/>
      <c r="C15" s="730" t="s">
        <v>680</v>
      </c>
      <c r="D15" s="722">
        <f t="shared" si="4"/>
        <v>36697</v>
      </c>
      <c r="E15" s="723">
        <f t="shared" si="5"/>
        <v>0.1</v>
      </c>
      <c r="F15" s="731">
        <v>0</v>
      </c>
      <c r="G15" s="732">
        <v>36697</v>
      </c>
      <c r="H15" s="732">
        <v>0</v>
      </c>
      <c r="I15" s="733">
        <v>0</v>
      </c>
      <c r="J15" s="722">
        <v>35463</v>
      </c>
      <c r="K15" s="723">
        <f t="shared" si="6"/>
        <v>0.1</v>
      </c>
      <c r="L15" s="722">
        <v>34106</v>
      </c>
      <c r="M15" s="723">
        <v>0.1</v>
      </c>
      <c r="N15" s="727">
        <v>33165</v>
      </c>
      <c r="O15" s="728">
        <v>0.1</v>
      </c>
      <c r="P15" s="727">
        <v>32076</v>
      </c>
      <c r="Q15" s="728">
        <v>0.1</v>
      </c>
      <c r="R15" s="727">
        <v>32267</v>
      </c>
      <c r="S15" s="728">
        <v>0.1</v>
      </c>
      <c r="T15" s="727">
        <v>28602</v>
      </c>
      <c r="U15" s="728">
        <v>0.1</v>
      </c>
      <c r="V15" s="727">
        <v>27573</v>
      </c>
      <c r="W15" s="728">
        <v>0.1</v>
      </c>
      <c r="X15" s="727">
        <v>28422</v>
      </c>
      <c r="Y15" s="729">
        <f t="shared" si="7"/>
        <v>0.1</v>
      </c>
      <c r="Z15" s="727">
        <v>31388</v>
      </c>
      <c r="AA15" s="729">
        <f t="shared" si="8"/>
        <v>0.1</v>
      </c>
      <c r="AB15" s="727">
        <v>29014</v>
      </c>
      <c r="AC15" s="729">
        <f t="shared" si="9"/>
        <v>0.1</v>
      </c>
      <c r="AD15" s="727">
        <v>30026</v>
      </c>
      <c r="AE15" s="729">
        <f t="shared" si="10"/>
        <v>0.1</v>
      </c>
      <c r="AF15" s="727">
        <v>28067</v>
      </c>
      <c r="AG15" s="729">
        <f>ROUND(AF15/$AF$8*100,1)</f>
        <v>0.1</v>
      </c>
      <c r="AH15" s="727">
        <v>25339</v>
      </c>
      <c r="AI15" s="729">
        <f t="shared" si="12"/>
        <v>0.1</v>
      </c>
      <c r="AJ15" s="727">
        <v>23451</v>
      </c>
      <c r="AK15" s="729">
        <f t="shared" si="11"/>
        <v>0.1</v>
      </c>
      <c r="AL15" s="727">
        <v>26497</v>
      </c>
      <c r="AM15" s="729">
        <f t="shared" si="13"/>
        <v>0.1</v>
      </c>
      <c r="AO15" s="714"/>
    </row>
    <row r="16" spans="1:42" ht="22.5" customHeight="1" x14ac:dyDescent="0.15">
      <c r="B16" s="720"/>
      <c r="C16" s="730" t="s">
        <v>681</v>
      </c>
      <c r="D16" s="722">
        <f t="shared" si="4"/>
        <v>224492</v>
      </c>
      <c r="E16" s="723">
        <f t="shared" si="5"/>
        <v>0.7</v>
      </c>
      <c r="F16" s="724">
        <v>60964</v>
      </c>
      <c r="G16" s="725">
        <v>72141</v>
      </c>
      <c r="H16" s="725">
        <v>52339</v>
      </c>
      <c r="I16" s="726">
        <v>39048</v>
      </c>
      <c r="J16" s="722">
        <v>215072</v>
      </c>
      <c r="K16" s="723">
        <f t="shared" si="6"/>
        <v>0.6</v>
      </c>
      <c r="L16" s="722">
        <v>212392</v>
      </c>
      <c r="M16" s="723">
        <v>0.6</v>
      </c>
      <c r="N16" s="727">
        <v>201741</v>
      </c>
      <c r="O16" s="728">
        <v>0.6</v>
      </c>
      <c r="P16" s="727">
        <v>177578</v>
      </c>
      <c r="Q16" s="728">
        <v>0.5</v>
      </c>
      <c r="R16" s="727">
        <v>103661</v>
      </c>
      <c r="S16" s="728">
        <v>0.3</v>
      </c>
      <c r="T16" s="727">
        <v>97185</v>
      </c>
      <c r="U16" s="728">
        <v>0.3</v>
      </c>
      <c r="V16" s="727">
        <v>85600</v>
      </c>
      <c r="W16" s="728">
        <v>0.2</v>
      </c>
      <c r="X16" s="727">
        <v>106746</v>
      </c>
      <c r="Y16" s="729">
        <f t="shared" si="7"/>
        <v>0.3</v>
      </c>
      <c r="Z16" s="727">
        <v>96294</v>
      </c>
      <c r="AA16" s="729">
        <f t="shared" si="8"/>
        <v>0.3</v>
      </c>
      <c r="AB16" s="727">
        <v>42056</v>
      </c>
      <c r="AC16" s="729">
        <f t="shared" si="9"/>
        <v>0.1</v>
      </c>
      <c r="AD16" s="727">
        <v>68906</v>
      </c>
      <c r="AE16" s="729">
        <f>ROUND(AD16/$AD$8*100,1)</f>
        <v>0.2</v>
      </c>
      <c r="AF16" s="727">
        <v>71343</v>
      </c>
      <c r="AG16" s="729">
        <f>ROUND(AF16/$AF$8*100,1)</f>
        <v>0.2</v>
      </c>
      <c r="AH16" s="727">
        <v>89135</v>
      </c>
      <c r="AI16" s="729">
        <f t="shared" si="12"/>
        <v>0.2</v>
      </c>
      <c r="AJ16" s="727">
        <v>111866</v>
      </c>
      <c r="AK16" s="729">
        <f t="shared" si="11"/>
        <v>0.3</v>
      </c>
      <c r="AL16" s="727">
        <v>50304</v>
      </c>
      <c r="AM16" s="729">
        <f t="shared" si="13"/>
        <v>0.1</v>
      </c>
      <c r="AO16" s="714"/>
    </row>
    <row r="17" spans="2:42" ht="22.5" customHeight="1" x14ac:dyDescent="0.15">
      <c r="B17" s="720"/>
      <c r="C17" s="730" t="s">
        <v>682</v>
      </c>
      <c r="D17" s="722">
        <f>SUM(F17:I17)</f>
        <v>224492</v>
      </c>
      <c r="E17" s="723">
        <f>ROUND(D17/D$8*100,1)</f>
        <v>0.7</v>
      </c>
      <c r="F17" s="724">
        <v>60964</v>
      </c>
      <c r="G17" s="725">
        <v>72141</v>
      </c>
      <c r="H17" s="725">
        <v>52339</v>
      </c>
      <c r="I17" s="726">
        <v>39048</v>
      </c>
      <c r="J17" s="722">
        <v>215072</v>
      </c>
      <c r="K17" s="723">
        <f>ROUND(J17/J$8*100,1)</f>
        <v>0.6</v>
      </c>
      <c r="L17" s="722">
        <v>212392</v>
      </c>
      <c r="M17" s="723">
        <v>0.6</v>
      </c>
      <c r="N17" s="727">
        <v>201741</v>
      </c>
      <c r="O17" s="728">
        <v>0.6</v>
      </c>
      <c r="P17" s="727">
        <v>177578</v>
      </c>
      <c r="Q17" s="728">
        <v>0.5</v>
      </c>
      <c r="R17" s="727">
        <v>103661</v>
      </c>
      <c r="S17" s="728">
        <v>0.3</v>
      </c>
      <c r="T17" s="727">
        <v>97185</v>
      </c>
      <c r="U17" s="728">
        <v>0.3</v>
      </c>
      <c r="V17" s="727">
        <v>85600</v>
      </c>
      <c r="W17" s="728">
        <v>0.2</v>
      </c>
      <c r="X17" s="727">
        <v>106746</v>
      </c>
      <c r="Y17" s="729">
        <f>ROUND(X17/$X$8*100,1)</f>
        <v>0.3</v>
      </c>
      <c r="Z17" s="727">
        <v>96294</v>
      </c>
      <c r="AA17" s="729">
        <f>ROUND(Z17/$Z$8*100,1)</f>
        <v>0.3</v>
      </c>
      <c r="AB17" s="727">
        <v>42056</v>
      </c>
      <c r="AC17" s="729">
        <f>ROUND(AB17/$AB$8*100,1)</f>
        <v>0.1</v>
      </c>
      <c r="AD17" s="734" t="s">
        <v>683</v>
      </c>
      <c r="AE17" s="735" t="s">
        <v>683</v>
      </c>
      <c r="AF17" s="734" t="s">
        <v>683</v>
      </c>
      <c r="AG17" s="735" t="s">
        <v>683</v>
      </c>
      <c r="AH17" s="734" t="s">
        <v>683</v>
      </c>
      <c r="AI17" s="735" t="s">
        <v>683</v>
      </c>
      <c r="AJ17" s="734" t="s">
        <v>683</v>
      </c>
      <c r="AK17" s="735" t="s">
        <v>683</v>
      </c>
      <c r="AL17" s="727">
        <v>16352</v>
      </c>
      <c r="AM17" s="729">
        <f t="shared" si="13"/>
        <v>0</v>
      </c>
      <c r="AO17" s="714"/>
    </row>
    <row r="18" spans="2:42" ht="22.5" customHeight="1" x14ac:dyDescent="0.15">
      <c r="B18" s="720"/>
      <c r="C18" s="730" t="s">
        <v>684</v>
      </c>
      <c r="D18" s="722">
        <f t="shared" si="4"/>
        <v>360671</v>
      </c>
      <c r="E18" s="723">
        <f t="shared" si="5"/>
        <v>1.2</v>
      </c>
      <c r="F18" s="724">
        <v>95222</v>
      </c>
      <c r="G18" s="725">
        <v>123051</v>
      </c>
      <c r="H18" s="725">
        <v>91790</v>
      </c>
      <c r="I18" s="726">
        <v>50608</v>
      </c>
      <c r="J18" s="722">
        <v>380645</v>
      </c>
      <c r="K18" s="723">
        <f t="shared" si="6"/>
        <v>1</v>
      </c>
      <c r="L18" s="722">
        <v>308607</v>
      </c>
      <c r="M18" s="723">
        <v>0.9</v>
      </c>
      <c r="N18" s="727">
        <v>85200</v>
      </c>
      <c r="O18" s="728">
        <v>0.3</v>
      </c>
      <c r="P18" s="727">
        <v>180261</v>
      </c>
      <c r="Q18" s="728">
        <v>0.5</v>
      </c>
      <c r="R18" s="727">
        <v>179065</v>
      </c>
      <c r="S18" s="728">
        <v>0.5</v>
      </c>
      <c r="T18" s="727">
        <v>169230</v>
      </c>
      <c r="U18" s="728">
        <v>0.5</v>
      </c>
      <c r="V18" s="727">
        <v>144250</v>
      </c>
      <c r="W18" s="728">
        <v>0.4</v>
      </c>
      <c r="X18" s="727">
        <v>63685</v>
      </c>
      <c r="Y18" s="729">
        <f t="shared" si="7"/>
        <v>0.2</v>
      </c>
      <c r="Z18" s="727">
        <v>59229</v>
      </c>
      <c r="AA18" s="729">
        <f t="shared" si="8"/>
        <v>0.2</v>
      </c>
      <c r="AB18" s="727">
        <v>52732</v>
      </c>
      <c r="AC18" s="729">
        <f t="shared" si="9"/>
        <v>0.1</v>
      </c>
      <c r="AD18" s="727">
        <v>51771</v>
      </c>
      <c r="AE18" s="729">
        <f t="shared" si="10"/>
        <v>0.1</v>
      </c>
      <c r="AF18" s="727">
        <v>54945</v>
      </c>
      <c r="AG18" s="729">
        <f>ROUND(AF18/$AF$8*100,1)</f>
        <v>0.1</v>
      </c>
      <c r="AH18" s="727">
        <v>56279</v>
      </c>
      <c r="AI18" s="729">
        <f t="shared" si="12"/>
        <v>0.1</v>
      </c>
      <c r="AJ18" s="727">
        <v>65828</v>
      </c>
      <c r="AK18" s="729">
        <f t="shared" si="11"/>
        <v>0.2</v>
      </c>
      <c r="AL18" s="727">
        <v>336809</v>
      </c>
      <c r="AM18" s="729">
        <f t="shared" si="13"/>
        <v>0.7</v>
      </c>
      <c r="AO18" s="714"/>
    </row>
    <row r="19" spans="2:42" ht="22.5" customHeight="1" x14ac:dyDescent="0.15">
      <c r="B19" s="720"/>
      <c r="C19" s="721" t="s">
        <v>685</v>
      </c>
      <c r="D19" s="722">
        <f t="shared" si="4"/>
        <v>6870752</v>
      </c>
      <c r="E19" s="723">
        <f t="shared" si="5"/>
        <v>22.2</v>
      </c>
      <c r="F19" s="724">
        <v>1146830</v>
      </c>
      <c r="G19" s="725">
        <v>2296483</v>
      </c>
      <c r="H19" s="725">
        <v>1991192</v>
      </c>
      <c r="I19" s="726">
        <v>1436247</v>
      </c>
      <c r="J19" s="722">
        <v>6319704</v>
      </c>
      <c r="K19" s="723">
        <f t="shared" si="6"/>
        <v>17.399999999999999</v>
      </c>
      <c r="L19" s="722">
        <v>6593336</v>
      </c>
      <c r="M19" s="723">
        <v>18.899999999999999</v>
      </c>
      <c r="N19" s="727">
        <v>6257722</v>
      </c>
      <c r="O19" s="728">
        <v>19.399999999999999</v>
      </c>
      <c r="P19" s="727">
        <v>6334359</v>
      </c>
      <c r="Q19" s="728">
        <v>19</v>
      </c>
      <c r="R19" s="727">
        <v>6750080</v>
      </c>
      <c r="S19" s="728">
        <v>20.6</v>
      </c>
      <c r="T19" s="727">
        <v>7713325</v>
      </c>
      <c r="U19" s="728">
        <v>22.1</v>
      </c>
      <c r="V19" s="727">
        <v>7935844</v>
      </c>
      <c r="W19" s="728">
        <v>22.7</v>
      </c>
      <c r="X19" s="727">
        <v>8033090</v>
      </c>
      <c r="Y19" s="729">
        <f t="shared" si="7"/>
        <v>22.3</v>
      </c>
      <c r="Z19" s="727">
        <v>7771150</v>
      </c>
      <c r="AA19" s="729">
        <f t="shared" si="8"/>
        <v>20.9</v>
      </c>
      <c r="AB19" s="727">
        <v>7632918</v>
      </c>
      <c r="AC19" s="729">
        <f>ROUND(AB19/$AB$8*100,1)+0.1</f>
        <v>20.200000000000003</v>
      </c>
      <c r="AD19" s="727">
        <v>7640242</v>
      </c>
      <c r="AE19" s="729">
        <f t="shared" si="10"/>
        <v>19.899999999999999</v>
      </c>
      <c r="AF19" s="727">
        <v>7353111</v>
      </c>
      <c r="AG19" s="729">
        <f t="shared" si="14"/>
        <v>17.8</v>
      </c>
      <c r="AH19" s="727">
        <v>7635443</v>
      </c>
      <c r="AI19" s="729">
        <f>ROUND(AH19/$AH$8*100,1)-0.1</f>
        <v>18.5</v>
      </c>
      <c r="AJ19" s="727">
        <v>7118695</v>
      </c>
      <c r="AK19" s="729">
        <f>ROUND(AJ19/$AJ$8*100,1)-0.1</f>
        <v>17.5</v>
      </c>
      <c r="AL19" s="727">
        <v>7352525</v>
      </c>
      <c r="AM19" s="729">
        <f t="shared" si="13"/>
        <v>15.5</v>
      </c>
      <c r="AO19" s="714"/>
    </row>
    <row r="20" spans="2:42" ht="22.5" customHeight="1" x14ac:dyDescent="0.15">
      <c r="B20" s="720"/>
      <c r="C20" s="730" t="s">
        <v>686</v>
      </c>
      <c r="D20" s="722">
        <f t="shared" si="4"/>
        <v>16487</v>
      </c>
      <c r="E20" s="723">
        <f t="shared" si="5"/>
        <v>0.1</v>
      </c>
      <c r="F20" s="724">
        <v>4520</v>
      </c>
      <c r="G20" s="725">
        <v>5621</v>
      </c>
      <c r="H20" s="732">
        <v>4151</v>
      </c>
      <c r="I20" s="726">
        <v>2195</v>
      </c>
      <c r="J20" s="722">
        <v>16549</v>
      </c>
      <c r="K20" s="723">
        <f t="shared" si="6"/>
        <v>0</v>
      </c>
      <c r="L20" s="722">
        <v>17815</v>
      </c>
      <c r="M20" s="723">
        <v>0.1</v>
      </c>
      <c r="N20" s="727">
        <v>17862</v>
      </c>
      <c r="O20" s="728">
        <v>0.1</v>
      </c>
      <c r="P20" s="727">
        <v>15952</v>
      </c>
      <c r="Q20" s="728">
        <v>0.1</v>
      </c>
      <c r="R20" s="727">
        <v>15900</v>
      </c>
      <c r="S20" s="728">
        <v>0.1</v>
      </c>
      <c r="T20" s="727">
        <v>15033</v>
      </c>
      <c r="U20" s="728">
        <v>0</v>
      </c>
      <c r="V20" s="727">
        <v>14256</v>
      </c>
      <c r="W20" s="728">
        <v>0</v>
      </c>
      <c r="X20" s="727">
        <v>13544</v>
      </c>
      <c r="Y20" s="729">
        <f>ROUNDUP(X20/$X$8*100,1)</f>
        <v>0.1</v>
      </c>
      <c r="Z20" s="727">
        <v>13172</v>
      </c>
      <c r="AA20" s="729">
        <f t="shared" si="8"/>
        <v>0</v>
      </c>
      <c r="AB20" s="727">
        <v>11559</v>
      </c>
      <c r="AC20" s="729">
        <f t="shared" si="9"/>
        <v>0</v>
      </c>
      <c r="AD20" s="727">
        <v>11834</v>
      </c>
      <c r="AE20" s="729">
        <f t="shared" si="10"/>
        <v>0</v>
      </c>
      <c r="AF20" s="727">
        <v>10898</v>
      </c>
      <c r="AG20" s="729">
        <f t="shared" si="14"/>
        <v>0</v>
      </c>
      <c r="AH20" s="727">
        <v>10447</v>
      </c>
      <c r="AI20" s="729">
        <f t="shared" si="12"/>
        <v>0</v>
      </c>
      <c r="AJ20" s="727">
        <v>9396</v>
      </c>
      <c r="AK20" s="729">
        <f t="shared" ref="AK20:AK31" si="15">ROUND(AJ20/$AJ$8*100,1)</f>
        <v>0</v>
      </c>
      <c r="AL20" s="727">
        <v>8943</v>
      </c>
      <c r="AM20" s="729">
        <f t="shared" si="13"/>
        <v>0</v>
      </c>
      <c r="AO20" s="714"/>
    </row>
    <row r="21" spans="2:42" ht="22.5" customHeight="1" x14ac:dyDescent="0.15">
      <c r="B21" s="736" t="s">
        <v>670</v>
      </c>
      <c r="C21" s="730" t="s">
        <v>687</v>
      </c>
      <c r="D21" s="722">
        <f t="shared" si="4"/>
        <v>264663</v>
      </c>
      <c r="E21" s="723">
        <f t="shared" si="5"/>
        <v>0.9</v>
      </c>
      <c r="F21" s="724">
        <v>35241</v>
      </c>
      <c r="G21" s="725">
        <v>103956</v>
      </c>
      <c r="H21" s="725">
        <v>51161</v>
      </c>
      <c r="I21" s="726">
        <v>74305</v>
      </c>
      <c r="J21" s="722">
        <v>291659</v>
      </c>
      <c r="K21" s="723">
        <f t="shared" si="6"/>
        <v>0.8</v>
      </c>
      <c r="L21" s="722">
        <v>372395</v>
      </c>
      <c r="M21" s="723">
        <v>1.1000000000000001</v>
      </c>
      <c r="N21" s="727">
        <v>405058</v>
      </c>
      <c r="O21" s="728">
        <v>1.2</v>
      </c>
      <c r="P21" s="727">
        <v>493483</v>
      </c>
      <c r="Q21" s="728">
        <v>1.5</v>
      </c>
      <c r="R21" s="727">
        <v>515639</v>
      </c>
      <c r="S21" s="728">
        <v>1.6</v>
      </c>
      <c r="T21" s="727">
        <v>517782</v>
      </c>
      <c r="U21" s="728">
        <v>1.5</v>
      </c>
      <c r="V21" s="727">
        <v>496040</v>
      </c>
      <c r="W21" s="728">
        <v>1.4</v>
      </c>
      <c r="X21" s="727">
        <v>581717</v>
      </c>
      <c r="Y21" s="729">
        <f t="shared" ref="Y21:Y31" si="16">ROUND(X21/$X$8*100,1)</f>
        <v>1.6</v>
      </c>
      <c r="Z21" s="727">
        <v>631755</v>
      </c>
      <c r="AA21" s="729">
        <f t="shared" si="8"/>
        <v>1.7</v>
      </c>
      <c r="AB21" s="727">
        <v>649062</v>
      </c>
      <c r="AC21" s="729">
        <f t="shared" si="9"/>
        <v>1.7</v>
      </c>
      <c r="AD21" s="727">
        <v>608497</v>
      </c>
      <c r="AE21" s="729">
        <f t="shared" si="10"/>
        <v>1.6</v>
      </c>
      <c r="AF21" s="727">
        <v>632577</v>
      </c>
      <c r="AG21" s="729">
        <f t="shared" si="14"/>
        <v>1.5</v>
      </c>
      <c r="AH21" s="727">
        <v>690412</v>
      </c>
      <c r="AI21" s="729">
        <f t="shared" si="12"/>
        <v>1.7</v>
      </c>
      <c r="AJ21" s="727">
        <v>688200</v>
      </c>
      <c r="AK21" s="729">
        <f t="shared" si="15"/>
        <v>1.7</v>
      </c>
      <c r="AL21" s="727">
        <v>589447</v>
      </c>
      <c r="AM21" s="729">
        <f>ROUND(AL21/AL$8*100,1)+0.1</f>
        <v>1.3</v>
      </c>
      <c r="AO21" s="714"/>
    </row>
    <row r="22" spans="2:42" ht="22.5" customHeight="1" x14ac:dyDescent="0.15">
      <c r="B22" s="736" t="s">
        <v>670</v>
      </c>
      <c r="C22" s="721" t="s">
        <v>688</v>
      </c>
      <c r="D22" s="722">
        <f t="shared" si="4"/>
        <v>906790</v>
      </c>
      <c r="E22" s="723">
        <f t="shared" si="5"/>
        <v>2.9</v>
      </c>
      <c r="F22" s="724">
        <v>228493</v>
      </c>
      <c r="G22" s="725">
        <v>391941</v>
      </c>
      <c r="H22" s="725">
        <v>188998</v>
      </c>
      <c r="I22" s="726">
        <v>97358</v>
      </c>
      <c r="J22" s="722">
        <v>895840</v>
      </c>
      <c r="K22" s="723">
        <f t="shared" si="6"/>
        <v>2.5</v>
      </c>
      <c r="L22" s="722">
        <v>850604</v>
      </c>
      <c r="M22" s="723">
        <v>2.4</v>
      </c>
      <c r="N22" s="727">
        <v>805552</v>
      </c>
      <c r="O22" s="728">
        <v>2.5</v>
      </c>
      <c r="P22" s="727">
        <v>697952</v>
      </c>
      <c r="Q22" s="728">
        <v>2.1</v>
      </c>
      <c r="R22" s="727">
        <v>692871</v>
      </c>
      <c r="S22" s="728">
        <v>2.1</v>
      </c>
      <c r="T22" s="727">
        <v>673896</v>
      </c>
      <c r="U22" s="728">
        <v>1.9</v>
      </c>
      <c r="V22" s="727">
        <v>680637</v>
      </c>
      <c r="W22" s="728">
        <v>1.9</v>
      </c>
      <c r="X22" s="727">
        <v>663154</v>
      </c>
      <c r="Y22" s="729">
        <f t="shared" si="16"/>
        <v>1.8</v>
      </c>
      <c r="Z22" s="727">
        <v>638701</v>
      </c>
      <c r="AA22" s="729">
        <f t="shared" si="8"/>
        <v>1.7</v>
      </c>
      <c r="AB22" s="727">
        <v>618207</v>
      </c>
      <c r="AC22" s="729">
        <f t="shared" si="9"/>
        <v>1.6</v>
      </c>
      <c r="AD22" s="727">
        <v>554292</v>
      </c>
      <c r="AE22" s="729">
        <f t="shared" si="10"/>
        <v>1.4</v>
      </c>
      <c r="AF22" s="727">
        <v>536410</v>
      </c>
      <c r="AG22" s="729">
        <f t="shared" si="14"/>
        <v>1.3</v>
      </c>
      <c r="AH22" s="727">
        <v>525861</v>
      </c>
      <c r="AI22" s="729">
        <f t="shared" si="12"/>
        <v>1.3</v>
      </c>
      <c r="AJ22" s="727">
        <v>539902</v>
      </c>
      <c r="AK22" s="729">
        <f t="shared" si="15"/>
        <v>1.3</v>
      </c>
      <c r="AL22" s="727">
        <v>422965</v>
      </c>
      <c r="AM22" s="729">
        <f t="shared" si="13"/>
        <v>0.9</v>
      </c>
      <c r="AO22" s="714"/>
    </row>
    <row r="23" spans="2:42" ht="22.5" customHeight="1" x14ac:dyDescent="0.15">
      <c r="B23" s="736" t="s">
        <v>670</v>
      </c>
      <c r="C23" s="721" t="s">
        <v>689</v>
      </c>
      <c r="D23" s="722">
        <f t="shared" si="4"/>
        <v>170701</v>
      </c>
      <c r="E23" s="723">
        <f t="shared" si="5"/>
        <v>0.6</v>
      </c>
      <c r="F23" s="724">
        <v>59603</v>
      </c>
      <c r="G23" s="725">
        <v>57360</v>
      </c>
      <c r="H23" s="725">
        <v>36524</v>
      </c>
      <c r="I23" s="726">
        <v>17214</v>
      </c>
      <c r="J23" s="722">
        <v>183177</v>
      </c>
      <c r="K23" s="723">
        <f t="shared" si="6"/>
        <v>0.5</v>
      </c>
      <c r="L23" s="722">
        <v>221599</v>
      </c>
      <c r="M23" s="723">
        <v>0.6</v>
      </c>
      <c r="N23" s="727">
        <v>210973</v>
      </c>
      <c r="O23" s="728">
        <v>0.6</v>
      </c>
      <c r="P23" s="727">
        <v>213148</v>
      </c>
      <c r="Q23" s="728">
        <v>0.6</v>
      </c>
      <c r="R23" s="727">
        <v>207192</v>
      </c>
      <c r="S23" s="728">
        <v>0.6</v>
      </c>
      <c r="T23" s="727">
        <v>207867</v>
      </c>
      <c r="U23" s="728">
        <v>0.6</v>
      </c>
      <c r="V23" s="727">
        <v>204605</v>
      </c>
      <c r="W23" s="728">
        <v>0.6</v>
      </c>
      <c r="X23" s="727">
        <v>202869</v>
      </c>
      <c r="Y23" s="729">
        <f t="shared" si="16"/>
        <v>0.6</v>
      </c>
      <c r="Z23" s="727">
        <v>217153</v>
      </c>
      <c r="AA23" s="729">
        <f t="shared" si="8"/>
        <v>0.6</v>
      </c>
      <c r="AB23" s="727">
        <v>199319</v>
      </c>
      <c r="AC23" s="729">
        <f t="shared" si="9"/>
        <v>0.5</v>
      </c>
      <c r="AD23" s="727">
        <v>203988</v>
      </c>
      <c r="AE23" s="729">
        <f t="shared" si="10"/>
        <v>0.5</v>
      </c>
      <c r="AF23" s="727">
        <v>205559</v>
      </c>
      <c r="AG23" s="729">
        <f t="shared" si="14"/>
        <v>0.5</v>
      </c>
      <c r="AH23" s="727">
        <v>205437</v>
      </c>
      <c r="AI23" s="729">
        <f t="shared" si="12"/>
        <v>0.5</v>
      </c>
      <c r="AJ23" s="727">
        <v>206708</v>
      </c>
      <c r="AK23" s="729">
        <f t="shared" si="15"/>
        <v>0.5</v>
      </c>
      <c r="AL23" s="727">
        <v>209504</v>
      </c>
      <c r="AM23" s="729">
        <f t="shared" si="13"/>
        <v>0.4</v>
      </c>
      <c r="AO23" s="714"/>
    </row>
    <row r="24" spans="2:42" ht="22.5" customHeight="1" x14ac:dyDescent="0.15">
      <c r="B24" s="720"/>
      <c r="C24" s="721" t="s">
        <v>690</v>
      </c>
      <c r="D24" s="722">
        <f t="shared" si="4"/>
        <v>1606652</v>
      </c>
      <c r="E24" s="723">
        <f t="shared" si="5"/>
        <v>5.2</v>
      </c>
      <c r="F24" s="724">
        <v>354420</v>
      </c>
      <c r="G24" s="725">
        <v>711261</v>
      </c>
      <c r="H24" s="725">
        <v>373357</v>
      </c>
      <c r="I24" s="726">
        <v>167614</v>
      </c>
      <c r="J24" s="722">
        <v>2153553</v>
      </c>
      <c r="K24" s="723">
        <f t="shared" si="6"/>
        <v>5.9</v>
      </c>
      <c r="L24" s="722">
        <v>2013510</v>
      </c>
      <c r="M24" s="723">
        <v>5.8</v>
      </c>
      <c r="N24" s="727">
        <v>1768459</v>
      </c>
      <c r="O24" s="728">
        <v>5.5</v>
      </c>
      <c r="P24" s="727">
        <v>3399096</v>
      </c>
      <c r="Q24" s="728">
        <v>10.199999999999999</v>
      </c>
      <c r="R24" s="727">
        <v>3133586</v>
      </c>
      <c r="S24" s="728">
        <v>9.6</v>
      </c>
      <c r="T24" s="727">
        <v>3747923</v>
      </c>
      <c r="U24" s="728">
        <v>10.7</v>
      </c>
      <c r="V24" s="727">
        <v>3733272</v>
      </c>
      <c r="W24" s="728">
        <v>10.7</v>
      </c>
      <c r="X24" s="727">
        <v>3650730</v>
      </c>
      <c r="Y24" s="729">
        <f t="shared" si="16"/>
        <v>10.1</v>
      </c>
      <c r="Z24" s="727">
        <v>4116889</v>
      </c>
      <c r="AA24" s="729">
        <f t="shared" si="8"/>
        <v>11.1</v>
      </c>
      <c r="AB24" s="727">
        <v>4177607</v>
      </c>
      <c r="AC24" s="729">
        <f t="shared" si="9"/>
        <v>11</v>
      </c>
      <c r="AD24" s="727">
        <v>4017246</v>
      </c>
      <c r="AE24" s="729">
        <f t="shared" si="10"/>
        <v>10.5</v>
      </c>
      <c r="AF24" s="727">
        <v>4041226</v>
      </c>
      <c r="AG24" s="729">
        <f t="shared" si="14"/>
        <v>9.8000000000000007</v>
      </c>
      <c r="AH24" s="727">
        <v>4116441</v>
      </c>
      <c r="AI24" s="729">
        <f t="shared" si="12"/>
        <v>10</v>
      </c>
      <c r="AJ24" s="727">
        <v>3888014</v>
      </c>
      <c r="AK24" s="729">
        <f t="shared" si="15"/>
        <v>9.6</v>
      </c>
      <c r="AL24" s="727">
        <v>4445044</v>
      </c>
      <c r="AM24" s="729">
        <f t="shared" si="13"/>
        <v>9.4</v>
      </c>
      <c r="AO24" s="714"/>
    </row>
    <row r="25" spans="2:42" ht="22.5" customHeight="1" x14ac:dyDescent="0.15">
      <c r="B25" s="720"/>
      <c r="C25" s="721" t="s">
        <v>691</v>
      </c>
      <c r="D25" s="722">
        <f t="shared" si="4"/>
        <v>1639225</v>
      </c>
      <c r="E25" s="723">
        <f t="shared" si="5"/>
        <v>5.3</v>
      </c>
      <c r="F25" s="724">
        <v>549996</v>
      </c>
      <c r="G25" s="725">
        <v>448286</v>
      </c>
      <c r="H25" s="725">
        <v>300581</v>
      </c>
      <c r="I25" s="726">
        <v>340362</v>
      </c>
      <c r="J25" s="722">
        <v>1585482</v>
      </c>
      <c r="K25" s="723">
        <f t="shared" si="6"/>
        <v>4.4000000000000004</v>
      </c>
      <c r="L25" s="722">
        <v>1495556</v>
      </c>
      <c r="M25" s="723">
        <v>4.3</v>
      </c>
      <c r="N25" s="727">
        <v>2176136</v>
      </c>
      <c r="O25" s="728">
        <v>6.7</v>
      </c>
      <c r="P25" s="727">
        <v>1947420</v>
      </c>
      <c r="Q25" s="728">
        <v>5.8</v>
      </c>
      <c r="R25" s="727">
        <v>2030216</v>
      </c>
      <c r="S25" s="728">
        <v>6.2</v>
      </c>
      <c r="T25" s="727">
        <v>2466220</v>
      </c>
      <c r="U25" s="728">
        <v>7.1</v>
      </c>
      <c r="V25" s="727">
        <v>2326009</v>
      </c>
      <c r="W25" s="728">
        <v>6.6</v>
      </c>
      <c r="X25" s="727">
        <v>2340693</v>
      </c>
      <c r="Y25" s="729">
        <f t="shared" si="16"/>
        <v>6.5</v>
      </c>
      <c r="Z25" s="727">
        <v>2462352</v>
      </c>
      <c r="AA25" s="729">
        <f t="shared" si="8"/>
        <v>6.6</v>
      </c>
      <c r="AB25" s="727">
        <v>2586963</v>
      </c>
      <c r="AC25" s="729">
        <f t="shared" si="9"/>
        <v>6.8</v>
      </c>
      <c r="AD25" s="727">
        <v>3367764</v>
      </c>
      <c r="AE25" s="729">
        <f t="shared" si="10"/>
        <v>8.8000000000000007</v>
      </c>
      <c r="AF25" s="727">
        <v>3332670</v>
      </c>
      <c r="AG25" s="729">
        <f t="shared" si="14"/>
        <v>8.1</v>
      </c>
      <c r="AH25" s="727">
        <v>3039344</v>
      </c>
      <c r="AI25" s="729">
        <f t="shared" si="12"/>
        <v>7.4</v>
      </c>
      <c r="AJ25" s="727">
        <v>3261917</v>
      </c>
      <c r="AK25" s="729">
        <f t="shared" si="15"/>
        <v>8</v>
      </c>
      <c r="AL25" s="727">
        <v>4235970</v>
      </c>
      <c r="AM25" s="729">
        <f>ROUND(AL25/AL$8*100,1)+0.1</f>
        <v>9</v>
      </c>
      <c r="AO25" s="714"/>
    </row>
    <row r="26" spans="2:42" ht="22.5" customHeight="1" x14ac:dyDescent="0.15">
      <c r="B26" s="736" t="s">
        <v>670</v>
      </c>
      <c r="C26" s="721" t="s">
        <v>692</v>
      </c>
      <c r="D26" s="722">
        <f t="shared" si="4"/>
        <v>137341</v>
      </c>
      <c r="E26" s="723">
        <f t="shared" si="5"/>
        <v>0.4</v>
      </c>
      <c r="F26" s="724">
        <v>85337</v>
      </c>
      <c r="G26" s="725">
        <v>23668</v>
      </c>
      <c r="H26" s="725">
        <v>7209</v>
      </c>
      <c r="I26" s="726">
        <v>21127</v>
      </c>
      <c r="J26" s="722">
        <v>224516</v>
      </c>
      <c r="K26" s="723">
        <f t="shared" si="6"/>
        <v>0.6</v>
      </c>
      <c r="L26" s="722">
        <v>96190</v>
      </c>
      <c r="M26" s="723">
        <v>0.3</v>
      </c>
      <c r="N26" s="727">
        <v>103778</v>
      </c>
      <c r="O26" s="728">
        <v>0.3</v>
      </c>
      <c r="P26" s="727">
        <v>115188</v>
      </c>
      <c r="Q26" s="728">
        <v>0.3</v>
      </c>
      <c r="R26" s="727">
        <v>127220</v>
      </c>
      <c r="S26" s="728">
        <v>0.4</v>
      </c>
      <c r="T26" s="727">
        <v>60171</v>
      </c>
      <c r="U26" s="728">
        <v>0.2</v>
      </c>
      <c r="V26" s="727">
        <v>97170</v>
      </c>
      <c r="W26" s="728">
        <v>0.3</v>
      </c>
      <c r="X26" s="727">
        <v>124573</v>
      </c>
      <c r="Y26" s="729">
        <f t="shared" si="16"/>
        <v>0.3</v>
      </c>
      <c r="Z26" s="727">
        <v>122958</v>
      </c>
      <c r="AA26" s="729">
        <f t="shared" si="8"/>
        <v>0.3</v>
      </c>
      <c r="AB26" s="727">
        <v>96436</v>
      </c>
      <c r="AC26" s="729">
        <f t="shared" si="9"/>
        <v>0.3</v>
      </c>
      <c r="AD26" s="727">
        <v>317916</v>
      </c>
      <c r="AE26" s="729">
        <f t="shared" si="10"/>
        <v>0.8</v>
      </c>
      <c r="AF26" s="727">
        <v>98057</v>
      </c>
      <c r="AG26" s="729">
        <f t="shared" si="14"/>
        <v>0.2</v>
      </c>
      <c r="AH26" s="727">
        <v>136749</v>
      </c>
      <c r="AI26" s="729">
        <f t="shared" si="12"/>
        <v>0.3</v>
      </c>
      <c r="AJ26" s="727">
        <v>105424</v>
      </c>
      <c r="AK26" s="729">
        <f t="shared" si="15"/>
        <v>0.3</v>
      </c>
      <c r="AL26" s="727">
        <v>72033</v>
      </c>
      <c r="AM26" s="729">
        <f t="shared" si="13"/>
        <v>0.2</v>
      </c>
      <c r="AO26" s="714"/>
    </row>
    <row r="27" spans="2:42" ht="22.5" customHeight="1" x14ac:dyDescent="0.15">
      <c r="B27" s="736" t="s">
        <v>670</v>
      </c>
      <c r="C27" s="721" t="s">
        <v>693</v>
      </c>
      <c r="D27" s="722">
        <f t="shared" si="4"/>
        <v>34890</v>
      </c>
      <c r="E27" s="723">
        <f t="shared" si="5"/>
        <v>0.1</v>
      </c>
      <c r="F27" s="724">
        <v>500</v>
      </c>
      <c r="G27" s="725">
        <v>4290</v>
      </c>
      <c r="H27" s="732">
        <v>100</v>
      </c>
      <c r="I27" s="726">
        <v>30000</v>
      </c>
      <c r="J27" s="722">
        <v>28149</v>
      </c>
      <c r="K27" s="723">
        <f t="shared" si="6"/>
        <v>0.1</v>
      </c>
      <c r="L27" s="722">
        <v>5363</v>
      </c>
      <c r="M27" s="723">
        <v>0</v>
      </c>
      <c r="N27" s="727">
        <v>4570</v>
      </c>
      <c r="O27" s="728">
        <v>0</v>
      </c>
      <c r="P27" s="727">
        <v>18901</v>
      </c>
      <c r="Q27" s="728">
        <v>0.1</v>
      </c>
      <c r="R27" s="727">
        <v>108486</v>
      </c>
      <c r="S27" s="728">
        <v>0.3</v>
      </c>
      <c r="T27" s="727">
        <v>42449</v>
      </c>
      <c r="U27" s="728">
        <v>0.1</v>
      </c>
      <c r="V27" s="727">
        <v>21261</v>
      </c>
      <c r="W27" s="728">
        <v>0.1</v>
      </c>
      <c r="X27" s="727">
        <v>10315</v>
      </c>
      <c r="Y27" s="729">
        <f t="shared" si="16"/>
        <v>0</v>
      </c>
      <c r="Z27" s="727">
        <v>5674</v>
      </c>
      <c r="AA27" s="729">
        <f t="shared" si="8"/>
        <v>0</v>
      </c>
      <c r="AB27" s="727">
        <v>8682</v>
      </c>
      <c r="AC27" s="729">
        <f t="shared" si="9"/>
        <v>0</v>
      </c>
      <c r="AD27" s="727">
        <v>6292</v>
      </c>
      <c r="AE27" s="729">
        <f t="shared" si="10"/>
        <v>0</v>
      </c>
      <c r="AF27" s="727">
        <v>10923</v>
      </c>
      <c r="AG27" s="729">
        <f t="shared" si="14"/>
        <v>0</v>
      </c>
      <c r="AH27" s="727">
        <v>455220</v>
      </c>
      <c r="AI27" s="729">
        <f t="shared" si="12"/>
        <v>1.1000000000000001</v>
      </c>
      <c r="AJ27" s="727">
        <v>556473</v>
      </c>
      <c r="AK27" s="729">
        <f t="shared" si="15"/>
        <v>1.4</v>
      </c>
      <c r="AL27" s="727">
        <v>910335</v>
      </c>
      <c r="AM27" s="729">
        <f t="shared" si="13"/>
        <v>1.9</v>
      </c>
      <c r="AO27" s="714"/>
    </row>
    <row r="28" spans="2:42" ht="22.5" customHeight="1" x14ac:dyDescent="0.15">
      <c r="B28" s="736" t="s">
        <v>670</v>
      </c>
      <c r="C28" s="721" t="s">
        <v>694</v>
      </c>
      <c r="D28" s="722">
        <f t="shared" si="4"/>
        <v>917646</v>
      </c>
      <c r="E28" s="723">
        <f t="shared" si="5"/>
        <v>3</v>
      </c>
      <c r="F28" s="731">
        <v>599420</v>
      </c>
      <c r="G28" s="725">
        <v>22496</v>
      </c>
      <c r="H28" s="725">
        <v>39938</v>
      </c>
      <c r="I28" s="726">
        <v>255792</v>
      </c>
      <c r="J28" s="722">
        <v>3663128</v>
      </c>
      <c r="K28" s="723">
        <f t="shared" si="6"/>
        <v>10.1</v>
      </c>
      <c r="L28" s="722">
        <v>348002</v>
      </c>
      <c r="M28" s="723">
        <v>1</v>
      </c>
      <c r="N28" s="727">
        <v>1517386</v>
      </c>
      <c r="O28" s="728">
        <v>4.7</v>
      </c>
      <c r="P28" s="727">
        <v>415219</v>
      </c>
      <c r="Q28" s="728">
        <v>1.3</v>
      </c>
      <c r="R28" s="727">
        <v>482409</v>
      </c>
      <c r="S28" s="728">
        <v>1.5</v>
      </c>
      <c r="T28" s="727">
        <v>157562</v>
      </c>
      <c r="U28" s="728">
        <v>0.5</v>
      </c>
      <c r="V28" s="727">
        <v>99063</v>
      </c>
      <c r="W28" s="728">
        <v>0.3</v>
      </c>
      <c r="X28" s="727">
        <v>225019</v>
      </c>
      <c r="Y28" s="729">
        <f t="shared" si="16"/>
        <v>0.6</v>
      </c>
      <c r="Z28" s="727">
        <v>55214</v>
      </c>
      <c r="AA28" s="729">
        <f t="shared" si="8"/>
        <v>0.1</v>
      </c>
      <c r="AB28" s="727">
        <v>191287</v>
      </c>
      <c r="AC28" s="729">
        <f t="shared" si="9"/>
        <v>0.5</v>
      </c>
      <c r="AD28" s="727">
        <v>48684</v>
      </c>
      <c r="AE28" s="729">
        <f t="shared" si="10"/>
        <v>0.1</v>
      </c>
      <c r="AF28" s="727">
        <v>945235</v>
      </c>
      <c r="AG28" s="729">
        <f t="shared" si="14"/>
        <v>2.2999999999999998</v>
      </c>
      <c r="AH28" s="727">
        <v>884493</v>
      </c>
      <c r="AI28" s="729">
        <f t="shared" si="12"/>
        <v>2.2000000000000002</v>
      </c>
      <c r="AJ28" s="727">
        <v>1697978</v>
      </c>
      <c r="AK28" s="729">
        <f t="shared" si="15"/>
        <v>4.2</v>
      </c>
      <c r="AL28" s="727">
        <v>1721686</v>
      </c>
      <c r="AM28" s="729">
        <f t="shared" si="13"/>
        <v>3.6</v>
      </c>
      <c r="AO28" s="714"/>
    </row>
    <row r="29" spans="2:42" ht="22.5" customHeight="1" x14ac:dyDescent="0.15">
      <c r="B29" s="736" t="s">
        <v>670</v>
      </c>
      <c r="C29" s="721" t="s">
        <v>695</v>
      </c>
      <c r="D29" s="722">
        <f t="shared" si="4"/>
        <v>1135527</v>
      </c>
      <c r="E29" s="723">
        <f t="shared" si="5"/>
        <v>3.7</v>
      </c>
      <c r="F29" s="724">
        <v>377702</v>
      </c>
      <c r="G29" s="725">
        <v>285177</v>
      </c>
      <c r="H29" s="725">
        <v>259027</v>
      </c>
      <c r="I29" s="726">
        <v>213621</v>
      </c>
      <c r="J29" s="722">
        <v>1653383</v>
      </c>
      <c r="K29" s="723">
        <f t="shared" si="6"/>
        <v>4.5</v>
      </c>
      <c r="L29" s="722">
        <v>1399634</v>
      </c>
      <c r="M29" s="723">
        <v>4</v>
      </c>
      <c r="N29" s="727">
        <v>744237</v>
      </c>
      <c r="O29" s="728">
        <v>2.2999999999999998</v>
      </c>
      <c r="P29" s="727">
        <v>1035388</v>
      </c>
      <c r="Q29" s="728">
        <v>3.1</v>
      </c>
      <c r="R29" s="727">
        <v>858298</v>
      </c>
      <c r="S29" s="728">
        <v>2.6</v>
      </c>
      <c r="T29" s="727">
        <v>850149</v>
      </c>
      <c r="U29" s="728">
        <v>2.4</v>
      </c>
      <c r="V29" s="727">
        <v>983275</v>
      </c>
      <c r="W29" s="728">
        <v>2.8</v>
      </c>
      <c r="X29" s="727">
        <v>1047906</v>
      </c>
      <c r="Y29" s="729">
        <f t="shared" si="16"/>
        <v>2.9</v>
      </c>
      <c r="Z29" s="727">
        <v>1468241</v>
      </c>
      <c r="AA29" s="729">
        <f t="shared" si="8"/>
        <v>3.9</v>
      </c>
      <c r="AB29" s="727">
        <v>1516830</v>
      </c>
      <c r="AC29" s="729">
        <f t="shared" si="9"/>
        <v>4</v>
      </c>
      <c r="AD29" s="727">
        <v>1019081</v>
      </c>
      <c r="AE29" s="729">
        <f t="shared" si="10"/>
        <v>2.7</v>
      </c>
      <c r="AF29" s="727">
        <v>1054039</v>
      </c>
      <c r="AG29" s="729">
        <f>ROUND(AF29/$AF$8*100,1)+0.1</f>
        <v>2.6</v>
      </c>
      <c r="AH29" s="727">
        <v>803576</v>
      </c>
      <c r="AI29" s="729">
        <f t="shared" si="12"/>
        <v>2</v>
      </c>
      <c r="AJ29" s="727">
        <v>1312343</v>
      </c>
      <c r="AK29" s="729">
        <f t="shared" si="15"/>
        <v>3.2</v>
      </c>
      <c r="AL29" s="727">
        <v>1411253</v>
      </c>
      <c r="AM29" s="729">
        <f t="shared" si="13"/>
        <v>3</v>
      </c>
      <c r="AO29" s="714"/>
    </row>
    <row r="30" spans="2:42" ht="22.5" customHeight="1" x14ac:dyDescent="0.15">
      <c r="B30" s="736" t="s">
        <v>670</v>
      </c>
      <c r="C30" s="721" t="s">
        <v>696</v>
      </c>
      <c r="D30" s="722">
        <f t="shared" si="4"/>
        <v>1203197</v>
      </c>
      <c r="E30" s="723">
        <f t="shared" si="5"/>
        <v>3.9</v>
      </c>
      <c r="F30" s="724">
        <v>627398</v>
      </c>
      <c r="G30" s="725">
        <v>324891</v>
      </c>
      <c r="H30" s="725">
        <v>140403</v>
      </c>
      <c r="I30" s="726">
        <v>110505</v>
      </c>
      <c r="J30" s="722">
        <v>986993</v>
      </c>
      <c r="K30" s="723">
        <f t="shared" si="6"/>
        <v>2.7</v>
      </c>
      <c r="L30" s="722">
        <v>1088494</v>
      </c>
      <c r="M30" s="723">
        <v>3.1</v>
      </c>
      <c r="N30" s="727">
        <v>1247432</v>
      </c>
      <c r="O30" s="728">
        <v>3.9</v>
      </c>
      <c r="P30" s="727">
        <v>1494613</v>
      </c>
      <c r="Q30" s="728">
        <v>4.5</v>
      </c>
      <c r="R30" s="727">
        <v>1547622</v>
      </c>
      <c r="S30" s="728">
        <v>4.7</v>
      </c>
      <c r="T30" s="727">
        <v>1256165</v>
      </c>
      <c r="U30" s="728">
        <v>3.6</v>
      </c>
      <c r="V30" s="727">
        <v>1414719</v>
      </c>
      <c r="W30" s="728">
        <v>4</v>
      </c>
      <c r="X30" s="727">
        <v>1368070</v>
      </c>
      <c r="Y30" s="729">
        <f t="shared" si="16"/>
        <v>3.8</v>
      </c>
      <c r="Z30" s="727">
        <v>1515565</v>
      </c>
      <c r="AA30" s="729">
        <f t="shared" si="8"/>
        <v>4.0999999999999996</v>
      </c>
      <c r="AB30" s="727">
        <v>1511164</v>
      </c>
      <c r="AC30" s="729">
        <f t="shared" si="9"/>
        <v>4</v>
      </c>
      <c r="AD30" s="727">
        <v>1522603</v>
      </c>
      <c r="AE30" s="729">
        <f t="shared" si="10"/>
        <v>4</v>
      </c>
      <c r="AF30" s="727">
        <v>1465462</v>
      </c>
      <c r="AG30" s="729">
        <f t="shared" si="14"/>
        <v>3.5</v>
      </c>
      <c r="AH30" s="727">
        <v>1997301</v>
      </c>
      <c r="AI30" s="729">
        <f t="shared" si="12"/>
        <v>4.9000000000000004</v>
      </c>
      <c r="AJ30" s="727">
        <v>1858559</v>
      </c>
      <c r="AK30" s="729">
        <f t="shared" si="15"/>
        <v>4.5999999999999996</v>
      </c>
      <c r="AL30" s="727">
        <v>2177495</v>
      </c>
      <c r="AM30" s="729">
        <f t="shared" si="13"/>
        <v>4.5999999999999996</v>
      </c>
      <c r="AO30" s="714"/>
    </row>
    <row r="31" spans="2:42" ht="22.5" customHeight="1" x14ac:dyDescent="0.15">
      <c r="B31" s="693"/>
      <c r="C31" s="694" t="s">
        <v>697</v>
      </c>
      <c r="D31" s="697">
        <f t="shared" si="4"/>
        <v>2587900</v>
      </c>
      <c r="E31" s="737">
        <f t="shared" si="5"/>
        <v>8.4</v>
      </c>
      <c r="F31" s="738">
        <v>882400</v>
      </c>
      <c r="G31" s="739">
        <v>932800</v>
      </c>
      <c r="H31" s="739">
        <v>407700</v>
      </c>
      <c r="I31" s="740">
        <v>365000</v>
      </c>
      <c r="J31" s="697">
        <v>4584400</v>
      </c>
      <c r="K31" s="737">
        <f t="shared" si="6"/>
        <v>12.6</v>
      </c>
      <c r="L31" s="697">
        <v>5908500</v>
      </c>
      <c r="M31" s="737">
        <v>17</v>
      </c>
      <c r="N31" s="741">
        <v>2264339</v>
      </c>
      <c r="O31" s="742">
        <v>7</v>
      </c>
      <c r="P31" s="741">
        <v>2160781</v>
      </c>
      <c r="Q31" s="742">
        <v>6.5</v>
      </c>
      <c r="R31" s="741">
        <v>2328335</v>
      </c>
      <c r="S31" s="742">
        <v>7.1</v>
      </c>
      <c r="T31" s="741">
        <v>3470500</v>
      </c>
      <c r="U31" s="742">
        <v>10</v>
      </c>
      <c r="V31" s="741">
        <v>3424600</v>
      </c>
      <c r="W31" s="742">
        <v>9.8000000000000007</v>
      </c>
      <c r="X31" s="741">
        <v>4435209</v>
      </c>
      <c r="Y31" s="743">
        <f t="shared" si="16"/>
        <v>12.3</v>
      </c>
      <c r="Z31" s="741">
        <v>4778375</v>
      </c>
      <c r="AA31" s="743">
        <f t="shared" si="8"/>
        <v>12.8</v>
      </c>
      <c r="AB31" s="741">
        <v>5090170</v>
      </c>
      <c r="AC31" s="743">
        <f>ROUND(AB31/$AB$8*100,1)+0.1</f>
        <v>13.5</v>
      </c>
      <c r="AD31" s="741">
        <v>4734957</v>
      </c>
      <c r="AE31" s="743">
        <f t="shared" si="10"/>
        <v>12.3</v>
      </c>
      <c r="AF31" s="741">
        <v>7417701</v>
      </c>
      <c r="AG31" s="743">
        <f>ROUND(AF31/$AF$8*100,1)</f>
        <v>17.899999999999999</v>
      </c>
      <c r="AH31" s="741">
        <v>5941703</v>
      </c>
      <c r="AI31" s="743">
        <f t="shared" si="12"/>
        <v>14.4</v>
      </c>
      <c r="AJ31" s="741">
        <v>4420699</v>
      </c>
      <c r="AK31" s="743">
        <f t="shared" si="15"/>
        <v>10.9</v>
      </c>
      <c r="AL31" s="741">
        <v>8781145</v>
      </c>
      <c r="AM31" s="743">
        <f t="shared" si="13"/>
        <v>18.5</v>
      </c>
      <c r="AO31" s="714"/>
    </row>
    <row r="32" spans="2:42" ht="15" customHeight="1" x14ac:dyDescent="0.15">
      <c r="B32" s="744" t="s">
        <v>698</v>
      </c>
      <c r="O32" s="745"/>
      <c r="Q32" s="745"/>
      <c r="S32" s="745"/>
      <c r="U32" s="745"/>
      <c r="W32" s="745"/>
      <c r="Y32" s="745"/>
      <c r="AC32" s="745"/>
      <c r="AE32" s="745"/>
      <c r="AG32" s="745"/>
      <c r="AI32" s="745"/>
      <c r="AJ32" s="746"/>
      <c r="AK32" s="745"/>
      <c r="AL32" s="746"/>
      <c r="AM32" s="745"/>
      <c r="AO32" s="713"/>
      <c r="AP32" s="714"/>
    </row>
    <row r="33" spans="24:42" ht="15" customHeight="1" x14ac:dyDescent="0.15">
      <c r="AE33" s="745"/>
      <c r="AG33" s="745"/>
      <c r="AI33" s="745"/>
      <c r="AK33" s="745"/>
      <c r="AM33" s="745"/>
      <c r="AO33" s="713"/>
      <c r="AP33" s="714"/>
    </row>
    <row r="34" spans="24:42" x14ac:dyDescent="0.15">
      <c r="AO34" s="713"/>
      <c r="AP34" s="714"/>
    </row>
    <row r="35" spans="24:42" x14ac:dyDescent="0.15">
      <c r="X35" s="746"/>
      <c r="Y35" s="747"/>
      <c r="Z35" s="746"/>
      <c r="AA35" s="747"/>
    </row>
    <row r="36" spans="24:42" x14ac:dyDescent="0.15">
      <c r="X36" s="746"/>
      <c r="Z36" s="746"/>
    </row>
  </sheetData>
  <mergeCells count="18">
    <mergeCell ref="AD4:AE4"/>
    <mergeCell ref="AF4:AG4"/>
    <mergeCell ref="AH4:AI4"/>
    <mergeCell ref="AJ4:AK4"/>
    <mergeCell ref="AL4:AM4"/>
    <mergeCell ref="B8:C8"/>
    <mergeCell ref="R4:S4"/>
    <mergeCell ref="T4:U4"/>
    <mergeCell ref="V4:W4"/>
    <mergeCell ref="X4:Y4"/>
    <mergeCell ref="Z4:AA4"/>
    <mergeCell ref="AB4:AC4"/>
    <mergeCell ref="B4:C5"/>
    <mergeCell ref="D4:I4"/>
    <mergeCell ref="J4:K4"/>
    <mergeCell ref="L4:M4"/>
    <mergeCell ref="N4:O4"/>
    <mergeCell ref="P4:Q4"/>
  </mergeCells>
  <phoneticPr fontId="3"/>
  <pageMargins left="0.59055118110236227" right="0.19685039370078741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&amp;C-151-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showGridLines="0" zoomScaleNormal="100" zoomScaleSheetLayoutView="100" workbookViewId="0">
      <pane ySplit="28" topLeftCell="A29" activePane="bottomLeft" state="frozen"/>
      <selection pane="bottomLeft" activeCell="N48" sqref="N48"/>
    </sheetView>
  </sheetViews>
  <sheetFormatPr defaultRowHeight="13.5" x14ac:dyDescent="0.15"/>
  <cols>
    <col min="1" max="1" width="1.625" style="750" customWidth="1"/>
    <col min="2" max="2" width="1.25" style="791" customWidth="1"/>
    <col min="3" max="3" width="5" style="788" customWidth="1"/>
    <col min="4" max="4" width="7.625" style="750" customWidth="1"/>
    <col min="5" max="16" width="6.625" style="750" customWidth="1"/>
    <col min="17" max="17" width="2.875" style="750" customWidth="1"/>
    <col min="18" max="256" width="9" style="750"/>
    <col min="257" max="257" width="1.625" style="750" customWidth="1"/>
    <col min="258" max="258" width="1.25" style="750" customWidth="1"/>
    <col min="259" max="259" width="5" style="750" customWidth="1"/>
    <col min="260" max="260" width="7.625" style="750" customWidth="1"/>
    <col min="261" max="272" width="6.625" style="750" customWidth="1"/>
    <col min="273" max="273" width="2.875" style="750" customWidth="1"/>
    <col min="274" max="512" width="9" style="750"/>
    <col min="513" max="513" width="1.625" style="750" customWidth="1"/>
    <col min="514" max="514" width="1.25" style="750" customWidth="1"/>
    <col min="515" max="515" width="5" style="750" customWidth="1"/>
    <col min="516" max="516" width="7.625" style="750" customWidth="1"/>
    <col min="517" max="528" width="6.625" style="750" customWidth="1"/>
    <col min="529" max="529" width="2.875" style="750" customWidth="1"/>
    <col min="530" max="768" width="9" style="750"/>
    <col min="769" max="769" width="1.625" style="750" customWidth="1"/>
    <col min="770" max="770" width="1.25" style="750" customWidth="1"/>
    <col min="771" max="771" width="5" style="750" customWidth="1"/>
    <col min="772" max="772" width="7.625" style="750" customWidth="1"/>
    <col min="773" max="784" width="6.625" style="750" customWidth="1"/>
    <col min="785" max="785" width="2.875" style="750" customWidth="1"/>
    <col min="786" max="1024" width="9" style="750"/>
    <col min="1025" max="1025" width="1.625" style="750" customWidth="1"/>
    <col min="1026" max="1026" width="1.25" style="750" customWidth="1"/>
    <col min="1027" max="1027" width="5" style="750" customWidth="1"/>
    <col min="1028" max="1028" width="7.625" style="750" customWidth="1"/>
    <col min="1029" max="1040" width="6.625" style="750" customWidth="1"/>
    <col min="1041" max="1041" width="2.875" style="750" customWidth="1"/>
    <col min="1042" max="1280" width="9" style="750"/>
    <col min="1281" max="1281" width="1.625" style="750" customWidth="1"/>
    <col min="1282" max="1282" width="1.25" style="750" customWidth="1"/>
    <col min="1283" max="1283" width="5" style="750" customWidth="1"/>
    <col min="1284" max="1284" width="7.625" style="750" customWidth="1"/>
    <col min="1285" max="1296" width="6.625" style="750" customWidth="1"/>
    <col min="1297" max="1297" width="2.875" style="750" customWidth="1"/>
    <col min="1298" max="1536" width="9" style="750"/>
    <col min="1537" max="1537" width="1.625" style="750" customWidth="1"/>
    <col min="1538" max="1538" width="1.25" style="750" customWidth="1"/>
    <col min="1539" max="1539" width="5" style="750" customWidth="1"/>
    <col min="1540" max="1540" width="7.625" style="750" customWidth="1"/>
    <col min="1541" max="1552" width="6.625" style="750" customWidth="1"/>
    <col min="1553" max="1553" width="2.875" style="750" customWidth="1"/>
    <col min="1554" max="1792" width="9" style="750"/>
    <col min="1793" max="1793" width="1.625" style="750" customWidth="1"/>
    <col min="1794" max="1794" width="1.25" style="750" customWidth="1"/>
    <col min="1795" max="1795" width="5" style="750" customWidth="1"/>
    <col min="1796" max="1796" width="7.625" style="750" customWidth="1"/>
    <col min="1797" max="1808" width="6.625" style="750" customWidth="1"/>
    <col min="1809" max="1809" width="2.875" style="750" customWidth="1"/>
    <col min="1810" max="2048" width="9" style="750"/>
    <col min="2049" max="2049" width="1.625" style="750" customWidth="1"/>
    <col min="2050" max="2050" width="1.25" style="750" customWidth="1"/>
    <col min="2051" max="2051" width="5" style="750" customWidth="1"/>
    <col min="2052" max="2052" width="7.625" style="750" customWidth="1"/>
    <col min="2053" max="2064" width="6.625" style="750" customWidth="1"/>
    <col min="2065" max="2065" width="2.875" style="750" customWidth="1"/>
    <col min="2066" max="2304" width="9" style="750"/>
    <col min="2305" max="2305" width="1.625" style="750" customWidth="1"/>
    <col min="2306" max="2306" width="1.25" style="750" customWidth="1"/>
    <col min="2307" max="2307" width="5" style="750" customWidth="1"/>
    <col min="2308" max="2308" width="7.625" style="750" customWidth="1"/>
    <col min="2309" max="2320" width="6.625" style="750" customWidth="1"/>
    <col min="2321" max="2321" width="2.875" style="750" customWidth="1"/>
    <col min="2322" max="2560" width="9" style="750"/>
    <col min="2561" max="2561" width="1.625" style="750" customWidth="1"/>
    <col min="2562" max="2562" width="1.25" style="750" customWidth="1"/>
    <col min="2563" max="2563" width="5" style="750" customWidth="1"/>
    <col min="2564" max="2564" width="7.625" style="750" customWidth="1"/>
    <col min="2565" max="2576" width="6.625" style="750" customWidth="1"/>
    <col min="2577" max="2577" width="2.875" style="750" customWidth="1"/>
    <col min="2578" max="2816" width="9" style="750"/>
    <col min="2817" max="2817" width="1.625" style="750" customWidth="1"/>
    <col min="2818" max="2818" width="1.25" style="750" customWidth="1"/>
    <col min="2819" max="2819" width="5" style="750" customWidth="1"/>
    <col min="2820" max="2820" width="7.625" style="750" customWidth="1"/>
    <col min="2821" max="2832" width="6.625" style="750" customWidth="1"/>
    <col min="2833" max="2833" width="2.875" style="750" customWidth="1"/>
    <col min="2834" max="3072" width="9" style="750"/>
    <col min="3073" max="3073" width="1.625" style="750" customWidth="1"/>
    <col min="3074" max="3074" width="1.25" style="750" customWidth="1"/>
    <col min="3075" max="3075" width="5" style="750" customWidth="1"/>
    <col min="3076" max="3076" width="7.625" style="750" customWidth="1"/>
    <col min="3077" max="3088" width="6.625" style="750" customWidth="1"/>
    <col min="3089" max="3089" width="2.875" style="750" customWidth="1"/>
    <col min="3090" max="3328" width="9" style="750"/>
    <col min="3329" max="3329" width="1.625" style="750" customWidth="1"/>
    <col min="3330" max="3330" width="1.25" style="750" customWidth="1"/>
    <col min="3331" max="3331" width="5" style="750" customWidth="1"/>
    <col min="3332" max="3332" width="7.625" style="750" customWidth="1"/>
    <col min="3333" max="3344" width="6.625" style="750" customWidth="1"/>
    <col min="3345" max="3345" width="2.875" style="750" customWidth="1"/>
    <col min="3346" max="3584" width="9" style="750"/>
    <col min="3585" max="3585" width="1.625" style="750" customWidth="1"/>
    <col min="3586" max="3586" width="1.25" style="750" customWidth="1"/>
    <col min="3587" max="3587" width="5" style="750" customWidth="1"/>
    <col min="3588" max="3588" width="7.625" style="750" customWidth="1"/>
    <col min="3589" max="3600" width="6.625" style="750" customWidth="1"/>
    <col min="3601" max="3601" width="2.875" style="750" customWidth="1"/>
    <col min="3602" max="3840" width="9" style="750"/>
    <col min="3841" max="3841" width="1.625" style="750" customWidth="1"/>
    <col min="3842" max="3842" width="1.25" style="750" customWidth="1"/>
    <col min="3843" max="3843" width="5" style="750" customWidth="1"/>
    <col min="3844" max="3844" width="7.625" style="750" customWidth="1"/>
    <col min="3845" max="3856" width="6.625" style="750" customWidth="1"/>
    <col min="3857" max="3857" width="2.875" style="750" customWidth="1"/>
    <col min="3858" max="4096" width="9" style="750"/>
    <col min="4097" max="4097" width="1.625" style="750" customWidth="1"/>
    <col min="4098" max="4098" width="1.25" style="750" customWidth="1"/>
    <col min="4099" max="4099" width="5" style="750" customWidth="1"/>
    <col min="4100" max="4100" width="7.625" style="750" customWidth="1"/>
    <col min="4101" max="4112" width="6.625" style="750" customWidth="1"/>
    <col min="4113" max="4113" width="2.875" style="750" customWidth="1"/>
    <col min="4114" max="4352" width="9" style="750"/>
    <col min="4353" max="4353" width="1.625" style="750" customWidth="1"/>
    <col min="4354" max="4354" width="1.25" style="750" customWidth="1"/>
    <col min="4355" max="4355" width="5" style="750" customWidth="1"/>
    <col min="4356" max="4356" width="7.625" style="750" customWidth="1"/>
    <col min="4357" max="4368" width="6.625" style="750" customWidth="1"/>
    <col min="4369" max="4369" width="2.875" style="750" customWidth="1"/>
    <col min="4370" max="4608" width="9" style="750"/>
    <col min="4609" max="4609" width="1.625" style="750" customWidth="1"/>
    <col min="4610" max="4610" width="1.25" style="750" customWidth="1"/>
    <col min="4611" max="4611" width="5" style="750" customWidth="1"/>
    <col min="4612" max="4612" width="7.625" style="750" customWidth="1"/>
    <col min="4613" max="4624" width="6.625" style="750" customWidth="1"/>
    <col min="4625" max="4625" width="2.875" style="750" customWidth="1"/>
    <col min="4626" max="4864" width="9" style="750"/>
    <col min="4865" max="4865" width="1.625" style="750" customWidth="1"/>
    <col min="4866" max="4866" width="1.25" style="750" customWidth="1"/>
    <col min="4867" max="4867" width="5" style="750" customWidth="1"/>
    <col min="4868" max="4868" width="7.625" style="750" customWidth="1"/>
    <col min="4869" max="4880" width="6.625" style="750" customWidth="1"/>
    <col min="4881" max="4881" width="2.875" style="750" customWidth="1"/>
    <col min="4882" max="5120" width="9" style="750"/>
    <col min="5121" max="5121" width="1.625" style="750" customWidth="1"/>
    <col min="5122" max="5122" width="1.25" style="750" customWidth="1"/>
    <col min="5123" max="5123" width="5" style="750" customWidth="1"/>
    <col min="5124" max="5124" width="7.625" style="750" customWidth="1"/>
    <col min="5125" max="5136" width="6.625" style="750" customWidth="1"/>
    <col min="5137" max="5137" width="2.875" style="750" customWidth="1"/>
    <col min="5138" max="5376" width="9" style="750"/>
    <col min="5377" max="5377" width="1.625" style="750" customWidth="1"/>
    <col min="5378" max="5378" width="1.25" style="750" customWidth="1"/>
    <col min="5379" max="5379" width="5" style="750" customWidth="1"/>
    <col min="5380" max="5380" width="7.625" style="750" customWidth="1"/>
    <col min="5381" max="5392" width="6.625" style="750" customWidth="1"/>
    <col min="5393" max="5393" width="2.875" style="750" customWidth="1"/>
    <col min="5394" max="5632" width="9" style="750"/>
    <col min="5633" max="5633" width="1.625" style="750" customWidth="1"/>
    <col min="5634" max="5634" width="1.25" style="750" customWidth="1"/>
    <col min="5635" max="5635" width="5" style="750" customWidth="1"/>
    <col min="5636" max="5636" width="7.625" style="750" customWidth="1"/>
    <col min="5637" max="5648" width="6.625" style="750" customWidth="1"/>
    <col min="5649" max="5649" width="2.875" style="750" customWidth="1"/>
    <col min="5650" max="5888" width="9" style="750"/>
    <col min="5889" max="5889" width="1.625" style="750" customWidth="1"/>
    <col min="5890" max="5890" width="1.25" style="750" customWidth="1"/>
    <col min="5891" max="5891" width="5" style="750" customWidth="1"/>
    <col min="5892" max="5892" width="7.625" style="750" customWidth="1"/>
    <col min="5893" max="5904" width="6.625" style="750" customWidth="1"/>
    <col min="5905" max="5905" width="2.875" style="750" customWidth="1"/>
    <col min="5906" max="6144" width="9" style="750"/>
    <col min="6145" max="6145" width="1.625" style="750" customWidth="1"/>
    <col min="6146" max="6146" width="1.25" style="750" customWidth="1"/>
    <col min="6147" max="6147" width="5" style="750" customWidth="1"/>
    <col min="6148" max="6148" width="7.625" style="750" customWidth="1"/>
    <col min="6149" max="6160" width="6.625" style="750" customWidth="1"/>
    <col min="6161" max="6161" width="2.875" style="750" customWidth="1"/>
    <col min="6162" max="6400" width="9" style="750"/>
    <col min="6401" max="6401" width="1.625" style="750" customWidth="1"/>
    <col min="6402" max="6402" width="1.25" style="750" customWidth="1"/>
    <col min="6403" max="6403" width="5" style="750" customWidth="1"/>
    <col min="6404" max="6404" width="7.625" style="750" customWidth="1"/>
    <col min="6405" max="6416" width="6.625" style="750" customWidth="1"/>
    <col min="6417" max="6417" width="2.875" style="750" customWidth="1"/>
    <col min="6418" max="6656" width="9" style="750"/>
    <col min="6657" max="6657" width="1.625" style="750" customWidth="1"/>
    <col min="6658" max="6658" width="1.25" style="750" customWidth="1"/>
    <col min="6659" max="6659" width="5" style="750" customWidth="1"/>
    <col min="6660" max="6660" width="7.625" style="750" customWidth="1"/>
    <col min="6661" max="6672" width="6.625" style="750" customWidth="1"/>
    <col min="6673" max="6673" width="2.875" style="750" customWidth="1"/>
    <col min="6674" max="6912" width="9" style="750"/>
    <col min="6913" max="6913" width="1.625" style="750" customWidth="1"/>
    <col min="6914" max="6914" width="1.25" style="750" customWidth="1"/>
    <col min="6915" max="6915" width="5" style="750" customWidth="1"/>
    <col min="6916" max="6916" width="7.625" style="750" customWidth="1"/>
    <col min="6917" max="6928" width="6.625" style="750" customWidth="1"/>
    <col min="6929" max="6929" width="2.875" style="750" customWidth="1"/>
    <col min="6930" max="7168" width="9" style="750"/>
    <col min="7169" max="7169" width="1.625" style="750" customWidth="1"/>
    <col min="7170" max="7170" width="1.25" style="750" customWidth="1"/>
    <col min="7171" max="7171" width="5" style="750" customWidth="1"/>
    <col min="7172" max="7172" width="7.625" style="750" customWidth="1"/>
    <col min="7173" max="7184" width="6.625" style="750" customWidth="1"/>
    <col min="7185" max="7185" width="2.875" style="750" customWidth="1"/>
    <col min="7186" max="7424" width="9" style="750"/>
    <col min="7425" max="7425" width="1.625" style="750" customWidth="1"/>
    <col min="7426" max="7426" width="1.25" style="750" customWidth="1"/>
    <col min="7427" max="7427" width="5" style="750" customWidth="1"/>
    <col min="7428" max="7428" width="7.625" style="750" customWidth="1"/>
    <col min="7429" max="7440" width="6.625" style="750" customWidth="1"/>
    <col min="7441" max="7441" width="2.875" style="750" customWidth="1"/>
    <col min="7442" max="7680" width="9" style="750"/>
    <col min="7681" max="7681" width="1.625" style="750" customWidth="1"/>
    <col min="7682" max="7682" width="1.25" style="750" customWidth="1"/>
    <col min="7683" max="7683" width="5" style="750" customWidth="1"/>
    <col min="7684" max="7684" width="7.625" style="750" customWidth="1"/>
    <col min="7685" max="7696" width="6.625" style="750" customWidth="1"/>
    <col min="7697" max="7697" width="2.875" style="750" customWidth="1"/>
    <col min="7698" max="7936" width="9" style="750"/>
    <col min="7937" max="7937" width="1.625" style="750" customWidth="1"/>
    <col min="7938" max="7938" width="1.25" style="750" customWidth="1"/>
    <col min="7939" max="7939" width="5" style="750" customWidth="1"/>
    <col min="7940" max="7940" width="7.625" style="750" customWidth="1"/>
    <col min="7941" max="7952" width="6.625" style="750" customWidth="1"/>
    <col min="7953" max="7953" width="2.875" style="750" customWidth="1"/>
    <col min="7954" max="8192" width="9" style="750"/>
    <col min="8193" max="8193" width="1.625" style="750" customWidth="1"/>
    <col min="8194" max="8194" width="1.25" style="750" customWidth="1"/>
    <col min="8195" max="8195" width="5" style="750" customWidth="1"/>
    <col min="8196" max="8196" width="7.625" style="750" customWidth="1"/>
    <col min="8197" max="8208" width="6.625" style="750" customWidth="1"/>
    <col min="8209" max="8209" width="2.875" style="750" customWidth="1"/>
    <col min="8210" max="8448" width="9" style="750"/>
    <col min="8449" max="8449" width="1.625" style="750" customWidth="1"/>
    <col min="8450" max="8450" width="1.25" style="750" customWidth="1"/>
    <col min="8451" max="8451" width="5" style="750" customWidth="1"/>
    <col min="8452" max="8452" width="7.625" style="750" customWidth="1"/>
    <col min="8453" max="8464" width="6.625" style="750" customWidth="1"/>
    <col min="8465" max="8465" width="2.875" style="750" customWidth="1"/>
    <col min="8466" max="8704" width="9" style="750"/>
    <col min="8705" max="8705" width="1.625" style="750" customWidth="1"/>
    <col min="8706" max="8706" width="1.25" style="750" customWidth="1"/>
    <col min="8707" max="8707" width="5" style="750" customWidth="1"/>
    <col min="8708" max="8708" width="7.625" style="750" customWidth="1"/>
    <col min="8709" max="8720" width="6.625" style="750" customWidth="1"/>
    <col min="8721" max="8721" width="2.875" style="750" customWidth="1"/>
    <col min="8722" max="8960" width="9" style="750"/>
    <col min="8961" max="8961" width="1.625" style="750" customWidth="1"/>
    <col min="8962" max="8962" width="1.25" style="750" customWidth="1"/>
    <col min="8963" max="8963" width="5" style="750" customWidth="1"/>
    <col min="8964" max="8964" width="7.625" style="750" customWidth="1"/>
    <col min="8965" max="8976" width="6.625" style="750" customWidth="1"/>
    <col min="8977" max="8977" width="2.875" style="750" customWidth="1"/>
    <col min="8978" max="9216" width="9" style="750"/>
    <col min="9217" max="9217" width="1.625" style="750" customWidth="1"/>
    <col min="9218" max="9218" width="1.25" style="750" customWidth="1"/>
    <col min="9219" max="9219" width="5" style="750" customWidth="1"/>
    <col min="9220" max="9220" width="7.625" style="750" customWidth="1"/>
    <col min="9221" max="9232" width="6.625" style="750" customWidth="1"/>
    <col min="9233" max="9233" width="2.875" style="750" customWidth="1"/>
    <col min="9234" max="9472" width="9" style="750"/>
    <col min="9473" max="9473" width="1.625" style="750" customWidth="1"/>
    <col min="9474" max="9474" width="1.25" style="750" customWidth="1"/>
    <col min="9475" max="9475" width="5" style="750" customWidth="1"/>
    <col min="9476" max="9476" width="7.625" style="750" customWidth="1"/>
    <col min="9477" max="9488" width="6.625" style="750" customWidth="1"/>
    <col min="9489" max="9489" width="2.875" style="750" customWidth="1"/>
    <col min="9490" max="9728" width="9" style="750"/>
    <col min="9729" max="9729" width="1.625" style="750" customWidth="1"/>
    <col min="9730" max="9730" width="1.25" style="750" customWidth="1"/>
    <col min="9731" max="9731" width="5" style="750" customWidth="1"/>
    <col min="9732" max="9732" width="7.625" style="750" customWidth="1"/>
    <col min="9733" max="9744" width="6.625" style="750" customWidth="1"/>
    <col min="9745" max="9745" width="2.875" style="750" customWidth="1"/>
    <col min="9746" max="9984" width="9" style="750"/>
    <col min="9985" max="9985" width="1.625" style="750" customWidth="1"/>
    <col min="9986" max="9986" width="1.25" style="750" customWidth="1"/>
    <col min="9987" max="9987" width="5" style="750" customWidth="1"/>
    <col min="9988" max="9988" width="7.625" style="750" customWidth="1"/>
    <col min="9989" max="10000" width="6.625" style="750" customWidth="1"/>
    <col min="10001" max="10001" width="2.875" style="750" customWidth="1"/>
    <col min="10002" max="10240" width="9" style="750"/>
    <col min="10241" max="10241" width="1.625" style="750" customWidth="1"/>
    <col min="10242" max="10242" width="1.25" style="750" customWidth="1"/>
    <col min="10243" max="10243" width="5" style="750" customWidth="1"/>
    <col min="10244" max="10244" width="7.625" style="750" customWidth="1"/>
    <col min="10245" max="10256" width="6.625" style="750" customWidth="1"/>
    <col min="10257" max="10257" width="2.875" style="750" customWidth="1"/>
    <col min="10258" max="10496" width="9" style="750"/>
    <col min="10497" max="10497" width="1.625" style="750" customWidth="1"/>
    <col min="10498" max="10498" width="1.25" style="750" customWidth="1"/>
    <col min="10499" max="10499" width="5" style="750" customWidth="1"/>
    <col min="10500" max="10500" width="7.625" style="750" customWidth="1"/>
    <col min="10501" max="10512" width="6.625" style="750" customWidth="1"/>
    <col min="10513" max="10513" width="2.875" style="750" customWidth="1"/>
    <col min="10514" max="10752" width="9" style="750"/>
    <col min="10753" max="10753" width="1.625" style="750" customWidth="1"/>
    <col min="10754" max="10754" width="1.25" style="750" customWidth="1"/>
    <col min="10755" max="10755" width="5" style="750" customWidth="1"/>
    <col min="10756" max="10756" width="7.625" style="750" customWidth="1"/>
    <col min="10757" max="10768" width="6.625" style="750" customWidth="1"/>
    <col min="10769" max="10769" width="2.875" style="750" customWidth="1"/>
    <col min="10770" max="11008" width="9" style="750"/>
    <col min="11009" max="11009" width="1.625" style="750" customWidth="1"/>
    <col min="11010" max="11010" width="1.25" style="750" customWidth="1"/>
    <col min="11011" max="11011" width="5" style="750" customWidth="1"/>
    <col min="11012" max="11012" width="7.625" style="750" customWidth="1"/>
    <col min="11013" max="11024" width="6.625" style="750" customWidth="1"/>
    <col min="11025" max="11025" width="2.875" style="750" customWidth="1"/>
    <col min="11026" max="11264" width="9" style="750"/>
    <col min="11265" max="11265" width="1.625" style="750" customWidth="1"/>
    <col min="11266" max="11266" width="1.25" style="750" customWidth="1"/>
    <col min="11267" max="11267" width="5" style="750" customWidth="1"/>
    <col min="11268" max="11268" width="7.625" style="750" customWidth="1"/>
    <col min="11269" max="11280" width="6.625" style="750" customWidth="1"/>
    <col min="11281" max="11281" width="2.875" style="750" customWidth="1"/>
    <col min="11282" max="11520" width="9" style="750"/>
    <col min="11521" max="11521" width="1.625" style="750" customWidth="1"/>
    <col min="11522" max="11522" width="1.25" style="750" customWidth="1"/>
    <col min="11523" max="11523" width="5" style="750" customWidth="1"/>
    <col min="11524" max="11524" width="7.625" style="750" customWidth="1"/>
    <col min="11525" max="11536" width="6.625" style="750" customWidth="1"/>
    <col min="11537" max="11537" width="2.875" style="750" customWidth="1"/>
    <col min="11538" max="11776" width="9" style="750"/>
    <col min="11777" max="11777" width="1.625" style="750" customWidth="1"/>
    <col min="11778" max="11778" width="1.25" style="750" customWidth="1"/>
    <col min="11779" max="11779" width="5" style="750" customWidth="1"/>
    <col min="11780" max="11780" width="7.625" style="750" customWidth="1"/>
    <col min="11781" max="11792" width="6.625" style="750" customWidth="1"/>
    <col min="11793" max="11793" width="2.875" style="750" customWidth="1"/>
    <col min="11794" max="12032" width="9" style="750"/>
    <col min="12033" max="12033" width="1.625" style="750" customWidth="1"/>
    <col min="12034" max="12034" width="1.25" style="750" customWidth="1"/>
    <col min="12035" max="12035" width="5" style="750" customWidth="1"/>
    <col min="12036" max="12036" width="7.625" style="750" customWidth="1"/>
    <col min="12037" max="12048" width="6.625" style="750" customWidth="1"/>
    <col min="12049" max="12049" width="2.875" style="750" customWidth="1"/>
    <col min="12050" max="12288" width="9" style="750"/>
    <col min="12289" max="12289" width="1.625" style="750" customWidth="1"/>
    <col min="12290" max="12290" width="1.25" style="750" customWidth="1"/>
    <col min="12291" max="12291" width="5" style="750" customWidth="1"/>
    <col min="12292" max="12292" width="7.625" style="750" customWidth="1"/>
    <col min="12293" max="12304" width="6.625" style="750" customWidth="1"/>
    <col min="12305" max="12305" width="2.875" style="750" customWidth="1"/>
    <col min="12306" max="12544" width="9" style="750"/>
    <col min="12545" max="12545" width="1.625" style="750" customWidth="1"/>
    <col min="12546" max="12546" width="1.25" style="750" customWidth="1"/>
    <col min="12547" max="12547" width="5" style="750" customWidth="1"/>
    <col min="12548" max="12548" width="7.625" style="750" customWidth="1"/>
    <col min="12549" max="12560" width="6.625" style="750" customWidth="1"/>
    <col min="12561" max="12561" width="2.875" style="750" customWidth="1"/>
    <col min="12562" max="12800" width="9" style="750"/>
    <col min="12801" max="12801" width="1.625" style="750" customWidth="1"/>
    <col min="12802" max="12802" width="1.25" style="750" customWidth="1"/>
    <col min="12803" max="12803" width="5" style="750" customWidth="1"/>
    <col min="12804" max="12804" width="7.625" style="750" customWidth="1"/>
    <col min="12805" max="12816" width="6.625" style="750" customWidth="1"/>
    <col min="12817" max="12817" width="2.875" style="750" customWidth="1"/>
    <col min="12818" max="13056" width="9" style="750"/>
    <col min="13057" max="13057" width="1.625" style="750" customWidth="1"/>
    <col min="13058" max="13058" width="1.25" style="750" customWidth="1"/>
    <col min="13059" max="13059" width="5" style="750" customWidth="1"/>
    <col min="13060" max="13060" width="7.625" style="750" customWidth="1"/>
    <col min="13061" max="13072" width="6.625" style="750" customWidth="1"/>
    <col min="13073" max="13073" width="2.875" style="750" customWidth="1"/>
    <col min="13074" max="13312" width="9" style="750"/>
    <col min="13313" max="13313" width="1.625" style="750" customWidth="1"/>
    <col min="13314" max="13314" width="1.25" style="750" customWidth="1"/>
    <col min="13315" max="13315" width="5" style="750" customWidth="1"/>
    <col min="13316" max="13316" width="7.625" style="750" customWidth="1"/>
    <col min="13317" max="13328" width="6.625" style="750" customWidth="1"/>
    <col min="13329" max="13329" width="2.875" style="750" customWidth="1"/>
    <col min="13330" max="13568" width="9" style="750"/>
    <col min="13569" max="13569" width="1.625" style="750" customWidth="1"/>
    <col min="13570" max="13570" width="1.25" style="750" customWidth="1"/>
    <col min="13571" max="13571" width="5" style="750" customWidth="1"/>
    <col min="13572" max="13572" width="7.625" style="750" customWidth="1"/>
    <col min="13573" max="13584" width="6.625" style="750" customWidth="1"/>
    <col min="13585" max="13585" width="2.875" style="750" customWidth="1"/>
    <col min="13586" max="13824" width="9" style="750"/>
    <col min="13825" max="13825" width="1.625" style="750" customWidth="1"/>
    <col min="13826" max="13826" width="1.25" style="750" customWidth="1"/>
    <col min="13827" max="13827" width="5" style="750" customWidth="1"/>
    <col min="13828" max="13828" width="7.625" style="750" customWidth="1"/>
    <col min="13829" max="13840" width="6.625" style="750" customWidth="1"/>
    <col min="13841" max="13841" width="2.875" style="750" customWidth="1"/>
    <col min="13842" max="14080" width="9" style="750"/>
    <col min="14081" max="14081" width="1.625" style="750" customWidth="1"/>
    <col min="14082" max="14082" width="1.25" style="750" customWidth="1"/>
    <col min="14083" max="14083" width="5" style="750" customWidth="1"/>
    <col min="14084" max="14084" width="7.625" style="750" customWidth="1"/>
    <col min="14085" max="14096" width="6.625" style="750" customWidth="1"/>
    <col min="14097" max="14097" width="2.875" style="750" customWidth="1"/>
    <col min="14098" max="14336" width="9" style="750"/>
    <col min="14337" max="14337" width="1.625" style="750" customWidth="1"/>
    <col min="14338" max="14338" width="1.25" style="750" customWidth="1"/>
    <col min="14339" max="14339" width="5" style="750" customWidth="1"/>
    <col min="14340" max="14340" width="7.625" style="750" customWidth="1"/>
    <col min="14341" max="14352" width="6.625" style="750" customWidth="1"/>
    <col min="14353" max="14353" width="2.875" style="750" customWidth="1"/>
    <col min="14354" max="14592" width="9" style="750"/>
    <col min="14593" max="14593" width="1.625" style="750" customWidth="1"/>
    <col min="14594" max="14594" width="1.25" style="750" customWidth="1"/>
    <col min="14595" max="14595" width="5" style="750" customWidth="1"/>
    <col min="14596" max="14596" width="7.625" style="750" customWidth="1"/>
    <col min="14597" max="14608" width="6.625" style="750" customWidth="1"/>
    <col min="14609" max="14609" width="2.875" style="750" customWidth="1"/>
    <col min="14610" max="14848" width="9" style="750"/>
    <col min="14849" max="14849" width="1.625" style="750" customWidth="1"/>
    <col min="14850" max="14850" width="1.25" style="750" customWidth="1"/>
    <col min="14851" max="14851" width="5" style="750" customWidth="1"/>
    <col min="14852" max="14852" width="7.625" style="750" customWidth="1"/>
    <col min="14853" max="14864" width="6.625" style="750" customWidth="1"/>
    <col min="14865" max="14865" width="2.875" style="750" customWidth="1"/>
    <col min="14866" max="15104" width="9" style="750"/>
    <col min="15105" max="15105" width="1.625" style="750" customWidth="1"/>
    <col min="15106" max="15106" width="1.25" style="750" customWidth="1"/>
    <col min="15107" max="15107" width="5" style="750" customWidth="1"/>
    <col min="15108" max="15108" width="7.625" style="750" customWidth="1"/>
    <col min="15109" max="15120" width="6.625" style="750" customWidth="1"/>
    <col min="15121" max="15121" width="2.875" style="750" customWidth="1"/>
    <col min="15122" max="15360" width="9" style="750"/>
    <col min="15361" max="15361" width="1.625" style="750" customWidth="1"/>
    <col min="15362" max="15362" width="1.25" style="750" customWidth="1"/>
    <col min="15363" max="15363" width="5" style="750" customWidth="1"/>
    <col min="15364" max="15364" width="7.625" style="750" customWidth="1"/>
    <col min="15365" max="15376" width="6.625" style="750" customWidth="1"/>
    <col min="15377" max="15377" width="2.875" style="750" customWidth="1"/>
    <col min="15378" max="15616" width="9" style="750"/>
    <col min="15617" max="15617" width="1.625" style="750" customWidth="1"/>
    <col min="15618" max="15618" width="1.25" style="750" customWidth="1"/>
    <col min="15619" max="15619" width="5" style="750" customWidth="1"/>
    <col min="15620" max="15620" width="7.625" style="750" customWidth="1"/>
    <col min="15621" max="15632" width="6.625" style="750" customWidth="1"/>
    <col min="15633" max="15633" width="2.875" style="750" customWidth="1"/>
    <col min="15634" max="15872" width="9" style="750"/>
    <col min="15873" max="15873" width="1.625" style="750" customWidth="1"/>
    <col min="15874" max="15874" width="1.25" style="750" customWidth="1"/>
    <col min="15875" max="15875" width="5" style="750" customWidth="1"/>
    <col min="15876" max="15876" width="7.625" style="750" customWidth="1"/>
    <col min="15877" max="15888" width="6.625" style="750" customWidth="1"/>
    <col min="15889" max="15889" width="2.875" style="750" customWidth="1"/>
    <col min="15890" max="16128" width="9" style="750"/>
    <col min="16129" max="16129" width="1.625" style="750" customWidth="1"/>
    <col min="16130" max="16130" width="1.25" style="750" customWidth="1"/>
    <col min="16131" max="16131" width="5" style="750" customWidth="1"/>
    <col min="16132" max="16132" width="7.625" style="750" customWidth="1"/>
    <col min="16133" max="16144" width="6.625" style="750" customWidth="1"/>
    <col min="16145" max="16145" width="2.875" style="750" customWidth="1"/>
    <col min="16146" max="16384" width="9" style="750"/>
  </cols>
  <sheetData>
    <row r="1" spans="1:16" ht="30" customHeight="1" x14ac:dyDescent="0.15">
      <c r="A1" s="657" t="s">
        <v>699</v>
      </c>
      <c r="B1" s="748"/>
      <c r="C1" s="74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</row>
    <row r="2" spans="1:16" ht="7.5" customHeight="1" x14ac:dyDescent="0.15">
      <c r="A2" s="657"/>
      <c r="B2" s="748"/>
      <c r="C2" s="74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</row>
    <row r="3" spans="1:16" ht="22.5" customHeight="1" x14ac:dyDescent="0.15">
      <c r="A3" s="657"/>
      <c r="B3" s="751"/>
      <c r="C3" s="749"/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659"/>
      <c r="O3" s="659"/>
      <c r="P3" s="752" t="s">
        <v>596</v>
      </c>
    </row>
    <row r="4" spans="1:16" ht="30" customHeight="1" x14ac:dyDescent="0.15">
      <c r="A4" s="659"/>
      <c r="B4" s="753" t="s">
        <v>597</v>
      </c>
      <c r="C4" s="754"/>
      <c r="D4" s="755" t="s">
        <v>673</v>
      </c>
      <c r="E4" s="755" t="s">
        <v>700</v>
      </c>
      <c r="F4" s="755" t="s">
        <v>701</v>
      </c>
      <c r="G4" s="756" t="s">
        <v>702</v>
      </c>
      <c r="H4" s="756" t="s">
        <v>703</v>
      </c>
      <c r="I4" s="756" t="s">
        <v>704</v>
      </c>
      <c r="J4" s="757" t="s">
        <v>705</v>
      </c>
      <c r="K4" s="756" t="s">
        <v>706</v>
      </c>
      <c r="L4" s="756" t="s">
        <v>707</v>
      </c>
      <c r="M4" s="755" t="s">
        <v>708</v>
      </c>
      <c r="N4" s="756" t="s">
        <v>709</v>
      </c>
      <c r="O4" s="757" t="s">
        <v>710</v>
      </c>
      <c r="P4" s="755" t="s">
        <v>711</v>
      </c>
    </row>
    <row r="5" spans="1:16" s="758" customFormat="1" ht="17.25" hidden="1" customHeight="1" x14ac:dyDescent="0.15">
      <c r="B5" s="759" t="s">
        <v>712</v>
      </c>
      <c r="C5" s="760"/>
      <c r="D5" s="761">
        <f t="shared" ref="D5:P5" si="0">SUM(D7:D10)</f>
        <v>36387029</v>
      </c>
      <c r="E5" s="761">
        <f t="shared" si="0"/>
        <v>484701</v>
      </c>
      <c r="F5" s="761">
        <f t="shared" si="0"/>
        <v>4653783</v>
      </c>
      <c r="G5" s="761">
        <f t="shared" si="0"/>
        <v>9220583</v>
      </c>
      <c r="H5" s="761">
        <f t="shared" si="0"/>
        <v>2929103</v>
      </c>
      <c r="I5" s="761">
        <f t="shared" si="0"/>
        <v>280916</v>
      </c>
      <c r="J5" s="761">
        <f t="shared" si="0"/>
        <v>3556075</v>
      </c>
      <c r="K5" s="761">
        <f t="shared" si="0"/>
        <v>1385450</v>
      </c>
      <c r="L5" s="761">
        <f t="shared" si="0"/>
        <v>5025001</v>
      </c>
      <c r="M5" s="761">
        <f t="shared" si="0"/>
        <v>1424028</v>
      </c>
      <c r="N5" s="761">
        <f t="shared" si="0"/>
        <v>4856129</v>
      </c>
      <c r="O5" s="761">
        <f t="shared" si="0"/>
        <v>32292</v>
      </c>
      <c r="P5" s="761">
        <f t="shared" si="0"/>
        <v>2538968</v>
      </c>
    </row>
    <row r="6" spans="1:16" s="758" customFormat="1" ht="16.5" hidden="1" customHeight="1" x14ac:dyDescent="0.15">
      <c r="B6" s="762"/>
      <c r="C6" s="763" t="s">
        <v>666</v>
      </c>
      <c r="D6" s="764">
        <f>SUM(E6:P6)</f>
        <v>100</v>
      </c>
      <c r="E6" s="764">
        <f t="shared" ref="E6:P6" si="1">ROUND(E5/$D5*100,1)</f>
        <v>1.3</v>
      </c>
      <c r="F6" s="764">
        <f t="shared" si="1"/>
        <v>12.8</v>
      </c>
      <c r="G6" s="764">
        <f t="shared" si="1"/>
        <v>25.3</v>
      </c>
      <c r="H6" s="764">
        <f>ROUND(H5/$D5*100,1)+0.1</f>
        <v>8.1</v>
      </c>
      <c r="I6" s="764">
        <f t="shared" si="1"/>
        <v>0.8</v>
      </c>
      <c r="J6" s="764">
        <f t="shared" si="1"/>
        <v>9.8000000000000007</v>
      </c>
      <c r="K6" s="764">
        <f t="shared" si="1"/>
        <v>3.8</v>
      </c>
      <c r="L6" s="764">
        <f t="shared" si="1"/>
        <v>13.8</v>
      </c>
      <c r="M6" s="764">
        <f t="shared" si="1"/>
        <v>3.9</v>
      </c>
      <c r="N6" s="764">
        <f t="shared" si="1"/>
        <v>13.3</v>
      </c>
      <c r="O6" s="764">
        <f t="shared" si="1"/>
        <v>0.1</v>
      </c>
      <c r="P6" s="764">
        <f t="shared" si="1"/>
        <v>7</v>
      </c>
    </row>
    <row r="7" spans="1:16" s="758" customFormat="1" ht="16.5" hidden="1" customHeight="1" x14ac:dyDescent="0.15">
      <c r="B7" s="765"/>
      <c r="C7" s="766" t="s">
        <v>667</v>
      </c>
      <c r="D7" s="767">
        <f>SUM(E7:P7)</f>
        <v>10946064</v>
      </c>
      <c r="E7" s="767">
        <v>131222</v>
      </c>
      <c r="F7" s="767">
        <v>1360726</v>
      </c>
      <c r="G7" s="767">
        <v>2699516</v>
      </c>
      <c r="H7" s="767">
        <v>1038259</v>
      </c>
      <c r="I7" s="768">
        <v>65892</v>
      </c>
      <c r="J7" s="768">
        <v>799201</v>
      </c>
      <c r="K7" s="767">
        <v>507722</v>
      </c>
      <c r="L7" s="767">
        <v>1687749</v>
      </c>
      <c r="M7" s="767">
        <v>473660</v>
      </c>
      <c r="N7" s="767">
        <v>1683646</v>
      </c>
      <c r="O7" s="768" t="s">
        <v>48</v>
      </c>
      <c r="P7" s="768">
        <v>498471</v>
      </c>
    </row>
    <row r="8" spans="1:16" s="758" customFormat="1" ht="16.5" hidden="1" customHeight="1" x14ac:dyDescent="0.15">
      <c r="B8" s="765"/>
      <c r="C8" s="769" t="s">
        <v>480</v>
      </c>
      <c r="D8" s="770">
        <f>SUM(E8:P8)</f>
        <v>11522096</v>
      </c>
      <c r="E8" s="770">
        <v>123446</v>
      </c>
      <c r="F8" s="770">
        <v>1509752</v>
      </c>
      <c r="G8" s="770">
        <v>3774677</v>
      </c>
      <c r="H8" s="770">
        <v>834470</v>
      </c>
      <c r="I8" s="771">
        <v>66677</v>
      </c>
      <c r="J8" s="771">
        <v>616559</v>
      </c>
      <c r="K8" s="770">
        <v>637754</v>
      </c>
      <c r="L8" s="770">
        <v>1164366</v>
      </c>
      <c r="M8" s="770">
        <v>371613</v>
      </c>
      <c r="N8" s="770">
        <v>1553726</v>
      </c>
      <c r="O8" s="771">
        <v>32292</v>
      </c>
      <c r="P8" s="771">
        <v>836764</v>
      </c>
    </row>
    <row r="9" spans="1:16" s="758" customFormat="1" ht="16.5" hidden="1" customHeight="1" x14ac:dyDescent="0.15">
      <c r="B9" s="765"/>
      <c r="C9" s="769" t="s">
        <v>668</v>
      </c>
      <c r="D9" s="770">
        <f>SUM(E9:P9)</f>
        <v>7912181</v>
      </c>
      <c r="E9" s="770">
        <v>120944</v>
      </c>
      <c r="F9" s="770">
        <v>1144476</v>
      </c>
      <c r="G9" s="770">
        <v>1645593</v>
      </c>
      <c r="H9" s="770">
        <v>600098</v>
      </c>
      <c r="I9" s="771">
        <v>90857</v>
      </c>
      <c r="J9" s="771">
        <v>941258</v>
      </c>
      <c r="K9" s="770">
        <v>203493</v>
      </c>
      <c r="L9" s="770">
        <v>1156510</v>
      </c>
      <c r="M9" s="770">
        <v>359598</v>
      </c>
      <c r="N9" s="771">
        <v>819592</v>
      </c>
      <c r="O9" s="771" t="s">
        <v>48</v>
      </c>
      <c r="P9" s="771">
        <v>829762</v>
      </c>
    </row>
    <row r="10" spans="1:16" s="758" customFormat="1" ht="16.5" hidden="1" customHeight="1" x14ac:dyDescent="0.15">
      <c r="B10" s="772"/>
      <c r="C10" s="769" t="s">
        <v>485</v>
      </c>
      <c r="D10" s="770">
        <f>SUM(E10:P10)</f>
        <v>6006688</v>
      </c>
      <c r="E10" s="770">
        <v>109089</v>
      </c>
      <c r="F10" s="770">
        <v>638829</v>
      </c>
      <c r="G10" s="770">
        <v>1100797</v>
      </c>
      <c r="H10" s="770">
        <v>456276</v>
      </c>
      <c r="I10" s="771">
        <v>57490</v>
      </c>
      <c r="J10" s="771">
        <v>1199057</v>
      </c>
      <c r="K10" s="770">
        <v>36481</v>
      </c>
      <c r="L10" s="770">
        <v>1016376</v>
      </c>
      <c r="M10" s="770">
        <v>219157</v>
      </c>
      <c r="N10" s="770">
        <v>799165</v>
      </c>
      <c r="O10" s="771" t="s">
        <v>48</v>
      </c>
      <c r="P10" s="771">
        <v>373971</v>
      </c>
    </row>
    <row r="11" spans="1:16" s="758" customFormat="1" ht="17.25" hidden="1" customHeight="1" x14ac:dyDescent="0.15">
      <c r="B11" s="759" t="s">
        <v>713</v>
      </c>
      <c r="C11" s="760"/>
      <c r="D11" s="761">
        <f t="shared" ref="D11:P11" si="2">SUM(D13:D16)</f>
        <v>32797992</v>
      </c>
      <c r="E11" s="761">
        <f t="shared" si="2"/>
        <v>487367</v>
      </c>
      <c r="F11" s="761">
        <f t="shared" si="2"/>
        <v>3956209</v>
      </c>
      <c r="G11" s="761">
        <f t="shared" si="2"/>
        <v>6949359</v>
      </c>
      <c r="H11" s="761">
        <f t="shared" si="2"/>
        <v>2873004</v>
      </c>
      <c r="I11" s="761">
        <f t="shared" si="2"/>
        <v>321131</v>
      </c>
      <c r="J11" s="761">
        <f t="shared" si="2"/>
        <v>3537146</v>
      </c>
      <c r="K11" s="761">
        <f t="shared" si="2"/>
        <v>846827</v>
      </c>
      <c r="L11" s="761">
        <f t="shared" si="2"/>
        <v>4690184</v>
      </c>
      <c r="M11" s="761">
        <f t="shared" si="2"/>
        <v>1419339</v>
      </c>
      <c r="N11" s="761">
        <f t="shared" si="2"/>
        <v>4910667</v>
      </c>
      <c r="O11" s="761">
        <f t="shared" si="2"/>
        <v>1351</v>
      </c>
      <c r="P11" s="761">
        <f t="shared" si="2"/>
        <v>2805408</v>
      </c>
    </row>
    <row r="12" spans="1:16" s="758" customFormat="1" ht="16.5" hidden="1" customHeight="1" x14ac:dyDescent="0.15">
      <c r="B12" s="762"/>
      <c r="C12" s="763" t="s">
        <v>666</v>
      </c>
      <c r="D12" s="764">
        <f>SUM(E12:P12)</f>
        <v>100</v>
      </c>
      <c r="E12" s="764">
        <f t="shared" ref="E12:O12" si="3">ROUND(E11/$D11*100,1)</f>
        <v>1.5</v>
      </c>
      <c r="F12" s="764">
        <f t="shared" si="3"/>
        <v>12.1</v>
      </c>
      <c r="G12" s="764">
        <f t="shared" si="3"/>
        <v>21.2</v>
      </c>
      <c r="H12" s="764">
        <f>ROUND(H11/$D11*100,1)-0.1</f>
        <v>8.7000000000000011</v>
      </c>
      <c r="I12" s="764">
        <f t="shared" si="3"/>
        <v>1</v>
      </c>
      <c r="J12" s="764">
        <f t="shared" si="3"/>
        <v>10.8</v>
      </c>
      <c r="K12" s="764">
        <f t="shared" si="3"/>
        <v>2.6</v>
      </c>
      <c r="L12" s="764">
        <f t="shared" si="3"/>
        <v>14.3</v>
      </c>
      <c r="M12" s="764">
        <f t="shared" si="3"/>
        <v>4.3</v>
      </c>
      <c r="N12" s="764">
        <f t="shared" si="3"/>
        <v>15</v>
      </c>
      <c r="O12" s="764">
        <f t="shared" si="3"/>
        <v>0</v>
      </c>
      <c r="P12" s="764">
        <f>ROUND(P11/$D11*100,1)-0.1</f>
        <v>8.5</v>
      </c>
    </row>
    <row r="13" spans="1:16" s="758" customFormat="1" ht="16.5" hidden="1" customHeight="1" x14ac:dyDescent="0.15">
      <c r="B13" s="765"/>
      <c r="C13" s="766" t="s">
        <v>667</v>
      </c>
      <c r="D13" s="767">
        <f>SUM(E13:P13)</f>
        <v>9479773</v>
      </c>
      <c r="E13" s="767">
        <v>131000</v>
      </c>
      <c r="F13" s="767">
        <v>1377454</v>
      </c>
      <c r="G13" s="767">
        <v>1866599</v>
      </c>
      <c r="H13" s="767">
        <v>951980</v>
      </c>
      <c r="I13" s="768">
        <v>84562</v>
      </c>
      <c r="J13" s="768">
        <v>828515</v>
      </c>
      <c r="K13" s="767">
        <v>265929</v>
      </c>
      <c r="L13" s="767">
        <v>1235044</v>
      </c>
      <c r="M13" s="767">
        <v>444741</v>
      </c>
      <c r="N13" s="767">
        <v>1791689</v>
      </c>
      <c r="O13" s="768" t="s">
        <v>48</v>
      </c>
      <c r="P13" s="768">
        <v>502260</v>
      </c>
    </row>
    <row r="14" spans="1:16" s="758" customFormat="1" ht="16.5" hidden="1" customHeight="1" x14ac:dyDescent="0.15">
      <c r="B14" s="765"/>
      <c r="C14" s="769" t="s">
        <v>480</v>
      </c>
      <c r="D14" s="770">
        <f>SUM(E14:P14)</f>
        <v>9689073</v>
      </c>
      <c r="E14" s="770">
        <v>128350</v>
      </c>
      <c r="F14" s="770">
        <v>983794</v>
      </c>
      <c r="G14" s="770">
        <v>2837879</v>
      </c>
      <c r="H14" s="770">
        <v>862237</v>
      </c>
      <c r="I14" s="771">
        <v>66782</v>
      </c>
      <c r="J14" s="771">
        <v>425311</v>
      </c>
      <c r="K14" s="770">
        <v>333756</v>
      </c>
      <c r="L14" s="770">
        <v>1370172</v>
      </c>
      <c r="M14" s="770">
        <v>391780</v>
      </c>
      <c r="N14" s="770">
        <v>1398408</v>
      </c>
      <c r="O14" s="771">
        <v>1351</v>
      </c>
      <c r="P14" s="771">
        <v>889253</v>
      </c>
    </row>
    <row r="15" spans="1:16" s="758" customFormat="1" ht="16.5" hidden="1" customHeight="1" x14ac:dyDescent="0.15">
      <c r="B15" s="765"/>
      <c r="C15" s="769" t="s">
        <v>668</v>
      </c>
      <c r="D15" s="770">
        <f>SUM(E15:P15)</f>
        <v>7704185</v>
      </c>
      <c r="E15" s="770">
        <v>124517</v>
      </c>
      <c r="F15" s="770">
        <v>908984</v>
      </c>
      <c r="G15" s="770">
        <v>1384240</v>
      </c>
      <c r="H15" s="770">
        <v>640938</v>
      </c>
      <c r="I15" s="771">
        <v>111931</v>
      </c>
      <c r="J15" s="771">
        <v>924047</v>
      </c>
      <c r="K15" s="770">
        <v>173906</v>
      </c>
      <c r="L15" s="770">
        <v>1138291</v>
      </c>
      <c r="M15" s="770">
        <v>366544</v>
      </c>
      <c r="N15" s="771">
        <v>915797</v>
      </c>
      <c r="O15" s="771" t="s">
        <v>48</v>
      </c>
      <c r="P15" s="771">
        <v>1014990</v>
      </c>
    </row>
    <row r="16" spans="1:16" s="758" customFormat="1" ht="16.5" hidden="1" customHeight="1" x14ac:dyDescent="0.15">
      <c r="B16" s="772"/>
      <c r="C16" s="769" t="s">
        <v>485</v>
      </c>
      <c r="D16" s="770">
        <f>SUM(E16:P16)</f>
        <v>5924961</v>
      </c>
      <c r="E16" s="770">
        <v>103500</v>
      </c>
      <c r="F16" s="770">
        <v>685977</v>
      </c>
      <c r="G16" s="770">
        <v>860641</v>
      </c>
      <c r="H16" s="770">
        <v>417849</v>
      </c>
      <c r="I16" s="771">
        <v>57856</v>
      </c>
      <c r="J16" s="771">
        <v>1359273</v>
      </c>
      <c r="K16" s="770">
        <v>73236</v>
      </c>
      <c r="L16" s="770">
        <v>946677</v>
      </c>
      <c r="M16" s="770">
        <v>216274</v>
      </c>
      <c r="N16" s="770">
        <v>804773</v>
      </c>
      <c r="O16" s="771" t="s">
        <v>48</v>
      </c>
      <c r="P16" s="771">
        <v>398905</v>
      </c>
    </row>
    <row r="17" spans="2:16" s="758" customFormat="1" ht="17.25" hidden="1" customHeight="1" x14ac:dyDescent="0.15">
      <c r="B17" s="759" t="s">
        <v>714</v>
      </c>
      <c r="C17" s="760"/>
      <c r="D17" s="761">
        <f t="shared" ref="D17:P17" si="4">SUM(D19:D22)</f>
        <v>32719333</v>
      </c>
      <c r="E17" s="761">
        <f t="shared" si="4"/>
        <v>490213</v>
      </c>
      <c r="F17" s="761">
        <f t="shared" si="4"/>
        <v>4675985</v>
      </c>
      <c r="G17" s="761">
        <f t="shared" si="4"/>
        <v>7190030</v>
      </c>
      <c r="H17" s="761">
        <f t="shared" si="4"/>
        <v>2845251</v>
      </c>
      <c r="I17" s="761">
        <f t="shared" si="4"/>
        <v>325039</v>
      </c>
      <c r="J17" s="761">
        <f t="shared" si="4"/>
        <v>2409277</v>
      </c>
      <c r="K17" s="761">
        <f t="shared" si="4"/>
        <v>744440</v>
      </c>
      <c r="L17" s="761">
        <f t="shared" si="4"/>
        <v>4196135</v>
      </c>
      <c r="M17" s="761">
        <f t="shared" si="4"/>
        <v>1508970</v>
      </c>
      <c r="N17" s="761">
        <f t="shared" si="4"/>
        <v>5443040</v>
      </c>
      <c r="O17" s="773" t="s">
        <v>48</v>
      </c>
      <c r="P17" s="761">
        <f t="shared" si="4"/>
        <v>2890953</v>
      </c>
    </row>
    <row r="18" spans="2:16" s="758" customFormat="1" ht="16.5" hidden="1" customHeight="1" x14ac:dyDescent="0.15">
      <c r="B18" s="762"/>
      <c r="C18" s="763" t="s">
        <v>666</v>
      </c>
      <c r="D18" s="764">
        <f>SUM(E18:P18)</f>
        <v>99.999999999999986</v>
      </c>
      <c r="E18" s="764">
        <f>ROUND(E17/$D17*100,1)</f>
        <v>1.5</v>
      </c>
      <c r="F18" s="764">
        <f>ROUND(F17/$D17*100,1)</f>
        <v>14.3</v>
      </c>
      <c r="G18" s="764">
        <f>ROUND(G17/$D17*100,1)</f>
        <v>22</v>
      </c>
      <c r="H18" s="764">
        <f t="shared" ref="H18:P18" si="5">ROUND(H17/$D17*100,1)</f>
        <v>8.6999999999999993</v>
      </c>
      <c r="I18" s="764">
        <f t="shared" si="5"/>
        <v>1</v>
      </c>
      <c r="J18" s="764">
        <f t="shared" si="5"/>
        <v>7.4</v>
      </c>
      <c r="K18" s="764">
        <f t="shared" si="5"/>
        <v>2.2999999999999998</v>
      </c>
      <c r="L18" s="764">
        <f t="shared" si="5"/>
        <v>12.8</v>
      </c>
      <c r="M18" s="764">
        <f t="shared" si="5"/>
        <v>4.5999999999999996</v>
      </c>
      <c r="N18" s="764">
        <f t="shared" si="5"/>
        <v>16.600000000000001</v>
      </c>
      <c r="O18" s="764">
        <v>0</v>
      </c>
      <c r="P18" s="764">
        <f t="shared" si="5"/>
        <v>8.8000000000000007</v>
      </c>
    </row>
    <row r="19" spans="2:16" s="758" customFormat="1" ht="16.5" hidden="1" customHeight="1" x14ac:dyDescent="0.15">
      <c r="B19" s="765"/>
      <c r="C19" s="766" t="s">
        <v>667</v>
      </c>
      <c r="D19" s="767">
        <f>SUM(E19:P19)</f>
        <v>9583689</v>
      </c>
      <c r="E19" s="767">
        <v>133616</v>
      </c>
      <c r="F19" s="767">
        <v>1479262</v>
      </c>
      <c r="G19" s="767">
        <v>2056112</v>
      </c>
      <c r="H19" s="767">
        <v>891869</v>
      </c>
      <c r="I19" s="768">
        <v>104723</v>
      </c>
      <c r="J19" s="768">
        <v>686528</v>
      </c>
      <c r="K19" s="767">
        <v>249189</v>
      </c>
      <c r="L19" s="767">
        <v>1259881</v>
      </c>
      <c r="M19" s="767">
        <v>508239</v>
      </c>
      <c r="N19" s="767">
        <v>1669120</v>
      </c>
      <c r="O19" s="768" t="s">
        <v>48</v>
      </c>
      <c r="P19" s="768">
        <v>545150</v>
      </c>
    </row>
    <row r="20" spans="2:16" s="758" customFormat="1" ht="16.5" hidden="1" customHeight="1" x14ac:dyDescent="0.15">
      <c r="B20" s="765"/>
      <c r="C20" s="769" t="s">
        <v>480</v>
      </c>
      <c r="D20" s="770">
        <f>SUM(E20:P20)</f>
        <v>10245544</v>
      </c>
      <c r="E20" s="770">
        <v>128895</v>
      </c>
      <c r="F20" s="770">
        <v>1494168</v>
      </c>
      <c r="G20" s="770">
        <v>2590264</v>
      </c>
      <c r="H20" s="770">
        <v>871609</v>
      </c>
      <c r="I20" s="771">
        <v>66338</v>
      </c>
      <c r="J20" s="771">
        <v>345145</v>
      </c>
      <c r="K20" s="770">
        <v>209588</v>
      </c>
      <c r="L20" s="770">
        <v>1281191</v>
      </c>
      <c r="M20" s="770">
        <v>392017</v>
      </c>
      <c r="N20" s="770">
        <v>1961222</v>
      </c>
      <c r="O20" s="771" t="s">
        <v>48</v>
      </c>
      <c r="P20" s="771">
        <v>905107</v>
      </c>
    </row>
    <row r="21" spans="2:16" s="758" customFormat="1" ht="16.5" hidden="1" customHeight="1" x14ac:dyDescent="0.15">
      <c r="B21" s="765"/>
      <c r="C21" s="769" t="s">
        <v>668</v>
      </c>
      <c r="D21" s="770">
        <f>SUM(E21:P21)</f>
        <v>7675533</v>
      </c>
      <c r="E21" s="770">
        <v>125809</v>
      </c>
      <c r="F21" s="770">
        <v>978913</v>
      </c>
      <c r="G21" s="770">
        <v>1444725</v>
      </c>
      <c r="H21" s="770">
        <v>639542</v>
      </c>
      <c r="I21" s="771">
        <v>95164</v>
      </c>
      <c r="J21" s="771">
        <v>573229</v>
      </c>
      <c r="K21" s="770">
        <v>247982</v>
      </c>
      <c r="L21" s="770">
        <v>955632</v>
      </c>
      <c r="M21" s="770">
        <v>394409</v>
      </c>
      <c r="N21" s="771">
        <v>1203744</v>
      </c>
      <c r="O21" s="771" t="s">
        <v>48</v>
      </c>
      <c r="P21" s="771">
        <v>1016384</v>
      </c>
    </row>
    <row r="22" spans="2:16" s="758" customFormat="1" ht="16.5" hidden="1" customHeight="1" x14ac:dyDescent="0.15">
      <c r="B22" s="772"/>
      <c r="C22" s="769" t="s">
        <v>485</v>
      </c>
      <c r="D22" s="770">
        <f>SUM(E22:P22)</f>
        <v>5214567</v>
      </c>
      <c r="E22" s="770">
        <v>101893</v>
      </c>
      <c r="F22" s="770">
        <v>723642</v>
      </c>
      <c r="G22" s="770">
        <v>1098929</v>
      </c>
      <c r="H22" s="770">
        <v>442231</v>
      </c>
      <c r="I22" s="771">
        <v>58814</v>
      </c>
      <c r="J22" s="771">
        <v>804375</v>
      </c>
      <c r="K22" s="770">
        <v>37681</v>
      </c>
      <c r="L22" s="770">
        <v>699431</v>
      </c>
      <c r="M22" s="770">
        <v>214305</v>
      </c>
      <c r="N22" s="770">
        <v>608954</v>
      </c>
      <c r="O22" s="771" t="s">
        <v>48</v>
      </c>
      <c r="P22" s="771">
        <v>424312</v>
      </c>
    </row>
    <row r="23" spans="2:16" s="758" customFormat="1" ht="17.25" hidden="1" customHeight="1" x14ac:dyDescent="0.15">
      <c r="B23" s="759" t="s">
        <v>715</v>
      </c>
      <c r="C23" s="760"/>
      <c r="D23" s="761">
        <f t="shared" ref="D23:P23" si="6">SUM(D25:D28)</f>
        <v>33387114</v>
      </c>
      <c r="E23" s="761">
        <f t="shared" si="6"/>
        <v>480728</v>
      </c>
      <c r="F23" s="761">
        <f t="shared" si="6"/>
        <v>4387848</v>
      </c>
      <c r="G23" s="761">
        <f t="shared" si="6"/>
        <v>7483845</v>
      </c>
      <c r="H23" s="761">
        <f t="shared" si="6"/>
        <v>2996729</v>
      </c>
      <c r="I23" s="761">
        <f t="shared" si="6"/>
        <v>303674</v>
      </c>
      <c r="J23" s="761">
        <f t="shared" si="6"/>
        <v>2111511</v>
      </c>
      <c r="K23" s="761">
        <f t="shared" si="6"/>
        <v>761302</v>
      </c>
      <c r="L23" s="761">
        <f t="shared" si="6"/>
        <v>4176954</v>
      </c>
      <c r="M23" s="761">
        <f t="shared" si="6"/>
        <v>1448637</v>
      </c>
      <c r="N23" s="761">
        <f t="shared" si="6"/>
        <v>6143301</v>
      </c>
      <c r="O23" s="761">
        <f t="shared" si="6"/>
        <v>22584</v>
      </c>
      <c r="P23" s="761">
        <f t="shared" si="6"/>
        <v>3070001</v>
      </c>
    </row>
    <row r="24" spans="2:16" s="758" customFormat="1" ht="16.5" hidden="1" customHeight="1" x14ac:dyDescent="0.15">
      <c r="B24" s="762"/>
      <c r="C24" s="763" t="s">
        <v>666</v>
      </c>
      <c r="D24" s="764">
        <f>SUM(E24:P24)</f>
        <v>99.999999999999986</v>
      </c>
      <c r="E24" s="764">
        <f>ROUND(E23/$D23*100,1)</f>
        <v>1.4</v>
      </c>
      <c r="F24" s="764">
        <f>ROUND(F23/$D23*100,1)</f>
        <v>13.1</v>
      </c>
      <c r="G24" s="764">
        <f>ROUND(G23/$D23*100,1)+0.1</f>
        <v>22.5</v>
      </c>
      <c r="H24" s="764">
        <f t="shared" ref="H24:P24" si="7">ROUND(H23/$D23*100,1)</f>
        <v>9</v>
      </c>
      <c r="I24" s="764">
        <f t="shared" si="7"/>
        <v>0.9</v>
      </c>
      <c r="J24" s="764">
        <f t="shared" si="7"/>
        <v>6.3</v>
      </c>
      <c r="K24" s="764">
        <f t="shared" si="7"/>
        <v>2.2999999999999998</v>
      </c>
      <c r="L24" s="764">
        <f t="shared" si="7"/>
        <v>12.5</v>
      </c>
      <c r="M24" s="764">
        <f t="shared" si="7"/>
        <v>4.3</v>
      </c>
      <c r="N24" s="764">
        <f t="shared" si="7"/>
        <v>18.399999999999999</v>
      </c>
      <c r="O24" s="764">
        <f t="shared" si="7"/>
        <v>0.1</v>
      </c>
      <c r="P24" s="764">
        <f t="shared" si="7"/>
        <v>9.1999999999999993</v>
      </c>
    </row>
    <row r="25" spans="2:16" s="758" customFormat="1" ht="16.5" hidden="1" customHeight="1" x14ac:dyDescent="0.15">
      <c r="B25" s="765"/>
      <c r="C25" s="766" t="s">
        <v>667</v>
      </c>
      <c r="D25" s="767">
        <f>SUM(E25:P25)</f>
        <v>9856479</v>
      </c>
      <c r="E25" s="767">
        <v>130409</v>
      </c>
      <c r="F25" s="767">
        <v>1191756</v>
      </c>
      <c r="G25" s="767">
        <v>2317439</v>
      </c>
      <c r="H25" s="767">
        <v>964165</v>
      </c>
      <c r="I25" s="768">
        <v>91178</v>
      </c>
      <c r="J25" s="768">
        <v>598832</v>
      </c>
      <c r="K25" s="767">
        <v>382100</v>
      </c>
      <c r="L25" s="767">
        <v>1114983</v>
      </c>
      <c r="M25" s="767">
        <v>453728</v>
      </c>
      <c r="N25" s="767">
        <v>2025792</v>
      </c>
      <c r="O25" s="768">
        <v>22584</v>
      </c>
      <c r="P25" s="768">
        <v>563513</v>
      </c>
    </row>
    <row r="26" spans="2:16" s="758" customFormat="1" ht="16.5" hidden="1" customHeight="1" x14ac:dyDescent="0.15">
      <c r="B26" s="765"/>
      <c r="C26" s="769" t="s">
        <v>480</v>
      </c>
      <c r="D26" s="770">
        <f>SUM(E26:P26)</f>
        <v>10625751</v>
      </c>
      <c r="E26" s="770">
        <v>129747</v>
      </c>
      <c r="F26" s="770">
        <v>1349195</v>
      </c>
      <c r="G26" s="770">
        <v>2645303</v>
      </c>
      <c r="H26" s="770">
        <v>931431</v>
      </c>
      <c r="I26" s="771">
        <v>67250</v>
      </c>
      <c r="J26" s="771">
        <v>351572</v>
      </c>
      <c r="K26" s="770">
        <v>162498</v>
      </c>
      <c r="L26" s="770">
        <v>1340981</v>
      </c>
      <c r="M26" s="770">
        <v>384421</v>
      </c>
      <c r="N26" s="770">
        <v>2230786</v>
      </c>
      <c r="O26" s="771" t="s">
        <v>48</v>
      </c>
      <c r="P26" s="771">
        <v>1032567</v>
      </c>
    </row>
    <row r="27" spans="2:16" s="758" customFormat="1" ht="16.5" hidden="1" customHeight="1" x14ac:dyDescent="0.15">
      <c r="B27" s="765"/>
      <c r="C27" s="769" t="s">
        <v>668</v>
      </c>
      <c r="D27" s="770">
        <f>SUM(E27:P27)</f>
        <v>7859396</v>
      </c>
      <c r="E27" s="770">
        <v>124185</v>
      </c>
      <c r="F27" s="770">
        <v>1143934</v>
      </c>
      <c r="G27" s="770">
        <v>1533446</v>
      </c>
      <c r="H27" s="770">
        <v>658535</v>
      </c>
      <c r="I27" s="771">
        <v>86416</v>
      </c>
      <c r="J27" s="771">
        <v>542837</v>
      </c>
      <c r="K27" s="770">
        <v>183359</v>
      </c>
      <c r="L27" s="770">
        <v>993343</v>
      </c>
      <c r="M27" s="770">
        <v>391454</v>
      </c>
      <c r="N27" s="771">
        <v>1184692</v>
      </c>
      <c r="O27" s="771" t="s">
        <v>48</v>
      </c>
      <c r="P27" s="771">
        <v>1017195</v>
      </c>
    </row>
    <row r="28" spans="2:16" s="758" customFormat="1" ht="16.5" hidden="1" customHeight="1" x14ac:dyDescent="0.15">
      <c r="B28" s="772"/>
      <c r="C28" s="769" t="s">
        <v>485</v>
      </c>
      <c r="D28" s="770">
        <f>SUM(E28:P28)</f>
        <v>5045488</v>
      </c>
      <c r="E28" s="770">
        <v>96387</v>
      </c>
      <c r="F28" s="770">
        <v>702963</v>
      </c>
      <c r="G28" s="770">
        <v>987657</v>
      </c>
      <c r="H28" s="770">
        <v>442598</v>
      </c>
      <c r="I28" s="771">
        <v>58830</v>
      </c>
      <c r="J28" s="771">
        <v>618270</v>
      </c>
      <c r="K28" s="770">
        <v>33345</v>
      </c>
      <c r="L28" s="770">
        <v>727647</v>
      </c>
      <c r="M28" s="770">
        <v>219034</v>
      </c>
      <c r="N28" s="770">
        <v>702031</v>
      </c>
      <c r="O28" s="771" t="s">
        <v>48</v>
      </c>
      <c r="P28" s="771">
        <v>456726</v>
      </c>
    </row>
    <row r="29" spans="2:16" s="758" customFormat="1" ht="17.25" hidden="1" customHeight="1" x14ac:dyDescent="0.15">
      <c r="B29" s="759" t="s">
        <v>716</v>
      </c>
      <c r="C29" s="760"/>
      <c r="D29" s="761">
        <f t="shared" ref="D29:P29" si="8">SUM(D31:D34)</f>
        <v>30742534</v>
      </c>
      <c r="E29" s="761">
        <f t="shared" si="8"/>
        <v>463074</v>
      </c>
      <c r="F29" s="761">
        <f t="shared" si="8"/>
        <v>3889131</v>
      </c>
      <c r="G29" s="761">
        <f t="shared" si="8"/>
        <v>7573623</v>
      </c>
      <c r="H29" s="761">
        <f t="shared" si="8"/>
        <v>2798345</v>
      </c>
      <c r="I29" s="761">
        <f t="shared" si="8"/>
        <v>258423</v>
      </c>
      <c r="J29" s="761">
        <f t="shared" si="8"/>
        <v>1592528</v>
      </c>
      <c r="K29" s="761">
        <f t="shared" si="8"/>
        <v>691023</v>
      </c>
      <c r="L29" s="761">
        <f t="shared" si="8"/>
        <v>4385959</v>
      </c>
      <c r="M29" s="761">
        <f t="shared" si="8"/>
        <v>1483313</v>
      </c>
      <c r="N29" s="761">
        <f t="shared" si="8"/>
        <v>4411138</v>
      </c>
      <c r="O29" s="761">
        <f t="shared" si="8"/>
        <v>1507</v>
      </c>
      <c r="P29" s="761">
        <f t="shared" si="8"/>
        <v>3194470</v>
      </c>
    </row>
    <row r="30" spans="2:16" s="758" customFormat="1" ht="17.25" hidden="1" customHeight="1" x14ac:dyDescent="0.15">
      <c r="B30" s="762"/>
      <c r="C30" s="763" t="s">
        <v>666</v>
      </c>
      <c r="D30" s="764">
        <f>SUM(E30:P30)</f>
        <v>100.00000000000001</v>
      </c>
      <c r="E30" s="764">
        <f>ROUND(E29/$D29*100,1)</f>
        <v>1.5</v>
      </c>
      <c r="F30" s="764">
        <f>ROUND(F29/$D29*100,1)</f>
        <v>12.7</v>
      </c>
      <c r="G30" s="764">
        <f>ROUND(G29/$D29*100,1)+0.1</f>
        <v>24.700000000000003</v>
      </c>
      <c r="H30" s="764">
        <f t="shared" ref="H30:P30" si="9">ROUND(H29/$D29*100,1)</f>
        <v>9.1</v>
      </c>
      <c r="I30" s="764">
        <f t="shared" si="9"/>
        <v>0.8</v>
      </c>
      <c r="J30" s="764">
        <f t="shared" si="9"/>
        <v>5.2</v>
      </c>
      <c r="K30" s="764">
        <f t="shared" si="9"/>
        <v>2.2000000000000002</v>
      </c>
      <c r="L30" s="764">
        <f t="shared" si="9"/>
        <v>14.3</v>
      </c>
      <c r="M30" s="764">
        <f t="shared" si="9"/>
        <v>4.8</v>
      </c>
      <c r="N30" s="764">
        <f t="shared" si="9"/>
        <v>14.3</v>
      </c>
      <c r="O30" s="764">
        <f t="shared" si="9"/>
        <v>0</v>
      </c>
      <c r="P30" s="764">
        <f t="shared" si="9"/>
        <v>10.4</v>
      </c>
    </row>
    <row r="31" spans="2:16" s="758" customFormat="1" ht="17.25" hidden="1" customHeight="1" x14ac:dyDescent="0.15">
      <c r="B31" s="765"/>
      <c r="C31" s="766" t="s">
        <v>667</v>
      </c>
      <c r="D31" s="767">
        <v>8496605</v>
      </c>
      <c r="E31" s="767">
        <v>119123</v>
      </c>
      <c r="F31" s="767">
        <v>1275417</v>
      </c>
      <c r="G31" s="767">
        <v>1925719</v>
      </c>
      <c r="H31" s="767">
        <v>834553</v>
      </c>
      <c r="I31" s="768">
        <v>63319</v>
      </c>
      <c r="J31" s="768">
        <v>520594</v>
      </c>
      <c r="K31" s="767">
        <v>313463</v>
      </c>
      <c r="L31" s="767">
        <v>1037687</v>
      </c>
      <c r="M31" s="767">
        <v>489876</v>
      </c>
      <c r="N31" s="767">
        <v>1370685</v>
      </c>
      <c r="O31" s="768" t="s">
        <v>683</v>
      </c>
      <c r="P31" s="768">
        <v>546169</v>
      </c>
    </row>
    <row r="32" spans="2:16" s="758" customFormat="1" ht="17.25" hidden="1" customHeight="1" x14ac:dyDescent="0.15">
      <c r="B32" s="765"/>
      <c r="C32" s="769" t="s">
        <v>480</v>
      </c>
      <c r="D32" s="770">
        <v>9963054</v>
      </c>
      <c r="E32" s="770">
        <v>122271</v>
      </c>
      <c r="F32" s="770">
        <v>957719</v>
      </c>
      <c r="G32" s="770">
        <v>2910418</v>
      </c>
      <c r="H32" s="770">
        <v>900939</v>
      </c>
      <c r="I32" s="771">
        <v>70377</v>
      </c>
      <c r="J32" s="771">
        <v>338730</v>
      </c>
      <c r="K32" s="770">
        <v>165565</v>
      </c>
      <c r="L32" s="770">
        <v>1567132</v>
      </c>
      <c r="M32" s="770">
        <v>383249</v>
      </c>
      <c r="N32" s="770">
        <v>1464769</v>
      </c>
      <c r="O32" s="771" t="s">
        <v>683</v>
      </c>
      <c r="P32" s="771">
        <v>1081885</v>
      </c>
    </row>
    <row r="33" spans="1:16" s="758" customFormat="1" ht="17.25" hidden="1" customHeight="1" x14ac:dyDescent="0.15">
      <c r="B33" s="765"/>
      <c r="C33" s="769" t="s">
        <v>668</v>
      </c>
      <c r="D33" s="770">
        <v>7244392</v>
      </c>
      <c r="E33" s="770">
        <v>124045</v>
      </c>
      <c r="F33" s="770">
        <v>878330</v>
      </c>
      <c r="G33" s="770">
        <v>1710635</v>
      </c>
      <c r="H33" s="770">
        <v>622248</v>
      </c>
      <c r="I33" s="771">
        <v>68296</v>
      </c>
      <c r="J33" s="771">
        <v>280909</v>
      </c>
      <c r="K33" s="770">
        <v>178208</v>
      </c>
      <c r="L33" s="770">
        <v>1135245</v>
      </c>
      <c r="M33" s="770">
        <v>386796</v>
      </c>
      <c r="N33" s="771">
        <v>829334</v>
      </c>
      <c r="O33" s="771" t="s">
        <v>683</v>
      </c>
      <c r="P33" s="771">
        <v>1030346</v>
      </c>
    </row>
    <row r="34" spans="1:16" s="758" customFormat="1" ht="17.25" hidden="1" customHeight="1" x14ac:dyDescent="0.15">
      <c r="B34" s="772"/>
      <c r="C34" s="769" t="s">
        <v>485</v>
      </c>
      <c r="D34" s="770">
        <v>5038483</v>
      </c>
      <c r="E34" s="770">
        <v>97635</v>
      </c>
      <c r="F34" s="770">
        <v>777665</v>
      </c>
      <c r="G34" s="770">
        <v>1026851</v>
      </c>
      <c r="H34" s="770">
        <v>440605</v>
      </c>
      <c r="I34" s="771">
        <v>56431</v>
      </c>
      <c r="J34" s="771">
        <v>452295</v>
      </c>
      <c r="K34" s="770">
        <v>33787</v>
      </c>
      <c r="L34" s="770">
        <v>645895</v>
      </c>
      <c r="M34" s="770">
        <v>223392</v>
      </c>
      <c r="N34" s="770">
        <v>746350</v>
      </c>
      <c r="O34" s="771">
        <v>1507</v>
      </c>
      <c r="P34" s="771">
        <v>536070</v>
      </c>
    </row>
    <row r="35" spans="1:16" s="758" customFormat="1" ht="17.25" customHeight="1" x14ac:dyDescent="0.15">
      <c r="B35" s="759" t="s">
        <v>717</v>
      </c>
      <c r="C35" s="760"/>
      <c r="D35" s="761">
        <f t="shared" ref="D35:P35" si="10">SUM(D37:D40)</f>
        <v>29346081</v>
      </c>
      <c r="E35" s="761">
        <f t="shared" si="10"/>
        <v>449765</v>
      </c>
      <c r="F35" s="761">
        <f t="shared" si="10"/>
        <v>3811781</v>
      </c>
      <c r="G35" s="761">
        <f t="shared" si="10"/>
        <v>7740544</v>
      </c>
      <c r="H35" s="761">
        <f t="shared" si="10"/>
        <v>2683360</v>
      </c>
      <c r="I35" s="761">
        <f t="shared" si="10"/>
        <v>253397</v>
      </c>
      <c r="J35" s="761">
        <f t="shared" si="10"/>
        <v>1532389</v>
      </c>
      <c r="K35" s="761">
        <f t="shared" si="10"/>
        <v>586158</v>
      </c>
      <c r="L35" s="761">
        <f t="shared" si="10"/>
        <v>3411349</v>
      </c>
      <c r="M35" s="761">
        <f t="shared" si="10"/>
        <v>1464050</v>
      </c>
      <c r="N35" s="761">
        <f t="shared" si="10"/>
        <v>4355730</v>
      </c>
      <c r="O35" s="761">
        <f t="shared" si="10"/>
        <v>29892</v>
      </c>
      <c r="P35" s="761">
        <f t="shared" si="10"/>
        <v>3027666</v>
      </c>
    </row>
    <row r="36" spans="1:16" s="758" customFormat="1" ht="17.25" customHeight="1" x14ac:dyDescent="0.15">
      <c r="B36" s="762"/>
      <c r="C36" s="763" t="s">
        <v>666</v>
      </c>
      <c r="D36" s="764">
        <f>SUM(E36:P36)</f>
        <v>99.999999999999986</v>
      </c>
      <c r="E36" s="764">
        <f>ROUND(E35/$D35*100,1)</f>
        <v>1.5</v>
      </c>
      <c r="F36" s="764">
        <f>ROUND(F35/$D35*100,1)</f>
        <v>13</v>
      </c>
      <c r="G36" s="764">
        <f>ROUND(G35/$D35*100,1)+0.1</f>
        <v>26.5</v>
      </c>
      <c r="H36" s="764">
        <f t="shared" ref="H36:P36" si="11">ROUND(H35/$D35*100,1)</f>
        <v>9.1</v>
      </c>
      <c r="I36" s="764">
        <f t="shared" si="11"/>
        <v>0.9</v>
      </c>
      <c r="J36" s="764">
        <f t="shared" si="11"/>
        <v>5.2</v>
      </c>
      <c r="K36" s="764">
        <f t="shared" si="11"/>
        <v>2</v>
      </c>
      <c r="L36" s="764">
        <f t="shared" si="11"/>
        <v>11.6</v>
      </c>
      <c r="M36" s="764">
        <f t="shared" si="11"/>
        <v>5</v>
      </c>
      <c r="N36" s="764">
        <f t="shared" si="11"/>
        <v>14.8</v>
      </c>
      <c r="O36" s="764">
        <f>ROUND(O35/$D35*100,1)</f>
        <v>0.1</v>
      </c>
      <c r="P36" s="764">
        <f t="shared" si="11"/>
        <v>10.3</v>
      </c>
    </row>
    <row r="37" spans="1:16" s="758" customFormat="1" ht="17.25" customHeight="1" x14ac:dyDescent="0.15">
      <c r="B37" s="765"/>
      <c r="C37" s="766" t="s">
        <v>667</v>
      </c>
      <c r="D37" s="767">
        <v>8669057</v>
      </c>
      <c r="E37" s="767">
        <v>119394</v>
      </c>
      <c r="F37" s="767">
        <v>1329410</v>
      </c>
      <c r="G37" s="767">
        <v>2113838</v>
      </c>
      <c r="H37" s="767">
        <v>799332</v>
      </c>
      <c r="I37" s="768">
        <v>66306</v>
      </c>
      <c r="J37" s="768">
        <v>614368</v>
      </c>
      <c r="K37" s="767">
        <v>272814</v>
      </c>
      <c r="L37" s="767">
        <v>743739</v>
      </c>
      <c r="M37" s="767">
        <v>481368</v>
      </c>
      <c r="N37" s="767">
        <v>1592289</v>
      </c>
      <c r="O37" s="768">
        <v>29892</v>
      </c>
      <c r="P37" s="768">
        <v>506307</v>
      </c>
    </row>
    <row r="38" spans="1:16" s="758" customFormat="1" ht="17.25" customHeight="1" x14ac:dyDescent="0.15">
      <c r="B38" s="765"/>
      <c r="C38" s="769" t="s">
        <v>480</v>
      </c>
      <c r="D38" s="770">
        <v>9307795</v>
      </c>
      <c r="E38" s="770">
        <v>128170</v>
      </c>
      <c r="F38" s="770">
        <v>976720</v>
      </c>
      <c r="G38" s="770">
        <v>2802778</v>
      </c>
      <c r="H38" s="770">
        <v>817622</v>
      </c>
      <c r="I38" s="771">
        <v>69411</v>
      </c>
      <c r="J38" s="771">
        <v>296210</v>
      </c>
      <c r="K38" s="770">
        <v>164372</v>
      </c>
      <c r="L38" s="770">
        <v>1083577</v>
      </c>
      <c r="M38" s="770">
        <v>379928</v>
      </c>
      <c r="N38" s="770">
        <v>1510981</v>
      </c>
      <c r="O38" s="771" t="s">
        <v>718</v>
      </c>
      <c r="P38" s="771">
        <v>1078026</v>
      </c>
    </row>
    <row r="39" spans="1:16" s="758" customFormat="1" ht="17.25" customHeight="1" x14ac:dyDescent="0.15">
      <c r="B39" s="765"/>
      <c r="C39" s="769" t="s">
        <v>668</v>
      </c>
      <c r="D39" s="770">
        <v>6599110</v>
      </c>
      <c r="E39" s="770">
        <v>104974</v>
      </c>
      <c r="F39" s="770">
        <v>812842</v>
      </c>
      <c r="G39" s="770">
        <v>1737405</v>
      </c>
      <c r="H39" s="770">
        <v>613295</v>
      </c>
      <c r="I39" s="771">
        <v>65202</v>
      </c>
      <c r="J39" s="771">
        <v>134869</v>
      </c>
      <c r="K39" s="770">
        <v>93978</v>
      </c>
      <c r="L39" s="770">
        <v>911833</v>
      </c>
      <c r="M39" s="770">
        <v>380559</v>
      </c>
      <c r="N39" s="771">
        <v>763052</v>
      </c>
      <c r="O39" s="771" t="s">
        <v>718</v>
      </c>
      <c r="P39" s="771">
        <v>981101</v>
      </c>
    </row>
    <row r="40" spans="1:16" s="758" customFormat="1" ht="17.25" customHeight="1" x14ac:dyDescent="0.15">
      <c r="B40" s="772"/>
      <c r="C40" s="774" t="s">
        <v>485</v>
      </c>
      <c r="D40" s="775">
        <v>4770119</v>
      </c>
      <c r="E40" s="775">
        <v>97227</v>
      </c>
      <c r="F40" s="775">
        <v>692809</v>
      </c>
      <c r="G40" s="775">
        <v>1086523</v>
      </c>
      <c r="H40" s="775">
        <v>453111</v>
      </c>
      <c r="I40" s="776">
        <v>52478</v>
      </c>
      <c r="J40" s="776">
        <v>486942</v>
      </c>
      <c r="K40" s="775">
        <v>54994</v>
      </c>
      <c r="L40" s="775">
        <v>672200</v>
      </c>
      <c r="M40" s="775">
        <v>222195</v>
      </c>
      <c r="N40" s="775">
        <v>489408</v>
      </c>
      <c r="O40" s="776" t="s">
        <v>718</v>
      </c>
      <c r="P40" s="776">
        <v>462232</v>
      </c>
    </row>
    <row r="41" spans="1:16" s="758" customFormat="1" ht="17.25" customHeight="1" x14ac:dyDescent="0.15">
      <c r="B41" s="759" t="s">
        <v>719</v>
      </c>
      <c r="C41" s="760"/>
      <c r="D41" s="761">
        <f t="shared" ref="D41:D58" si="12">SUM(E41:P41)</f>
        <v>35003364</v>
      </c>
      <c r="E41" s="761">
        <v>433705</v>
      </c>
      <c r="F41" s="761">
        <v>5083447</v>
      </c>
      <c r="G41" s="761">
        <v>8387435</v>
      </c>
      <c r="H41" s="761">
        <v>3069610</v>
      </c>
      <c r="I41" s="761">
        <v>250078</v>
      </c>
      <c r="J41" s="761">
        <v>1393807</v>
      </c>
      <c r="K41" s="761">
        <v>660893</v>
      </c>
      <c r="L41" s="761">
        <v>3798373</v>
      </c>
      <c r="M41" s="761">
        <v>1486169</v>
      </c>
      <c r="N41" s="761">
        <v>7273123</v>
      </c>
      <c r="O41" s="761">
        <v>6615</v>
      </c>
      <c r="P41" s="761">
        <v>3160109</v>
      </c>
    </row>
    <row r="42" spans="1:16" s="758" customFormat="1" ht="17.25" customHeight="1" x14ac:dyDescent="0.15">
      <c r="A42" s="777"/>
      <c r="B42" s="778"/>
      <c r="C42" s="763" t="s">
        <v>666</v>
      </c>
      <c r="D42" s="764">
        <f t="shared" si="12"/>
        <v>100</v>
      </c>
      <c r="E42" s="764">
        <f t="shared" ref="E42:N42" si="13">ROUND(E41/$D41*100,1)</f>
        <v>1.2</v>
      </c>
      <c r="F42" s="764">
        <f t="shared" si="13"/>
        <v>14.5</v>
      </c>
      <c r="G42" s="764">
        <f t="shared" si="13"/>
        <v>24</v>
      </c>
      <c r="H42" s="764">
        <f t="shared" si="13"/>
        <v>8.8000000000000007</v>
      </c>
      <c r="I42" s="764">
        <f t="shared" si="13"/>
        <v>0.7</v>
      </c>
      <c r="J42" s="764">
        <f t="shared" si="13"/>
        <v>4</v>
      </c>
      <c r="K42" s="764">
        <f t="shared" si="13"/>
        <v>1.9</v>
      </c>
      <c r="L42" s="764">
        <f t="shared" si="13"/>
        <v>10.9</v>
      </c>
      <c r="M42" s="764">
        <f t="shared" si="13"/>
        <v>4.2</v>
      </c>
      <c r="N42" s="764">
        <f t="shared" si="13"/>
        <v>20.8</v>
      </c>
      <c r="O42" s="764">
        <f>ROUND(O41/$D41*100,1)</f>
        <v>0</v>
      </c>
      <c r="P42" s="764">
        <f>ROUND(P41/$D41*100,1)</f>
        <v>9</v>
      </c>
    </row>
    <row r="43" spans="1:16" s="758" customFormat="1" ht="17.25" customHeight="1" x14ac:dyDescent="0.15">
      <c r="B43" s="759" t="s">
        <v>720</v>
      </c>
      <c r="C43" s="760"/>
      <c r="D43" s="761">
        <f t="shared" si="12"/>
        <v>34102265</v>
      </c>
      <c r="E43" s="761">
        <v>258765</v>
      </c>
      <c r="F43" s="761">
        <v>6473374</v>
      </c>
      <c r="G43" s="761">
        <v>8334325</v>
      </c>
      <c r="H43" s="761">
        <v>2248833</v>
      </c>
      <c r="I43" s="761">
        <v>226017</v>
      </c>
      <c r="J43" s="761">
        <v>1501057</v>
      </c>
      <c r="K43" s="761">
        <v>598982</v>
      </c>
      <c r="L43" s="761">
        <v>4097728</v>
      </c>
      <c r="M43" s="761">
        <v>1518573</v>
      </c>
      <c r="N43" s="761">
        <v>5577505</v>
      </c>
      <c r="O43" s="761">
        <v>4567</v>
      </c>
      <c r="P43" s="761">
        <v>3262539</v>
      </c>
    </row>
    <row r="44" spans="1:16" s="758" customFormat="1" ht="17.25" customHeight="1" x14ac:dyDescent="0.15">
      <c r="A44" s="777"/>
      <c r="B44" s="778"/>
      <c r="C44" s="763" t="s">
        <v>666</v>
      </c>
      <c r="D44" s="764">
        <f t="shared" si="12"/>
        <v>100</v>
      </c>
      <c r="E44" s="764">
        <v>0.8</v>
      </c>
      <c r="F44" s="764">
        <v>19</v>
      </c>
      <c r="G44" s="764">
        <v>24.4</v>
      </c>
      <c r="H44" s="764">
        <v>6.6</v>
      </c>
      <c r="I44" s="764">
        <v>0.7</v>
      </c>
      <c r="J44" s="764">
        <v>4.4000000000000004</v>
      </c>
      <c r="K44" s="764">
        <v>1.7</v>
      </c>
      <c r="L44" s="764">
        <v>12</v>
      </c>
      <c r="M44" s="764">
        <v>4.4000000000000004</v>
      </c>
      <c r="N44" s="764">
        <v>16.399999999999999</v>
      </c>
      <c r="O44" s="764">
        <v>0</v>
      </c>
      <c r="P44" s="764">
        <v>9.6</v>
      </c>
    </row>
    <row r="45" spans="1:16" s="758" customFormat="1" ht="17.25" customHeight="1" x14ac:dyDescent="0.15">
      <c r="B45" s="779" t="s">
        <v>721</v>
      </c>
      <c r="C45" s="780"/>
      <c r="D45" s="781">
        <f t="shared" si="12"/>
        <v>31269990</v>
      </c>
      <c r="E45" s="781">
        <v>297743</v>
      </c>
      <c r="F45" s="781">
        <v>3785296</v>
      </c>
      <c r="G45" s="781">
        <v>9118961</v>
      </c>
      <c r="H45" s="781">
        <v>2529609</v>
      </c>
      <c r="I45" s="781">
        <v>229524</v>
      </c>
      <c r="J45" s="781">
        <v>1588652</v>
      </c>
      <c r="K45" s="781">
        <v>666938</v>
      </c>
      <c r="L45" s="781">
        <v>4191393</v>
      </c>
      <c r="M45" s="781">
        <v>1486126</v>
      </c>
      <c r="N45" s="781">
        <v>3922410</v>
      </c>
      <c r="O45" s="782" t="s">
        <v>48</v>
      </c>
      <c r="P45" s="781">
        <v>3453338</v>
      </c>
    </row>
    <row r="46" spans="1:16" s="758" customFormat="1" ht="17.25" customHeight="1" x14ac:dyDescent="0.15">
      <c r="A46" s="777"/>
      <c r="B46" s="783"/>
      <c r="C46" s="784" t="s">
        <v>666</v>
      </c>
      <c r="D46" s="785">
        <f t="shared" si="12"/>
        <v>100</v>
      </c>
      <c r="E46" s="785">
        <v>1</v>
      </c>
      <c r="F46" s="785">
        <v>12.1</v>
      </c>
      <c r="G46" s="785">
        <v>29.2</v>
      </c>
      <c r="H46" s="785">
        <v>8.1</v>
      </c>
      <c r="I46" s="785">
        <v>0.7</v>
      </c>
      <c r="J46" s="785">
        <v>5.0999999999999996</v>
      </c>
      <c r="K46" s="785">
        <v>2.1</v>
      </c>
      <c r="L46" s="785">
        <v>13.4</v>
      </c>
      <c r="M46" s="785">
        <v>4.8</v>
      </c>
      <c r="N46" s="785">
        <v>12.5</v>
      </c>
      <c r="O46" s="785">
        <v>0</v>
      </c>
      <c r="P46" s="785">
        <v>11</v>
      </c>
    </row>
    <row r="47" spans="1:16" s="758" customFormat="1" ht="17.25" customHeight="1" x14ac:dyDescent="0.15">
      <c r="B47" s="779" t="s">
        <v>722</v>
      </c>
      <c r="C47" s="780"/>
      <c r="D47" s="781">
        <f t="shared" si="12"/>
        <v>32457621</v>
      </c>
      <c r="E47" s="781">
        <v>298084</v>
      </c>
      <c r="F47" s="781">
        <v>5086739</v>
      </c>
      <c r="G47" s="781">
        <v>9138322</v>
      </c>
      <c r="H47" s="781">
        <v>2531280</v>
      </c>
      <c r="I47" s="781">
        <v>213134</v>
      </c>
      <c r="J47" s="781">
        <v>1604931</v>
      </c>
      <c r="K47" s="781">
        <v>828062</v>
      </c>
      <c r="L47" s="781">
        <v>3554031</v>
      </c>
      <c r="M47" s="781">
        <v>1467908</v>
      </c>
      <c r="N47" s="781">
        <v>4305551</v>
      </c>
      <c r="O47" s="782" t="s">
        <v>48</v>
      </c>
      <c r="P47" s="781">
        <v>3429579</v>
      </c>
    </row>
    <row r="48" spans="1:16" s="758" customFormat="1" ht="17.25" customHeight="1" x14ac:dyDescent="0.15">
      <c r="A48" s="777"/>
      <c r="B48" s="783"/>
      <c r="C48" s="784" t="s">
        <v>666</v>
      </c>
      <c r="D48" s="785">
        <f t="shared" si="12"/>
        <v>99.999999999999986</v>
      </c>
      <c r="E48" s="785">
        <v>0.9</v>
      </c>
      <c r="F48" s="785">
        <v>15.7</v>
      </c>
      <c r="G48" s="785">
        <v>28.2</v>
      </c>
      <c r="H48" s="785">
        <v>7.8</v>
      </c>
      <c r="I48" s="785">
        <v>0.7</v>
      </c>
      <c r="J48" s="785">
        <v>4.9000000000000004</v>
      </c>
      <c r="K48" s="785">
        <v>2.5</v>
      </c>
      <c r="L48" s="785">
        <v>10.9</v>
      </c>
      <c r="M48" s="785">
        <v>4.5</v>
      </c>
      <c r="N48" s="785">
        <v>13.3</v>
      </c>
      <c r="O48" s="785">
        <v>0</v>
      </c>
      <c r="P48" s="785">
        <v>10.6</v>
      </c>
    </row>
    <row r="49" spans="1:18" s="758" customFormat="1" ht="17.25" customHeight="1" x14ac:dyDescent="0.15">
      <c r="B49" s="779" t="s">
        <v>723</v>
      </c>
      <c r="C49" s="780"/>
      <c r="D49" s="781">
        <f t="shared" si="12"/>
        <v>31955353</v>
      </c>
      <c r="E49" s="781">
        <v>294157</v>
      </c>
      <c r="F49" s="781">
        <v>3486924</v>
      </c>
      <c r="G49" s="781">
        <v>9447851</v>
      </c>
      <c r="H49" s="781">
        <v>2495962</v>
      </c>
      <c r="I49" s="781">
        <v>262779</v>
      </c>
      <c r="J49" s="781">
        <v>1524316</v>
      </c>
      <c r="K49" s="781">
        <v>1270972</v>
      </c>
      <c r="L49" s="781">
        <v>3392366</v>
      </c>
      <c r="M49" s="781">
        <v>1520335</v>
      </c>
      <c r="N49" s="781">
        <v>4638870</v>
      </c>
      <c r="O49" s="782" t="s">
        <v>48</v>
      </c>
      <c r="P49" s="781">
        <v>3620821</v>
      </c>
    </row>
    <row r="50" spans="1:18" s="758" customFormat="1" ht="17.25" customHeight="1" x14ac:dyDescent="0.15">
      <c r="A50" s="777"/>
      <c r="B50" s="783"/>
      <c r="C50" s="784" t="s">
        <v>666</v>
      </c>
      <c r="D50" s="785">
        <f t="shared" si="12"/>
        <v>100.00999999999999</v>
      </c>
      <c r="E50" s="785">
        <f>ROUND(E49/$D$49*100,2)</f>
        <v>0.92</v>
      </c>
      <c r="F50" s="785">
        <f t="shared" ref="F50:P50" si="14">ROUND(F49/$D$49*100,2)</f>
        <v>10.91</v>
      </c>
      <c r="G50" s="785">
        <f t="shared" si="14"/>
        <v>29.57</v>
      </c>
      <c r="H50" s="785">
        <f t="shared" si="14"/>
        <v>7.81</v>
      </c>
      <c r="I50" s="785">
        <f t="shared" si="14"/>
        <v>0.82</v>
      </c>
      <c r="J50" s="785">
        <f t="shared" si="14"/>
        <v>4.7699999999999996</v>
      </c>
      <c r="K50" s="785">
        <f t="shared" si="14"/>
        <v>3.98</v>
      </c>
      <c r="L50" s="785">
        <f t="shared" si="14"/>
        <v>10.62</v>
      </c>
      <c r="M50" s="785">
        <f t="shared" si="14"/>
        <v>4.76</v>
      </c>
      <c r="N50" s="785">
        <f t="shared" si="14"/>
        <v>14.52</v>
      </c>
      <c r="O50" s="785">
        <v>0</v>
      </c>
      <c r="P50" s="785">
        <f t="shared" si="14"/>
        <v>11.33</v>
      </c>
    </row>
    <row r="51" spans="1:18" s="758" customFormat="1" ht="17.25" customHeight="1" x14ac:dyDescent="0.15">
      <c r="B51" s="779" t="s">
        <v>724</v>
      </c>
      <c r="C51" s="780"/>
      <c r="D51" s="781">
        <f t="shared" si="12"/>
        <v>33882795</v>
      </c>
      <c r="E51" s="781">
        <v>258830</v>
      </c>
      <c r="F51" s="781">
        <v>3833845</v>
      </c>
      <c r="G51" s="781">
        <v>11074570</v>
      </c>
      <c r="H51" s="781">
        <v>2900098</v>
      </c>
      <c r="I51" s="781">
        <v>312187</v>
      </c>
      <c r="J51" s="781">
        <v>1419609</v>
      </c>
      <c r="K51" s="781">
        <v>1111765</v>
      </c>
      <c r="L51" s="781">
        <v>3302427</v>
      </c>
      <c r="M51" s="781">
        <v>1830246</v>
      </c>
      <c r="N51" s="781">
        <v>4153960</v>
      </c>
      <c r="O51" s="786" t="s">
        <v>48</v>
      </c>
      <c r="P51" s="781">
        <v>3685258</v>
      </c>
    </row>
    <row r="52" spans="1:18" s="758" customFormat="1" ht="17.25" customHeight="1" x14ac:dyDescent="0.15">
      <c r="A52" s="777"/>
      <c r="B52" s="783"/>
      <c r="C52" s="784" t="s">
        <v>666</v>
      </c>
      <c r="D52" s="785">
        <f t="shared" si="12"/>
        <v>100.00000000000001</v>
      </c>
      <c r="E52" s="785">
        <v>0.8</v>
      </c>
      <c r="F52" s="785">
        <v>11.3</v>
      </c>
      <c r="G52" s="785">
        <v>32.700000000000003</v>
      </c>
      <c r="H52" s="785">
        <v>8.5</v>
      </c>
      <c r="I52" s="785">
        <v>0.9</v>
      </c>
      <c r="J52" s="785">
        <v>4.2</v>
      </c>
      <c r="K52" s="785">
        <v>3.3</v>
      </c>
      <c r="L52" s="785">
        <v>9.6999999999999993</v>
      </c>
      <c r="M52" s="785">
        <v>5.4</v>
      </c>
      <c r="N52" s="785">
        <v>12.3</v>
      </c>
      <c r="O52" s="785">
        <v>0</v>
      </c>
      <c r="P52" s="785">
        <v>10.9</v>
      </c>
    </row>
    <row r="53" spans="1:18" s="758" customFormat="1" ht="17.25" customHeight="1" x14ac:dyDescent="0.15">
      <c r="B53" s="779" t="s">
        <v>725</v>
      </c>
      <c r="C53" s="780"/>
      <c r="D53" s="781">
        <f t="shared" si="12"/>
        <v>33985381</v>
      </c>
      <c r="E53" s="781">
        <v>339359</v>
      </c>
      <c r="F53" s="781">
        <v>3541287</v>
      </c>
      <c r="G53" s="781">
        <v>11656441</v>
      </c>
      <c r="H53" s="781">
        <v>2109583</v>
      </c>
      <c r="I53" s="781">
        <v>261546</v>
      </c>
      <c r="J53" s="781">
        <v>1322948</v>
      </c>
      <c r="K53" s="781">
        <v>1042262</v>
      </c>
      <c r="L53" s="781">
        <v>3122564</v>
      </c>
      <c r="M53" s="781">
        <v>1568033</v>
      </c>
      <c r="N53" s="781">
        <v>5478442</v>
      </c>
      <c r="O53" s="786" t="s">
        <v>48</v>
      </c>
      <c r="P53" s="781">
        <v>3542916</v>
      </c>
    </row>
    <row r="54" spans="1:18" s="758" customFormat="1" ht="17.25" customHeight="1" x14ac:dyDescent="0.15">
      <c r="A54" s="777"/>
      <c r="B54" s="783"/>
      <c r="C54" s="784" t="s">
        <v>666</v>
      </c>
      <c r="D54" s="785">
        <f t="shared" si="12"/>
        <v>100</v>
      </c>
      <c r="E54" s="785">
        <v>1</v>
      </c>
      <c r="F54" s="785">
        <v>10.4</v>
      </c>
      <c r="G54" s="785">
        <v>34.299999999999997</v>
      </c>
      <c r="H54" s="785">
        <v>6.2</v>
      </c>
      <c r="I54" s="785">
        <v>0.8</v>
      </c>
      <c r="J54" s="785">
        <v>3.9</v>
      </c>
      <c r="K54" s="785">
        <v>3.1</v>
      </c>
      <c r="L54" s="785">
        <v>9.1999999999999993</v>
      </c>
      <c r="M54" s="785">
        <v>4.5999999999999996</v>
      </c>
      <c r="N54" s="785">
        <v>16.100000000000001</v>
      </c>
      <c r="O54" s="785">
        <v>0</v>
      </c>
      <c r="P54" s="785">
        <v>10.4</v>
      </c>
    </row>
    <row r="55" spans="1:18" s="758" customFormat="1" ht="17.25" customHeight="1" x14ac:dyDescent="0.15">
      <c r="B55" s="779" t="s">
        <v>726</v>
      </c>
      <c r="C55" s="780"/>
      <c r="D55" s="781">
        <f t="shared" si="12"/>
        <v>34620535</v>
      </c>
      <c r="E55" s="781">
        <v>291842</v>
      </c>
      <c r="F55" s="781">
        <v>3391050</v>
      </c>
      <c r="G55" s="781">
        <v>11810567</v>
      </c>
      <c r="H55" s="781">
        <v>1974561</v>
      </c>
      <c r="I55" s="781">
        <v>200572</v>
      </c>
      <c r="J55" s="781">
        <v>1334567</v>
      </c>
      <c r="K55" s="781">
        <v>967423</v>
      </c>
      <c r="L55" s="781">
        <v>2814563</v>
      </c>
      <c r="M55" s="781">
        <v>1559576</v>
      </c>
      <c r="N55" s="781">
        <v>6800001</v>
      </c>
      <c r="O55" s="786" t="s">
        <v>48</v>
      </c>
      <c r="P55" s="781">
        <v>3475813</v>
      </c>
    </row>
    <row r="56" spans="1:18" s="758" customFormat="1" ht="17.25" customHeight="1" x14ac:dyDescent="0.15">
      <c r="A56" s="777"/>
      <c r="B56" s="783"/>
      <c r="C56" s="784" t="s">
        <v>666</v>
      </c>
      <c r="D56" s="785">
        <f t="shared" si="12"/>
        <v>100</v>
      </c>
      <c r="E56" s="785">
        <f>ROUND(E55/$D$55*100,1)</f>
        <v>0.8</v>
      </c>
      <c r="F56" s="785">
        <f t="shared" ref="F56:P56" si="15">ROUND(F55/$D$55*100,1)</f>
        <v>9.8000000000000007</v>
      </c>
      <c r="G56" s="785">
        <f>ROUND(G55/$D$55*100,1)+0.1</f>
        <v>34.200000000000003</v>
      </c>
      <c r="H56" s="785">
        <f t="shared" si="15"/>
        <v>5.7</v>
      </c>
      <c r="I56" s="785">
        <f t="shared" si="15"/>
        <v>0.6</v>
      </c>
      <c r="J56" s="785">
        <f t="shared" si="15"/>
        <v>3.9</v>
      </c>
      <c r="K56" s="785">
        <f t="shared" si="15"/>
        <v>2.8</v>
      </c>
      <c r="L56" s="785">
        <f t="shared" si="15"/>
        <v>8.1</v>
      </c>
      <c r="M56" s="785">
        <f t="shared" si="15"/>
        <v>4.5</v>
      </c>
      <c r="N56" s="785">
        <f t="shared" si="15"/>
        <v>19.600000000000001</v>
      </c>
      <c r="O56" s="785">
        <v>0</v>
      </c>
      <c r="P56" s="785">
        <f t="shared" si="15"/>
        <v>10</v>
      </c>
    </row>
    <row r="57" spans="1:18" s="758" customFormat="1" ht="17.25" customHeight="1" x14ac:dyDescent="0.15">
      <c r="B57" s="779" t="s">
        <v>727</v>
      </c>
      <c r="C57" s="780"/>
      <c r="D57" s="781">
        <f>SUM(E57:R57)</f>
        <v>35715916</v>
      </c>
      <c r="E57" s="781">
        <v>276593</v>
      </c>
      <c r="F57" s="781">
        <v>3562036</v>
      </c>
      <c r="G57" s="781">
        <v>12125332</v>
      </c>
      <c r="H57" s="781">
        <v>2196859</v>
      </c>
      <c r="I57" s="781">
        <v>177317</v>
      </c>
      <c r="J57" s="781">
        <v>1272374</v>
      </c>
      <c r="K57" s="781">
        <v>1070766</v>
      </c>
      <c r="L57" s="781">
        <v>2923785</v>
      </c>
      <c r="M57" s="781">
        <v>1530101</v>
      </c>
      <c r="N57" s="781">
        <v>7226525</v>
      </c>
      <c r="O57" s="786" t="s">
        <v>48</v>
      </c>
      <c r="P57" s="781">
        <v>3354228</v>
      </c>
      <c r="R57" s="787"/>
    </row>
    <row r="58" spans="1:18" s="758" customFormat="1" ht="17.25" customHeight="1" x14ac:dyDescent="0.15">
      <c r="A58" s="777"/>
      <c r="B58" s="783"/>
      <c r="C58" s="784" t="s">
        <v>666</v>
      </c>
      <c r="D58" s="785">
        <f t="shared" si="12"/>
        <v>100</v>
      </c>
      <c r="E58" s="785">
        <f>ROUND(E57/$D$57*100,1)</f>
        <v>0.8</v>
      </c>
      <c r="F58" s="785">
        <f t="shared" ref="F58:P58" si="16">ROUND(F57/$D$57*100,1)</f>
        <v>10</v>
      </c>
      <c r="G58" s="785">
        <f>ROUND(G57/$D$57*100,1)-0.1</f>
        <v>33.799999999999997</v>
      </c>
      <c r="H58" s="785">
        <f t="shared" si="16"/>
        <v>6.2</v>
      </c>
      <c r="I58" s="785">
        <f t="shared" si="16"/>
        <v>0.5</v>
      </c>
      <c r="J58" s="785">
        <f t="shared" si="16"/>
        <v>3.6</v>
      </c>
      <c r="K58" s="785">
        <f t="shared" si="16"/>
        <v>3</v>
      </c>
      <c r="L58" s="785">
        <f t="shared" si="16"/>
        <v>8.1999999999999993</v>
      </c>
      <c r="M58" s="785">
        <f t="shared" si="16"/>
        <v>4.3</v>
      </c>
      <c r="N58" s="785">
        <f t="shared" si="16"/>
        <v>20.2</v>
      </c>
      <c r="O58" s="785">
        <v>0</v>
      </c>
      <c r="P58" s="785">
        <f t="shared" si="16"/>
        <v>9.4</v>
      </c>
    </row>
    <row r="59" spans="1:18" s="758" customFormat="1" ht="17.25" customHeight="1" x14ac:dyDescent="0.15">
      <c r="A59" s="777"/>
      <c r="B59" s="779" t="s">
        <v>728</v>
      </c>
      <c r="C59" s="780"/>
      <c r="D59" s="781">
        <f>SUM(E59:R59)</f>
        <v>36879726</v>
      </c>
      <c r="E59" s="781">
        <v>301467</v>
      </c>
      <c r="F59" s="781">
        <v>4012193</v>
      </c>
      <c r="G59" s="781">
        <v>13054712</v>
      </c>
      <c r="H59" s="781">
        <v>2089395</v>
      </c>
      <c r="I59" s="781">
        <v>147424</v>
      </c>
      <c r="J59" s="781">
        <v>1485563</v>
      </c>
      <c r="K59" s="781">
        <v>1082921</v>
      </c>
      <c r="L59" s="781">
        <v>2930985</v>
      </c>
      <c r="M59" s="781">
        <v>1902201</v>
      </c>
      <c r="N59" s="781">
        <v>6634632</v>
      </c>
      <c r="O59" s="786" t="s">
        <v>48</v>
      </c>
      <c r="P59" s="781">
        <v>3238233</v>
      </c>
    </row>
    <row r="60" spans="1:18" s="758" customFormat="1" ht="17.25" customHeight="1" x14ac:dyDescent="0.15">
      <c r="A60" s="777"/>
      <c r="B60" s="783"/>
      <c r="C60" s="784" t="s">
        <v>666</v>
      </c>
      <c r="D60" s="785">
        <f>SUM(E60:P60)</f>
        <v>100</v>
      </c>
      <c r="E60" s="785">
        <f>ROUND(E59/$D$59*100,1)</f>
        <v>0.8</v>
      </c>
      <c r="F60" s="785">
        <f t="shared" ref="F60:P60" si="17">ROUND(F59/$D$59*100,1)</f>
        <v>10.9</v>
      </c>
      <c r="G60" s="785">
        <f t="shared" si="17"/>
        <v>35.4</v>
      </c>
      <c r="H60" s="785">
        <f t="shared" si="17"/>
        <v>5.7</v>
      </c>
      <c r="I60" s="785">
        <f t="shared" si="17"/>
        <v>0.4</v>
      </c>
      <c r="J60" s="785">
        <f t="shared" si="17"/>
        <v>4</v>
      </c>
      <c r="K60" s="785">
        <f t="shared" si="17"/>
        <v>2.9</v>
      </c>
      <c r="L60" s="785">
        <f t="shared" si="17"/>
        <v>7.9</v>
      </c>
      <c r="M60" s="785">
        <f t="shared" si="17"/>
        <v>5.2</v>
      </c>
      <c r="N60" s="785">
        <f t="shared" si="17"/>
        <v>18</v>
      </c>
      <c r="O60" s="785">
        <v>0</v>
      </c>
      <c r="P60" s="785">
        <f t="shared" si="17"/>
        <v>8.8000000000000007</v>
      </c>
    </row>
    <row r="61" spans="1:18" s="758" customFormat="1" ht="17.25" customHeight="1" x14ac:dyDescent="0.15">
      <c r="A61" s="777"/>
      <c r="B61" s="779" t="s">
        <v>729</v>
      </c>
      <c r="C61" s="780"/>
      <c r="D61" s="781">
        <f>SUM(E61:R61)</f>
        <v>37334171</v>
      </c>
      <c r="E61" s="781">
        <v>329708</v>
      </c>
      <c r="F61" s="781">
        <v>5056736</v>
      </c>
      <c r="G61" s="781">
        <v>13624569</v>
      </c>
      <c r="H61" s="781">
        <v>2199939</v>
      </c>
      <c r="I61" s="781">
        <v>146826</v>
      </c>
      <c r="J61" s="781">
        <v>1667868</v>
      </c>
      <c r="K61" s="781">
        <v>1241564</v>
      </c>
      <c r="L61" s="781">
        <v>2546250</v>
      </c>
      <c r="M61" s="781">
        <v>1837074</v>
      </c>
      <c r="N61" s="781">
        <v>5770428</v>
      </c>
      <c r="O61" s="786" t="s">
        <v>48</v>
      </c>
      <c r="P61" s="781">
        <v>2913209</v>
      </c>
    </row>
    <row r="62" spans="1:18" s="758" customFormat="1" ht="17.25" customHeight="1" x14ac:dyDescent="0.15">
      <c r="A62" s="777"/>
      <c r="B62" s="783"/>
      <c r="C62" s="784" t="s">
        <v>666</v>
      </c>
      <c r="D62" s="785">
        <f>SUM(E62:P62)</f>
        <v>100</v>
      </c>
      <c r="E62" s="785">
        <f>ROUND(E61/$D$61*100,1)</f>
        <v>0.9</v>
      </c>
      <c r="F62" s="785">
        <f t="shared" ref="F62:P62" si="18">ROUND(F61/$D$61*100,1)</f>
        <v>13.5</v>
      </c>
      <c r="G62" s="785">
        <f t="shared" si="18"/>
        <v>36.5</v>
      </c>
      <c r="H62" s="785">
        <f t="shared" si="18"/>
        <v>5.9</v>
      </c>
      <c r="I62" s="785">
        <f t="shared" si="18"/>
        <v>0.4</v>
      </c>
      <c r="J62" s="785">
        <f t="shared" si="18"/>
        <v>4.5</v>
      </c>
      <c r="K62" s="785">
        <f t="shared" si="18"/>
        <v>3.3</v>
      </c>
      <c r="L62" s="785">
        <f t="shared" si="18"/>
        <v>6.8</v>
      </c>
      <c r="M62" s="785">
        <f t="shared" si="18"/>
        <v>4.9000000000000004</v>
      </c>
      <c r="N62" s="785">
        <f t="shared" si="18"/>
        <v>15.5</v>
      </c>
      <c r="O62" s="785">
        <v>0</v>
      </c>
      <c r="P62" s="785">
        <f t="shared" si="18"/>
        <v>7.8</v>
      </c>
    </row>
    <row r="63" spans="1:18" s="758" customFormat="1" ht="17.25" customHeight="1" x14ac:dyDescent="0.15">
      <c r="A63" s="777"/>
      <c r="B63" s="779" t="s">
        <v>730</v>
      </c>
      <c r="C63" s="780"/>
      <c r="D63" s="781">
        <f>SUM(E63:R63)</f>
        <v>40539543</v>
      </c>
      <c r="E63" s="781">
        <v>296879</v>
      </c>
      <c r="F63" s="781">
        <v>5174118</v>
      </c>
      <c r="G63" s="781">
        <v>13875428</v>
      </c>
      <c r="H63" s="781">
        <v>2144952</v>
      </c>
      <c r="I63" s="781">
        <v>112548</v>
      </c>
      <c r="J63" s="781">
        <v>4345014</v>
      </c>
      <c r="K63" s="781">
        <v>1112379</v>
      </c>
      <c r="L63" s="781">
        <v>2541906</v>
      </c>
      <c r="M63" s="781">
        <v>2624409</v>
      </c>
      <c r="N63" s="781">
        <v>5321707</v>
      </c>
      <c r="O63" s="786" t="s">
        <v>48</v>
      </c>
      <c r="P63" s="781">
        <v>2990203</v>
      </c>
    </row>
    <row r="64" spans="1:18" s="758" customFormat="1" ht="17.25" customHeight="1" x14ac:dyDescent="0.15">
      <c r="A64" s="777"/>
      <c r="B64" s="783"/>
      <c r="C64" s="784" t="s">
        <v>666</v>
      </c>
      <c r="D64" s="785">
        <f>SUM(E64:P64)</f>
        <v>100</v>
      </c>
      <c r="E64" s="785">
        <f>ROUND(E63/$D$63*100,1)</f>
        <v>0.7</v>
      </c>
      <c r="F64" s="785">
        <f>ROUND(F63/$D$63*100,1)</f>
        <v>12.8</v>
      </c>
      <c r="G64" s="785">
        <f t="shared" ref="G64:P64" si="19">ROUND(G63/$D$63*100,1)</f>
        <v>34.200000000000003</v>
      </c>
      <c r="H64" s="785">
        <f t="shared" si="19"/>
        <v>5.3</v>
      </c>
      <c r="I64" s="785">
        <f t="shared" si="19"/>
        <v>0.3</v>
      </c>
      <c r="J64" s="785">
        <f t="shared" si="19"/>
        <v>10.7</v>
      </c>
      <c r="K64" s="785">
        <f t="shared" si="19"/>
        <v>2.7</v>
      </c>
      <c r="L64" s="785">
        <f t="shared" si="19"/>
        <v>6.3</v>
      </c>
      <c r="M64" s="785">
        <f t="shared" si="19"/>
        <v>6.5</v>
      </c>
      <c r="N64" s="785">
        <f t="shared" si="19"/>
        <v>13.1</v>
      </c>
      <c r="O64" s="785">
        <v>0</v>
      </c>
      <c r="P64" s="785">
        <f t="shared" si="19"/>
        <v>7.4</v>
      </c>
    </row>
    <row r="65" spans="1:16" s="758" customFormat="1" ht="17.25" customHeight="1" x14ac:dyDescent="0.15">
      <c r="A65" s="777"/>
      <c r="B65" s="779" t="s">
        <v>731</v>
      </c>
      <c r="C65" s="780"/>
      <c r="D65" s="781">
        <f>SUM(E65:R65)</f>
        <v>39824129</v>
      </c>
      <c r="E65" s="781">
        <v>295929</v>
      </c>
      <c r="F65" s="781">
        <v>7094293</v>
      </c>
      <c r="G65" s="781">
        <v>13934600</v>
      </c>
      <c r="H65" s="781">
        <v>2167101</v>
      </c>
      <c r="I65" s="781">
        <v>109903</v>
      </c>
      <c r="J65" s="781">
        <v>2034091</v>
      </c>
      <c r="K65" s="781">
        <v>1106821</v>
      </c>
      <c r="L65" s="781">
        <v>3619323</v>
      </c>
      <c r="M65" s="781">
        <v>1994383</v>
      </c>
      <c r="N65" s="781">
        <v>4165678</v>
      </c>
      <c r="O65" s="786" t="s">
        <v>48</v>
      </c>
      <c r="P65" s="781">
        <v>3302007</v>
      </c>
    </row>
    <row r="66" spans="1:16" s="758" customFormat="1" ht="17.25" customHeight="1" x14ac:dyDescent="0.15">
      <c r="A66" s="777"/>
      <c r="B66" s="783"/>
      <c r="C66" s="784" t="s">
        <v>666</v>
      </c>
      <c r="D66" s="785">
        <f>SUM(E66:P66)</f>
        <v>99.999999999999986</v>
      </c>
      <c r="E66" s="785">
        <f>ROUND(E65/$D$65*100,1)</f>
        <v>0.7</v>
      </c>
      <c r="F66" s="785">
        <f t="shared" ref="F66:N66" si="20">ROUND(F65/$D$65*100,1)</f>
        <v>17.8</v>
      </c>
      <c r="G66" s="785">
        <f t="shared" si="20"/>
        <v>35</v>
      </c>
      <c r="H66" s="785">
        <f t="shared" si="20"/>
        <v>5.4</v>
      </c>
      <c r="I66" s="785">
        <f t="shared" si="20"/>
        <v>0.3</v>
      </c>
      <c r="J66" s="785">
        <f t="shared" si="20"/>
        <v>5.0999999999999996</v>
      </c>
      <c r="K66" s="785">
        <f t="shared" si="20"/>
        <v>2.8</v>
      </c>
      <c r="L66" s="785">
        <f t="shared" si="20"/>
        <v>9.1</v>
      </c>
      <c r="M66" s="785">
        <f t="shared" si="20"/>
        <v>5</v>
      </c>
      <c r="N66" s="785">
        <f t="shared" si="20"/>
        <v>10.5</v>
      </c>
      <c r="O66" s="785">
        <v>0</v>
      </c>
      <c r="P66" s="785">
        <f>ROUND(P65/$D$65*100,1)</f>
        <v>8.3000000000000007</v>
      </c>
    </row>
    <row r="67" spans="1:16" s="758" customFormat="1" ht="17.25" customHeight="1" x14ac:dyDescent="0.15">
      <c r="A67" s="777"/>
      <c r="B67" s="779" t="s">
        <v>732</v>
      </c>
      <c r="C67" s="780"/>
      <c r="D67" s="781">
        <f>SUM(E67:R67)</f>
        <v>39144073</v>
      </c>
      <c r="E67" s="781">
        <v>289729</v>
      </c>
      <c r="F67" s="781">
        <v>7167353</v>
      </c>
      <c r="G67" s="781">
        <v>13700981</v>
      </c>
      <c r="H67" s="781">
        <v>2150869</v>
      </c>
      <c r="I67" s="781">
        <v>96702</v>
      </c>
      <c r="J67" s="781">
        <v>2167982</v>
      </c>
      <c r="K67" s="781">
        <v>1052773</v>
      </c>
      <c r="L67" s="781">
        <v>2859210</v>
      </c>
      <c r="M67" s="781">
        <v>1515323</v>
      </c>
      <c r="N67" s="781">
        <v>4604713</v>
      </c>
      <c r="O67" s="786">
        <v>22100</v>
      </c>
      <c r="P67" s="781">
        <v>3516338</v>
      </c>
    </row>
    <row r="68" spans="1:16" s="758" customFormat="1" ht="17.25" customHeight="1" x14ac:dyDescent="0.15">
      <c r="A68" s="777"/>
      <c r="B68" s="783"/>
      <c r="C68" s="784" t="s">
        <v>666</v>
      </c>
      <c r="D68" s="785">
        <f>SUM(E68:P68)</f>
        <v>100</v>
      </c>
      <c r="E68" s="785">
        <f>ROUND(E67/$D$67*100,1)</f>
        <v>0.7</v>
      </c>
      <c r="F68" s="785">
        <f t="shared" ref="F68:P68" si="21">ROUND(F67/$D$67*100,1)</f>
        <v>18.3</v>
      </c>
      <c r="G68" s="785">
        <f t="shared" si="21"/>
        <v>35</v>
      </c>
      <c r="H68" s="785">
        <f t="shared" si="21"/>
        <v>5.5</v>
      </c>
      <c r="I68" s="785">
        <f t="shared" si="21"/>
        <v>0.2</v>
      </c>
      <c r="J68" s="785">
        <f t="shared" si="21"/>
        <v>5.5</v>
      </c>
      <c r="K68" s="785">
        <f t="shared" si="21"/>
        <v>2.7</v>
      </c>
      <c r="L68" s="785">
        <f t="shared" si="21"/>
        <v>7.3</v>
      </c>
      <c r="M68" s="785">
        <f t="shared" si="21"/>
        <v>3.9</v>
      </c>
      <c r="N68" s="785">
        <f t="shared" si="21"/>
        <v>11.8</v>
      </c>
      <c r="O68" s="785">
        <f t="shared" si="21"/>
        <v>0.1</v>
      </c>
      <c r="P68" s="785">
        <f t="shared" si="21"/>
        <v>9</v>
      </c>
    </row>
    <row r="69" spans="1:16" s="758" customFormat="1" ht="17.25" customHeight="1" x14ac:dyDescent="0.15">
      <c r="A69" s="777"/>
      <c r="B69" s="779" t="s">
        <v>733</v>
      </c>
      <c r="C69" s="780"/>
      <c r="D69" s="781">
        <f>SUM(E69:R69)</f>
        <v>45834125</v>
      </c>
      <c r="E69" s="781">
        <v>341403</v>
      </c>
      <c r="F69" s="781">
        <v>8061785</v>
      </c>
      <c r="G69" s="781">
        <v>13930908</v>
      </c>
      <c r="H69" s="781">
        <v>2207057</v>
      </c>
      <c r="I69" s="781">
        <v>80088</v>
      </c>
      <c r="J69" s="781">
        <v>7189758</v>
      </c>
      <c r="K69" s="781">
        <v>919503</v>
      </c>
      <c r="L69" s="781">
        <v>2658852</v>
      </c>
      <c r="M69" s="781">
        <v>1526925</v>
      </c>
      <c r="N69" s="781">
        <v>5264629</v>
      </c>
      <c r="O69" s="786">
        <v>26180</v>
      </c>
      <c r="P69" s="781">
        <v>3627037</v>
      </c>
    </row>
    <row r="70" spans="1:16" s="758" customFormat="1" ht="17.25" customHeight="1" x14ac:dyDescent="0.15">
      <c r="A70" s="777"/>
      <c r="B70" s="783"/>
      <c r="C70" s="784" t="s">
        <v>666</v>
      </c>
      <c r="D70" s="785">
        <f>SUM(E70:P70)</f>
        <v>100</v>
      </c>
      <c r="E70" s="785">
        <f>ROUND(E69/$D69*100,1)</f>
        <v>0.7</v>
      </c>
      <c r="F70" s="785">
        <f t="shared" ref="F70:P70" si="22">ROUND(F69/$D69*100,1)</f>
        <v>17.600000000000001</v>
      </c>
      <c r="G70" s="785">
        <f t="shared" si="22"/>
        <v>30.4</v>
      </c>
      <c r="H70" s="785">
        <f t="shared" si="22"/>
        <v>4.8</v>
      </c>
      <c r="I70" s="785">
        <f t="shared" si="22"/>
        <v>0.2</v>
      </c>
      <c r="J70" s="785">
        <f t="shared" si="22"/>
        <v>15.7</v>
      </c>
      <c r="K70" s="785">
        <f t="shared" si="22"/>
        <v>2</v>
      </c>
      <c r="L70" s="785">
        <f t="shared" si="22"/>
        <v>5.8</v>
      </c>
      <c r="M70" s="785">
        <f t="shared" si="22"/>
        <v>3.3</v>
      </c>
      <c r="N70" s="785">
        <f t="shared" si="22"/>
        <v>11.5</v>
      </c>
      <c r="O70" s="785">
        <f t="shared" si="22"/>
        <v>0.1</v>
      </c>
      <c r="P70" s="785">
        <f t="shared" si="22"/>
        <v>7.9</v>
      </c>
    </row>
    <row r="71" spans="1:16" ht="16.5" customHeight="1" x14ac:dyDescent="0.15">
      <c r="B71" s="744" t="s">
        <v>698</v>
      </c>
      <c r="D71" s="789"/>
      <c r="P71" s="790"/>
    </row>
  </sheetData>
  <mergeCells count="22">
    <mergeCell ref="B63:C63"/>
    <mergeCell ref="B65:C65"/>
    <mergeCell ref="B67:C67"/>
    <mergeCell ref="B69:C69"/>
    <mergeCell ref="B51:C51"/>
    <mergeCell ref="B53:C53"/>
    <mergeCell ref="B55:C55"/>
    <mergeCell ref="B57:C57"/>
    <mergeCell ref="B59:C59"/>
    <mergeCell ref="B61:C61"/>
    <mergeCell ref="B35:C35"/>
    <mergeCell ref="B41:C41"/>
    <mergeCell ref="B43:C43"/>
    <mergeCell ref="B45:C45"/>
    <mergeCell ref="B47:C47"/>
    <mergeCell ref="B49:C49"/>
    <mergeCell ref="B4:C4"/>
    <mergeCell ref="B5:C5"/>
    <mergeCell ref="B11:C11"/>
    <mergeCell ref="B17:C17"/>
    <mergeCell ref="B23:C23"/>
    <mergeCell ref="B29:C29"/>
  </mergeCells>
  <phoneticPr fontId="3"/>
  <pageMargins left="0.59055118110236227" right="0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&amp;C-152-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2"/>
  <sheetViews>
    <sheetView showGridLines="0" zoomScaleNormal="100" zoomScaleSheetLayoutView="100" workbookViewId="0">
      <selection activeCell="AL14" sqref="AL14"/>
    </sheetView>
  </sheetViews>
  <sheetFormatPr defaultRowHeight="11.25" x14ac:dyDescent="0.15"/>
  <cols>
    <col min="1" max="1" width="1.625" style="659" customWidth="1"/>
    <col min="2" max="2" width="3.625" style="796" customWidth="1"/>
    <col min="3" max="3" width="3" style="796" customWidth="1"/>
    <col min="4" max="4" width="1.5" style="796" customWidth="1"/>
    <col min="5" max="5" width="3.625" style="797" customWidth="1"/>
    <col min="6" max="6" width="15.625" style="659" customWidth="1"/>
    <col min="7" max="7" width="1.875" style="659" customWidth="1"/>
    <col min="8" max="8" width="11.625" style="659" hidden="1" customWidth="1"/>
    <col min="9" max="9" width="7.125" style="660" hidden="1" customWidth="1"/>
    <col min="10" max="10" width="0.125" style="659" hidden="1" customWidth="1"/>
    <col min="11" max="11" width="7.125" style="659" hidden="1" customWidth="1"/>
    <col min="12" max="12" width="11.625" style="659" hidden="1" customWidth="1"/>
    <col min="13" max="13" width="7.125" style="659" hidden="1" customWidth="1"/>
    <col min="14" max="14" width="11.625" style="659" hidden="1" customWidth="1"/>
    <col min="15" max="15" width="7.125" style="659" hidden="1" customWidth="1"/>
    <col min="16" max="16" width="11.625" style="659" hidden="1" customWidth="1"/>
    <col min="17" max="17" width="7.125" style="659" hidden="1" customWidth="1"/>
    <col min="18" max="18" width="11.625" style="659" hidden="1" customWidth="1"/>
    <col min="19" max="19" width="7.125" style="659" hidden="1" customWidth="1"/>
    <col min="20" max="20" width="11.625" style="659" hidden="1" customWidth="1"/>
    <col min="21" max="21" width="7.125" style="659" hidden="1" customWidth="1"/>
    <col min="22" max="22" width="11.625" style="659" hidden="1" customWidth="1"/>
    <col min="23" max="23" width="7.125" style="659" hidden="1" customWidth="1"/>
    <col min="24" max="24" width="9" style="659" hidden="1" customWidth="1"/>
    <col min="25" max="25" width="7.125" style="659" hidden="1" customWidth="1"/>
    <col min="26" max="26" width="8.75" style="659" hidden="1" customWidth="1"/>
    <col min="27" max="27" width="6" style="659" hidden="1" customWidth="1"/>
    <col min="28" max="28" width="8.75" style="659" hidden="1" customWidth="1"/>
    <col min="29" max="29" width="6" style="659" hidden="1" customWidth="1"/>
    <col min="30" max="30" width="8.75" style="659" customWidth="1"/>
    <col min="31" max="31" width="6" style="659" customWidth="1"/>
    <col min="32" max="32" width="8.75" style="659" customWidth="1"/>
    <col min="33" max="33" width="6" style="659" customWidth="1"/>
    <col min="34" max="34" width="8.75" style="659" customWidth="1"/>
    <col min="35" max="35" width="6" style="659" customWidth="1"/>
    <col min="36" max="36" width="8.75" style="659" customWidth="1"/>
    <col min="37" max="37" width="6" style="659" customWidth="1"/>
    <col min="38" max="256" width="9" style="659"/>
    <col min="257" max="257" width="1.625" style="659" customWidth="1"/>
    <col min="258" max="258" width="3.625" style="659" customWidth="1"/>
    <col min="259" max="259" width="3" style="659" customWidth="1"/>
    <col min="260" max="260" width="1.5" style="659" customWidth="1"/>
    <col min="261" max="261" width="3.625" style="659" customWidth="1"/>
    <col min="262" max="262" width="15.625" style="659" customWidth="1"/>
    <col min="263" max="263" width="1.875" style="659" customWidth="1"/>
    <col min="264" max="285" width="0" style="659" hidden="1" customWidth="1"/>
    <col min="286" max="286" width="8.75" style="659" customWidth="1"/>
    <col min="287" max="287" width="6" style="659" customWidth="1"/>
    <col min="288" max="288" width="8.75" style="659" customWidth="1"/>
    <col min="289" max="289" width="6" style="659" customWidth="1"/>
    <col min="290" max="290" width="8.75" style="659" customWidth="1"/>
    <col min="291" max="291" width="6" style="659" customWidth="1"/>
    <col min="292" max="292" width="8.75" style="659" customWidth="1"/>
    <col min="293" max="293" width="6" style="659" customWidth="1"/>
    <col min="294" max="512" width="9" style="659"/>
    <col min="513" max="513" width="1.625" style="659" customWidth="1"/>
    <col min="514" max="514" width="3.625" style="659" customWidth="1"/>
    <col min="515" max="515" width="3" style="659" customWidth="1"/>
    <col min="516" max="516" width="1.5" style="659" customWidth="1"/>
    <col min="517" max="517" width="3.625" style="659" customWidth="1"/>
    <col min="518" max="518" width="15.625" style="659" customWidth="1"/>
    <col min="519" max="519" width="1.875" style="659" customWidth="1"/>
    <col min="520" max="541" width="0" style="659" hidden="1" customWidth="1"/>
    <col min="542" max="542" width="8.75" style="659" customWidth="1"/>
    <col min="543" max="543" width="6" style="659" customWidth="1"/>
    <col min="544" max="544" width="8.75" style="659" customWidth="1"/>
    <col min="545" max="545" width="6" style="659" customWidth="1"/>
    <col min="546" max="546" width="8.75" style="659" customWidth="1"/>
    <col min="547" max="547" width="6" style="659" customWidth="1"/>
    <col min="548" max="548" width="8.75" style="659" customWidth="1"/>
    <col min="549" max="549" width="6" style="659" customWidth="1"/>
    <col min="550" max="768" width="9" style="659"/>
    <col min="769" max="769" width="1.625" style="659" customWidth="1"/>
    <col min="770" max="770" width="3.625" style="659" customWidth="1"/>
    <col min="771" max="771" width="3" style="659" customWidth="1"/>
    <col min="772" max="772" width="1.5" style="659" customWidth="1"/>
    <col min="773" max="773" width="3.625" style="659" customWidth="1"/>
    <col min="774" max="774" width="15.625" style="659" customWidth="1"/>
    <col min="775" max="775" width="1.875" style="659" customWidth="1"/>
    <col min="776" max="797" width="0" style="659" hidden="1" customWidth="1"/>
    <col min="798" max="798" width="8.75" style="659" customWidth="1"/>
    <col min="799" max="799" width="6" style="659" customWidth="1"/>
    <col min="800" max="800" width="8.75" style="659" customWidth="1"/>
    <col min="801" max="801" width="6" style="659" customWidth="1"/>
    <col min="802" max="802" width="8.75" style="659" customWidth="1"/>
    <col min="803" max="803" width="6" style="659" customWidth="1"/>
    <col min="804" max="804" width="8.75" style="659" customWidth="1"/>
    <col min="805" max="805" width="6" style="659" customWidth="1"/>
    <col min="806" max="1024" width="9" style="659"/>
    <col min="1025" max="1025" width="1.625" style="659" customWidth="1"/>
    <col min="1026" max="1026" width="3.625" style="659" customWidth="1"/>
    <col min="1027" max="1027" width="3" style="659" customWidth="1"/>
    <col min="1028" max="1028" width="1.5" style="659" customWidth="1"/>
    <col min="1029" max="1029" width="3.625" style="659" customWidth="1"/>
    <col min="1030" max="1030" width="15.625" style="659" customWidth="1"/>
    <col min="1031" max="1031" width="1.875" style="659" customWidth="1"/>
    <col min="1032" max="1053" width="0" style="659" hidden="1" customWidth="1"/>
    <col min="1054" max="1054" width="8.75" style="659" customWidth="1"/>
    <col min="1055" max="1055" width="6" style="659" customWidth="1"/>
    <col min="1056" max="1056" width="8.75" style="659" customWidth="1"/>
    <col min="1057" max="1057" width="6" style="659" customWidth="1"/>
    <col min="1058" max="1058" width="8.75" style="659" customWidth="1"/>
    <col min="1059" max="1059" width="6" style="659" customWidth="1"/>
    <col min="1060" max="1060" width="8.75" style="659" customWidth="1"/>
    <col min="1061" max="1061" width="6" style="659" customWidth="1"/>
    <col min="1062" max="1280" width="9" style="659"/>
    <col min="1281" max="1281" width="1.625" style="659" customWidth="1"/>
    <col min="1282" max="1282" width="3.625" style="659" customWidth="1"/>
    <col min="1283" max="1283" width="3" style="659" customWidth="1"/>
    <col min="1284" max="1284" width="1.5" style="659" customWidth="1"/>
    <col min="1285" max="1285" width="3.625" style="659" customWidth="1"/>
    <col min="1286" max="1286" width="15.625" style="659" customWidth="1"/>
    <col min="1287" max="1287" width="1.875" style="659" customWidth="1"/>
    <col min="1288" max="1309" width="0" style="659" hidden="1" customWidth="1"/>
    <col min="1310" max="1310" width="8.75" style="659" customWidth="1"/>
    <col min="1311" max="1311" width="6" style="659" customWidth="1"/>
    <col min="1312" max="1312" width="8.75" style="659" customWidth="1"/>
    <col min="1313" max="1313" width="6" style="659" customWidth="1"/>
    <col min="1314" max="1314" width="8.75" style="659" customWidth="1"/>
    <col min="1315" max="1315" width="6" style="659" customWidth="1"/>
    <col min="1316" max="1316" width="8.75" style="659" customWidth="1"/>
    <col min="1317" max="1317" width="6" style="659" customWidth="1"/>
    <col min="1318" max="1536" width="9" style="659"/>
    <col min="1537" max="1537" width="1.625" style="659" customWidth="1"/>
    <col min="1538" max="1538" width="3.625" style="659" customWidth="1"/>
    <col min="1539" max="1539" width="3" style="659" customWidth="1"/>
    <col min="1540" max="1540" width="1.5" style="659" customWidth="1"/>
    <col min="1541" max="1541" width="3.625" style="659" customWidth="1"/>
    <col min="1542" max="1542" width="15.625" style="659" customWidth="1"/>
    <col min="1543" max="1543" width="1.875" style="659" customWidth="1"/>
    <col min="1544" max="1565" width="0" style="659" hidden="1" customWidth="1"/>
    <col min="1566" max="1566" width="8.75" style="659" customWidth="1"/>
    <col min="1567" max="1567" width="6" style="659" customWidth="1"/>
    <col min="1568" max="1568" width="8.75" style="659" customWidth="1"/>
    <col min="1569" max="1569" width="6" style="659" customWidth="1"/>
    <col min="1570" max="1570" width="8.75" style="659" customWidth="1"/>
    <col min="1571" max="1571" width="6" style="659" customWidth="1"/>
    <col min="1572" max="1572" width="8.75" style="659" customWidth="1"/>
    <col min="1573" max="1573" width="6" style="659" customWidth="1"/>
    <col min="1574" max="1792" width="9" style="659"/>
    <col min="1793" max="1793" width="1.625" style="659" customWidth="1"/>
    <col min="1794" max="1794" width="3.625" style="659" customWidth="1"/>
    <col min="1795" max="1795" width="3" style="659" customWidth="1"/>
    <col min="1796" max="1796" width="1.5" style="659" customWidth="1"/>
    <col min="1797" max="1797" width="3.625" style="659" customWidth="1"/>
    <col min="1798" max="1798" width="15.625" style="659" customWidth="1"/>
    <col min="1799" max="1799" width="1.875" style="659" customWidth="1"/>
    <col min="1800" max="1821" width="0" style="659" hidden="1" customWidth="1"/>
    <col min="1822" max="1822" width="8.75" style="659" customWidth="1"/>
    <col min="1823" max="1823" width="6" style="659" customWidth="1"/>
    <col min="1824" max="1824" width="8.75" style="659" customWidth="1"/>
    <col min="1825" max="1825" width="6" style="659" customWidth="1"/>
    <col min="1826" max="1826" width="8.75" style="659" customWidth="1"/>
    <col min="1827" max="1827" width="6" style="659" customWidth="1"/>
    <col min="1828" max="1828" width="8.75" style="659" customWidth="1"/>
    <col min="1829" max="1829" width="6" style="659" customWidth="1"/>
    <col min="1830" max="2048" width="9" style="659"/>
    <col min="2049" max="2049" width="1.625" style="659" customWidth="1"/>
    <col min="2050" max="2050" width="3.625" style="659" customWidth="1"/>
    <col min="2051" max="2051" width="3" style="659" customWidth="1"/>
    <col min="2052" max="2052" width="1.5" style="659" customWidth="1"/>
    <col min="2053" max="2053" width="3.625" style="659" customWidth="1"/>
    <col min="2054" max="2054" width="15.625" style="659" customWidth="1"/>
    <col min="2055" max="2055" width="1.875" style="659" customWidth="1"/>
    <col min="2056" max="2077" width="0" style="659" hidden="1" customWidth="1"/>
    <col min="2078" max="2078" width="8.75" style="659" customWidth="1"/>
    <col min="2079" max="2079" width="6" style="659" customWidth="1"/>
    <col min="2080" max="2080" width="8.75" style="659" customWidth="1"/>
    <col min="2081" max="2081" width="6" style="659" customWidth="1"/>
    <col min="2082" max="2082" width="8.75" style="659" customWidth="1"/>
    <col min="2083" max="2083" width="6" style="659" customWidth="1"/>
    <col min="2084" max="2084" width="8.75" style="659" customWidth="1"/>
    <col min="2085" max="2085" width="6" style="659" customWidth="1"/>
    <col min="2086" max="2304" width="9" style="659"/>
    <col min="2305" max="2305" width="1.625" style="659" customWidth="1"/>
    <col min="2306" max="2306" width="3.625" style="659" customWidth="1"/>
    <col min="2307" max="2307" width="3" style="659" customWidth="1"/>
    <col min="2308" max="2308" width="1.5" style="659" customWidth="1"/>
    <col min="2309" max="2309" width="3.625" style="659" customWidth="1"/>
    <col min="2310" max="2310" width="15.625" style="659" customWidth="1"/>
    <col min="2311" max="2311" width="1.875" style="659" customWidth="1"/>
    <col min="2312" max="2333" width="0" style="659" hidden="1" customWidth="1"/>
    <col min="2334" max="2334" width="8.75" style="659" customWidth="1"/>
    <col min="2335" max="2335" width="6" style="659" customWidth="1"/>
    <col min="2336" max="2336" width="8.75" style="659" customWidth="1"/>
    <col min="2337" max="2337" width="6" style="659" customWidth="1"/>
    <col min="2338" max="2338" width="8.75" style="659" customWidth="1"/>
    <col min="2339" max="2339" width="6" style="659" customWidth="1"/>
    <col min="2340" max="2340" width="8.75" style="659" customWidth="1"/>
    <col min="2341" max="2341" width="6" style="659" customWidth="1"/>
    <col min="2342" max="2560" width="9" style="659"/>
    <col min="2561" max="2561" width="1.625" style="659" customWidth="1"/>
    <col min="2562" max="2562" width="3.625" style="659" customWidth="1"/>
    <col min="2563" max="2563" width="3" style="659" customWidth="1"/>
    <col min="2564" max="2564" width="1.5" style="659" customWidth="1"/>
    <col min="2565" max="2565" width="3.625" style="659" customWidth="1"/>
    <col min="2566" max="2566" width="15.625" style="659" customWidth="1"/>
    <col min="2567" max="2567" width="1.875" style="659" customWidth="1"/>
    <col min="2568" max="2589" width="0" style="659" hidden="1" customWidth="1"/>
    <col min="2590" max="2590" width="8.75" style="659" customWidth="1"/>
    <col min="2591" max="2591" width="6" style="659" customWidth="1"/>
    <col min="2592" max="2592" width="8.75" style="659" customWidth="1"/>
    <col min="2593" max="2593" width="6" style="659" customWidth="1"/>
    <col min="2594" max="2594" width="8.75" style="659" customWidth="1"/>
    <col min="2595" max="2595" width="6" style="659" customWidth="1"/>
    <col min="2596" max="2596" width="8.75" style="659" customWidth="1"/>
    <col min="2597" max="2597" width="6" style="659" customWidth="1"/>
    <col min="2598" max="2816" width="9" style="659"/>
    <col min="2817" max="2817" width="1.625" style="659" customWidth="1"/>
    <col min="2818" max="2818" width="3.625" style="659" customWidth="1"/>
    <col min="2819" max="2819" width="3" style="659" customWidth="1"/>
    <col min="2820" max="2820" width="1.5" style="659" customWidth="1"/>
    <col min="2821" max="2821" width="3.625" style="659" customWidth="1"/>
    <col min="2822" max="2822" width="15.625" style="659" customWidth="1"/>
    <col min="2823" max="2823" width="1.875" style="659" customWidth="1"/>
    <col min="2824" max="2845" width="0" style="659" hidden="1" customWidth="1"/>
    <col min="2846" max="2846" width="8.75" style="659" customWidth="1"/>
    <col min="2847" max="2847" width="6" style="659" customWidth="1"/>
    <col min="2848" max="2848" width="8.75" style="659" customWidth="1"/>
    <col min="2849" max="2849" width="6" style="659" customWidth="1"/>
    <col min="2850" max="2850" width="8.75" style="659" customWidth="1"/>
    <col min="2851" max="2851" width="6" style="659" customWidth="1"/>
    <col min="2852" max="2852" width="8.75" style="659" customWidth="1"/>
    <col min="2853" max="2853" width="6" style="659" customWidth="1"/>
    <col min="2854" max="3072" width="9" style="659"/>
    <col min="3073" max="3073" width="1.625" style="659" customWidth="1"/>
    <col min="3074" max="3074" width="3.625" style="659" customWidth="1"/>
    <col min="3075" max="3075" width="3" style="659" customWidth="1"/>
    <col min="3076" max="3076" width="1.5" style="659" customWidth="1"/>
    <col min="3077" max="3077" width="3.625" style="659" customWidth="1"/>
    <col min="3078" max="3078" width="15.625" style="659" customWidth="1"/>
    <col min="3079" max="3079" width="1.875" style="659" customWidth="1"/>
    <col min="3080" max="3101" width="0" style="659" hidden="1" customWidth="1"/>
    <col min="3102" max="3102" width="8.75" style="659" customWidth="1"/>
    <col min="3103" max="3103" width="6" style="659" customWidth="1"/>
    <col min="3104" max="3104" width="8.75" style="659" customWidth="1"/>
    <col min="3105" max="3105" width="6" style="659" customWidth="1"/>
    <col min="3106" max="3106" width="8.75" style="659" customWidth="1"/>
    <col min="3107" max="3107" width="6" style="659" customWidth="1"/>
    <col min="3108" max="3108" width="8.75" style="659" customWidth="1"/>
    <col min="3109" max="3109" width="6" style="659" customWidth="1"/>
    <col min="3110" max="3328" width="9" style="659"/>
    <col min="3329" max="3329" width="1.625" style="659" customWidth="1"/>
    <col min="3330" max="3330" width="3.625" style="659" customWidth="1"/>
    <col min="3331" max="3331" width="3" style="659" customWidth="1"/>
    <col min="3332" max="3332" width="1.5" style="659" customWidth="1"/>
    <col min="3333" max="3333" width="3.625" style="659" customWidth="1"/>
    <col min="3334" max="3334" width="15.625" style="659" customWidth="1"/>
    <col min="3335" max="3335" width="1.875" style="659" customWidth="1"/>
    <col min="3336" max="3357" width="0" style="659" hidden="1" customWidth="1"/>
    <col min="3358" max="3358" width="8.75" style="659" customWidth="1"/>
    <col min="3359" max="3359" width="6" style="659" customWidth="1"/>
    <col min="3360" max="3360" width="8.75" style="659" customWidth="1"/>
    <col min="3361" max="3361" width="6" style="659" customWidth="1"/>
    <col min="3362" max="3362" width="8.75" style="659" customWidth="1"/>
    <col min="3363" max="3363" width="6" style="659" customWidth="1"/>
    <col min="3364" max="3364" width="8.75" style="659" customWidth="1"/>
    <col min="3365" max="3365" width="6" style="659" customWidth="1"/>
    <col min="3366" max="3584" width="9" style="659"/>
    <col min="3585" max="3585" width="1.625" style="659" customWidth="1"/>
    <col min="3586" max="3586" width="3.625" style="659" customWidth="1"/>
    <col min="3587" max="3587" width="3" style="659" customWidth="1"/>
    <col min="3588" max="3588" width="1.5" style="659" customWidth="1"/>
    <col min="3589" max="3589" width="3.625" style="659" customWidth="1"/>
    <col min="3590" max="3590" width="15.625" style="659" customWidth="1"/>
    <col min="3591" max="3591" width="1.875" style="659" customWidth="1"/>
    <col min="3592" max="3613" width="0" style="659" hidden="1" customWidth="1"/>
    <col min="3614" max="3614" width="8.75" style="659" customWidth="1"/>
    <col min="3615" max="3615" width="6" style="659" customWidth="1"/>
    <col min="3616" max="3616" width="8.75" style="659" customWidth="1"/>
    <col min="3617" max="3617" width="6" style="659" customWidth="1"/>
    <col min="3618" max="3618" width="8.75" style="659" customWidth="1"/>
    <col min="3619" max="3619" width="6" style="659" customWidth="1"/>
    <col min="3620" max="3620" width="8.75" style="659" customWidth="1"/>
    <col min="3621" max="3621" width="6" style="659" customWidth="1"/>
    <col min="3622" max="3840" width="9" style="659"/>
    <col min="3841" max="3841" width="1.625" style="659" customWidth="1"/>
    <col min="3842" max="3842" width="3.625" style="659" customWidth="1"/>
    <col min="3843" max="3843" width="3" style="659" customWidth="1"/>
    <col min="3844" max="3844" width="1.5" style="659" customWidth="1"/>
    <col min="3845" max="3845" width="3.625" style="659" customWidth="1"/>
    <col min="3846" max="3846" width="15.625" style="659" customWidth="1"/>
    <col min="3847" max="3847" width="1.875" style="659" customWidth="1"/>
    <col min="3848" max="3869" width="0" style="659" hidden="1" customWidth="1"/>
    <col min="3870" max="3870" width="8.75" style="659" customWidth="1"/>
    <col min="3871" max="3871" width="6" style="659" customWidth="1"/>
    <col min="3872" max="3872" width="8.75" style="659" customWidth="1"/>
    <col min="3873" max="3873" width="6" style="659" customWidth="1"/>
    <col min="3874" max="3874" width="8.75" style="659" customWidth="1"/>
    <col min="3875" max="3875" width="6" style="659" customWidth="1"/>
    <col min="3876" max="3876" width="8.75" style="659" customWidth="1"/>
    <col min="3877" max="3877" width="6" style="659" customWidth="1"/>
    <col min="3878" max="4096" width="9" style="659"/>
    <col min="4097" max="4097" width="1.625" style="659" customWidth="1"/>
    <col min="4098" max="4098" width="3.625" style="659" customWidth="1"/>
    <col min="4099" max="4099" width="3" style="659" customWidth="1"/>
    <col min="4100" max="4100" width="1.5" style="659" customWidth="1"/>
    <col min="4101" max="4101" width="3.625" style="659" customWidth="1"/>
    <col min="4102" max="4102" width="15.625" style="659" customWidth="1"/>
    <col min="4103" max="4103" width="1.875" style="659" customWidth="1"/>
    <col min="4104" max="4125" width="0" style="659" hidden="1" customWidth="1"/>
    <col min="4126" max="4126" width="8.75" style="659" customWidth="1"/>
    <col min="4127" max="4127" width="6" style="659" customWidth="1"/>
    <col min="4128" max="4128" width="8.75" style="659" customWidth="1"/>
    <col min="4129" max="4129" width="6" style="659" customWidth="1"/>
    <col min="4130" max="4130" width="8.75" style="659" customWidth="1"/>
    <col min="4131" max="4131" width="6" style="659" customWidth="1"/>
    <col min="4132" max="4132" width="8.75" style="659" customWidth="1"/>
    <col min="4133" max="4133" width="6" style="659" customWidth="1"/>
    <col min="4134" max="4352" width="9" style="659"/>
    <col min="4353" max="4353" width="1.625" style="659" customWidth="1"/>
    <col min="4354" max="4354" width="3.625" style="659" customWidth="1"/>
    <col min="4355" max="4355" width="3" style="659" customWidth="1"/>
    <col min="4356" max="4356" width="1.5" style="659" customWidth="1"/>
    <col min="4357" max="4357" width="3.625" style="659" customWidth="1"/>
    <col min="4358" max="4358" width="15.625" style="659" customWidth="1"/>
    <col min="4359" max="4359" width="1.875" style="659" customWidth="1"/>
    <col min="4360" max="4381" width="0" style="659" hidden="1" customWidth="1"/>
    <col min="4382" max="4382" width="8.75" style="659" customWidth="1"/>
    <col min="4383" max="4383" width="6" style="659" customWidth="1"/>
    <col min="4384" max="4384" width="8.75" style="659" customWidth="1"/>
    <col min="4385" max="4385" width="6" style="659" customWidth="1"/>
    <col min="4386" max="4386" width="8.75" style="659" customWidth="1"/>
    <col min="4387" max="4387" width="6" style="659" customWidth="1"/>
    <col min="4388" max="4388" width="8.75" style="659" customWidth="1"/>
    <col min="4389" max="4389" width="6" style="659" customWidth="1"/>
    <col min="4390" max="4608" width="9" style="659"/>
    <col min="4609" max="4609" width="1.625" style="659" customWidth="1"/>
    <col min="4610" max="4610" width="3.625" style="659" customWidth="1"/>
    <col min="4611" max="4611" width="3" style="659" customWidth="1"/>
    <col min="4612" max="4612" width="1.5" style="659" customWidth="1"/>
    <col min="4613" max="4613" width="3.625" style="659" customWidth="1"/>
    <col min="4614" max="4614" width="15.625" style="659" customWidth="1"/>
    <col min="4615" max="4615" width="1.875" style="659" customWidth="1"/>
    <col min="4616" max="4637" width="0" style="659" hidden="1" customWidth="1"/>
    <col min="4638" max="4638" width="8.75" style="659" customWidth="1"/>
    <col min="4639" max="4639" width="6" style="659" customWidth="1"/>
    <col min="4640" max="4640" width="8.75" style="659" customWidth="1"/>
    <col min="4641" max="4641" width="6" style="659" customWidth="1"/>
    <col min="4642" max="4642" width="8.75" style="659" customWidth="1"/>
    <col min="4643" max="4643" width="6" style="659" customWidth="1"/>
    <col min="4644" max="4644" width="8.75" style="659" customWidth="1"/>
    <col min="4645" max="4645" width="6" style="659" customWidth="1"/>
    <col min="4646" max="4864" width="9" style="659"/>
    <col min="4865" max="4865" width="1.625" style="659" customWidth="1"/>
    <col min="4866" max="4866" width="3.625" style="659" customWidth="1"/>
    <col min="4867" max="4867" width="3" style="659" customWidth="1"/>
    <col min="4868" max="4868" width="1.5" style="659" customWidth="1"/>
    <col min="4869" max="4869" width="3.625" style="659" customWidth="1"/>
    <col min="4870" max="4870" width="15.625" style="659" customWidth="1"/>
    <col min="4871" max="4871" width="1.875" style="659" customWidth="1"/>
    <col min="4872" max="4893" width="0" style="659" hidden="1" customWidth="1"/>
    <col min="4894" max="4894" width="8.75" style="659" customWidth="1"/>
    <col min="4895" max="4895" width="6" style="659" customWidth="1"/>
    <col min="4896" max="4896" width="8.75" style="659" customWidth="1"/>
    <col min="4897" max="4897" width="6" style="659" customWidth="1"/>
    <col min="4898" max="4898" width="8.75" style="659" customWidth="1"/>
    <col min="4899" max="4899" width="6" style="659" customWidth="1"/>
    <col min="4900" max="4900" width="8.75" style="659" customWidth="1"/>
    <col min="4901" max="4901" width="6" style="659" customWidth="1"/>
    <col min="4902" max="5120" width="9" style="659"/>
    <col min="5121" max="5121" width="1.625" style="659" customWidth="1"/>
    <col min="5122" max="5122" width="3.625" style="659" customWidth="1"/>
    <col min="5123" max="5123" width="3" style="659" customWidth="1"/>
    <col min="5124" max="5124" width="1.5" style="659" customWidth="1"/>
    <col min="5125" max="5125" width="3.625" style="659" customWidth="1"/>
    <col min="5126" max="5126" width="15.625" style="659" customWidth="1"/>
    <col min="5127" max="5127" width="1.875" style="659" customWidth="1"/>
    <col min="5128" max="5149" width="0" style="659" hidden="1" customWidth="1"/>
    <col min="5150" max="5150" width="8.75" style="659" customWidth="1"/>
    <col min="5151" max="5151" width="6" style="659" customWidth="1"/>
    <col min="5152" max="5152" width="8.75" style="659" customWidth="1"/>
    <col min="5153" max="5153" width="6" style="659" customWidth="1"/>
    <col min="5154" max="5154" width="8.75" style="659" customWidth="1"/>
    <col min="5155" max="5155" width="6" style="659" customWidth="1"/>
    <col min="5156" max="5156" width="8.75" style="659" customWidth="1"/>
    <col min="5157" max="5157" width="6" style="659" customWidth="1"/>
    <col min="5158" max="5376" width="9" style="659"/>
    <col min="5377" max="5377" width="1.625" style="659" customWidth="1"/>
    <col min="5378" max="5378" width="3.625" style="659" customWidth="1"/>
    <col min="5379" max="5379" width="3" style="659" customWidth="1"/>
    <col min="5380" max="5380" width="1.5" style="659" customWidth="1"/>
    <col min="5381" max="5381" width="3.625" style="659" customWidth="1"/>
    <col min="5382" max="5382" width="15.625" style="659" customWidth="1"/>
    <col min="5383" max="5383" width="1.875" style="659" customWidth="1"/>
    <col min="5384" max="5405" width="0" style="659" hidden="1" customWidth="1"/>
    <col min="5406" max="5406" width="8.75" style="659" customWidth="1"/>
    <col min="5407" max="5407" width="6" style="659" customWidth="1"/>
    <col min="5408" max="5408" width="8.75" style="659" customWidth="1"/>
    <col min="5409" max="5409" width="6" style="659" customWidth="1"/>
    <col min="5410" max="5410" width="8.75" style="659" customWidth="1"/>
    <col min="5411" max="5411" width="6" style="659" customWidth="1"/>
    <col min="5412" max="5412" width="8.75" style="659" customWidth="1"/>
    <col min="5413" max="5413" width="6" style="659" customWidth="1"/>
    <col min="5414" max="5632" width="9" style="659"/>
    <col min="5633" max="5633" width="1.625" style="659" customWidth="1"/>
    <col min="5634" max="5634" width="3.625" style="659" customWidth="1"/>
    <col min="5635" max="5635" width="3" style="659" customWidth="1"/>
    <col min="5636" max="5636" width="1.5" style="659" customWidth="1"/>
    <col min="5637" max="5637" width="3.625" style="659" customWidth="1"/>
    <col min="5638" max="5638" width="15.625" style="659" customWidth="1"/>
    <col min="5639" max="5639" width="1.875" style="659" customWidth="1"/>
    <col min="5640" max="5661" width="0" style="659" hidden="1" customWidth="1"/>
    <col min="5662" max="5662" width="8.75" style="659" customWidth="1"/>
    <col min="5663" max="5663" width="6" style="659" customWidth="1"/>
    <col min="5664" max="5664" width="8.75" style="659" customWidth="1"/>
    <col min="5665" max="5665" width="6" style="659" customWidth="1"/>
    <col min="5666" max="5666" width="8.75" style="659" customWidth="1"/>
    <col min="5667" max="5667" width="6" style="659" customWidth="1"/>
    <col min="5668" max="5668" width="8.75" style="659" customWidth="1"/>
    <col min="5669" max="5669" width="6" style="659" customWidth="1"/>
    <col min="5670" max="5888" width="9" style="659"/>
    <col min="5889" max="5889" width="1.625" style="659" customWidth="1"/>
    <col min="5890" max="5890" width="3.625" style="659" customWidth="1"/>
    <col min="5891" max="5891" width="3" style="659" customWidth="1"/>
    <col min="5892" max="5892" width="1.5" style="659" customWidth="1"/>
    <col min="5893" max="5893" width="3.625" style="659" customWidth="1"/>
    <col min="5894" max="5894" width="15.625" style="659" customWidth="1"/>
    <col min="5895" max="5895" width="1.875" style="659" customWidth="1"/>
    <col min="5896" max="5917" width="0" style="659" hidden="1" customWidth="1"/>
    <col min="5918" max="5918" width="8.75" style="659" customWidth="1"/>
    <col min="5919" max="5919" width="6" style="659" customWidth="1"/>
    <col min="5920" max="5920" width="8.75" style="659" customWidth="1"/>
    <col min="5921" max="5921" width="6" style="659" customWidth="1"/>
    <col min="5922" max="5922" width="8.75" style="659" customWidth="1"/>
    <col min="5923" max="5923" width="6" style="659" customWidth="1"/>
    <col min="5924" max="5924" width="8.75" style="659" customWidth="1"/>
    <col min="5925" max="5925" width="6" style="659" customWidth="1"/>
    <col min="5926" max="6144" width="9" style="659"/>
    <col min="6145" max="6145" width="1.625" style="659" customWidth="1"/>
    <col min="6146" max="6146" width="3.625" style="659" customWidth="1"/>
    <col min="6147" max="6147" width="3" style="659" customWidth="1"/>
    <col min="6148" max="6148" width="1.5" style="659" customWidth="1"/>
    <col min="6149" max="6149" width="3.625" style="659" customWidth="1"/>
    <col min="6150" max="6150" width="15.625" style="659" customWidth="1"/>
    <col min="6151" max="6151" width="1.875" style="659" customWidth="1"/>
    <col min="6152" max="6173" width="0" style="659" hidden="1" customWidth="1"/>
    <col min="6174" max="6174" width="8.75" style="659" customWidth="1"/>
    <col min="6175" max="6175" width="6" style="659" customWidth="1"/>
    <col min="6176" max="6176" width="8.75" style="659" customWidth="1"/>
    <col min="6177" max="6177" width="6" style="659" customWidth="1"/>
    <col min="6178" max="6178" width="8.75" style="659" customWidth="1"/>
    <col min="6179" max="6179" width="6" style="659" customWidth="1"/>
    <col min="6180" max="6180" width="8.75" style="659" customWidth="1"/>
    <col min="6181" max="6181" width="6" style="659" customWidth="1"/>
    <col min="6182" max="6400" width="9" style="659"/>
    <col min="6401" max="6401" width="1.625" style="659" customWidth="1"/>
    <col min="6402" max="6402" width="3.625" style="659" customWidth="1"/>
    <col min="6403" max="6403" width="3" style="659" customWidth="1"/>
    <col min="6404" max="6404" width="1.5" style="659" customWidth="1"/>
    <col min="6405" max="6405" width="3.625" style="659" customWidth="1"/>
    <col min="6406" max="6406" width="15.625" style="659" customWidth="1"/>
    <col min="6407" max="6407" width="1.875" style="659" customWidth="1"/>
    <col min="6408" max="6429" width="0" style="659" hidden="1" customWidth="1"/>
    <col min="6430" max="6430" width="8.75" style="659" customWidth="1"/>
    <col min="6431" max="6431" width="6" style="659" customWidth="1"/>
    <col min="6432" max="6432" width="8.75" style="659" customWidth="1"/>
    <col min="6433" max="6433" width="6" style="659" customWidth="1"/>
    <col min="6434" max="6434" width="8.75" style="659" customWidth="1"/>
    <col min="6435" max="6435" width="6" style="659" customWidth="1"/>
    <col min="6436" max="6436" width="8.75" style="659" customWidth="1"/>
    <col min="6437" max="6437" width="6" style="659" customWidth="1"/>
    <col min="6438" max="6656" width="9" style="659"/>
    <col min="6657" max="6657" width="1.625" style="659" customWidth="1"/>
    <col min="6658" max="6658" width="3.625" style="659" customWidth="1"/>
    <col min="6659" max="6659" width="3" style="659" customWidth="1"/>
    <col min="6660" max="6660" width="1.5" style="659" customWidth="1"/>
    <col min="6661" max="6661" width="3.625" style="659" customWidth="1"/>
    <col min="6662" max="6662" width="15.625" style="659" customWidth="1"/>
    <col min="6663" max="6663" width="1.875" style="659" customWidth="1"/>
    <col min="6664" max="6685" width="0" style="659" hidden="1" customWidth="1"/>
    <col min="6686" max="6686" width="8.75" style="659" customWidth="1"/>
    <col min="6687" max="6687" width="6" style="659" customWidth="1"/>
    <col min="6688" max="6688" width="8.75" style="659" customWidth="1"/>
    <col min="6689" max="6689" width="6" style="659" customWidth="1"/>
    <col min="6690" max="6690" width="8.75" style="659" customWidth="1"/>
    <col min="6691" max="6691" width="6" style="659" customWidth="1"/>
    <col min="6692" max="6692" width="8.75" style="659" customWidth="1"/>
    <col min="6693" max="6693" width="6" style="659" customWidth="1"/>
    <col min="6694" max="6912" width="9" style="659"/>
    <col min="6913" max="6913" width="1.625" style="659" customWidth="1"/>
    <col min="6914" max="6914" width="3.625" style="659" customWidth="1"/>
    <col min="6915" max="6915" width="3" style="659" customWidth="1"/>
    <col min="6916" max="6916" width="1.5" style="659" customWidth="1"/>
    <col min="6917" max="6917" width="3.625" style="659" customWidth="1"/>
    <col min="6918" max="6918" width="15.625" style="659" customWidth="1"/>
    <col min="6919" max="6919" width="1.875" style="659" customWidth="1"/>
    <col min="6920" max="6941" width="0" style="659" hidden="1" customWidth="1"/>
    <col min="6942" max="6942" width="8.75" style="659" customWidth="1"/>
    <col min="6943" max="6943" width="6" style="659" customWidth="1"/>
    <col min="6944" max="6944" width="8.75" style="659" customWidth="1"/>
    <col min="6945" max="6945" width="6" style="659" customWidth="1"/>
    <col min="6946" max="6946" width="8.75" style="659" customWidth="1"/>
    <col min="6947" max="6947" width="6" style="659" customWidth="1"/>
    <col min="6948" max="6948" width="8.75" style="659" customWidth="1"/>
    <col min="6949" max="6949" width="6" style="659" customWidth="1"/>
    <col min="6950" max="7168" width="9" style="659"/>
    <col min="7169" max="7169" width="1.625" style="659" customWidth="1"/>
    <col min="7170" max="7170" width="3.625" style="659" customWidth="1"/>
    <col min="7171" max="7171" width="3" style="659" customWidth="1"/>
    <col min="7172" max="7172" width="1.5" style="659" customWidth="1"/>
    <col min="7173" max="7173" width="3.625" style="659" customWidth="1"/>
    <col min="7174" max="7174" width="15.625" style="659" customWidth="1"/>
    <col min="7175" max="7175" width="1.875" style="659" customWidth="1"/>
    <col min="7176" max="7197" width="0" style="659" hidden="1" customWidth="1"/>
    <col min="7198" max="7198" width="8.75" style="659" customWidth="1"/>
    <col min="7199" max="7199" width="6" style="659" customWidth="1"/>
    <col min="7200" max="7200" width="8.75" style="659" customWidth="1"/>
    <col min="7201" max="7201" width="6" style="659" customWidth="1"/>
    <col min="7202" max="7202" width="8.75" style="659" customWidth="1"/>
    <col min="7203" max="7203" width="6" style="659" customWidth="1"/>
    <col min="7204" max="7204" width="8.75" style="659" customWidth="1"/>
    <col min="7205" max="7205" width="6" style="659" customWidth="1"/>
    <col min="7206" max="7424" width="9" style="659"/>
    <col min="7425" max="7425" width="1.625" style="659" customWidth="1"/>
    <col min="7426" max="7426" width="3.625" style="659" customWidth="1"/>
    <col min="7427" max="7427" width="3" style="659" customWidth="1"/>
    <col min="7428" max="7428" width="1.5" style="659" customWidth="1"/>
    <col min="7429" max="7429" width="3.625" style="659" customWidth="1"/>
    <col min="7430" max="7430" width="15.625" style="659" customWidth="1"/>
    <col min="7431" max="7431" width="1.875" style="659" customWidth="1"/>
    <col min="7432" max="7453" width="0" style="659" hidden="1" customWidth="1"/>
    <col min="7454" max="7454" width="8.75" style="659" customWidth="1"/>
    <col min="7455" max="7455" width="6" style="659" customWidth="1"/>
    <col min="7456" max="7456" width="8.75" style="659" customWidth="1"/>
    <col min="7457" max="7457" width="6" style="659" customWidth="1"/>
    <col min="7458" max="7458" width="8.75" style="659" customWidth="1"/>
    <col min="7459" max="7459" width="6" style="659" customWidth="1"/>
    <col min="7460" max="7460" width="8.75" style="659" customWidth="1"/>
    <col min="7461" max="7461" width="6" style="659" customWidth="1"/>
    <col min="7462" max="7680" width="9" style="659"/>
    <col min="7681" max="7681" width="1.625" style="659" customWidth="1"/>
    <col min="7682" max="7682" width="3.625" style="659" customWidth="1"/>
    <col min="7683" max="7683" width="3" style="659" customWidth="1"/>
    <col min="7684" max="7684" width="1.5" style="659" customWidth="1"/>
    <col min="7685" max="7685" width="3.625" style="659" customWidth="1"/>
    <col min="7686" max="7686" width="15.625" style="659" customWidth="1"/>
    <col min="7687" max="7687" width="1.875" style="659" customWidth="1"/>
    <col min="7688" max="7709" width="0" style="659" hidden="1" customWidth="1"/>
    <col min="7710" max="7710" width="8.75" style="659" customWidth="1"/>
    <col min="7711" max="7711" width="6" style="659" customWidth="1"/>
    <col min="7712" max="7712" width="8.75" style="659" customWidth="1"/>
    <col min="7713" max="7713" width="6" style="659" customWidth="1"/>
    <col min="7714" max="7714" width="8.75" style="659" customWidth="1"/>
    <col min="7715" max="7715" width="6" style="659" customWidth="1"/>
    <col min="7716" max="7716" width="8.75" style="659" customWidth="1"/>
    <col min="7717" max="7717" width="6" style="659" customWidth="1"/>
    <col min="7718" max="7936" width="9" style="659"/>
    <col min="7937" max="7937" width="1.625" style="659" customWidth="1"/>
    <col min="7938" max="7938" width="3.625" style="659" customWidth="1"/>
    <col min="7939" max="7939" width="3" style="659" customWidth="1"/>
    <col min="7940" max="7940" width="1.5" style="659" customWidth="1"/>
    <col min="7941" max="7941" width="3.625" style="659" customWidth="1"/>
    <col min="7942" max="7942" width="15.625" style="659" customWidth="1"/>
    <col min="7943" max="7943" width="1.875" style="659" customWidth="1"/>
    <col min="7944" max="7965" width="0" style="659" hidden="1" customWidth="1"/>
    <col min="7966" max="7966" width="8.75" style="659" customWidth="1"/>
    <col min="7967" max="7967" width="6" style="659" customWidth="1"/>
    <col min="7968" max="7968" width="8.75" style="659" customWidth="1"/>
    <col min="7969" max="7969" width="6" style="659" customWidth="1"/>
    <col min="7970" max="7970" width="8.75" style="659" customWidth="1"/>
    <col min="7971" max="7971" width="6" style="659" customWidth="1"/>
    <col min="7972" max="7972" width="8.75" style="659" customWidth="1"/>
    <col min="7973" max="7973" width="6" style="659" customWidth="1"/>
    <col min="7974" max="8192" width="9" style="659"/>
    <col min="8193" max="8193" width="1.625" style="659" customWidth="1"/>
    <col min="8194" max="8194" width="3.625" style="659" customWidth="1"/>
    <col min="8195" max="8195" width="3" style="659" customWidth="1"/>
    <col min="8196" max="8196" width="1.5" style="659" customWidth="1"/>
    <col min="8197" max="8197" width="3.625" style="659" customWidth="1"/>
    <col min="8198" max="8198" width="15.625" style="659" customWidth="1"/>
    <col min="8199" max="8199" width="1.875" style="659" customWidth="1"/>
    <col min="8200" max="8221" width="0" style="659" hidden="1" customWidth="1"/>
    <col min="8222" max="8222" width="8.75" style="659" customWidth="1"/>
    <col min="8223" max="8223" width="6" style="659" customWidth="1"/>
    <col min="8224" max="8224" width="8.75" style="659" customWidth="1"/>
    <col min="8225" max="8225" width="6" style="659" customWidth="1"/>
    <col min="8226" max="8226" width="8.75" style="659" customWidth="1"/>
    <col min="8227" max="8227" width="6" style="659" customWidth="1"/>
    <col min="8228" max="8228" width="8.75" style="659" customWidth="1"/>
    <col min="8229" max="8229" width="6" style="659" customWidth="1"/>
    <col min="8230" max="8448" width="9" style="659"/>
    <col min="8449" max="8449" width="1.625" style="659" customWidth="1"/>
    <col min="8450" max="8450" width="3.625" style="659" customWidth="1"/>
    <col min="8451" max="8451" width="3" style="659" customWidth="1"/>
    <col min="8452" max="8452" width="1.5" style="659" customWidth="1"/>
    <col min="8453" max="8453" width="3.625" style="659" customWidth="1"/>
    <col min="8454" max="8454" width="15.625" style="659" customWidth="1"/>
    <col min="8455" max="8455" width="1.875" style="659" customWidth="1"/>
    <col min="8456" max="8477" width="0" style="659" hidden="1" customWidth="1"/>
    <col min="8478" max="8478" width="8.75" style="659" customWidth="1"/>
    <col min="8479" max="8479" width="6" style="659" customWidth="1"/>
    <col min="8480" max="8480" width="8.75" style="659" customWidth="1"/>
    <col min="8481" max="8481" width="6" style="659" customWidth="1"/>
    <col min="8482" max="8482" width="8.75" style="659" customWidth="1"/>
    <col min="8483" max="8483" width="6" style="659" customWidth="1"/>
    <col min="8484" max="8484" width="8.75" style="659" customWidth="1"/>
    <col min="8485" max="8485" width="6" style="659" customWidth="1"/>
    <col min="8486" max="8704" width="9" style="659"/>
    <col min="8705" max="8705" width="1.625" style="659" customWidth="1"/>
    <col min="8706" max="8706" width="3.625" style="659" customWidth="1"/>
    <col min="8707" max="8707" width="3" style="659" customWidth="1"/>
    <col min="8708" max="8708" width="1.5" style="659" customWidth="1"/>
    <col min="8709" max="8709" width="3.625" style="659" customWidth="1"/>
    <col min="8710" max="8710" width="15.625" style="659" customWidth="1"/>
    <col min="8711" max="8711" width="1.875" style="659" customWidth="1"/>
    <col min="8712" max="8733" width="0" style="659" hidden="1" customWidth="1"/>
    <col min="8734" max="8734" width="8.75" style="659" customWidth="1"/>
    <col min="8735" max="8735" width="6" style="659" customWidth="1"/>
    <col min="8736" max="8736" width="8.75" style="659" customWidth="1"/>
    <col min="8737" max="8737" width="6" style="659" customWidth="1"/>
    <col min="8738" max="8738" width="8.75" style="659" customWidth="1"/>
    <col min="8739" max="8739" width="6" style="659" customWidth="1"/>
    <col min="8740" max="8740" width="8.75" style="659" customWidth="1"/>
    <col min="8741" max="8741" width="6" style="659" customWidth="1"/>
    <col min="8742" max="8960" width="9" style="659"/>
    <col min="8961" max="8961" width="1.625" style="659" customWidth="1"/>
    <col min="8962" max="8962" width="3.625" style="659" customWidth="1"/>
    <col min="8963" max="8963" width="3" style="659" customWidth="1"/>
    <col min="8964" max="8964" width="1.5" style="659" customWidth="1"/>
    <col min="8965" max="8965" width="3.625" style="659" customWidth="1"/>
    <col min="8966" max="8966" width="15.625" style="659" customWidth="1"/>
    <col min="8967" max="8967" width="1.875" style="659" customWidth="1"/>
    <col min="8968" max="8989" width="0" style="659" hidden="1" customWidth="1"/>
    <col min="8990" max="8990" width="8.75" style="659" customWidth="1"/>
    <col min="8991" max="8991" width="6" style="659" customWidth="1"/>
    <col min="8992" max="8992" width="8.75" style="659" customWidth="1"/>
    <col min="8993" max="8993" width="6" style="659" customWidth="1"/>
    <col min="8994" max="8994" width="8.75" style="659" customWidth="1"/>
    <col min="8995" max="8995" width="6" style="659" customWidth="1"/>
    <col min="8996" max="8996" width="8.75" style="659" customWidth="1"/>
    <col min="8997" max="8997" width="6" style="659" customWidth="1"/>
    <col min="8998" max="9216" width="9" style="659"/>
    <col min="9217" max="9217" width="1.625" style="659" customWidth="1"/>
    <col min="9218" max="9218" width="3.625" style="659" customWidth="1"/>
    <col min="9219" max="9219" width="3" style="659" customWidth="1"/>
    <col min="9220" max="9220" width="1.5" style="659" customWidth="1"/>
    <col min="9221" max="9221" width="3.625" style="659" customWidth="1"/>
    <col min="9222" max="9222" width="15.625" style="659" customWidth="1"/>
    <col min="9223" max="9223" width="1.875" style="659" customWidth="1"/>
    <col min="9224" max="9245" width="0" style="659" hidden="1" customWidth="1"/>
    <col min="9246" max="9246" width="8.75" style="659" customWidth="1"/>
    <col min="9247" max="9247" width="6" style="659" customWidth="1"/>
    <col min="9248" max="9248" width="8.75" style="659" customWidth="1"/>
    <col min="9249" max="9249" width="6" style="659" customWidth="1"/>
    <col min="9250" max="9250" width="8.75" style="659" customWidth="1"/>
    <col min="9251" max="9251" width="6" style="659" customWidth="1"/>
    <col min="9252" max="9252" width="8.75" style="659" customWidth="1"/>
    <col min="9253" max="9253" width="6" style="659" customWidth="1"/>
    <col min="9254" max="9472" width="9" style="659"/>
    <col min="9473" max="9473" width="1.625" style="659" customWidth="1"/>
    <col min="9474" max="9474" width="3.625" style="659" customWidth="1"/>
    <col min="9475" max="9475" width="3" style="659" customWidth="1"/>
    <col min="9476" max="9476" width="1.5" style="659" customWidth="1"/>
    <col min="9477" max="9477" width="3.625" style="659" customWidth="1"/>
    <col min="9478" max="9478" width="15.625" style="659" customWidth="1"/>
    <col min="9479" max="9479" width="1.875" style="659" customWidth="1"/>
    <col min="9480" max="9501" width="0" style="659" hidden="1" customWidth="1"/>
    <col min="9502" max="9502" width="8.75" style="659" customWidth="1"/>
    <col min="9503" max="9503" width="6" style="659" customWidth="1"/>
    <col min="9504" max="9504" width="8.75" style="659" customWidth="1"/>
    <col min="9505" max="9505" width="6" style="659" customWidth="1"/>
    <col min="9506" max="9506" width="8.75" style="659" customWidth="1"/>
    <col min="9507" max="9507" width="6" style="659" customWidth="1"/>
    <col min="9508" max="9508" width="8.75" style="659" customWidth="1"/>
    <col min="9509" max="9509" width="6" style="659" customWidth="1"/>
    <col min="9510" max="9728" width="9" style="659"/>
    <col min="9729" max="9729" width="1.625" style="659" customWidth="1"/>
    <col min="9730" max="9730" width="3.625" style="659" customWidth="1"/>
    <col min="9731" max="9731" width="3" style="659" customWidth="1"/>
    <col min="9732" max="9732" width="1.5" style="659" customWidth="1"/>
    <col min="9733" max="9733" width="3.625" style="659" customWidth="1"/>
    <col min="9734" max="9734" width="15.625" style="659" customWidth="1"/>
    <col min="9735" max="9735" width="1.875" style="659" customWidth="1"/>
    <col min="9736" max="9757" width="0" style="659" hidden="1" customWidth="1"/>
    <col min="9758" max="9758" width="8.75" style="659" customWidth="1"/>
    <col min="9759" max="9759" width="6" style="659" customWidth="1"/>
    <col min="9760" max="9760" width="8.75" style="659" customWidth="1"/>
    <col min="9761" max="9761" width="6" style="659" customWidth="1"/>
    <col min="9762" max="9762" width="8.75" style="659" customWidth="1"/>
    <col min="9763" max="9763" width="6" style="659" customWidth="1"/>
    <col min="9764" max="9764" width="8.75" style="659" customWidth="1"/>
    <col min="9765" max="9765" width="6" style="659" customWidth="1"/>
    <col min="9766" max="9984" width="9" style="659"/>
    <col min="9985" max="9985" width="1.625" style="659" customWidth="1"/>
    <col min="9986" max="9986" width="3.625" style="659" customWidth="1"/>
    <col min="9987" max="9987" width="3" style="659" customWidth="1"/>
    <col min="9988" max="9988" width="1.5" style="659" customWidth="1"/>
    <col min="9989" max="9989" width="3.625" style="659" customWidth="1"/>
    <col min="9990" max="9990" width="15.625" style="659" customWidth="1"/>
    <col min="9991" max="9991" width="1.875" style="659" customWidth="1"/>
    <col min="9992" max="10013" width="0" style="659" hidden="1" customWidth="1"/>
    <col min="10014" max="10014" width="8.75" style="659" customWidth="1"/>
    <col min="10015" max="10015" width="6" style="659" customWidth="1"/>
    <col min="10016" max="10016" width="8.75" style="659" customWidth="1"/>
    <col min="10017" max="10017" width="6" style="659" customWidth="1"/>
    <col min="10018" max="10018" width="8.75" style="659" customWidth="1"/>
    <col min="10019" max="10019" width="6" style="659" customWidth="1"/>
    <col min="10020" max="10020" width="8.75" style="659" customWidth="1"/>
    <col min="10021" max="10021" width="6" style="659" customWidth="1"/>
    <col min="10022" max="10240" width="9" style="659"/>
    <col min="10241" max="10241" width="1.625" style="659" customWidth="1"/>
    <col min="10242" max="10242" width="3.625" style="659" customWidth="1"/>
    <col min="10243" max="10243" width="3" style="659" customWidth="1"/>
    <col min="10244" max="10244" width="1.5" style="659" customWidth="1"/>
    <col min="10245" max="10245" width="3.625" style="659" customWidth="1"/>
    <col min="10246" max="10246" width="15.625" style="659" customWidth="1"/>
    <col min="10247" max="10247" width="1.875" style="659" customWidth="1"/>
    <col min="10248" max="10269" width="0" style="659" hidden="1" customWidth="1"/>
    <col min="10270" max="10270" width="8.75" style="659" customWidth="1"/>
    <col min="10271" max="10271" width="6" style="659" customWidth="1"/>
    <col min="10272" max="10272" width="8.75" style="659" customWidth="1"/>
    <col min="10273" max="10273" width="6" style="659" customWidth="1"/>
    <col min="10274" max="10274" width="8.75" style="659" customWidth="1"/>
    <col min="10275" max="10275" width="6" style="659" customWidth="1"/>
    <col min="10276" max="10276" width="8.75" style="659" customWidth="1"/>
    <col min="10277" max="10277" width="6" style="659" customWidth="1"/>
    <col min="10278" max="10496" width="9" style="659"/>
    <col min="10497" max="10497" width="1.625" style="659" customWidth="1"/>
    <col min="10498" max="10498" width="3.625" style="659" customWidth="1"/>
    <col min="10499" max="10499" width="3" style="659" customWidth="1"/>
    <col min="10500" max="10500" width="1.5" style="659" customWidth="1"/>
    <col min="10501" max="10501" width="3.625" style="659" customWidth="1"/>
    <col min="10502" max="10502" width="15.625" style="659" customWidth="1"/>
    <col min="10503" max="10503" width="1.875" style="659" customWidth="1"/>
    <col min="10504" max="10525" width="0" style="659" hidden="1" customWidth="1"/>
    <col min="10526" max="10526" width="8.75" style="659" customWidth="1"/>
    <col min="10527" max="10527" width="6" style="659" customWidth="1"/>
    <col min="10528" max="10528" width="8.75" style="659" customWidth="1"/>
    <col min="10529" max="10529" width="6" style="659" customWidth="1"/>
    <col min="10530" max="10530" width="8.75" style="659" customWidth="1"/>
    <col min="10531" max="10531" width="6" style="659" customWidth="1"/>
    <col min="10532" max="10532" width="8.75" style="659" customWidth="1"/>
    <col min="10533" max="10533" width="6" style="659" customWidth="1"/>
    <col min="10534" max="10752" width="9" style="659"/>
    <col min="10753" max="10753" width="1.625" style="659" customWidth="1"/>
    <col min="10754" max="10754" width="3.625" style="659" customWidth="1"/>
    <col min="10755" max="10755" width="3" style="659" customWidth="1"/>
    <col min="10756" max="10756" width="1.5" style="659" customWidth="1"/>
    <col min="10757" max="10757" width="3.625" style="659" customWidth="1"/>
    <col min="10758" max="10758" width="15.625" style="659" customWidth="1"/>
    <col min="10759" max="10759" width="1.875" style="659" customWidth="1"/>
    <col min="10760" max="10781" width="0" style="659" hidden="1" customWidth="1"/>
    <col min="10782" max="10782" width="8.75" style="659" customWidth="1"/>
    <col min="10783" max="10783" width="6" style="659" customWidth="1"/>
    <col min="10784" max="10784" width="8.75" style="659" customWidth="1"/>
    <col min="10785" max="10785" width="6" style="659" customWidth="1"/>
    <col min="10786" max="10786" width="8.75" style="659" customWidth="1"/>
    <col min="10787" max="10787" width="6" style="659" customWidth="1"/>
    <col min="10788" max="10788" width="8.75" style="659" customWidth="1"/>
    <col min="10789" max="10789" width="6" style="659" customWidth="1"/>
    <col min="10790" max="11008" width="9" style="659"/>
    <col min="11009" max="11009" width="1.625" style="659" customWidth="1"/>
    <col min="11010" max="11010" width="3.625" style="659" customWidth="1"/>
    <col min="11011" max="11011" width="3" style="659" customWidth="1"/>
    <col min="11012" max="11012" width="1.5" style="659" customWidth="1"/>
    <col min="11013" max="11013" width="3.625" style="659" customWidth="1"/>
    <col min="11014" max="11014" width="15.625" style="659" customWidth="1"/>
    <col min="11015" max="11015" width="1.875" style="659" customWidth="1"/>
    <col min="11016" max="11037" width="0" style="659" hidden="1" customWidth="1"/>
    <col min="11038" max="11038" width="8.75" style="659" customWidth="1"/>
    <col min="11039" max="11039" width="6" style="659" customWidth="1"/>
    <col min="11040" max="11040" width="8.75" style="659" customWidth="1"/>
    <col min="11041" max="11041" width="6" style="659" customWidth="1"/>
    <col min="11042" max="11042" width="8.75" style="659" customWidth="1"/>
    <col min="11043" max="11043" width="6" style="659" customWidth="1"/>
    <col min="11044" max="11044" width="8.75" style="659" customWidth="1"/>
    <col min="11045" max="11045" width="6" style="659" customWidth="1"/>
    <col min="11046" max="11264" width="9" style="659"/>
    <col min="11265" max="11265" width="1.625" style="659" customWidth="1"/>
    <col min="11266" max="11266" width="3.625" style="659" customWidth="1"/>
    <col min="11267" max="11267" width="3" style="659" customWidth="1"/>
    <col min="11268" max="11268" width="1.5" style="659" customWidth="1"/>
    <col min="11269" max="11269" width="3.625" style="659" customWidth="1"/>
    <col min="11270" max="11270" width="15.625" style="659" customWidth="1"/>
    <col min="11271" max="11271" width="1.875" style="659" customWidth="1"/>
    <col min="11272" max="11293" width="0" style="659" hidden="1" customWidth="1"/>
    <col min="11294" max="11294" width="8.75" style="659" customWidth="1"/>
    <col min="11295" max="11295" width="6" style="659" customWidth="1"/>
    <col min="11296" max="11296" width="8.75" style="659" customWidth="1"/>
    <col min="11297" max="11297" width="6" style="659" customWidth="1"/>
    <col min="11298" max="11298" width="8.75" style="659" customWidth="1"/>
    <col min="11299" max="11299" width="6" style="659" customWidth="1"/>
    <col min="11300" max="11300" width="8.75" style="659" customWidth="1"/>
    <col min="11301" max="11301" width="6" style="659" customWidth="1"/>
    <col min="11302" max="11520" width="9" style="659"/>
    <col min="11521" max="11521" width="1.625" style="659" customWidth="1"/>
    <col min="11522" max="11522" width="3.625" style="659" customWidth="1"/>
    <col min="11523" max="11523" width="3" style="659" customWidth="1"/>
    <col min="11524" max="11524" width="1.5" style="659" customWidth="1"/>
    <col min="11525" max="11525" width="3.625" style="659" customWidth="1"/>
    <col min="11526" max="11526" width="15.625" style="659" customWidth="1"/>
    <col min="11527" max="11527" width="1.875" style="659" customWidth="1"/>
    <col min="11528" max="11549" width="0" style="659" hidden="1" customWidth="1"/>
    <col min="11550" max="11550" width="8.75" style="659" customWidth="1"/>
    <col min="11551" max="11551" width="6" style="659" customWidth="1"/>
    <col min="11552" max="11552" width="8.75" style="659" customWidth="1"/>
    <col min="11553" max="11553" width="6" style="659" customWidth="1"/>
    <col min="11554" max="11554" width="8.75" style="659" customWidth="1"/>
    <col min="11555" max="11555" width="6" style="659" customWidth="1"/>
    <col min="11556" max="11556" width="8.75" style="659" customWidth="1"/>
    <col min="11557" max="11557" width="6" style="659" customWidth="1"/>
    <col min="11558" max="11776" width="9" style="659"/>
    <col min="11777" max="11777" width="1.625" style="659" customWidth="1"/>
    <col min="11778" max="11778" width="3.625" style="659" customWidth="1"/>
    <col min="11779" max="11779" width="3" style="659" customWidth="1"/>
    <col min="11780" max="11780" width="1.5" style="659" customWidth="1"/>
    <col min="11781" max="11781" width="3.625" style="659" customWidth="1"/>
    <col min="11782" max="11782" width="15.625" style="659" customWidth="1"/>
    <col min="11783" max="11783" width="1.875" style="659" customWidth="1"/>
    <col min="11784" max="11805" width="0" style="659" hidden="1" customWidth="1"/>
    <col min="11806" max="11806" width="8.75" style="659" customWidth="1"/>
    <col min="11807" max="11807" width="6" style="659" customWidth="1"/>
    <col min="11808" max="11808" width="8.75" style="659" customWidth="1"/>
    <col min="11809" max="11809" width="6" style="659" customWidth="1"/>
    <col min="11810" max="11810" width="8.75" style="659" customWidth="1"/>
    <col min="11811" max="11811" width="6" style="659" customWidth="1"/>
    <col min="11812" max="11812" width="8.75" style="659" customWidth="1"/>
    <col min="11813" max="11813" width="6" style="659" customWidth="1"/>
    <col min="11814" max="12032" width="9" style="659"/>
    <col min="12033" max="12033" width="1.625" style="659" customWidth="1"/>
    <col min="12034" max="12034" width="3.625" style="659" customWidth="1"/>
    <col min="12035" max="12035" width="3" style="659" customWidth="1"/>
    <col min="12036" max="12036" width="1.5" style="659" customWidth="1"/>
    <col min="12037" max="12037" width="3.625" style="659" customWidth="1"/>
    <col min="12038" max="12038" width="15.625" style="659" customWidth="1"/>
    <col min="12039" max="12039" width="1.875" style="659" customWidth="1"/>
    <col min="12040" max="12061" width="0" style="659" hidden="1" customWidth="1"/>
    <col min="12062" max="12062" width="8.75" style="659" customWidth="1"/>
    <col min="12063" max="12063" width="6" style="659" customWidth="1"/>
    <col min="12064" max="12064" width="8.75" style="659" customWidth="1"/>
    <col min="12065" max="12065" width="6" style="659" customWidth="1"/>
    <col min="12066" max="12066" width="8.75" style="659" customWidth="1"/>
    <col min="12067" max="12067" width="6" style="659" customWidth="1"/>
    <col min="12068" max="12068" width="8.75" style="659" customWidth="1"/>
    <col min="12069" max="12069" width="6" style="659" customWidth="1"/>
    <col min="12070" max="12288" width="9" style="659"/>
    <col min="12289" max="12289" width="1.625" style="659" customWidth="1"/>
    <col min="12290" max="12290" width="3.625" style="659" customWidth="1"/>
    <col min="12291" max="12291" width="3" style="659" customWidth="1"/>
    <col min="12292" max="12292" width="1.5" style="659" customWidth="1"/>
    <col min="12293" max="12293" width="3.625" style="659" customWidth="1"/>
    <col min="12294" max="12294" width="15.625" style="659" customWidth="1"/>
    <col min="12295" max="12295" width="1.875" style="659" customWidth="1"/>
    <col min="12296" max="12317" width="0" style="659" hidden="1" customWidth="1"/>
    <col min="12318" max="12318" width="8.75" style="659" customWidth="1"/>
    <col min="12319" max="12319" width="6" style="659" customWidth="1"/>
    <col min="12320" max="12320" width="8.75" style="659" customWidth="1"/>
    <col min="12321" max="12321" width="6" style="659" customWidth="1"/>
    <col min="12322" max="12322" width="8.75" style="659" customWidth="1"/>
    <col min="12323" max="12323" width="6" style="659" customWidth="1"/>
    <col min="12324" max="12324" width="8.75" style="659" customWidth="1"/>
    <col min="12325" max="12325" width="6" style="659" customWidth="1"/>
    <col min="12326" max="12544" width="9" style="659"/>
    <col min="12545" max="12545" width="1.625" style="659" customWidth="1"/>
    <col min="12546" max="12546" width="3.625" style="659" customWidth="1"/>
    <col min="12547" max="12547" width="3" style="659" customWidth="1"/>
    <col min="12548" max="12548" width="1.5" style="659" customWidth="1"/>
    <col min="12549" max="12549" width="3.625" style="659" customWidth="1"/>
    <col min="12550" max="12550" width="15.625" style="659" customWidth="1"/>
    <col min="12551" max="12551" width="1.875" style="659" customWidth="1"/>
    <col min="12552" max="12573" width="0" style="659" hidden="1" customWidth="1"/>
    <col min="12574" max="12574" width="8.75" style="659" customWidth="1"/>
    <col min="12575" max="12575" width="6" style="659" customWidth="1"/>
    <col min="12576" max="12576" width="8.75" style="659" customWidth="1"/>
    <col min="12577" max="12577" width="6" style="659" customWidth="1"/>
    <col min="12578" max="12578" width="8.75" style="659" customWidth="1"/>
    <col min="12579" max="12579" width="6" style="659" customWidth="1"/>
    <col min="12580" max="12580" width="8.75" style="659" customWidth="1"/>
    <col min="12581" max="12581" width="6" style="659" customWidth="1"/>
    <col min="12582" max="12800" width="9" style="659"/>
    <col min="12801" max="12801" width="1.625" style="659" customWidth="1"/>
    <col min="12802" max="12802" width="3.625" style="659" customWidth="1"/>
    <col min="12803" max="12803" width="3" style="659" customWidth="1"/>
    <col min="12804" max="12804" width="1.5" style="659" customWidth="1"/>
    <col min="12805" max="12805" width="3.625" style="659" customWidth="1"/>
    <col min="12806" max="12806" width="15.625" style="659" customWidth="1"/>
    <col min="12807" max="12807" width="1.875" style="659" customWidth="1"/>
    <col min="12808" max="12829" width="0" style="659" hidden="1" customWidth="1"/>
    <col min="12830" max="12830" width="8.75" style="659" customWidth="1"/>
    <col min="12831" max="12831" width="6" style="659" customWidth="1"/>
    <col min="12832" max="12832" width="8.75" style="659" customWidth="1"/>
    <col min="12833" max="12833" width="6" style="659" customWidth="1"/>
    <col min="12834" max="12834" width="8.75" style="659" customWidth="1"/>
    <col min="12835" max="12835" width="6" style="659" customWidth="1"/>
    <col min="12836" max="12836" width="8.75" style="659" customWidth="1"/>
    <col min="12837" max="12837" width="6" style="659" customWidth="1"/>
    <col min="12838" max="13056" width="9" style="659"/>
    <col min="13057" max="13057" width="1.625" style="659" customWidth="1"/>
    <col min="13058" max="13058" width="3.625" style="659" customWidth="1"/>
    <col min="13059" max="13059" width="3" style="659" customWidth="1"/>
    <col min="13060" max="13060" width="1.5" style="659" customWidth="1"/>
    <col min="13061" max="13061" width="3.625" style="659" customWidth="1"/>
    <col min="13062" max="13062" width="15.625" style="659" customWidth="1"/>
    <col min="13063" max="13063" width="1.875" style="659" customWidth="1"/>
    <col min="13064" max="13085" width="0" style="659" hidden="1" customWidth="1"/>
    <col min="13086" max="13086" width="8.75" style="659" customWidth="1"/>
    <col min="13087" max="13087" width="6" style="659" customWidth="1"/>
    <col min="13088" max="13088" width="8.75" style="659" customWidth="1"/>
    <col min="13089" max="13089" width="6" style="659" customWidth="1"/>
    <col min="13090" max="13090" width="8.75" style="659" customWidth="1"/>
    <col min="13091" max="13091" width="6" style="659" customWidth="1"/>
    <col min="13092" max="13092" width="8.75" style="659" customWidth="1"/>
    <col min="13093" max="13093" width="6" style="659" customWidth="1"/>
    <col min="13094" max="13312" width="9" style="659"/>
    <col min="13313" max="13313" width="1.625" style="659" customWidth="1"/>
    <col min="13314" max="13314" width="3.625" style="659" customWidth="1"/>
    <col min="13315" max="13315" width="3" style="659" customWidth="1"/>
    <col min="13316" max="13316" width="1.5" style="659" customWidth="1"/>
    <col min="13317" max="13317" width="3.625" style="659" customWidth="1"/>
    <col min="13318" max="13318" width="15.625" style="659" customWidth="1"/>
    <col min="13319" max="13319" width="1.875" style="659" customWidth="1"/>
    <col min="13320" max="13341" width="0" style="659" hidden="1" customWidth="1"/>
    <col min="13342" max="13342" width="8.75" style="659" customWidth="1"/>
    <col min="13343" max="13343" width="6" style="659" customWidth="1"/>
    <col min="13344" max="13344" width="8.75" style="659" customWidth="1"/>
    <col min="13345" max="13345" width="6" style="659" customWidth="1"/>
    <col min="13346" max="13346" width="8.75" style="659" customWidth="1"/>
    <col min="13347" max="13347" width="6" style="659" customWidth="1"/>
    <col min="13348" max="13348" width="8.75" style="659" customWidth="1"/>
    <col min="13349" max="13349" width="6" style="659" customWidth="1"/>
    <col min="13350" max="13568" width="9" style="659"/>
    <col min="13569" max="13569" width="1.625" style="659" customWidth="1"/>
    <col min="13570" max="13570" width="3.625" style="659" customWidth="1"/>
    <col min="13571" max="13571" width="3" style="659" customWidth="1"/>
    <col min="13572" max="13572" width="1.5" style="659" customWidth="1"/>
    <col min="13573" max="13573" width="3.625" style="659" customWidth="1"/>
    <col min="13574" max="13574" width="15.625" style="659" customWidth="1"/>
    <col min="13575" max="13575" width="1.875" style="659" customWidth="1"/>
    <col min="13576" max="13597" width="0" style="659" hidden="1" customWidth="1"/>
    <col min="13598" max="13598" width="8.75" style="659" customWidth="1"/>
    <col min="13599" max="13599" width="6" style="659" customWidth="1"/>
    <col min="13600" max="13600" width="8.75" style="659" customWidth="1"/>
    <col min="13601" max="13601" width="6" style="659" customWidth="1"/>
    <col min="13602" max="13602" width="8.75" style="659" customWidth="1"/>
    <col min="13603" max="13603" width="6" style="659" customWidth="1"/>
    <col min="13604" max="13604" width="8.75" style="659" customWidth="1"/>
    <col min="13605" max="13605" width="6" style="659" customWidth="1"/>
    <col min="13606" max="13824" width="9" style="659"/>
    <col min="13825" max="13825" width="1.625" style="659" customWidth="1"/>
    <col min="13826" max="13826" width="3.625" style="659" customWidth="1"/>
    <col min="13827" max="13827" width="3" style="659" customWidth="1"/>
    <col min="13828" max="13828" width="1.5" style="659" customWidth="1"/>
    <col min="13829" max="13829" width="3.625" style="659" customWidth="1"/>
    <col min="13830" max="13830" width="15.625" style="659" customWidth="1"/>
    <col min="13831" max="13831" width="1.875" style="659" customWidth="1"/>
    <col min="13832" max="13853" width="0" style="659" hidden="1" customWidth="1"/>
    <col min="13854" max="13854" width="8.75" style="659" customWidth="1"/>
    <col min="13855" max="13855" width="6" style="659" customWidth="1"/>
    <col min="13856" max="13856" width="8.75" style="659" customWidth="1"/>
    <col min="13857" max="13857" width="6" style="659" customWidth="1"/>
    <col min="13858" max="13858" width="8.75" style="659" customWidth="1"/>
    <col min="13859" max="13859" width="6" style="659" customWidth="1"/>
    <col min="13860" max="13860" width="8.75" style="659" customWidth="1"/>
    <col min="13861" max="13861" width="6" style="659" customWidth="1"/>
    <col min="13862" max="14080" width="9" style="659"/>
    <col min="14081" max="14081" width="1.625" style="659" customWidth="1"/>
    <col min="14082" max="14082" width="3.625" style="659" customWidth="1"/>
    <col min="14083" max="14083" width="3" style="659" customWidth="1"/>
    <col min="14084" max="14084" width="1.5" style="659" customWidth="1"/>
    <col min="14085" max="14085" width="3.625" style="659" customWidth="1"/>
    <col min="14086" max="14086" width="15.625" style="659" customWidth="1"/>
    <col min="14087" max="14087" width="1.875" style="659" customWidth="1"/>
    <col min="14088" max="14109" width="0" style="659" hidden="1" customWidth="1"/>
    <col min="14110" max="14110" width="8.75" style="659" customWidth="1"/>
    <col min="14111" max="14111" width="6" style="659" customWidth="1"/>
    <col min="14112" max="14112" width="8.75" style="659" customWidth="1"/>
    <col min="14113" max="14113" width="6" style="659" customWidth="1"/>
    <col min="14114" max="14114" width="8.75" style="659" customWidth="1"/>
    <col min="14115" max="14115" width="6" style="659" customWidth="1"/>
    <col min="14116" max="14116" width="8.75" style="659" customWidth="1"/>
    <col min="14117" max="14117" width="6" style="659" customWidth="1"/>
    <col min="14118" max="14336" width="9" style="659"/>
    <col min="14337" max="14337" width="1.625" style="659" customWidth="1"/>
    <col min="14338" max="14338" width="3.625" style="659" customWidth="1"/>
    <col min="14339" max="14339" width="3" style="659" customWidth="1"/>
    <col min="14340" max="14340" width="1.5" style="659" customWidth="1"/>
    <col min="14341" max="14341" width="3.625" style="659" customWidth="1"/>
    <col min="14342" max="14342" width="15.625" style="659" customWidth="1"/>
    <col min="14343" max="14343" width="1.875" style="659" customWidth="1"/>
    <col min="14344" max="14365" width="0" style="659" hidden="1" customWidth="1"/>
    <col min="14366" max="14366" width="8.75" style="659" customWidth="1"/>
    <col min="14367" max="14367" width="6" style="659" customWidth="1"/>
    <col min="14368" max="14368" width="8.75" style="659" customWidth="1"/>
    <col min="14369" max="14369" width="6" style="659" customWidth="1"/>
    <col min="14370" max="14370" width="8.75" style="659" customWidth="1"/>
    <col min="14371" max="14371" width="6" style="659" customWidth="1"/>
    <col min="14372" max="14372" width="8.75" style="659" customWidth="1"/>
    <col min="14373" max="14373" width="6" style="659" customWidth="1"/>
    <col min="14374" max="14592" width="9" style="659"/>
    <col min="14593" max="14593" width="1.625" style="659" customWidth="1"/>
    <col min="14594" max="14594" width="3.625" style="659" customWidth="1"/>
    <col min="14595" max="14595" width="3" style="659" customWidth="1"/>
    <col min="14596" max="14596" width="1.5" style="659" customWidth="1"/>
    <col min="14597" max="14597" width="3.625" style="659" customWidth="1"/>
    <col min="14598" max="14598" width="15.625" style="659" customWidth="1"/>
    <col min="14599" max="14599" width="1.875" style="659" customWidth="1"/>
    <col min="14600" max="14621" width="0" style="659" hidden="1" customWidth="1"/>
    <col min="14622" max="14622" width="8.75" style="659" customWidth="1"/>
    <col min="14623" max="14623" width="6" style="659" customWidth="1"/>
    <col min="14624" max="14624" width="8.75" style="659" customWidth="1"/>
    <col min="14625" max="14625" width="6" style="659" customWidth="1"/>
    <col min="14626" max="14626" width="8.75" style="659" customWidth="1"/>
    <col min="14627" max="14627" width="6" style="659" customWidth="1"/>
    <col min="14628" max="14628" width="8.75" style="659" customWidth="1"/>
    <col min="14629" max="14629" width="6" style="659" customWidth="1"/>
    <col min="14630" max="14848" width="9" style="659"/>
    <col min="14849" max="14849" width="1.625" style="659" customWidth="1"/>
    <col min="14850" max="14850" width="3.625" style="659" customWidth="1"/>
    <col min="14851" max="14851" width="3" style="659" customWidth="1"/>
    <col min="14852" max="14852" width="1.5" style="659" customWidth="1"/>
    <col min="14853" max="14853" width="3.625" style="659" customWidth="1"/>
    <col min="14854" max="14854" width="15.625" style="659" customWidth="1"/>
    <col min="14855" max="14855" width="1.875" style="659" customWidth="1"/>
    <col min="14856" max="14877" width="0" style="659" hidden="1" customWidth="1"/>
    <col min="14878" max="14878" width="8.75" style="659" customWidth="1"/>
    <col min="14879" max="14879" width="6" style="659" customWidth="1"/>
    <col min="14880" max="14880" width="8.75" style="659" customWidth="1"/>
    <col min="14881" max="14881" width="6" style="659" customWidth="1"/>
    <col min="14882" max="14882" width="8.75" style="659" customWidth="1"/>
    <col min="14883" max="14883" width="6" style="659" customWidth="1"/>
    <col min="14884" max="14884" width="8.75" style="659" customWidth="1"/>
    <col min="14885" max="14885" width="6" style="659" customWidth="1"/>
    <col min="14886" max="15104" width="9" style="659"/>
    <col min="15105" max="15105" width="1.625" style="659" customWidth="1"/>
    <col min="15106" max="15106" width="3.625" style="659" customWidth="1"/>
    <col min="15107" max="15107" width="3" style="659" customWidth="1"/>
    <col min="15108" max="15108" width="1.5" style="659" customWidth="1"/>
    <col min="15109" max="15109" width="3.625" style="659" customWidth="1"/>
    <col min="15110" max="15110" width="15.625" style="659" customWidth="1"/>
    <col min="15111" max="15111" width="1.875" style="659" customWidth="1"/>
    <col min="15112" max="15133" width="0" style="659" hidden="1" customWidth="1"/>
    <col min="15134" max="15134" width="8.75" style="659" customWidth="1"/>
    <col min="15135" max="15135" width="6" style="659" customWidth="1"/>
    <col min="15136" max="15136" width="8.75" style="659" customWidth="1"/>
    <col min="15137" max="15137" width="6" style="659" customWidth="1"/>
    <col min="15138" max="15138" width="8.75" style="659" customWidth="1"/>
    <col min="15139" max="15139" width="6" style="659" customWidth="1"/>
    <col min="15140" max="15140" width="8.75" style="659" customWidth="1"/>
    <col min="15141" max="15141" width="6" style="659" customWidth="1"/>
    <col min="15142" max="15360" width="9" style="659"/>
    <col min="15361" max="15361" width="1.625" style="659" customWidth="1"/>
    <col min="15362" max="15362" width="3.625" style="659" customWidth="1"/>
    <col min="15363" max="15363" width="3" style="659" customWidth="1"/>
    <col min="15364" max="15364" width="1.5" style="659" customWidth="1"/>
    <col min="15365" max="15365" width="3.625" style="659" customWidth="1"/>
    <col min="15366" max="15366" width="15.625" style="659" customWidth="1"/>
    <col min="15367" max="15367" width="1.875" style="659" customWidth="1"/>
    <col min="15368" max="15389" width="0" style="659" hidden="1" customWidth="1"/>
    <col min="15390" max="15390" width="8.75" style="659" customWidth="1"/>
    <col min="15391" max="15391" width="6" style="659" customWidth="1"/>
    <col min="15392" max="15392" width="8.75" style="659" customWidth="1"/>
    <col min="15393" max="15393" width="6" style="659" customWidth="1"/>
    <col min="15394" max="15394" width="8.75" style="659" customWidth="1"/>
    <col min="15395" max="15395" width="6" style="659" customWidth="1"/>
    <col min="15396" max="15396" width="8.75" style="659" customWidth="1"/>
    <col min="15397" max="15397" width="6" style="659" customWidth="1"/>
    <col min="15398" max="15616" width="9" style="659"/>
    <col min="15617" max="15617" width="1.625" style="659" customWidth="1"/>
    <col min="15618" max="15618" width="3.625" style="659" customWidth="1"/>
    <col min="15619" max="15619" width="3" style="659" customWidth="1"/>
    <col min="15620" max="15620" width="1.5" style="659" customWidth="1"/>
    <col min="15621" max="15621" width="3.625" style="659" customWidth="1"/>
    <col min="15622" max="15622" width="15.625" style="659" customWidth="1"/>
    <col min="15623" max="15623" width="1.875" style="659" customWidth="1"/>
    <col min="15624" max="15645" width="0" style="659" hidden="1" customWidth="1"/>
    <col min="15646" max="15646" width="8.75" style="659" customWidth="1"/>
    <col min="15647" max="15647" width="6" style="659" customWidth="1"/>
    <col min="15648" max="15648" width="8.75" style="659" customWidth="1"/>
    <col min="15649" max="15649" width="6" style="659" customWidth="1"/>
    <col min="15650" max="15650" width="8.75" style="659" customWidth="1"/>
    <col min="15651" max="15651" width="6" style="659" customWidth="1"/>
    <col min="15652" max="15652" width="8.75" style="659" customWidth="1"/>
    <col min="15653" max="15653" width="6" style="659" customWidth="1"/>
    <col min="15654" max="15872" width="9" style="659"/>
    <col min="15873" max="15873" width="1.625" style="659" customWidth="1"/>
    <col min="15874" max="15874" width="3.625" style="659" customWidth="1"/>
    <col min="15875" max="15875" width="3" style="659" customWidth="1"/>
    <col min="15876" max="15876" width="1.5" style="659" customWidth="1"/>
    <col min="15877" max="15877" width="3.625" style="659" customWidth="1"/>
    <col min="15878" max="15878" width="15.625" style="659" customWidth="1"/>
    <col min="15879" max="15879" width="1.875" style="659" customWidth="1"/>
    <col min="15880" max="15901" width="0" style="659" hidden="1" customWidth="1"/>
    <col min="15902" max="15902" width="8.75" style="659" customWidth="1"/>
    <col min="15903" max="15903" width="6" style="659" customWidth="1"/>
    <col min="15904" max="15904" width="8.75" style="659" customWidth="1"/>
    <col min="15905" max="15905" width="6" style="659" customWidth="1"/>
    <col min="15906" max="15906" width="8.75" style="659" customWidth="1"/>
    <col min="15907" max="15907" width="6" style="659" customWidth="1"/>
    <col min="15908" max="15908" width="8.75" style="659" customWidth="1"/>
    <col min="15909" max="15909" width="6" style="659" customWidth="1"/>
    <col min="15910" max="16128" width="9" style="659"/>
    <col min="16129" max="16129" width="1.625" style="659" customWidth="1"/>
    <col min="16130" max="16130" width="3.625" style="659" customWidth="1"/>
    <col min="16131" max="16131" width="3" style="659" customWidth="1"/>
    <col min="16132" max="16132" width="1.5" style="659" customWidth="1"/>
    <col min="16133" max="16133" width="3.625" style="659" customWidth="1"/>
    <col min="16134" max="16134" width="15.625" style="659" customWidth="1"/>
    <col min="16135" max="16135" width="1.875" style="659" customWidth="1"/>
    <col min="16136" max="16157" width="0" style="659" hidden="1" customWidth="1"/>
    <col min="16158" max="16158" width="8.75" style="659" customWidth="1"/>
    <col min="16159" max="16159" width="6" style="659" customWidth="1"/>
    <col min="16160" max="16160" width="8.75" style="659" customWidth="1"/>
    <col min="16161" max="16161" width="6" style="659" customWidth="1"/>
    <col min="16162" max="16162" width="8.75" style="659" customWidth="1"/>
    <col min="16163" max="16163" width="6" style="659" customWidth="1"/>
    <col min="16164" max="16164" width="8.75" style="659" customWidth="1"/>
    <col min="16165" max="16165" width="6" style="659" customWidth="1"/>
    <col min="16166" max="16384" width="9" style="659"/>
  </cols>
  <sheetData>
    <row r="1" spans="1:37" ht="30" customHeight="1" x14ac:dyDescent="0.15">
      <c r="A1" s="657" t="s">
        <v>734</v>
      </c>
      <c r="B1" s="792"/>
      <c r="C1" s="792"/>
      <c r="D1" s="792"/>
      <c r="E1" s="793"/>
      <c r="R1" s="794"/>
      <c r="S1" s="794"/>
      <c r="T1" s="794"/>
      <c r="U1" s="794"/>
      <c r="V1" s="794"/>
      <c r="W1" s="794"/>
      <c r="X1" s="794"/>
      <c r="Y1" s="794"/>
    </row>
    <row r="2" spans="1:37" ht="7.5" customHeight="1" x14ac:dyDescent="0.15">
      <c r="A2" s="657"/>
      <c r="B2" s="792"/>
      <c r="C2" s="792"/>
      <c r="D2" s="792"/>
      <c r="E2" s="793"/>
      <c r="R2" s="794"/>
      <c r="S2" s="794"/>
      <c r="T2" s="794"/>
      <c r="U2" s="794"/>
      <c r="V2" s="794"/>
      <c r="W2" s="794"/>
      <c r="X2" s="794"/>
      <c r="Y2" s="794"/>
    </row>
    <row r="3" spans="1:37" ht="22.5" customHeight="1" x14ac:dyDescent="0.15">
      <c r="B3" s="795"/>
      <c r="I3" s="667"/>
      <c r="K3" s="667"/>
      <c r="M3" s="667"/>
      <c r="O3" s="667"/>
      <c r="Q3" s="667"/>
      <c r="R3" s="794"/>
      <c r="S3" s="798"/>
      <c r="T3" s="794"/>
      <c r="U3" s="798"/>
      <c r="V3" s="794"/>
      <c r="W3" s="798"/>
      <c r="X3" s="794"/>
      <c r="AA3" s="798"/>
      <c r="AC3" s="798"/>
      <c r="AE3" s="798"/>
      <c r="AG3" s="798"/>
      <c r="AI3" s="798"/>
      <c r="AK3" s="798" t="s">
        <v>647</v>
      </c>
    </row>
    <row r="4" spans="1:37" ht="18.75" customHeight="1" x14ac:dyDescent="0.15">
      <c r="B4" s="668" t="s">
        <v>648</v>
      </c>
      <c r="C4" s="799"/>
      <c r="D4" s="799"/>
      <c r="E4" s="799"/>
      <c r="F4" s="799"/>
      <c r="G4" s="800"/>
      <c r="H4" s="673" t="s">
        <v>650</v>
      </c>
      <c r="I4" s="674"/>
      <c r="J4" s="673" t="s">
        <v>651</v>
      </c>
      <c r="K4" s="801"/>
      <c r="L4" s="675" t="s">
        <v>652</v>
      </c>
      <c r="M4" s="676"/>
      <c r="N4" s="675" t="s">
        <v>653</v>
      </c>
      <c r="O4" s="676"/>
      <c r="P4" s="675" t="s">
        <v>654</v>
      </c>
      <c r="Q4" s="676"/>
      <c r="R4" s="675" t="s">
        <v>655</v>
      </c>
      <c r="S4" s="676"/>
      <c r="T4" s="675" t="s">
        <v>656</v>
      </c>
      <c r="U4" s="676"/>
      <c r="V4" s="675" t="s">
        <v>657</v>
      </c>
      <c r="W4" s="676"/>
      <c r="X4" s="675" t="s">
        <v>658</v>
      </c>
      <c r="Y4" s="676"/>
      <c r="Z4" s="675" t="s">
        <v>659</v>
      </c>
      <c r="AA4" s="676"/>
      <c r="AB4" s="675" t="s">
        <v>660</v>
      </c>
      <c r="AC4" s="676"/>
      <c r="AD4" s="675" t="s">
        <v>661</v>
      </c>
      <c r="AE4" s="676"/>
      <c r="AF4" s="675" t="s">
        <v>662</v>
      </c>
      <c r="AG4" s="676"/>
      <c r="AH4" s="675" t="s">
        <v>663</v>
      </c>
      <c r="AI4" s="676"/>
      <c r="AJ4" s="675" t="s">
        <v>664</v>
      </c>
      <c r="AK4" s="676"/>
    </row>
    <row r="5" spans="1:37" ht="18.75" customHeight="1" x14ac:dyDescent="0.15">
      <c r="B5" s="677"/>
      <c r="C5" s="802"/>
      <c r="D5" s="802"/>
      <c r="E5" s="802"/>
      <c r="F5" s="802"/>
      <c r="G5" s="803"/>
      <c r="H5" s="679" t="s">
        <v>669</v>
      </c>
      <c r="I5" s="680" t="s">
        <v>666</v>
      </c>
      <c r="J5" s="804" t="s">
        <v>669</v>
      </c>
      <c r="K5" s="805" t="s">
        <v>666</v>
      </c>
      <c r="L5" s="806" t="s">
        <v>669</v>
      </c>
      <c r="M5" s="684" t="s">
        <v>666</v>
      </c>
      <c r="N5" s="683" t="s">
        <v>669</v>
      </c>
      <c r="O5" s="684" t="s">
        <v>666</v>
      </c>
      <c r="P5" s="683" t="s">
        <v>669</v>
      </c>
      <c r="Q5" s="684" t="s">
        <v>666</v>
      </c>
      <c r="R5" s="683" t="s">
        <v>669</v>
      </c>
      <c r="S5" s="684" t="s">
        <v>666</v>
      </c>
      <c r="T5" s="683" t="s">
        <v>669</v>
      </c>
      <c r="U5" s="684" t="s">
        <v>666</v>
      </c>
      <c r="V5" s="683" t="s">
        <v>669</v>
      </c>
      <c r="W5" s="684" t="s">
        <v>666</v>
      </c>
      <c r="X5" s="683" t="s">
        <v>669</v>
      </c>
      <c r="Y5" s="684" t="s">
        <v>666</v>
      </c>
      <c r="Z5" s="683" t="s">
        <v>669</v>
      </c>
      <c r="AA5" s="684" t="s">
        <v>666</v>
      </c>
      <c r="AB5" s="683" t="s">
        <v>669</v>
      </c>
      <c r="AC5" s="684" t="s">
        <v>666</v>
      </c>
      <c r="AD5" s="683" t="s">
        <v>669</v>
      </c>
      <c r="AE5" s="684" t="s">
        <v>666</v>
      </c>
      <c r="AF5" s="683" t="s">
        <v>669</v>
      </c>
      <c r="AG5" s="684" t="s">
        <v>666</v>
      </c>
      <c r="AH5" s="683" t="s">
        <v>669</v>
      </c>
      <c r="AI5" s="684" t="s">
        <v>666</v>
      </c>
      <c r="AJ5" s="683" t="s">
        <v>669</v>
      </c>
      <c r="AK5" s="684" t="s">
        <v>666</v>
      </c>
    </row>
    <row r="6" spans="1:37" ht="18.75" customHeight="1" x14ac:dyDescent="0.15">
      <c r="B6" s="807" t="s">
        <v>673</v>
      </c>
      <c r="C6" s="808"/>
      <c r="D6" s="808"/>
      <c r="E6" s="808"/>
      <c r="F6" s="808"/>
      <c r="G6" s="809"/>
      <c r="H6" s="810">
        <f>SUM(H9:H14,H17:H21)</f>
        <v>35003364</v>
      </c>
      <c r="I6" s="811">
        <f t="shared" ref="I6:I26" si="0">ROUND(H6/H$6*100,1)</f>
        <v>100</v>
      </c>
      <c r="J6" s="812">
        <f t="shared" ref="J6:AK6" si="1">SUM(J8,J21)</f>
        <v>34102265</v>
      </c>
      <c r="K6" s="813">
        <f t="shared" si="1"/>
        <v>100</v>
      </c>
      <c r="L6" s="814">
        <f t="shared" si="1"/>
        <v>31269990</v>
      </c>
      <c r="M6" s="815">
        <f t="shared" si="1"/>
        <v>99.999999999999986</v>
      </c>
      <c r="N6" s="816">
        <f t="shared" si="1"/>
        <v>32457621</v>
      </c>
      <c r="O6" s="815">
        <f t="shared" si="1"/>
        <v>100</v>
      </c>
      <c r="P6" s="816">
        <f t="shared" si="1"/>
        <v>31955353</v>
      </c>
      <c r="Q6" s="815">
        <f t="shared" si="1"/>
        <v>99.999999999999986</v>
      </c>
      <c r="R6" s="816">
        <f t="shared" si="1"/>
        <v>33882795</v>
      </c>
      <c r="S6" s="815">
        <f t="shared" si="1"/>
        <v>100.00000000000001</v>
      </c>
      <c r="T6" s="816">
        <f t="shared" si="1"/>
        <v>33985381</v>
      </c>
      <c r="U6" s="815">
        <f t="shared" si="1"/>
        <v>100</v>
      </c>
      <c r="V6" s="816">
        <f t="shared" si="1"/>
        <v>34620535</v>
      </c>
      <c r="W6" s="815">
        <f t="shared" si="1"/>
        <v>100.00000000000001</v>
      </c>
      <c r="X6" s="816">
        <f t="shared" si="1"/>
        <v>35715916</v>
      </c>
      <c r="Y6" s="815">
        <f t="shared" si="1"/>
        <v>100</v>
      </c>
      <c r="Z6" s="816">
        <f t="shared" si="1"/>
        <v>36879726</v>
      </c>
      <c r="AA6" s="815">
        <f t="shared" si="1"/>
        <v>100</v>
      </c>
      <c r="AB6" s="817">
        <f t="shared" si="1"/>
        <v>37334171</v>
      </c>
      <c r="AC6" s="818">
        <f t="shared" si="1"/>
        <v>99.999999999999986</v>
      </c>
      <c r="AD6" s="817">
        <f>SUM(AD8,AD21)</f>
        <v>40539543</v>
      </c>
      <c r="AE6" s="818">
        <f t="shared" si="1"/>
        <v>100.00000000000001</v>
      </c>
      <c r="AF6" s="817">
        <f t="shared" si="1"/>
        <v>39824129</v>
      </c>
      <c r="AG6" s="818">
        <f t="shared" si="1"/>
        <v>100.00000000000003</v>
      </c>
      <c r="AH6" s="817">
        <f t="shared" si="1"/>
        <v>39144073</v>
      </c>
      <c r="AI6" s="818">
        <f t="shared" si="1"/>
        <v>100</v>
      </c>
      <c r="AJ6" s="817">
        <f>SUM(AJ8,AJ21)</f>
        <v>45834125</v>
      </c>
      <c r="AK6" s="818">
        <f t="shared" si="1"/>
        <v>100.00000000000001</v>
      </c>
    </row>
    <row r="7" spans="1:37" ht="18.75" customHeight="1" x14ac:dyDescent="0.15">
      <c r="B7" s="819"/>
      <c r="C7" s="820"/>
      <c r="D7" s="821"/>
      <c r="E7" s="822" t="s">
        <v>735</v>
      </c>
      <c r="F7" s="822"/>
      <c r="G7" s="823"/>
      <c r="H7" s="824">
        <f>+H9+H22</f>
        <v>8223717</v>
      </c>
      <c r="I7" s="825">
        <f t="shared" si="0"/>
        <v>23.5</v>
      </c>
      <c r="J7" s="826">
        <f>SUM(J9,J22)</f>
        <v>6577911</v>
      </c>
      <c r="K7" s="813">
        <v>19.3</v>
      </c>
      <c r="L7" s="827">
        <f>SUM(L9,L22)</f>
        <v>6824652</v>
      </c>
      <c r="M7" s="828">
        <v>21.9</v>
      </c>
      <c r="N7" s="829">
        <f>SUM(N9,N22)</f>
        <v>6693833</v>
      </c>
      <c r="O7" s="828">
        <v>20.7</v>
      </c>
      <c r="P7" s="829">
        <f>SUM(P9,P22)</f>
        <v>6255702</v>
      </c>
      <c r="Q7" s="828">
        <v>19.600000000000001</v>
      </c>
      <c r="R7" s="829">
        <f>SUM(R9,R22)</f>
        <v>6032045</v>
      </c>
      <c r="S7" s="828">
        <v>17.8</v>
      </c>
      <c r="T7" s="829">
        <f>SUM(T9,T22)</f>
        <v>5769881</v>
      </c>
      <c r="U7" s="828">
        <v>17</v>
      </c>
      <c r="V7" s="829">
        <f>V9+V22</f>
        <v>5619404</v>
      </c>
      <c r="W7" s="828">
        <f>ROUND(V7/$V$6*100,1)</f>
        <v>16.2</v>
      </c>
      <c r="X7" s="829">
        <f>X9+X22</f>
        <v>5405288</v>
      </c>
      <c r="Y7" s="828">
        <f>ROUND(X7/$X$6*100,1)</f>
        <v>15.1</v>
      </c>
      <c r="Z7" s="829">
        <f>Z9+Z22</f>
        <v>5492753</v>
      </c>
      <c r="AA7" s="828">
        <f>ROUND(Z7/$Z$6*100,1)</f>
        <v>14.9</v>
      </c>
      <c r="AB7" s="829">
        <f>AB9+AB22</f>
        <v>5552592</v>
      </c>
      <c r="AC7" s="828">
        <f>ROUND(AB7/$AB$6*100,1)</f>
        <v>14.9</v>
      </c>
      <c r="AD7" s="829">
        <f>AD9+AD22</f>
        <v>5274232</v>
      </c>
      <c r="AE7" s="828">
        <f>ROUND(AD7/$AD$6*100,1)</f>
        <v>13</v>
      </c>
      <c r="AF7" s="829">
        <v>5328722</v>
      </c>
      <c r="AG7" s="828">
        <f>ROUND(AF7/$AF$6*100,1)</f>
        <v>13.4</v>
      </c>
      <c r="AH7" s="829">
        <v>5403372</v>
      </c>
      <c r="AI7" s="828">
        <f>ROUND(AH7/$AH$6*100,1)</f>
        <v>13.8</v>
      </c>
      <c r="AJ7" s="829">
        <v>5280900</v>
      </c>
      <c r="AK7" s="828">
        <f>ROUND(AJ7/AJ$6*100,1)</f>
        <v>11.5</v>
      </c>
    </row>
    <row r="8" spans="1:37" ht="18.75" customHeight="1" x14ac:dyDescent="0.15">
      <c r="B8" s="830"/>
      <c r="C8" s="831" t="s">
        <v>736</v>
      </c>
      <c r="D8" s="831"/>
      <c r="E8" s="831"/>
      <c r="F8" s="831"/>
      <c r="G8" s="832"/>
      <c r="H8" s="833">
        <f>SUM(H9:H14,H17:H20)</f>
        <v>27493161</v>
      </c>
      <c r="I8" s="834">
        <f t="shared" si="0"/>
        <v>78.5</v>
      </c>
      <c r="J8" s="835">
        <f t="shared" ref="J8:AI8" si="2">SUM(J9:J14,J17:J20)</f>
        <v>30083628</v>
      </c>
      <c r="K8" s="813">
        <f t="shared" si="2"/>
        <v>88.2</v>
      </c>
      <c r="L8" s="836">
        <f t="shared" si="2"/>
        <v>28439900</v>
      </c>
      <c r="M8" s="837">
        <f t="shared" si="2"/>
        <v>90.899999999999991</v>
      </c>
      <c r="N8" s="838">
        <f t="shared" si="2"/>
        <v>29964852</v>
      </c>
      <c r="O8" s="837">
        <f t="shared" si="2"/>
        <v>92.3</v>
      </c>
      <c r="P8" s="838">
        <f t="shared" si="2"/>
        <v>28846450</v>
      </c>
      <c r="Q8" s="837">
        <f t="shared" si="2"/>
        <v>90.299999999999983</v>
      </c>
      <c r="R8" s="838">
        <f t="shared" si="2"/>
        <v>30728461</v>
      </c>
      <c r="S8" s="837">
        <f t="shared" si="2"/>
        <v>90.700000000000017</v>
      </c>
      <c r="T8" s="838">
        <f t="shared" si="2"/>
        <v>29805244</v>
      </c>
      <c r="U8" s="837">
        <f t="shared" si="2"/>
        <v>87.7</v>
      </c>
      <c r="V8" s="838">
        <f t="shared" si="2"/>
        <v>29220888</v>
      </c>
      <c r="W8" s="837">
        <f t="shared" si="2"/>
        <v>84.40000000000002</v>
      </c>
      <c r="X8" s="838">
        <f t="shared" si="2"/>
        <v>29728639</v>
      </c>
      <c r="Y8" s="837">
        <f t="shared" si="2"/>
        <v>83.2</v>
      </c>
      <c r="Z8" s="838">
        <f t="shared" si="2"/>
        <v>31166087</v>
      </c>
      <c r="AA8" s="837">
        <f t="shared" si="2"/>
        <v>84.5</v>
      </c>
      <c r="AB8" s="839">
        <f t="shared" si="2"/>
        <v>31423977</v>
      </c>
      <c r="AC8" s="840">
        <f t="shared" si="2"/>
        <v>84.199999999999989</v>
      </c>
      <c r="AD8" s="839">
        <f t="shared" si="2"/>
        <v>33972070</v>
      </c>
      <c r="AE8" s="840">
        <f t="shared" si="2"/>
        <v>83.800000000000011</v>
      </c>
      <c r="AF8" s="839">
        <f t="shared" si="2"/>
        <v>33411205</v>
      </c>
      <c r="AG8" s="840">
        <f>SUM(AG9:AG14,AG17:AG20)</f>
        <v>83.90000000000002</v>
      </c>
      <c r="AH8" s="839">
        <f t="shared" si="2"/>
        <v>33355950</v>
      </c>
      <c r="AI8" s="840">
        <f t="shared" si="2"/>
        <v>85.2</v>
      </c>
      <c r="AJ8" s="839">
        <f>SUM(AJ9:AJ14,AJ17:AJ20)</f>
        <v>37256101</v>
      </c>
      <c r="AK8" s="840">
        <f>SUM(AK9:AK14,AK17:AK20)</f>
        <v>81.300000000000011</v>
      </c>
    </row>
    <row r="9" spans="1:37" ht="18.75" customHeight="1" x14ac:dyDescent="0.15">
      <c r="B9" s="841"/>
      <c r="C9" s="685">
        <v>1</v>
      </c>
      <c r="D9" s="842"/>
      <c r="E9" s="843" t="s">
        <v>737</v>
      </c>
      <c r="F9" s="843"/>
      <c r="G9" s="844"/>
      <c r="H9" s="845">
        <v>8079405</v>
      </c>
      <c r="I9" s="834">
        <f t="shared" si="0"/>
        <v>23.1</v>
      </c>
      <c r="J9" s="846">
        <v>6544899</v>
      </c>
      <c r="K9" s="813">
        <v>19.2</v>
      </c>
      <c r="L9" s="847">
        <v>6806611</v>
      </c>
      <c r="M9" s="837">
        <v>21.8</v>
      </c>
      <c r="N9" s="848">
        <v>6677055</v>
      </c>
      <c r="O9" s="837">
        <v>20.6</v>
      </c>
      <c r="P9" s="848">
        <v>6234568</v>
      </c>
      <c r="Q9" s="837">
        <v>19.5</v>
      </c>
      <c r="R9" s="848">
        <v>5996421</v>
      </c>
      <c r="S9" s="837">
        <v>17.7</v>
      </c>
      <c r="T9" s="848">
        <v>5712998</v>
      </c>
      <c r="U9" s="837">
        <v>16.8</v>
      </c>
      <c r="V9" s="848">
        <v>5537457</v>
      </c>
      <c r="W9" s="837">
        <f>ROUND(V9/$V$6*100,1)</f>
        <v>16</v>
      </c>
      <c r="X9" s="848">
        <v>5317981</v>
      </c>
      <c r="Y9" s="837">
        <f>ROUND(X9/$X$6*100,1)</f>
        <v>14.9</v>
      </c>
      <c r="Z9" s="848">
        <v>5409093</v>
      </c>
      <c r="AA9" s="837">
        <f t="shared" ref="AA9:AA26" si="3">ROUND(Z9/$Z$6*100,1)</f>
        <v>14.7</v>
      </c>
      <c r="AB9" s="848">
        <v>5462368</v>
      </c>
      <c r="AC9" s="837">
        <f t="shared" ref="AC9:AC26" si="4">ROUND(AB9/$AB$6*100,1)</f>
        <v>14.6</v>
      </c>
      <c r="AD9" s="848">
        <v>5175037</v>
      </c>
      <c r="AE9" s="837">
        <f>ROUND(AD9/$AD$6*100,1)</f>
        <v>12.8</v>
      </c>
      <c r="AF9" s="848">
        <v>5217161</v>
      </c>
      <c r="AG9" s="837">
        <f t="shared" ref="AG9:AG26" si="5">ROUND(AF9/$AF$6*100,1)</f>
        <v>13.1</v>
      </c>
      <c r="AH9" s="848">
        <v>5307560</v>
      </c>
      <c r="AI9" s="837">
        <f>ROUND(AH9/$AH$6*100,1)</f>
        <v>13.6</v>
      </c>
      <c r="AJ9" s="848">
        <v>5128010</v>
      </c>
      <c r="AK9" s="837">
        <f>ROUND(AJ9/AJ$6*100,1)</f>
        <v>11.2</v>
      </c>
    </row>
    <row r="10" spans="1:37" ht="18.75" customHeight="1" x14ac:dyDescent="0.15">
      <c r="B10" s="841"/>
      <c r="C10" s="736">
        <v>2</v>
      </c>
      <c r="D10" s="849"/>
      <c r="E10" s="850" t="s">
        <v>738</v>
      </c>
      <c r="F10" s="850"/>
      <c r="G10" s="851"/>
      <c r="H10" s="852">
        <v>4646799</v>
      </c>
      <c r="I10" s="853">
        <f t="shared" si="0"/>
        <v>13.3</v>
      </c>
      <c r="J10" s="854">
        <v>4603999</v>
      </c>
      <c r="K10" s="813">
        <v>13.5</v>
      </c>
      <c r="L10" s="855">
        <v>4982256</v>
      </c>
      <c r="M10" s="856">
        <v>15.9</v>
      </c>
      <c r="N10" s="857">
        <v>4589312</v>
      </c>
      <c r="O10" s="856">
        <v>14.1</v>
      </c>
      <c r="P10" s="857">
        <v>4858346</v>
      </c>
      <c r="Q10" s="856">
        <v>15.2</v>
      </c>
      <c r="R10" s="857">
        <v>4856245</v>
      </c>
      <c r="S10" s="856">
        <v>14.3</v>
      </c>
      <c r="T10" s="857">
        <v>4735709</v>
      </c>
      <c r="U10" s="856">
        <v>13.9</v>
      </c>
      <c r="V10" s="857">
        <v>4705487</v>
      </c>
      <c r="W10" s="856">
        <f t="shared" ref="W10:W26" si="6">ROUND(V10/$V$6*100,1)</f>
        <v>13.6</v>
      </c>
      <c r="X10" s="857">
        <v>4874696</v>
      </c>
      <c r="Y10" s="856">
        <f t="shared" ref="Y10:Y26" si="7">ROUND(X10/$X$6*100,1)</f>
        <v>13.6</v>
      </c>
      <c r="Z10" s="857">
        <v>5181682</v>
      </c>
      <c r="AA10" s="856">
        <f t="shared" si="3"/>
        <v>14.1</v>
      </c>
      <c r="AB10" s="857">
        <v>5295339</v>
      </c>
      <c r="AC10" s="856">
        <f t="shared" si="4"/>
        <v>14.2</v>
      </c>
      <c r="AD10" s="857">
        <v>5495033</v>
      </c>
      <c r="AE10" s="856">
        <f>ROUND(AD10/$AD$6*100,1)-0.1</f>
        <v>13.5</v>
      </c>
      <c r="AF10" s="857">
        <v>5578250</v>
      </c>
      <c r="AG10" s="856">
        <f t="shared" si="5"/>
        <v>14</v>
      </c>
      <c r="AH10" s="857">
        <v>5673534</v>
      </c>
      <c r="AI10" s="856">
        <f t="shared" ref="AI10:AI26" si="8">ROUND(AH10/$AH$6*100,1)</f>
        <v>14.5</v>
      </c>
      <c r="AJ10" s="857">
        <v>5621885</v>
      </c>
      <c r="AK10" s="856">
        <f t="shared" ref="AK10:AK26" si="9">ROUND(AJ10/AJ$6*100,1)</f>
        <v>12.3</v>
      </c>
    </row>
    <row r="11" spans="1:37" ht="18.75" customHeight="1" x14ac:dyDescent="0.15">
      <c r="B11" s="841"/>
      <c r="C11" s="736">
        <v>3</v>
      </c>
      <c r="D11" s="849"/>
      <c r="E11" s="850" t="s">
        <v>739</v>
      </c>
      <c r="F11" s="850"/>
      <c r="G11" s="851"/>
      <c r="H11" s="852">
        <v>277418</v>
      </c>
      <c r="I11" s="853">
        <f t="shared" si="0"/>
        <v>0.8</v>
      </c>
      <c r="J11" s="854">
        <v>80816</v>
      </c>
      <c r="K11" s="813">
        <v>0.2</v>
      </c>
      <c r="L11" s="855">
        <v>120119</v>
      </c>
      <c r="M11" s="856">
        <v>0.4</v>
      </c>
      <c r="N11" s="857">
        <v>51892</v>
      </c>
      <c r="O11" s="856">
        <v>0.2</v>
      </c>
      <c r="P11" s="857">
        <v>121007</v>
      </c>
      <c r="Q11" s="856">
        <v>0.4</v>
      </c>
      <c r="R11" s="857">
        <v>173479</v>
      </c>
      <c r="S11" s="856">
        <v>0.5</v>
      </c>
      <c r="T11" s="857">
        <v>191168</v>
      </c>
      <c r="U11" s="856">
        <v>0.6</v>
      </c>
      <c r="V11" s="857">
        <v>220745</v>
      </c>
      <c r="W11" s="856">
        <f t="shared" si="6"/>
        <v>0.6</v>
      </c>
      <c r="X11" s="857">
        <v>208908</v>
      </c>
      <c r="Y11" s="856">
        <f t="shared" si="7"/>
        <v>0.6</v>
      </c>
      <c r="Z11" s="857">
        <v>262523</v>
      </c>
      <c r="AA11" s="856">
        <f t="shared" si="3"/>
        <v>0.7</v>
      </c>
      <c r="AB11" s="857">
        <v>246260</v>
      </c>
      <c r="AC11" s="856">
        <f t="shared" si="4"/>
        <v>0.7</v>
      </c>
      <c r="AD11" s="857">
        <v>192500</v>
      </c>
      <c r="AE11" s="856">
        <f t="shared" ref="AE11:AE23" si="10">ROUND(AD11/$AD$6*100,1)</f>
        <v>0.5</v>
      </c>
      <c r="AF11" s="857">
        <v>861247</v>
      </c>
      <c r="AG11" s="856">
        <f t="shared" si="5"/>
        <v>2.2000000000000002</v>
      </c>
      <c r="AH11" s="857">
        <v>242875</v>
      </c>
      <c r="AI11" s="856">
        <f t="shared" si="8"/>
        <v>0.6</v>
      </c>
      <c r="AJ11" s="857">
        <v>207140</v>
      </c>
      <c r="AK11" s="856">
        <f t="shared" si="9"/>
        <v>0.5</v>
      </c>
    </row>
    <row r="12" spans="1:37" ht="18.75" customHeight="1" x14ac:dyDescent="0.15">
      <c r="B12" s="841"/>
      <c r="C12" s="736">
        <v>4</v>
      </c>
      <c r="D12" s="849"/>
      <c r="E12" s="850" t="s">
        <v>740</v>
      </c>
      <c r="F12" s="850"/>
      <c r="G12" s="851"/>
      <c r="H12" s="852">
        <v>2744651</v>
      </c>
      <c r="I12" s="853">
        <f t="shared" si="0"/>
        <v>7.8</v>
      </c>
      <c r="J12" s="854">
        <v>3454872</v>
      </c>
      <c r="K12" s="813">
        <v>10.1</v>
      </c>
      <c r="L12" s="855">
        <v>3878751</v>
      </c>
      <c r="M12" s="856">
        <v>12.4</v>
      </c>
      <c r="N12" s="857">
        <v>4010713</v>
      </c>
      <c r="O12" s="856">
        <v>12.3</v>
      </c>
      <c r="P12" s="857">
        <v>4228922</v>
      </c>
      <c r="Q12" s="856">
        <v>13.2</v>
      </c>
      <c r="R12" s="857">
        <v>5680306</v>
      </c>
      <c r="S12" s="856">
        <v>16.8</v>
      </c>
      <c r="T12" s="857">
        <v>6209770</v>
      </c>
      <c r="U12" s="856">
        <v>18.3</v>
      </c>
      <c r="V12" s="857">
        <v>6049373</v>
      </c>
      <c r="W12" s="856">
        <f t="shared" si="6"/>
        <v>17.5</v>
      </c>
      <c r="X12" s="857">
        <v>6160308</v>
      </c>
      <c r="Y12" s="856">
        <f t="shared" si="7"/>
        <v>17.2</v>
      </c>
      <c r="Z12" s="857">
        <v>6725001</v>
      </c>
      <c r="AA12" s="856">
        <f t="shared" si="3"/>
        <v>18.2</v>
      </c>
      <c r="AB12" s="857">
        <v>6845218</v>
      </c>
      <c r="AC12" s="856">
        <f t="shared" si="4"/>
        <v>18.3</v>
      </c>
      <c r="AD12" s="857">
        <v>7347853</v>
      </c>
      <c r="AE12" s="856">
        <f t="shared" si="10"/>
        <v>18.100000000000001</v>
      </c>
      <c r="AF12" s="857">
        <v>7471933</v>
      </c>
      <c r="AG12" s="856">
        <f t="shared" si="5"/>
        <v>18.8</v>
      </c>
      <c r="AH12" s="857">
        <v>7255664</v>
      </c>
      <c r="AI12" s="856">
        <f t="shared" si="8"/>
        <v>18.5</v>
      </c>
      <c r="AJ12" s="857">
        <v>7559204</v>
      </c>
      <c r="AK12" s="856">
        <f t="shared" si="9"/>
        <v>16.5</v>
      </c>
    </row>
    <row r="13" spans="1:37" ht="18.75" customHeight="1" x14ac:dyDescent="0.15">
      <c r="B13" s="841"/>
      <c r="C13" s="736">
        <v>5</v>
      </c>
      <c r="D13" s="849"/>
      <c r="E13" s="850" t="s">
        <v>741</v>
      </c>
      <c r="F13" s="850"/>
      <c r="G13" s="851"/>
      <c r="H13" s="852">
        <v>6259173</v>
      </c>
      <c r="I13" s="853">
        <f t="shared" si="0"/>
        <v>17.899999999999999</v>
      </c>
      <c r="J13" s="854">
        <v>6612686</v>
      </c>
      <c r="K13" s="813">
        <v>19.399999999999999</v>
      </c>
      <c r="L13" s="855">
        <v>6865989</v>
      </c>
      <c r="M13" s="856">
        <v>22</v>
      </c>
      <c r="N13" s="857">
        <v>8034555</v>
      </c>
      <c r="O13" s="856">
        <v>24.7</v>
      </c>
      <c r="P13" s="857">
        <v>6861644</v>
      </c>
      <c r="Q13" s="856">
        <v>21.5</v>
      </c>
      <c r="R13" s="857">
        <v>7117977</v>
      </c>
      <c r="S13" s="856">
        <v>21</v>
      </c>
      <c r="T13" s="857">
        <v>6089359</v>
      </c>
      <c r="U13" s="856">
        <v>17.899999999999999</v>
      </c>
      <c r="V13" s="857">
        <v>5779185</v>
      </c>
      <c r="W13" s="856">
        <f t="shared" si="6"/>
        <v>16.7</v>
      </c>
      <c r="X13" s="857">
        <v>6069248</v>
      </c>
      <c r="Y13" s="856">
        <f t="shared" si="7"/>
        <v>17</v>
      </c>
      <c r="Z13" s="857">
        <v>6688785</v>
      </c>
      <c r="AA13" s="856">
        <f t="shared" si="3"/>
        <v>18.100000000000001</v>
      </c>
      <c r="AB13" s="857">
        <v>6457590</v>
      </c>
      <c r="AC13" s="856">
        <f t="shared" si="4"/>
        <v>17.3</v>
      </c>
      <c r="AD13" s="857">
        <v>9229271</v>
      </c>
      <c r="AE13" s="856">
        <f t="shared" si="10"/>
        <v>22.8</v>
      </c>
      <c r="AF13" s="857">
        <v>6509612</v>
      </c>
      <c r="AG13" s="856">
        <f t="shared" si="5"/>
        <v>16.3</v>
      </c>
      <c r="AH13" s="857">
        <v>6476963</v>
      </c>
      <c r="AI13" s="856">
        <f t="shared" si="8"/>
        <v>16.5</v>
      </c>
      <c r="AJ13" s="857">
        <v>9677885</v>
      </c>
      <c r="AK13" s="856">
        <f t="shared" si="9"/>
        <v>21.1</v>
      </c>
    </row>
    <row r="14" spans="1:37" ht="18.75" customHeight="1" x14ac:dyDescent="0.15">
      <c r="B14" s="841"/>
      <c r="C14" s="858">
        <v>6</v>
      </c>
      <c r="D14" s="859"/>
      <c r="E14" s="850" t="s">
        <v>742</v>
      </c>
      <c r="F14" s="850"/>
      <c r="G14" s="851"/>
      <c r="H14" s="852">
        <v>3160109</v>
      </c>
      <c r="I14" s="853">
        <f t="shared" si="0"/>
        <v>9</v>
      </c>
      <c r="J14" s="854">
        <v>3262538</v>
      </c>
      <c r="K14" s="813">
        <v>9.6</v>
      </c>
      <c r="L14" s="855">
        <v>3453337</v>
      </c>
      <c r="M14" s="856">
        <v>11</v>
      </c>
      <c r="N14" s="857">
        <v>3429578</v>
      </c>
      <c r="O14" s="856">
        <v>10.6</v>
      </c>
      <c r="P14" s="857">
        <v>3620820</v>
      </c>
      <c r="Q14" s="856">
        <v>11.3</v>
      </c>
      <c r="R14" s="857">
        <v>3685153</v>
      </c>
      <c r="S14" s="856">
        <v>10.9</v>
      </c>
      <c r="T14" s="857">
        <v>3542916</v>
      </c>
      <c r="U14" s="856">
        <v>10.4</v>
      </c>
      <c r="V14" s="857">
        <f>V15+V16</f>
        <v>3475813</v>
      </c>
      <c r="W14" s="856">
        <f t="shared" si="6"/>
        <v>10</v>
      </c>
      <c r="X14" s="857">
        <v>3354228</v>
      </c>
      <c r="Y14" s="856">
        <f t="shared" si="7"/>
        <v>9.4</v>
      </c>
      <c r="Z14" s="857">
        <v>3238233</v>
      </c>
      <c r="AA14" s="856">
        <f t="shared" si="3"/>
        <v>8.8000000000000007</v>
      </c>
      <c r="AB14" s="857">
        <v>2913209</v>
      </c>
      <c r="AC14" s="856">
        <f t="shared" si="4"/>
        <v>7.8</v>
      </c>
      <c r="AD14" s="857">
        <v>2990203</v>
      </c>
      <c r="AE14" s="856">
        <f t="shared" si="10"/>
        <v>7.4</v>
      </c>
      <c r="AF14" s="857">
        <v>3302007</v>
      </c>
      <c r="AG14" s="856">
        <f t="shared" si="5"/>
        <v>8.3000000000000007</v>
      </c>
      <c r="AH14" s="857">
        <v>3516338</v>
      </c>
      <c r="AI14" s="856">
        <f t="shared" si="8"/>
        <v>9</v>
      </c>
      <c r="AJ14" s="857">
        <v>3627037</v>
      </c>
      <c r="AK14" s="856">
        <f t="shared" si="9"/>
        <v>7.9</v>
      </c>
    </row>
    <row r="15" spans="1:37" ht="18.75" customHeight="1" x14ac:dyDescent="0.15">
      <c r="B15" s="841"/>
      <c r="C15" s="841"/>
      <c r="D15" s="860"/>
      <c r="E15" s="861" t="s">
        <v>743</v>
      </c>
      <c r="F15" s="862" t="s">
        <v>744</v>
      </c>
      <c r="G15" s="863"/>
      <c r="H15" s="852">
        <v>3160053</v>
      </c>
      <c r="I15" s="853">
        <f t="shared" si="0"/>
        <v>9</v>
      </c>
      <c r="J15" s="854">
        <v>3262538</v>
      </c>
      <c r="K15" s="813">
        <v>9.6</v>
      </c>
      <c r="L15" s="855">
        <v>3453254</v>
      </c>
      <c r="M15" s="856">
        <v>11</v>
      </c>
      <c r="N15" s="857">
        <v>3429578</v>
      </c>
      <c r="O15" s="856">
        <v>10.6</v>
      </c>
      <c r="P15" s="857">
        <v>3620820</v>
      </c>
      <c r="Q15" s="856">
        <v>11.3</v>
      </c>
      <c r="R15" s="857">
        <v>3685153</v>
      </c>
      <c r="S15" s="856">
        <v>10.9</v>
      </c>
      <c r="T15" s="857">
        <v>3542911</v>
      </c>
      <c r="U15" s="856">
        <v>10.4</v>
      </c>
      <c r="V15" s="857">
        <v>3049745</v>
      </c>
      <c r="W15" s="856">
        <f t="shared" si="6"/>
        <v>8.8000000000000007</v>
      </c>
      <c r="X15" s="857">
        <v>3354228</v>
      </c>
      <c r="Y15" s="856">
        <f t="shared" si="7"/>
        <v>9.4</v>
      </c>
      <c r="Z15" s="857">
        <v>3238201</v>
      </c>
      <c r="AA15" s="856">
        <f t="shared" si="3"/>
        <v>8.8000000000000007</v>
      </c>
      <c r="AB15" s="857">
        <v>2913209</v>
      </c>
      <c r="AC15" s="856">
        <f t="shared" si="4"/>
        <v>7.8</v>
      </c>
      <c r="AD15" s="857">
        <v>2990203</v>
      </c>
      <c r="AE15" s="856">
        <f t="shared" si="10"/>
        <v>7.4</v>
      </c>
      <c r="AF15" s="857">
        <v>3302007</v>
      </c>
      <c r="AG15" s="856">
        <f t="shared" si="5"/>
        <v>8.3000000000000007</v>
      </c>
      <c r="AH15" s="857">
        <f>3249943+266395</f>
        <v>3516338</v>
      </c>
      <c r="AI15" s="856">
        <f t="shared" si="8"/>
        <v>9</v>
      </c>
      <c r="AJ15" s="857">
        <v>3627030</v>
      </c>
      <c r="AK15" s="856">
        <f t="shared" si="9"/>
        <v>7.9</v>
      </c>
    </row>
    <row r="16" spans="1:37" ht="18.75" customHeight="1" x14ac:dyDescent="0.15">
      <c r="B16" s="841"/>
      <c r="C16" s="864"/>
      <c r="D16" s="865"/>
      <c r="E16" s="861" t="s">
        <v>745</v>
      </c>
      <c r="F16" s="862" t="s">
        <v>746</v>
      </c>
      <c r="G16" s="863"/>
      <c r="H16" s="852">
        <v>56</v>
      </c>
      <c r="I16" s="853">
        <f t="shared" si="0"/>
        <v>0</v>
      </c>
      <c r="J16" s="854">
        <v>0</v>
      </c>
      <c r="K16" s="813">
        <v>0</v>
      </c>
      <c r="L16" s="855">
        <v>83</v>
      </c>
      <c r="M16" s="856">
        <v>0</v>
      </c>
      <c r="N16" s="857">
        <v>0</v>
      </c>
      <c r="O16" s="856">
        <v>0</v>
      </c>
      <c r="P16" s="857">
        <v>0</v>
      </c>
      <c r="Q16" s="856">
        <v>0</v>
      </c>
      <c r="R16" s="857">
        <v>0</v>
      </c>
      <c r="S16" s="856">
        <v>0</v>
      </c>
      <c r="T16" s="857">
        <v>5</v>
      </c>
      <c r="U16" s="856">
        <v>0</v>
      </c>
      <c r="V16" s="857">
        <v>426068</v>
      </c>
      <c r="W16" s="856">
        <f t="shared" si="6"/>
        <v>1.2</v>
      </c>
      <c r="X16" s="857">
        <v>0</v>
      </c>
      <c r="Y16" s="856">
        <f t="shared" si="7"/>
        <v>0</v>
      </c>
      <c r="Z16" s="857">
        <v>32</v>
      </c>
      <c r="AA16" s="856">
        <f t="shared" si="3"/>
        <v>0</v>
      </c>
      <c r="AB16" s="857">
        <v>0</v>
      </c>
      <c r="AC16" s="856">
        <f t="shared" si="4"/>
        <v>0</v>
      </c>
      <c r="AD16" s="857">
        <v>0</v>
      </c>
      <c r="AE16" s="856">
        <f t="shared" si="10"/>
        <v>0</v>
      </c>
      <c r="AF16" s="857">
        <v>0</v>
      </c>
      <c r="AG16" s="856">
        <f t="shared" si="5"/>
        <v>0</v>
      </c>
      <c r="AH16" s="857">
        <v>0</v>
      </c>
      <c r="AI16" s="856">
        <f t="shared" si="8"/>
        <v>0</v>
      </c>
      <c r="AJ16" s="857">
        <v>7</v>
      </c>
      <c r="AK16" s="856">
        <f t="shared" si="9"/>
        <v>0</v>
      </c>
    </row>
    <row r="17" spans="2:38" ht="18.75" customHeight="1" x14ac:dyDescent="0.15">
      <c r="B17" s="841"/>
      <c r="C17" s="736">
        <v>7</v>
      </c>
      <c r="D17" s="849"/>
      <c r="E17" s="850" t="s">
        <v>747</v>
      </c>
      <c r="F17" s="866"/>
      <c r="G17" s="867"/>
      <c r="H17" s="852">
        <v>90419</v>
      </c>
      <c r="I17" s="853">
        <f t="shared" si="0"/>
        <v>0.3</v>
      </c>
      <c r="J17" s="854">
        <v>3432453</v>
      </c>
      <c r="K17" s="813">
        <v>10.1</v>
      </c>
      <c r="L17" s="855">
        <v>59967</v>
      </c>
      <c r="M17" s="856">
        <v>0.2</v>
      </c>
      <c r="N17" s="857">
        <v>576130</v>
      </c>
      <c r="O17" s="856">
        <v>1.8</v>
      </c>
      <c r="P17" s="857">
        <v>158255</v>
      </c>
      <c r="Q17" s="856">
        <v>0.5</v>
      </c>
      <c r="R17" s="857">
        <v>591681</v>
      </c>
      <c r="S17" s="856">
        <v>1.7</v>
      </c>
      <c r="T17" s="857">
        <v>395201</v>
      </c>
      <c r="U17" s="856">
        <v>1.2</v>
      </c>
      <c r="V17" s="857">
        <v>491528</v>
      </c>
      <c r="W17" s="856">
        <f t="shared" si="6"/>
        <v>1.4</v>
      </c>
      <c r="X17" s="857">
        <v>553775</v>
      </c>
      <c r="Y17" s="856">
        <f t="shared" si="7"/>
        <v>1.6</v>
      </c>
      <c r="Z17" s="857">
        <v>312540</v>
      </c>
      <c r="AA17" s="856">
        <f t="shared" si="3"/>
        <v>0.8</v>
      </c>
      <c r="AB17" s="857">
        <v>582698</v>
      </c>
      <c r="AC17" s="856">
        <f t="shared" si="4"/>
        <v>1.6</v>
      </c>
      <c r="AD17" s="857">
        <v>45367</v>
      </c>
      <c r="AE17" s="856">
        <f t="shared" si="10"/>
        <v>0.1</v>
      </c>
      <c r="AF17" s="857">
        <v>964669</v>
      </c>
      <c r="AG17" s="856">
        <f t="shared" si="5"/>
        <v>2.4</v>
      </c>
      <c r="AH17" s="857">
        <v>1456620</v>
      </c>
      <c r="AI17" s="856">
        <f t="shared" si="8"/>
        <v>3.7</v>
      </c>
      <c r="AJ17" s="857">
        <v>1941702</v>
      </c>
      <c r="AK17" s="856">
        <f t="shared" si="9"/>
        <v>4.2</v>
      </c>
    </row>
    <row r="18" spans="2:38" ht="18.75" customHeight="1" x14ac:dyDescent="0.15">
      <c r="B18" s="841"/>
      <c r="C18" s="736">
        <v>8</v>
      </c>
      <c r="D18" s="849"/>
      <c r="E18" s="868" t="s">
        <v>748</v>
      </c>
      <c r="F18" s="869"/>
      <c r="G18" s="870"/>
      <c r="H18" s="852">
        <v>281785</v>
      </c>
      <c r="I18" s="853">
        <f t="shared" si="0"/>
        <v>0.8</v>
      </c>
      <c r="J18" s="854">
        <v>296440</v>
      </c>
      <c r="K18" s="813">
        <v>0.9</v>
      </c>
      <c r="L18" s="855">
        <v>508650</v>
      </c>
      <c r="M18" s="856">
        <v>1.6</v>
      </c>
      <c r="N18" s="857">
        <v>592000</v>
      </c>
      <c r="O18" s="856">
        <v>1.8</v>
      </c>
      <c r="P18" s="857">
        <v>671200</v>
      </c>
      <c r="Q18" s="856">
        <v>2.1</v>
      </c>
      <c r="R18" s="857">
        <v>463600</v>
      </c>
      <c r="S18" s="856">
        <v>1.4</v>
      </c>
      <c r="T18" s="857">
        <v>609200</v>
      </c>
      <c r="U18" s="856">
        <v>1.8</v>
      </c>
      <c r="V18" s="857">
        <v>588200</v>
      </c>
      <c r="W18" s="856">
        <f t="shared" si="6"/>
        <v>1.7</v>
      </c>
      <c r="X18" s="857">
        <v>722600</v>
      </c>
      <c r="Y18" s="856">
        <f t="shared" si="7"/>
        <v>2</v>
      </c>
      <c r="Z18" s="857">
        <v>692900</v>
      </c>
      <c r="AA18" s="856">
        <f t="shared" si="3"/>
        <v>1.9</v>
      </c>
      <c r="AB18" s="857">
        <v>674714</v>
      </c>
      <c r="AC18" s="856">
        <f t="shared" si="4"/>
        <v>1.8</v>
      </c>
      <c r="AD18" s="857">
        <v>771039</v>
      </c>
      <c r="AE18" s="856">
        <f t="shared" si="10"/>
        <v>1.9</v>
      </c>
      <c r="AF18" s="857">
        <v>742847</v>
      </c>
      <c r="AG18" s="856">
        <f t="shared" si="5"/>
        <v>1.9</v>
      </c>
      <c r="AH18" s="857">
        <v>663533</v>
      </c>
      <c r="AI18" s="856">
        <f t="shared" si="8"/>
        <v>1.7</v>
      </c>
      <c r="AJ18" s="857">
        <v>642477</v>
      </c>
      <c r="AK18" s="856">
        <f t="shared" si="9"/>
        <v>1.4</v>
      </c>
    </row>
    <row r="19" spans="2:38" ht="18.75" customHeight="1" x14ac:dyDescent="0.15">
      <c r="B19" s="841"/>
      <c r="C19" s="736">
        <v>9</v>
      </c>
      <c r="D19" s="849"/>
      <c r="E19" s="868" t="s">
        <v>749</v>
      </c>
      <c r="F19" s="869"/>
      <c r="G19" s="870"/>
      <c r="H19" s="852">
        <v>1953402</v>
      </c>
      <c r="I19" s="853">
        <f t="shared" si="0"/>
        <v>5.6</v>
      </c>
      <c r="J19" s="854">
        <v>1794925</v>
      </c>
      <c r="K19" s="813">
        <v>5.2</v>
      </c>
      <c r="L19" s="855">
        <v>1764220</v>
      </c>
      <c r="M19" s="856">
        <v>5.6</v>
      </c>
      <c r="N19" s="857">
        <v>2003617</v>
      </c>
      <c r="O19" s="856">
        <v>6.2</v>
      </c>
      <c r="P19" s="857">
        <v>2091688</v>
      </c>
      <c r="Q19" s="856">
        <v>6.6</v>
      </c>
      <c r="R19" s="857">
        <v>2163599</v>
      </c>
      <c r="S19" s="856">
        <v>6.4</v>
      </c>
      <c r="T19" s="857">
        <v>2318923</v>
      </c>
      <c r="U19" s="856">
        <v>6.8</v>
      </c>
      <c r="V19" s="857">
        <v>2373100</v>
      </c>
      <c r="W19" s="856">
        <f t="shared" si="6"/>
        <v>6.9</v>
      </c>
      <c r="X19" s="857">
        <v>2466895</v>
      </c>
      <c r="Y19" s="856">
        <f t="shared" si="7"/>
        <v>6.9</v>
      </c>
      <c r="Z19" s="857">
        <v>2655330</v>
      </c>
      <c r="AA19" s="856">
        <f t="shared" si="3"/>
        <v>7.2</v>
      </c>
      <c r="AB19" s="857">
        <v>2946581</v>
      </c>
      <c r="AC19" s="856">
        <f t="shared" si="4"/>
        <v>7.9</v>
      </c>
      <c r="AD19" s="857">
        <v>2725767</v>
      </c>
      <c r="AE19" s="856">
        <f t="shared" si="10"/>
        <v>6.7</v>
      </c>
      <c r="AF19" s="857">
        <v>2763479</v>
      </c>
      <c r="AG19" s="856">
        <f t="shared" si="5"/>
        <v>6.9</v>
      </c>
      <c r="AH19" s="857">
        <v>2762863</v>
      </c>
      <c r="AI19" s="856">
        <f t="shared" si="8"/>
        <v>7.1</v>
      </c>
      <c r="AJ19" s="857">
        <v>2850761</v>
      </c>
      <c r="AK19" s="856">
        <f t="shared" si="9"/>
        <v>6.2</v>
      </c>
    </row>
    <row r="20" spans="2:38" ht="18.75" customHeight="1" x14ac:dyDescent="0.15">
      <c r="B20" s="841"/>
      <c r="C20" s="871">
        <v>10</v>
      </c>
      <c r="D20" s="859"/>
      <c r="E20" s="872" t="s">
        <v>750</v>
      </c>
      <c r="F20" s="873"/>
      <c r="G20" s="874"/>
      <c r="H20" s="875">
        <v>0</v>
      </c>
      <c r="I20" s="825">
        <f t="shared" si="0"/>
        <v>0</v>
      </c>
      <c r="J20" s="876">
        <v>0</v>
      </c>
      <c r="K20" s="813">
        <v>0</v>
      </c>
      <c r="L20" s="877">
        <v>0</v>
      </c>
      <c r="M20" s="828">
        <v>0</v>
      </c>
      <c r="N20" s="878">
        <v>0</v>
      </c>
      <c r="O20" s="856">
        <v>0</v>
      </c>
      <c r="P20" s="878">
        <v>0</v>
      </c>
      <c r="Q20" s="856">
        <v>0</v>
      </c>
      <c r="R20" s="878">
        <v>0</v>
      </c>
      <c r="S20" s="856">
        <v>0</v>
      </c>
      <c r="T20" s="878">
        <v>0</v>
      </c>
      <c r="U20" s="856">
        <v>0</v>
      </c>
      <c r="V20" s="878">
        <v>0</v>
      </c>
      <c r="W20" s="856">
        <f t="shared" si="6"/>
        <v>0</v>
      </c>
      <c r="X20" s="878">
        <v>0</v>
      </c>
      <c r="Y20" s="856">
        <f t="shared" si="7"/>
        <v>0</v>
      </c>
      <c r="Z20" s="878">
        <v>0</v>
      </c>
      <c r="AA20" s="856">
        <f t="shared" si="3"/>
        <v>0</v>
      </c>
      <c r="AB20" s="878">
        <v>0</v>
      </c>
      <c r="AC20" s="856">
        <f t="shared" si="4"/>
        <v>0</v>
      </c>
      <c r="AD20" s="878">
        <v>0</v>
      </c>
      <c r="AE20" s="856">
        <f t="shared" si="10"/>
        <v>0</v>
      </c>
      <c r="AF20" s="878">
        <v>0</v>
      </c>
      <c r="AG20" s="856">
        <f t="shared" si="5"/>
        <v>0</v>
      </c>
      <c r="AH20" s="878">
        <v>0</v>
      </c>
      <c r="AI20" s="856">
        <f t="shared" si="8"/>
        <v>0</v>
      </c>
      <c r="AJ20" s="878">
        <v>0</v>
      </c>
      <c r="AK20" s="856">
        <f t="shared" si="9"/>
        <v>0</v>
      </c>
    </row>
    <row r="21" spans="2:38" ht="18.75" customHeight="1" x14ac:dyDescent="0.15">
      <c r="B21" s="879"/>
      <c r="C21" s="880">
        <v>11</v>
      </c>
      <c r="D21" s="880"/>
      <c r="E21" s="881" t="s">
        <v>751</v>
      </c>
      <c r="F21" s="881"/>
      <c r="G21" s="882"/>
      <c r="H21" s="810">
        <v>7510203</v>
      </c>
      <c r="I21" s="811">
        <f t="shared" si="0"/>
        <v>21.5</v>
      </c>
      <c r="J21" s="812">
        <f>SUM(J23,J25)</f>
        <v>4018637</v>
      </c>
      <c r="K21" s="813">
        <v>11.8</v>
      </c>
      <c r="L21" s="814">
        <v>2830090</v>
      </c>
      <c r="M21" s="815">
        <v>9.1</v>
      </c>
      <c r="N21" s="816">
        <v>2492769</v>
      </c>
      <c r="O21" s="815">
        <v>7.7</v>
      </c>
      <c r="P21" s="816">
        <v>3108903</v>
      </c>
      <c r="Q21" s="815">
        <v>9.6999999999999993</v>
      </c>
      <c r="R21" s="816">
        <v>3154334</v>
      </c>
      <c r="S21" s="815">
        <v>9.3000000000000007</v>
      </c>
      <c r="T21" s="816">
        <v>4180137</v>
      </c>
      <c r="U21" s="815">
        <v>12.3</v>
      </c>
      <c r="V21" s="816">
        <v>5399647</v>
      </c>
      <c r="W21" s="815">
        <f t="shared" si="6"/>
        <v>15.6</v>
      </c>
      <c r="X21" s="816">
        <v>5987277</v>
      </c>
      <c r="Y21" s="815">
        <f>ROUND(X21/$X$6*100,1)</f>
        <v>16.8</v>
      </c>
      <c r="Z21" s="816">
        <v>5713639</v>
      </c>
      <c r="AA21" s="815">
        <f t="shared" si="3"/>
        <v>15.5</v>
      </c>
      <c r="AB21" s="817">
        <v>5910194</v>
      </c>
      <c r="AC21" s="818">
        <f t="shared" si="4"/>
        <v>15.8</v>
      </c>
      <c r="AD21" s="817">
        <v>6567473</v>
      </c>
      <c r="AE21" s="818">
        <f>ROUND(AD21/$AD$6*100,1)</f>
        <v>16.2</v>
      </c>
      <c r="AF21" s="817">
        <v>6412924</v>
      </c>
      <c r="AG21" s="818">
        <f t="shared" si="5"/>
        <v>16.100000000000001</v>
      </c>
      <c r="AH21" s="817">
        <f>+AH23+AH25+AH26</f>
        <v>5788123</v>
      </c>
      <c r="AI21" s="818">
        <f t="shared" si="8"/>
        <v>14.8</v>
      </c>
      <c r="AJ21" s="817">
        <f>+AJ23+AJ25+AJ26</f>
        <v>8578024</v>
      </c>
      <c r="AK21" s="818">
        <f t="shared" si="9"/>
        <v>18.7</v>
      </c>
      <c r="AL21" s="746"/>
    </row>
    <row r="22" spans="2:38" ht="18.75" customHeight="1" x14ac:dyDescent="0.15">
      <c r="B22" s="883"/>
      <c r="C22" s="685"/>
      <c r="D22" s="842"/>
      <c r="E22" s="884" t="s">
        <v>735</v>
      </c>
      <c r="F22" s="884"/>
      <c r="G22" s="885"/>
      <c r="H22" s="845">
        <v>144312</v>
      </c>
      <c r="I22" s="834">
        <f t="shared" si="0"/>
        <v>0.4</v>
      </c>
      <c r="J22" s="846">
        <v>33012</v>
      </c>
      <c r="K22" s="813">
        <v>0.1</v>
      </c>
      <c r="L22" s="847">
        <v>18041</v>
      </c>
      <c r="M22" s="837">
        <v>0.1</v>
      </c>
      <c r="N22" s="848">
        <v>16778</v>
      </c>
      <c r="O22" s="837">
        <v>0.1</v>
      </c>
      <c r="P22" s="848">
        <v>21134</v>
      </c>
      <c r="Q22" s="837">
        <v>0.1</v>
      </c>
      <c r="R22" s="848">
        <v>35624</v>
      </c>
      <c r="S22" s="837">
        <v>0.1</v>
      </c>
      <c r="T22" s="848">
        <v>56883</v>
      </c>
      <c r="U22" s="837">
        <v>0.2</v>
      </c>
      <c r="V22" s="848">
        <v>81947</v>
      </c>
      <c r="W22" s="837">
        <f t="shared" si="6"/>
        <v>0.2</v>
      </c>
      <c r="X22" s="848">
        <v>87307</v>
      </c>
      <c r="Y22" s="837">
        <f t="shared" si="7"/>
        <v>0.2</v>
      </c>
      <c r="Z22" s="848">
        <v>83660</v>
      </c>
      <c r="AA22" s="837">
        <f t="shared" si="3"/>
        <v>0.2</v>
      </c>
      <c r="AB22" s="848">
        <v>90224</v>
      </c>
      <c r="AC22" s="837">
        <f t="shared" si="4"/>
        <v>0.2</v>
      </c>
      <c r="AD22" s="848">
        <v>99195</v>
      </c>
      <c r="AE22" s="837">
        <f>ROUND(AD22/$AD$6*100,1)</f>
        <v>0.2</v>
      </c>
      <c r="AF22" s="848">
        <v>111561</v>
      </c>
      <c r="AG22" s="815">
        <f t="shared" si="5"/>
        <v>0.3</v>
      </c>
      <c r="AH22" s="848">
        <v>95812</v>
      </c>
      <c r="AI22" s="815">
        <f t="shared" si="8"/>
        <v>0.2</v>
      </c>
      <c r="AJ22" s="848">
        <v>152890</v>
      </c>
      <c r="AK22" s="815">
        <f t="shared" si="9"/>
        <v>0.3</v>
      </c>
    </row>
    <row r="23" spans="2:38" ht="18.75" customHeight="1" x14ac:dyDescent="0.15">
      <c r="B23" s="883"/>
      <c r="C23" s="859"/>
      <c r="D23" s="859"/>
      <c r="E23" s="886" t="s">
        <v>743</v>
      </c>
      <c r="F23" s="887" t="s">
        <v>752</v>
      </c>
      <c r="G23" s="888"/>
      <c r="H23" s="852">
        <v>7503588</v>
      </c>
      <c r="I23" s="853">
        <f t="shared" si="0"/>
        <v>21.4</v>
      </c>
      <c r="J23" s="854">
        <v>4014070</v>
      </c>
      <c r="K23" s="813">
        <v>11.8</v>
      </c>
      <c r="L23" s="855">
        <v>2830090</v>
      </c>
      <c r="M23" s="856">
        <v>9.1</v>
      </c>
      <c r="N23" s="857">
        <v>2492769</v>
      </c>
      <c r="O23" s="856">
        <v>7.7</v>
      </c>
      <c r="P23" s="857">
        <v>3108903</v>
      </c>
      <c r="Q23" s="856">
        <v>9.6999999999999993</v>
      </c>
      <c r="R23" s="857">
        <v>3154334</v>
      </c>
      <c r="S23" s="856">
        <v>9.3000000000000007</v>
      </c>
      <c r="T23" s="857">
        <v>4180137</v>
      </c>
      <c r="U23" s="856">
        <v>12.3</v>
      </c>
      <c r="V23" s="857">
        <v>5399647</v>
      </c>
      <c r="W23" s="856">
        <f t="shared" si="6"/>
        <v>15.6</v>
      </c>
      <c r="X23" s="857">
        <v>5987277</v>
      </c>
      <c r="Y23" s="856">
        <f t="shared" si="7"/>
        <v>16.8</v>
      </c>
      <c r="Z23" s="857">
        <v>5713639</v>
      </c>
      <c r="AA23" s="856">
        <f t="shared" si="3"/>
        <v>15.5</v>
      </c>
      <c r="AB23" s="857">
        <v>5910194</v>
      </c>
      <c r="AC23" s="856">
        <f t="shared" si="4"/>
        <v>15.8</v>
      </c>
      <c r="AD23" s="857">
        <v>6567473</v>
      </c>
      <c r="AE23" s="856">
        <f t="shared" si="10"/>
        <v>16.2</v>
      </c>
      <c r="AF23" s="857">
        <v>6412924</v>
      </c>
      <c r="AG23" s="856">
        <f t="shared" si="5"/>
        <v>16.100000000000001</v>
      </c>
      <c r="AH23" s="857">
        <v>5766023</v>
      </c>
      <c r="AI23" s="856">
        <f t="shared" si="8"/>
        <v>14.7</v>
      </c>
      <c r="AJ23" s="857">
        <v>8551844</v>
      </c>
      <c r="AK23" s="856">
        <f>ROUND(AJ23/AJ$6*100,1)-0.1</f>
        <v>18.599999999999998</v>
      </c>
    </row>
    <row r="24" spans="2:38" ht="18.75" customHeight="1" x14ac:dyDescent="0.15">
      <c r="B24" s="883"/>
      <c r="C24" s="889"/>
      <c r="D24" s="889"/>
      <c r="E24" s="890"/>
      <c r="F24" s="887" t="s">
        <v>753</v>
      </c>
      <c r="G24" s="888"/>
      <c r="H24" s="852">
        <v>5230572</v>
      </c>
      <c r="I24" s="853">
        <f t="shared" si="0"/>
        <v>14.9</v>
      </c>
      <c r="J24" s="854">
        <v>2378067</v>
      </c>
      <c r="K24" s="813">
        <v>7</v>
      </c>
      <c r="L24" s="855">
        <v>2035175</v>
      </c>
      <c r="M24" s="856">
        <v>6.5</v>
      </c>
      <c r="N24" s="857">
        <v>1426424</v>
      </c>
      <c r="O24" s="856">
        <v>4.4000000000000004</v>
      </c>
      <c r="P24" s="857">
        <v>1630938</v>
      </c>
      <c r="Q24" s="856">
        <v>5.0999999999999996</v>
      </c>
      <c r="R24" s="857">
        <v>1831653</v>
      </c>
      <c r="S24" s="856">
        <v>5.4</v>
      </c>
      <c r="T24" s="857">
        <v>1924955</v>
      </c>
      <c r="U24" s="856">
        <v>5.7</v>
      </c>
      <c r="V24" s="857">
        <v>2706404</v>
      </c>
      <c r="W24" s="856">
        <f t="shared" si="6"/>
        <v>7.8</v>
      </c>
      <c r="X24" s="857">
        <v>3773333</v>
      </c>
      <c r="Y24" s="856">
        <f t="shared" si="7"/>
        <v>10.6</v>
      </c>
      <c r="Z24" s="857">
        <v>3009152</v>
      </c>
      <c r="AA24" s="856">
        <f t="shared" si="3"/>
        <v>8.1999999999999993</v>
      </c>
      <c r="AB24" s="857">
        <v>3079259</v>
      </c>
      <c r="AC24" s="856">
        <f t="shared" si="4"/>
        <v>8.1999999999999993</v>
      </c>
      <c r="AD24" s="857">
        <v>4829883</v>
      </c>
      <c r="AE24" s="856">
        <f>ROUND(AD24/$AD$6*100,1)</f>
        <v>11.9</v>
      </c>
      <c r="AF24" s="857">
        <v>5408113</v>
      </c>
      <c r="AG24" s="856">
        <f t="shared" si="5"/>
        <v>13.6</v>
      </c>
      <c r="AH24" s="857">
        <v>3881921</v>
      </c>
      <c r="AI24" s="856">
        <f t="shared" si="8"/>
        <v>9.9</v>
      </c>
      <c r="AJ24" s="857">
        <v>4807872</v>
      </c>
      <c r="AK24" s="856">
        <f t="shared" si="9"/>
        <v>10.5</v>
      </c>
    </row>
    <row r="25" spans="2:38" ht="18.75" customHeight="1" x14ac:dyDescent="0.15">
      <c r="B25" s="883"/>
      <c r="C25" s="849"/>
      <c r="D25" s="849"/>
      <c r="E25" s="861" t="s">
        <v>745</v>
      </c>
      <c r="F25" s="887" t="s">
        <v>754</v>
      </c>
      <c r="G25" s="888"/>
      <c r="H25" s="852">
        <v>6615</v>
      </c>
      <c r="I25" s="853">
        <f t="shared" si="0"/>
        <v>0</v>
      </c>
      <c r="J25" s="854">
        <v>4567</v>
      </c>
      <c r="K25" s="813">
        <v>0</v>
      </c>
      <c r="L25" s="855">
        <v>0</v>
      </c>
      <c r="M25" s="856">
        <v>0</v>
      </c>
      <c r="N25" s="857">
        <v>0</v>
      </c>
      <c r="O25" s="856">
        <v>0</v>
      </c>
      <c r="P25" s="857">
        <v>0</v>
      </c>
      <c r="Q25" s="856">
        <v>0</v>
      </c>
      <c r="R25" s="857">
        <v>0</v>
      </c>
      <c r="S25" s="856">
        <v>0</v>
      </c>
      <c r="T25" s="857">
        <v>0</v>
      </c>
      <c r="U25" s="856">
        <v>0</v>
      </c>
      <c r="V25" s="857">
        <v>0</v>
      </c>
      <c r="W25" s="856">
        <f t="shared" si="6"/>
        <v>0</v>
      </c>
      <c r="X25" s="857">
        <v>0</v>
      </c>
      <c r="Y25" s="856">
        <f t="shared" si="7"/>
        <v>0</v>
      </c>
      <c r="Z25" s="857">
        <v>0</v>
      </c>
      <c r="AA25" s="856">
        <f t="shared" si="3"/>
        <v>0</v>
      </c>
      <c r="AB25" s="857">
        <v>0</v>
      </c>
      <c r="AC25" s="856">
        <f t="shared" si="4"/>
        <v>0</v>
      </c>
      <c r="AD25" s="857">
        <v>0</v>
      </c>
      <c r="AE25" s="856">
        <f>ROUND(AD25/$AD$6*100,1)</f>
        <v>0</v>
      </c>
      <c r="AF25" s="857">
        <v>0</v>
      </c>
      <c r="AG25" s="856">
        <f t="shared" si="5"/>
        <v>0</v>
      </c>
      <c r="AH25" s="857">
        <v>22100</v>
      </c>
      <c r="AI25" s="856">
        <f t="shared" si="8"/>
        <v>0.1</v>
      </c>
      <c r="AJ25" s="857">
        <v>26180</v>
      </c>
      <c r="AK25" s="856">
        <f t="shared" si="9"/>
        <v>0.1</v>
      </c>
    </row>
    <row r="26" spans="2:38" ht="18.75" customHeight="1" x14ac:dyDescent="0.15">
      <c r="B26" s="891"/>
      <c r="C26" s="892"/>
      <c r="D26" s="892"/>
      <c r="E26" s="893" t="s">
        <v>755</v>
      </c>
      <c r="F26" s="894" t="s">
        <v>756</v>
      </c>
      <c r="G26" s="895"/>
      <c r="H26" s="824">
        <v>0</v>
      </c>
      <c r="I26" s="825">
        <f t="shared" si="0"/>
        <v>0</v>
      </c>
      <c r="J26" s="826">
        <v>0</v>
      </c>
      <c r="K26" s="813">
        <v>0</v>
      </c>
      <c r="L26" s="827">
        <v>0</v>
      </c>
      <c r="M26" s="828">
        <v>0</v>
      </c>
      <c r="N26" s="829">
        <v>0</v>
      </c>
      <c r="O26" s="828">
        <v>0</v>
      </c>
      <c r="P26" s="829">
        <v>0</v>
      </c>
      <c r="Q26" s="828">
        <v>0</v>
      </c>
      <c r="R26" s="829">
        <v>0</v>
      </c>
      <c r="S26" s="828">
        <v>0</v>
      </c>
      <c r="T26" s="829">
        <v>0</v>
      </c>
      <c r="U26" s="828">
        <v>0</v>
      </c>
      <c r="V26" s="829">
        <v>0</v>
      </c>
      <c r="W26" s="828">
        <f t="shared" si="6"/>
        <v>0</v>
      </c>
      <c r="X26" s="829">
        <v>0</v>
      </c>
      <c r="Y26" s="828">
        <f t="shared" si="7"/>
        <v>0</v>
      </c>
      <c r="Z26" s="829">
        <v>0</v>
      </c>
      <c r="AA26" s="828">
        <f t="shared" si="3"/>
        <v>0</v>
      </c>
      <c r="AB26" s="829">
        <v>0</v>
      </c>
      <c r="AC26" s="828">
        <f t="shared" si="4"/>
        <v>0</v>
      </c>
      <c r="AD26" s="829">
        <v>0</v>
      </c>
      <c r="AE26" s="828">
        <f>ROUND(AD26/$AD$6*100,1)</f>
        <v>0</v>
      </c>
      <c r="AF26" s="829">
        <v>0</v>
      </c>
      <c r="AG26" s="828">
        <f t="shared" si="5"/>
        <v>0</v>
      </c>
      <c r="AH26" s="829">
        <v>0</v>
      </c>
      <c r="AI26" s="828">
        <f t="shared" si="8"/>
        <v>0</v>
      </c>
      <c r="AJ26" s="829">
        <v>0</v>
      </c>
      <c r="AK26" s="828">
        <f t="shared" si="9"/>
        <v>0</v>
      </c>
    </row>
    <row r="27" spans="2:38" ht="15" customHeight="1" x14ac:dyDescent="0.15">
      <c r="B27" s="896" t="s">
        <v>698</v>
      </c>
      <c r="I27" s="745"/>
      <c r="M27" s="745"/>
      <c r="O27" s="745"/>
      <c r="Q27" s="745"/>
      <c r="S27" s="745"/>
      <c r="U27" s="745"/>
      <c r="W27" s="745"/>
      <c r="AA27" s="745"/>
      <c r="AC27" s="745"/>
      <c r="AE27" s="745"/>
      <c r="AG27" s="745"/>
      <c r="AI27" s="745"/>
      <c r="AK27" s="745"/>
    </row>
    <row r="28" spans="2:38" ht="20.25" customHeight="1" x14ac:dyDescent="0.15"/>
    <row r="29" spans="2:38" ht="20.25" customHeight="1" x14ac:dyDescent="0.15"/>
    <row r="30" spans="2:38" ht="20.25" customHeight="1" x14ac:dyDescent="0.15"/>
    <row r="31" spans="2:38" ht="20.25" customHeight="1" x14ac:dyDescent="0.15"/>
    <row r="32" spans="2:38" ht="15" customHeight="1" x14ac:dyDescent="0.15"/>
  </sheetData>
  <mergeCells count="31">
    <mergeCell ref="E22:F22"/>
    <mergeCell ref="E14:F14"/>
    <mergeCell ref="E17:F17"/>
    <mergeCell ref="E18:F18"/>
    <mergeCell ref="E19:F19"/>
    <mergeCell ref="E20:F20"/>
    <mergeCell ref="E21:F21"/>
    <mergeCell ref="C8:F8"/>
    <mergeCell ref="E9:F9"/>
    <mergeCell ref="E10:F10"/>
    <mergeCell ref="E11:F11"/>
    <mergeCell ref="E12:F12"/>
    <mergeCell ref="E13:F13"/>
    <mergeCell ref="AD4:AE4"/>
    <mergeCell ref="AF4:AG4"/>
    <mergeCell ref="AH4:AI4"/>
    <mergeCell ref="AJ4:AK4"/>
    <mergeCell ref="B6:F6"/>
    <mergeCell ref="E7:F7"/>
    <mergeCell ref="R4:S4"/>
    <mergeCell ref="T4:U4"/>
    <mergeCell ref="V4:W4"/>
    <mergeCell ref="X4:Y4"/>
    <mergeCell ref="Z4:AA4"/>
    <mergeCell ref="AB4:AC4"/>
    <mergeCell ref="B4:F5"/>
    <mergeCell ref="H4:I4"/>
    <mergeCell ref="J4:K4"/>
    <mergeCell ref="L4:M4"/>
    <mergeCell ref="N4:O4"/>
    <mergeCell ref="P4:Q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&amp;C-153-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showGridLines="0" zoomScaleNormal="100" workbookViewId="0">
      <pane xSplit="3" ySplit="6" topLeftCell="E7" activePane="bottomRight" state="frozen"/>
      <selection pane="topRight" activeCell="D1" sqref="D1"/>
      <selection pane="bottomLeft" activeCell="A6" sqref="A6"/>
      <selection pane="bottomRight" activeCell="A12" sqref="A12:IV16"/>
    </sheetView>
  </sheetViews>
  <sheetFormatPr defaultRowHeight="11.25" x14ac:dyDescent="0.4"/>
  <cols>
    <col min="1" max="1" width="1.625" style="2" customWidth="1"/>
    <col min="2" max="2" width="10" style="2" customWidth="1"/>
    <col min="3" max="3" width="8.75" style="2" customWidth="1"/>
    <col min="4" max="11" width="7.5" style="2" customWidth="1"/>
    <col min="12" max="12" width="8.75" style="2" customWidth="1"/>
    <col min="13" max="256" width="9" style="2"/>
    <col min="257" max="257" width="1.625" style="2" customWidth="1"/>
    <col min="258" max="258" width="10" style="2" customWidth="1"/>
    <col min="259" max="259" width="8.75" style="2" customWidth="1"/>
    <col min="260" max="267" width="7.5" style="2" customWidth="1"/>
    <col min="268" max="268" width="8.75" style="2" customWidth="1"/>
    <col min="269" max="512" width="9" style="2"/>
    <col min="513" max="513" width="1.625" style="2" customWidth="1"/>
    <col min="514" max="514" width="10" style="2" customWidth="1"/>
    <col min="515" max="515" width="8.75" style="2" customWidth="1"/>
    <col min="516" max="523" width="7.5" style="2" customWidth="1"/>
    <col min="524" max="524" width="8.75" style="2" customWidth="1"/>
    <col min="525" max="768" width="9" style="2"/>
    <col min="769" max="769" width="1.625" style="2" customWidth="1"/>
    <col min="770" max="770" width="10" style="2" customWidth="1"/>
    <col min="771" max="771" width="8.75" style="2" customWidth="1"/>
    <col min="772" max="779" width="7.5" style="2" customWidth="1"/>
    <col min="780" max="780" width="8.75" style="2" customWidth="1"/>
    <col min="781" max="1024" width="9" style="2"/>
    <col min="1025" max="1025" width="1.625" style="2" customWidth="1"/>
    <col min="1026" max="1026" width="10" style="2" customWidth="1"/>
    <col min="1027" max="1027" width="8.75" style="2" customWidth="1"/>
    <col min="1028" max="1035" width="7.5" style="2" customWidth="1"/>
    <col min="1036" max="1036" width="8.75" style="2" customWidth="1"/>
    <col min="1037" max="1280" width="9" style="2"/>
    <col min="1281" max="1281" width="1.625" style="2" customWidth="1"/>
    <col min="1282" max="1282" width="10" style="2" customWidth="1"/>
    <col min="1283" max="1283" width="8.75" style="2" customWidth="1"/>
    <col min="1284" max="1291" width="7.5" style="2" customWidth="1"/>
    <col min="1292" max="1292" width="8.75" style="2" customWidth="1"/>
    <col min="1293" max="1536" width="9" style="2"/>
    <col min="1537" max="1537" width="1.625" style="2" customWidth="1"/>
    <col min="1538" max="1538" width="10" style="2" customWidth="1"/>
    <col min="1539" max="1539" width="8.75" style="2" customWidth="1"/>
    <col min="1540" max="1547" width="7.5" style="2" customWidth="1"/>
    <col min="1548" max="1548" width="8.75" style="2" customWidth="1"/>
    <col min="1549" max="1792" width="9" style="2"/>
    <col min="1793" max="1793" width="1.625" style="2" customWidth="1"/>
    <col min="1794" max="1794" width="10" style="2" customWidth="1"/>
    <col min="1795" max="1795" width="8.75" style="2" customWidth="1"/>
    <col min="1796" max="1803" width="7.5" style="2" customWidth="1"/>
    <col min="1804" max="1804" width="8.75" style="2" customWidth="1"/>
    <col min="1805" max="2048" width="9" style="2"/>
    <col min="2049" max="2049" width="1.625" style="2" customWidth="1"/>
    <col min="2050" max="2050" width="10" style="2" customWidth="1"/>
    <col min="2051" max="2051" width="8.75" style="2" customWidth="1"/>
    <col min="2052" max="2059" width="7.5" style="2" customWidth="1"/>
    <col min="2060" max="2060" width="8.75" style="2" customWidth="1"/>
    <col min="2061" max="2304" width="9" style="2"/>
    <col min="2305" max="2305" width="1.625" style="2" customWidth="1"/>
    <col min="2306" max="2306" width="10" style="2" customWidth="1"/>
    <col min="2307" max="2307" width="8.75" style="2" customWidth="1"/>
    <col min="2308" max="2315" width="7.5" style="2" customWidth="1"/>
    <col min="2316" max="2316" width="8.75" style="2" customWidth="1"/>
    <col min="2317" max="2560" width="9" style="2"/>
    <col min="2561" max="2561" width="1.625" style="2" customWidth="1"/>
    <col min="2562" max="2562" width="10" style="2" customWidth="1"/>
    <col min="2563" max="2563" width="8.75" style="2" customWidth="1"/>
    <col min="2564" max="2571" width="7.5" style="2" customWidth="1"/>
    <col min="2572" max="2572" width="8.75" style="2" customWidth="1"/>
    <col min="2573" max="2816" width="9" style="2"/>
    <col min="2817" max="2817" width="1.625" style="2" customWidth="1"/>
    <col min="2818" max="2818" width="10" style="2" customWidth="1"/>
    <col min="2819" max="2819" width="8.75" style="2" customWidth="1"/>
    <col min="2820" max="2827" width="7.5" style="2" customWidth="1"/>
    <col min="2828" max="2828" width="8.75" style="2" customWidth="1"/>
    <col min="2829" max="3072" width="9" style="2"/>
    <col min="3073" max="3073" width="1.625" style="2" customWidth="1"/>
    <col min="3074" max="3074" width="10" style="2" customWidth="1"/>
    <col min="3075" max="3075" width="8.75" style="2" customWidth="1"/>
    <col min="3076" max="3083" width="7.5" style="2" customWidth="1"/>
    <col min="3084" max="3084" width="8.75" style="2" customWidth="1"/>
    <col min="3085" max="3328" width="9" style="2"/>
    <col min="3329" max="3329" width="1.625" style="2" customWidth="1"/>
    <col min="3330" max="3330" width="10" style="2" customWidth="1"/>
    <col min="3331" max="3331" width="8.75" style="2" customWidth="1"/>
    <col min="3332" max="3339" width="7.5" style="2" customWidth="1"/>
    <col min="3340" max="3340" width="8.75" style="2" customWidth="1"/>
    <col min="3341" max="3584" width="9" style="2"/>
    <col min="3585" max="3585" width="1.625" style="2" customWidth="1"/>
    <col min="3586" max="3586" width="10" style="2" customWidth="1"/>
    <col min="3587" max="3587" width="8.75" style="2" customWidth="1"/>
    <col min="3588" max="3595" width="7.5" style="2" customWidth="1"/>
    <col min="3596" max="3596" width="8.75" style="2" customWidth="1"/>
    <col min="3597" max="3840" width="9" style="2"/>
    <col min="3841" max="3841" width="1.625" style="2" customWidth="1"/>
    <col min="3842" max="3842" width="10" style="2" customWidth="1"/>
    <col min="3843" max="3843" width="8.75" style="2" customWidth="1"/>
    <col min="3844" max="3851" width="7.5" style="2" customWidth="1"/>
    <col min="3852" max="3852" width="8.75" style="2" customWidth="1"/>
    <col min="3853" max="4096" width="9" style="2"/>
    <col min="4097" max="4097" width="1.625" style="2" customWidth="1"/>
    <col min="4098" max="4098" width="10" style="2" customWidth="1"/>
    <col min="4099" max="4099" width="8.75" style="2" customWidth="1"/>
    <col min="4100" max="4107" width="7.5" style="2" customWidth="1"/>
    <col min="4108" max="4108" width="8.75" style="2" customWidth="1"/>
    <col min="4109" max="4352" width="9" style="2"/>
    <col min="4353" max="4353" width="1.625" style="2" customWidth="1"/>
    <col min="4354" max="4354" width="10" style="2" customWidth="1"/>
    <col min="4355" max="4355" width="8.75" style="2" customWidth="1"/>
    <col min="4356" max="4363" width="7.5" style="2" customWidth="1"/>
    <col min="4364" max="4364" width="8.75" style="2" customWidth="1"/>
    <col min="4365" max="4608" width="9" style="2"/>
    <col min="4609" max="4609" width="1.625" style="2" customWidth="1"/>
    <col min="4610" max="4610" width="10" style="2" customWidth="1"/>
    <col min="4611" max="4611" width="8.75" style="2" customWidth="1"/>
    <col min="4612" max="4619" width="7.5" style="2" customWidth="1"/>
    <col min="4620" max="4620" width="8.75" style="2" customWidth="1"/>
    <col min="4621" max="4864" width="9" style="2"/>
    <col min="4865" max="4865" width="1.625" style="2" customWidth="1"/>
    <col min="4866" max="4866" width="10" style="2" customWidth="1"/>
    <col min="4867" max="4867" width="8.75" style="2" customWidth="1"/>
    <col min="4868" max="4875" width="7.5" style="2" customWidth="1"/>
    <col min="4876" max="4876" width="8.75" style="2" customWidth="1"/>
    <col min="4877" max="5120" width="9" style="2"/>
    <col min="5121" max="5121" width="1.625" style="2" customWidth="1"/>
    <col min="5122" max="5122" width="10" style="2" customWidth="1"/>
    <col min="5123" max="5123" width="8.75" style="2" customWidth="1"/>
    <col min="5124" max="5131" width="7.5" style="2" customWidth="1"/>
    <col min="5132" max="5132" width="8.75" style="2" customWidth="1"/>
    <col min="5133" max="5376" width="9" style="2"/>
    <col min="5377" max="5377" width="1.625" style="2" customWidth="1"/>
    <col min="5378" max="5378" width="10" style="2" customWidth="1"/>
    <col min="5379" max="5379" width="8.75" style="2" customWidth="1"/>
    <col min="5380" max="5387" width="7.5" style="2" customWidth="1"/>
    <col min="5388" max="5388" width="8.75" style="2" customWidth="1"/>
    <col min="5389" max="5632" width="9" style="2"/>
    <col min="5633" max="5633" width="1.625" style="2" customWidth="1"/>
    <col min="5634" max="5634" width="10" style="2" customWidth="1"/>
    <col min="5635" max="5635" width="8.75" style="2" customWidth="1"/>
    <col min="5636" max="5643" width="7.5" style="2" customWidth="1"/>
    <col min="5644" max="5644" width="8.75" style="2" customWidth="1"/>
    <col min="5645" max="5888" width="9" style="2"/>
    <col min="5889" max="5889" width="1.625" style="2" customWidth="1"/>
    <col min="5890" max="5890" width="10" style="2" customWidth="1"/>
    <col min="5891" max="5891" width="8.75" style="2" customWidth="1"/>
    <col min="5892" max="5899" width="7.5" style="2" customWidth="1"/>
    <col min="5900" max="5900" width="8.75" style="2" customWidth="1"/>
    <col min="5901" max="6144" width="9" style="2"/>
    <col min="6145" max="6145" width="1.625" style="2" customWidth="1"/>
    <col min="6146" max="6146" width="10" style="2" customWidth="1"/>
    <col min="6147" max="6147" width="8.75" style="2" customWidth="1"/>
    <col min="6148" max="6155" width="7.5" style="2" customWidth="1"/>
    <col min="6156" max="6156" width="8.75" style="2" customWidth="1"/>
    <col min="6157" max="6400" width="9" style="2"/>
    <col min="6401" max="6401" width="1.625" style="2" customWidth="1"/>
    <col min="6402" max="6402" width="10" style="2" customWidth="1"/>
    <col min="6403" max="6403" width="8.75" style="2" customWidth="1"/>
    <col min="6404" max="6411" width="7.5" style="2" customWidth="1"/>
    <col min="6412" max="6412" width="8.75" style="2" customWidth="1"/>
    <col min="6413" max="6656" width="9" style="2"/>
    <col min="6657" max="6657" width="1.625" style="2" customWidth="1"/>
    <col min="6658" max="6658" width="10" style="2" customWidth="1"/>
    <col min="6659" max="6659" width="8.75" style="2" customWidth="1"/>
    <col min="6660" max="6667" width="7.5" style="2" customWidth="1"/>
    <col min="6668" max="6668" width="8.75" style="2" customWidth="1"/>
    <col min="6669" max="6912" width="9" style="2"/>
    <col min="6913" max="6913" width="1.625" style="2" customWidth="1"/>
    <col min="6914" max="6914" width="10" style="2" customWidth="1"/>
    <col min="6915" max="6915" width="8.75" style="2" customWidth="1"/>
    <col min="6916" max="6923" width="7.5" style="2" customWidth="1"/>
    <col min="6924" max="6924" width="8.75" style="2" customWidth="1"/>
    <col min="6925" max="7168" width="9" style="2"/>
    <col min="7169" max="7169" width="1.625" style="2" customWidth="1"/>
    <col min="7170" max="7170" width="10" style="2" customWidth="1"/>
    <col min="7171" max="7171" width="8.75" style="2" customWidth="1"/>
    <col min="7172" max="7179" width="7.5" style="2" customWidth="1"/>
    <col min="7180" max="7180" width="8.75" style="2" customWidth="1"/>
    <col min="7181" max="7424" width="9" style="2"/>
    <col min="7425" max="7425" width="1.625" style="2" customWidth="1"/>
    <col min="7426" max="7426" width="10" style="2" customWidth="1"/>
    <col min="7427" max="7427" width="8.75" style="2" customWidth="1"/>
    <col min="7428" max="7435" width="7.5" style="2" customWidth="1"/>
    <col min="7436" max="7436" width="8.75" style="2" customWidth="1"/>
    <col min="7437" max="7680" width="9" style="2"/>
    <col min="7681" max="7681" width="1.625" style="2" customWidth="1"/>
    <col min="7682" max="7682" width="10" style="2" customWidth="1"/>
    <col min="7683" max="7683" width="8.75" style="2" customWidth="1"/>
    <col min="7684" max="7691" width="7.5" style="2" customWidth="1"/>
    <col min="7692" max="7692" width="8.75" style="2" customWidth="1"/>
    <col min="7693" max="7936" width="9" style="2"/>
    <col min="7937" max="7937" width="1.625" style="2" customWidth="1"/>
    <col min="7938" max="7938" width="10" style="2" customWidth="1"/>
    <col min="7939" max="7939" width="8.75" style="2" customWidth="1"/>
    <col min="7940" max="7947" width="7.5" style="2" customWidth="1"/>
    <col min="7948" max="7948" width="8.75" style="2" customWidth="1"/>
    <col min="7949" max="8192" width="9" style="2"/>
    <col min="8193" max="8193" width="1.625" style="2" customWidth="1"/>
    <col min="8194" max="8194" width="10" style="2" customWidth="1"/>
    <col min="8195" max="8195" width="8.75" style="2" customWidth="1"/>
    <col min="8196" max="8203" width="7.5" style="2" customWidth="1"/>
    <col min="8204" max="8204" width="8.75" style="2" customWidth="1"/>
    <col min="8205" max="8448" width="9" style="2"/>
    <col min="8449" max="8449" width="1.625" style="2" customWidth="1"/>
    <col min="8450" max="8450" width="10" style="2" customWidth="1"/>
    <col min="8451" max="8451" width="8.75" style="2" customWidth="1"/>
    <col min="8452" max="8459" width="7.5" style="2" customWidth="1"/>
    <col min="8460" max="8460" width="8.75" style="2" customWidth="1"/>
    <col min="8461" max="8704" width="9" style="2"/>
    <col min="8705" max="8705" width="1.625" style="2" customWidth="1"/>
    <col min="8706" max="8706" width="10" style="2" customWidth="1"/>
    <col min="8707" max="8707" width="8.75" style="2" customWidth="1"/>
    <col min="8708" max="8715" width="7.5" style="2" customWidth="1"/>
    <col min="8716" max="8716" width="8.75" style="2" customWidth="1"/>
    <col min="8717" max="8960" width="9" style="2"/>
    <col min="8961" max="8961" width="1.625" style="2" customWidth="1"/>
    <col min="8962" max="8962" width="10" style="2" customWidth="1"/>
    <col min="8963" max="8963" width="8.75" style="2" customWidth="1"/>
    <col min="8964" max="8971" width="7.5" style="2" customWidth="1"/>
    <col min="8972" max="8972" width="8.75" style="2" customWidth="1"/>
    <col min="8973" max="9216" width="9" style="2"/>
    <col min="9217" max="9217" width="1.625" style="2" customWidth="1"/>
    <col min="9218" max="9218" width="10" style="2" customWidth="1"/>
    <col min="9219" max="9219" width="8.75" style="2" customWidth="1"/>
    <col min="9220" max="9227" width="7.5" style="2" customWidth="1"/>
    <col min="9228" max="9228" width="8.75" style="2" customWidth="1"/>
    <col min="9229" max="9472" width="9" style="2"/>
    <col min="9473" max="9473" width="1.625" style="2" customWidth="1"/>
    <col min="9474" max="9474" width="10" style="2" customWidth="1"/>
    <col min="9475" max="9475" width="8.75" style="2" customWidth="1"/>
    <col min="9476" max="9483" width="7.5" style="2" customWidth="1"/>
    <col min="9484" max="9484" width="8.75" style="2" customWidth="1"/>
    <col min="9485" max="9728" width="9" style="2"/>
    <col min="9729" max="9729" width="1.625" style="2" customWidth="1"/>
    <col min="9730" max="9730" width="10" style="2" customWidth="1"/>
    <col min="9731" max="9731" width="8.75" style="2" customWidth="1"/>
    <col min="9732" max="9739" width="7.5" style="2" customWidth="1"/>
    <col min="9740" max="9740" width="8.75" style="2" customWidth="1"/>
    <col min="9741" max="9984" width="9" style="2"/>
    <col min="9985" max="9985" width="1.625" style="2" customWidth="1"/>
    <col min="9986" max="9986" width="10" style="2" customWidth="1"/>
    <col min="9987" max="9987" width="8.75" style="2" customWidth="1"/>
    <col min="9988" max="9995" width="7.5" style="2" customWidth="1"/>
    <col min="9996" max="9996" width="8.75" style="2" customWidth="1"/>
    <col min="9997" max="10240" width="9" style="2"/>
    <col min="10241" max="10241" width="1.625" style="2" customWidth="1"/>
    <col min="10242" max="10242" width="10" style="2" customWidth="1"/>
    <col min="10243" max="10243" width="8.75" style="2" customWidth="1"/>
    <col min="10244" max="10251" width="7.5" style="2" customWidth="1"/>
    <col min="10252" max="10252" width="8.75" style="2" customWidth="1"/>
    <col min="10253" max="10496" width="9" style="2"/>
    <col min="10497" max="10497" width="1.625" style="2" customWidth="1"/>
    <col min="10498" max="10498" width="10" style="2" customWidth="1"/>
    <col min="10499" max="10499" width="8.75" style="2" customWidth="1"/>
    <col min="10500" max="10507" width="7.5" style="2" customWidth="1"/>
    <col min="10508" max="10508" width="8.75" style="2" customWidth="1"/>
    <col min="10509" max="10752" width="9" style="2"/>
    <col min="10753" max="10753" width="1.625" style="2" customWidth="1"/>
    <col min="10754" max="10754" width="10" style="2" customWidth="1"/>
    <col min="10755" max="10755" width="8.75" style="2" customWidth="1"/>
    <col min="10756" max="10763" width="7.5" style="2" customWidth="1"/>
    <col min="10764" max="10764" width="8.75" style="2" customWidth="1"/>
    <col min="10765" max="11008" width="9" style="2"/>
    <col min="11009" max="11009" width="1.625" style="2" customWidth="1"/>
    <col min="11010" max="11010" width="10" style="2" customWidth="1"/>
    <col min="11011" max="11011" width="8.75" style="2" customWidth="1"/>
    <col min="11012" max="11019" width="7.5" style="2" customWidth="1"/>
    <col min="11020" max="11020" width="8.75" style="2" customWidth="1"/>
    <col min="11021" max="11264" width="9" style="2"/>
    <col min="11265" max="11265" width="1.625" style="2" customWidth="1"/>
    <col min="11266" max="11266" width="10" style="2" customWidth="1"/>
    <col min="11267" max="11267" width="8.75" style="2" customWidth="1"/>
    <col min="11268" max="11275" width="7.5" style="2" customWidth="1"/>
    <col min="11276" max="11276" width="8.75" style="2" customWidth="1"/>
    <col min="11277" max="11520" width="9" style="2"/>
    <col min="11521" max="11521" width="1.625" style="2" customWidth="1"/>
    <col min="11522" max="11522" width="10" style="2" customWidth="1"/>
    <col min="11523" max="11523" width="8.75" style="2" customWidth="1"/>
    <col min="11524" max="11531" width="7.5" style="2" customWidth="1"/>
    <col min="11532" max="11532" width="8.75" style="2" customWidth="1"/>
    <col min="11533" max="11776" width="9" style="2"/>
    <col min="11777" max="11777" width="1.625" style="2" customWidth="1"/>
    <col min="11778" max="11778" width="10" style="2" customWidth="1"/>
    <col min="11779" max="11779" width="8.75" style="2" customWidth="1"/>
    <col min="11780" max="11787" width="7.5" style="2" customWidth="1"/>
    <col min="11788" max="11788" width="8.75" style="2" customWidth="1"/>
    <col min="11789" max="12032" width="9" style="2"/>
    <col min="12033" max="12033" width="1.625" style="2" customWidth="1"/>
    <col min="12034" max="12034" width="10" style="2" customWidth="1"/>
    <col min="12035" max="12035" width="8.75" style="2" customWidth="1"/>
    <col min="12036" max="12043" width="7.5" style="2" customWidth="1"/>
    <col min="12044" max="12044" width="8.75" style="2" customWidth="1"/>
    <col min="12045" max="12288" width="9" style="2"/>
    <col min="12289" max="12289" width="1.625" style="2" customWidth="1"/>
    <col min="12290" max="12290" width="10" style="2" customWidth="1"/>
    <col min="12291" max="12291" width="8.75" style="2" customWidth="1"/>
    <col min="12292" max="12299" width="7.5" style="2" customWidth="1"/>
    <col min="12300" max="12300" width="8.75" style="2" customWidth="1"/>
    <col min="12301" max="12544" width="9" style="2"/>
    <col min="12545" max="12545" width="1.625" style="2" customWidth="1"/>
    <col min="12546" max="12546" width="10" style="2" customWidth="1"/>
    <col min="12547" max="12547" width="8.75" style="2" customWidth="1"/>
    <col min="12548" max="12555" width="7.5" style="2" customWidth="1"/>
    <col min="12556" max="12556" width="8.75" style="2" customWidth="1"/>
    <col min="12557" max="12800" width="9" style="2"/>
    <col min="12801" max="12801" width="1.625" style="2" customWidth="1"/>
    <col min="12802" max="12802" width="10" style="2" customWidth="1"/>
    <col min="12803" max="12803" width="8.75" style="2" customWidth="1"/>
    <col min="12804" max="12811" width="7.5" style="2" customWidth="1"/>
    <col min="12812" max="12812" width="8.75" style="2" customWidth="1"/>
    <col min="12813" max="13056" width="9" style="2"/>
    <col min="13057" max="13057" width="1.625" style="2" customWidth="1"/>
    <col min="13058" max="13058" width="10" style="2" customWidth="1"/>
    <col min="13059" max="13059" width="8.75" style="2" customWidth="1"/>
    <col min="13060" max="13067" width="7.5" style="2" customWidth="1"/>
    <col min="13068" max="13068" width="8.75" style="2" customWidth="1"/>
    <col min="13069" max="13312" width="9" style="2"/>
    <col min="13313" max="13313" width="1.625" style="2" customWidth="1"/>
    <col min="13314" max="13314" width="10" style="2" customWidth="1"/>
    <col min="13315" max="13315" width="8.75" style="2" customWidth="1"/>
    <col min="13316" max="13323" width="7.5" style="2" customWidth="1"/>
    <col min="13324" max="13324" width="8.75" style="2" customWidth="1"/>
    <col min="13325" max="13568" width="9" style="2"/>
    <col min="13569" max="13569" width="1.625" style="2" customWidth="1"/>
    <col min="13570" max="13570" width="10" style="2" customWidth="1"/>
    <col min="13571" max="13571" width="8.75" style="2" customWidth="1"/>
    <col min="13572" max="13579" width="7.5" style="2" customWidth="1"/>
    <col min="13580" max="13580" width="8.75" style="2" customWidth="1"/>
    <col min="13581" max="13824" width="9" style="2"/>
    <col min="13825" max="13825" width="1.625" style="2" customWidth="1"/>
    <col min="13826" max="13826" width="10" style="2" customWidth="1"/>
    <col min="13827" max="13827" width="8.75" style="2" customWidth="1"/>
    <col min="13828" max="13835" width="7.5" style="2" customWidth="1"/>
    <col min="13836" max="13836" width="8.75" style="2" customWidth="1"/>
    <col min="13837" max="14080" width="9" style="2"/>
    <col min="14081" max="14081" width="1.625" style="2" customWidth="1"/>
    <col min="14082" max="14082" width="10" style="2" customWidth="1"/>
    <col min="14083" max="14083" width="8.75" style="2" customWidth="1"/>
    <col min="14084" max="14091" width="7.5" style="2" customWidth="1"/>
    <col min="14092" max="14092" width="8.75" style="2" customWidth="1"/>
    <col min="14093" max="14336" width="9" style="2"/>
    <col min="14337" max="14337" width="1.625" style="2" customWidth="1"/>
    <col min="14338" max="14338" width="10" style="2" customWidth="1"/>
    <col min="14339" max="14339" width="8.75" style="2" customWidth="1"/>
    <col min="14340" max="14347" width="7.5" style="2" customWidth="1"/>
    <col min="14348" max="14348" width="8.75" style="2" customWidth="1"/>
    <col min="14349" max="14592" width="9" style="2"/>
    <col min="14593" max="14593" width="1.625" style="2" customWidth="1"/>
    <col min="14594" max="14594" width="10" style="2" customWidth="1"/>
    <col min="14595" max="14595" width="8.75" style="2" customWidth="1"/>
    <col min="14596" max="14603" width="7.5" style="2" customWidth="1"/>
    <col min="14604" max="14604" width="8.75" style="2" customWidth="1"/>
    <col min="14605" max="14848" width="9" style="2"/>
    <col min="14849" max="14849" width="1.625" style="2" customWidth="1"/>
    <col min="14850" max="14850" width="10" style="2" customWidth="1"/>
    <col min="14851" max="14851" width="8.75" style="2" customWidth="1"/>
    <col min="14852" max="14859" width="7.5" style="2" customWidth="1"/>
    <col min="14860" max="14860" width="8.75" style="2" customWidth="1"/>
    <col min="14861" max="15104" width="9" style="2"/>
    <col min="15105" max="15105" width="1.625" style="2" customWidth="1"/>
    <col min="15106" max="15106" width="10" style="2" customWidth="1"/>
    <col min="15107" max="15107" width="8.75" style="2" customWidth="1"/>
    <col min="15108" max="15115" width="7.5" style="2" customWidth="1"/>
    <col min="15116" max="15116" width="8.75" style="2" customWidth="1"/>
    <col min="15117" max="15360" width="9" style="2"/>
    <col min="15361" max="15361" width="1.625" style="2" customWidth="1"/>
    <col min="15362" max="15362" width="10" style="2" customWidth="1"/>
    <col min="15363" max="15363" width="8.75" style="2" customWidth="1"/>
    <col min="15364" max="15371" width="7.5" style="2" customWidth="1"/>
    <col min="15372" max="15372" width="8.75" style="2" customWidth="1"/>
    <col min="15373" max="15616" width="9" style="2"/>
    <col min="15617" max="15617" width="1.625" style="2" customWidth="1"/>
    <col min="15618" max="15618" width="10" style="2" customWidth="1"/>
    <col min="15619" max="15619" width="8.75" style="2" customWidth="1"/>
    <col min="15620" max="15627" width="7.5" style="2" customWidth="1"/>
    <col min="15628" max="15628" width="8.75" style="2" customWidth="1"/>
    <col min="15629" max="15872" width="9" style="2"/>
    <col min="15873" max="15873" width="1.625" style="2" customWidth="1"/>
    <col min="15874" max="15874" width="10" style="2" customWidth="1"/>
    <col min="15875" max="15875" width="8.75" style="2" customWidth="1"/>
    <col min="15876" max="15883" width="7.5" style="2" customWidth="1"/>
    <col min="15884" max="15884" width="8.75" style="2" customWidth="1"/>
    <col min="15885" max="16128" width="9" style="2"/>
    <col min="16129" max="16129" width="1.625" style="2" customWidth="1"/>
    <col min="16130" max="16130" width="10" style="2" customWidth="1"/>
    <col min="16131" max="16131" width="8.75" style="2" customWidth="1"/>
    <col min="16132" max="16139" width="7.5" style="2" customWidth="1"/>
    <col min="16140" max="16140" width="8.75" style="2" customWidth="1"/>
    <col min="16141" max="16384" width="9" style="2"/>
  </cols>
  <sheetData>
    <row r="1" spans="1:12" s="538" customFormat="1" ht="30" customHeight="1" x14ac:dyDescent="0.4">
      <c r="A1" s="897" t="s">
        <v>757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538" customFormat="1" ht="7.5" customHeight="1" x14ac:dyDescent="0.4">
      <c r="A2" s="897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538" customFormat="1" ht="22.5" customHeight="1" x14ac:dyDescent="0.15">
      <c r="A3" s="897"/>
      <c r="B3" s="6"/>
      <c r="C3" s="1"/>
      <c r="D3" s="1"/>
      <c r="E3" s="1"/>
      <c r="F3" s="1"/>
      <c r="G3" s="1"/>
      <c r="H3" s="1"/>
      <c r="I3" s="1"/>
      <c r="J3" s="1"/>
      <c r="K3" s="1"/>
      <c r="L3" s="167" t="s">
        <v>758</v>
      </c>
    </row>
    <row r="4" spans="1:12" ht="18.75" customHeight="1" x14ac:dyDescent="0.4">
      <c r="B4" s="16" t="s">
        <v>597</v>
      </c>
      <c r="C4" s="16" t="s">
        <v>759</v>
      </c>
      <c r="D4" s="898" t="s">
        <v>760</v>
      </c>
      <c r="E4" s="899"/>
      <c r="F4" s="899"/>
      <c r="G4" s="899"/>
      <c r="H4" s="899"/>
      <c r="I4" s="899"/>
      <c r="J4" s="899"/>
      <c r="K4" s="900"/>
      <c r="L4" s="901" t="s">
        <v>761</v>
      </c>
    </row>
    <row r="5" spans="1:12" ht="18.75" customHeight="1" x14ac:dyDescent="0.15">
      <c r="B5" s="16"/>
      <c r="C5" s="16"/>
      <c r="D5" s="902" t="s">
        <v>762</v>
      </c>
      <c r="E5" s="903"/>
      <c r="F5" s="903" t="s">
        <v>763</v>
      </c>
      <c r="G5" s="903"/>
      <c r="H5" s="904" t="s">
        <v>764</v>
      </c>
      <c r="I5" s="903" t="s">
        <v>765</v>
      </c>
      <c r="J5" s="903" t="s">
        <v>766</v>
      </c>
      <c r="K5" s="905" t="s">
        <v>767</v>
      </c>
      <c r="L5" s="16"/>
    </row>
    <row r="6" spans="1:12" ht="18.75" customHeight="1" x14ac:dyDescent="0.4">
      <c r="B6" s="16"/>
      <c r="C6" s="16"/>
      <c r="D6" s="906" t="s">
        <v>768</v>
      </c>
      <c r="E6" s="907" t="s">
        <v>769</v>
      </c>
      <c r="F6" s="907" t="s">
        <v>770</v>
      </c>
      <c r="G6" s="908" t="s">
        <v>771</v>
      </c>
      <c r="H6" s="909"/>
      <c r="I6" s="910"/>
      <c r="J6" s="910"/>
      <c r="K6" s="911" t="s">
        <v>772</v>
      </c>
      <c r="L6" s="16"/>
    </row>
    <row r="7" spans="1:12" ht="13.5" hidden="1" customHeight="1" x14ac:dyDescent="0.4">
      <c r="B7" s="912" t="s">
        <v>773</v>
      </c>
      <c r="C7" s="913">
        <f>SUM(C8:C11)</f>
        <v>11659619</v>
      </c>
      <c r="D7" s="914">
        <f t="shared" ref="D7:L7" si="0">SUM(D8:D11)</f>
        <v>3730044</v>
      </c>
      <c r="E7" s="915">
        <f t="shared" si="0"/>
        <v>1205967</v>
      </c>
      <c r="F7" s="915">
        <f t="shared" si="0"/>
        <v>5880469</v>
      </c>
      <c r="G7" s="915">
        <f t="shared" si="0"/>
        <v>92505</v>
      </c>
      <c r="H7" s="915">
        <f t="shared" si="0"/>
        <v>115573</v>
      </c>
      <c r="I7" s="915">
        <f t="shared" si="0"/>
        <v>544853</v>
      </c>
      <c r="J7" s="915">
        <f t="shared" si="0"/>
        <v>60125</v>
      </c>
      <c r="K7" s="916">
        <f t="shared" si="0"/>
        <v>30083</v>
      </c>
      <c r="L7" s="913">
        <f t="shared" si="0"/>
        <v>2079554</v>
      </c>
    </row>
    <row r="8" spans="1:12" ht="13.5" hidden="1" customHeight="1" x14ac:dyDescent="0.4">
      <c r="B8" s="917" t="s">
        <v>129</v>
      </c>
      <c r="C8" s="918">
        <f>SUM(D8:K8)</f>
        <v>3840531</v>
      </c>
      <c r="D8" s="919">
        <v>950565</v>
      </c>
      <c r="E8" s="920">
        <v>445799</v>
      </c>
      <c r="F8" s="920">
        <v>2193585</v>
      </c>
      <c r="G8" s="920">
        <v>5787</v>
      </c>
      <c r="H8" s="920">
        <v>32487</v>
      </c>
      <c r="I8" s="920">
        <v>146502</v>
      </c>
      <c r="J8" s="920">
        <v>53910</v>
      </c>
      <c r="K8" s="921">
        <v>11896</v>
      </c>
      <c r="L8" s="918">
        <v>598635</v>
      </c>
    </row>
    <row r="9" spans="1:12" ht="13.5" hidden="1" customHeight="1" x14ac:dyDescent="0.4">
      <c r="B9" s="917" t="s">
        <v>531</v>
      </c>
      <c r="C9" s="918">
        <f>SUM(D9:K9)</f>
        <v>3612386</v>
      </c>
      <c r="D9" s="919">
        <v>1273170</v>
      </c>
      <c r="E9" s="920">
        <v>358273</v>
      </c>
      <c r="F9" s="920">
        <v>1671622</v>
      </c>
      <c r="G9" s="920">
        <v>68345</v>
      </c>
      <c r="H9" s="920">
        <v>36292</v>
      </c>
      <c r="I9" s="920">
        <v>191094</v>
      </c>
      <c r="J9" s="920">
        <v>6215</v>
      </c>
      <c r="K9" s="921">
        <v>7375</v>
      </c>
      <c r="L9" s="918">
        <v>707238</v>
      </c>
    </row>
    <row r="10" spans="1:12" ht="13.5" hidden="1" customHeight="1" x14ac:dyDescent="0.4">
      <c r="B10" s="917" t="s">
        <v>131</v>
      </c>
      <c r="C10" s="918">
        <f>SUM(D10:K10)</f>
        <v>2657290</v>
      </c>
      <c r="D10" s="919">
        <v>971611</v>
      </c>
      <c r="E10" s="920">
        <v>239746</v>
      </c>
      <c r="F10" s="920">
        <v>1258912</v>
      </c>
      <c r="G10" s="920">
        <v>18357</v>
      </c>
      <c r="H10" s="920">
        <v>28265</v>
      </c>
      <c r="I10" s="920">
        <v>134195</v>
      </c>
      <c r="J10" s="920">
        <v>0</v>
      </c>
      <c r="K10" s="921">
        <v>6204</v>
      </c>
      <c r="L10" s="918">
        <v>493440</v>
      </c>
    </row>
    <row r="11" spans="1:12" ht="13.5" hidden="1" customHeight="1" x14ac:dyDescent="0.4">
      <c r="B11" s="922" t="s">
        <v>532</v>
      </c>
      <c r="C11" s="918">
        <f>SUM(D11:K11)</f>
        <v>1549412</v>
      </c>
      <c r="D11" s="919">
        <v>534698</v>
      </c>
      <c r="E11" s="920">
        <v>162149</v>
      </c>
      <c r="F11" s="920">
        <v>756350</v>
      </c>
      <c r="G11" s="920">
        <v>16</v>
      </c>
      <c r="H11" s="920">
        <v>18529</v>
      </c>
      <c r="I11" s="920">
        <v>73062</v>
      </c>
      <c r="J11" s="920">
        <v>0</v>
      </c>
      <c r="K11" s="921">
        <v>4608</v>
      </c>
      <c r="L11" s="918">
        <v>280241</v>
      </c>
    </row>
    <row r="12" spans="1:12" ht="13.5" hidden="1" customHeight="1" x14ac:dyDescent="0.4">
      <c r="B12" s="912" t="s">
        <v>774</v>
      </c>
      <c r="C12" s="913">
        <f>SUM(C13:C16)</f>
        <v>11580126</v>
      </c>
      <c r="D12" s="914">
        <f t="shared" ref="D12:L12" si="1">SUM(D13:D16)</f>
        <v>3591512</v>
      </c>
      <c r="E12" s="915">
        <f t="shared" si="1"/>
        <v>1027424</v>
      </c>
      <c r="F12" s="915">
        <f t="shared" si="1"/>
        <v>6094045</v>
      </c>
      <c r="G12" s="915">
        <f t="shared" si="1"/>
        <v>91006</v>
      </c>
      <c r="H12" s="915">
        <f t="shared" si="1"/>
        <v>119945</v>
      </c>
      <c r="I12" s="915">
        <f t="shared" si="1"/>
        <v>573906</v>
      </c>
      <c r="J12" s="915">
        <f t="shared" si="1"/>
        <v>56282</v>
      </c>
      <c r="K12" s="916">
        <f t="shared" si="1"/>
        <v>26006</v>
      </c>
      <c r="L12" s="913">
        <f t="shared" si="1"/>
        <v>2069719</v>
      </c>
    </row>
    <row r="13" spans="1:12" ht="13.5" hidden="1" customHeight="1" x14ac:dyDescent="0.4">
      <c r="B13" s="917" t="s">
        <v>129</v>
      </c>
      <c r="C13" s="918">
        <f>SUM(D13:K13)</f>
        <v>3849642</v>
      </c>
      <c r="D13" s="919">
        <v>933409</v>
      </c>
      <c r="E13" s="920">
        <v>392665</v>
      </c>
      <c r="F13" s="920">
        <v>2262151</v>
      </c>
      <c r="G13" s="920">
        <v>6961</v>
      </c>
      <c r="H13" s="920">
        <v>33177</v>
      </c>
      <c r="I13" s="920">
        <v>159012</v>
      </c>
      <c r="J13" s="920">
        <v>50690</v>
      </c>
      <c r="K13" s="921">
        <v>11577</v>
      </c>
      <c r="L13" s="918">
        <v>603279</v>
      </c>
    </row>
    <row r="14" spans="1:12" ht="13.5" hidden="1" customHeight="1" x14ac:dyDescent="0.4">
      <c r="B14" s="917" t="s">
        <v>531</v>
      </c>
      <c r="C14" s="918">
        <f>SUM(D14:K14)</f>
        <v>3605211</v>
      </c>
      <c r="D14" s="919">
        <v>1238018</v>
      </c>
      <c r="E14" s="920">
        <v>304240</v>
      </c>
      <c r="F14" s="920">
        <v>1748799</v>
      </c>
      <c r="G14" s="920">
        <v>65657</v>
      </c>
      <c r="H14" s="920">
        <v>38001</v>
      </c>
      <c r="I14" s="920">
        <v>198649</v>
      </c>
      <c r="J14" s="920">
        <v>5592</v>
      </c>
      <c r="K14" s="921">
        <v>6255</v>
      </c>
      <c r="L14" s="918">
        <v>703683</v>
      </c>
    </row>
    <row r="15" spans="1:12" ht="13.5" hidden="1" customHeight="1" x14ac:dyDescent="0.4">
      <c r="B15" s="917" t="s">
        <v>131</v>
      </c>
      <c r="C15" s="918">
        <f>SUM(D15:K15)</f>
        <v>2611362</v>
      </c>
      <c r="D15" s="919">
        <v>912986</v>
      </c>
      <c r="E15" s="920">
        <v>195501</v>
      </c>
      <c r="F15" s="920">
        <v>1306150</v>
      </c>
      <c r="G15" s="920">
        <v>18374</v>
      </c>
      <c r="H15" s="920">
        <v>29527</v>
      </c>
      <c r="I15" s="920">
        <v>142979</v>
      </c>
      <c r="J15" s="920">
        <v>0</v>
      </c>
      <c r="K15" s="921">
        <v>5845</v>
      </c>
      <c r="L15" s="918">
        <v>488308</v>
      </c>
    </row>
    <row r="16" spans="1:12" ht="13.5" hidden="1" customHeight="1" x14ac:dyDescent="0.4">
      <c r="B16" s="922" t="s">
        <v>532</v>
      </c>
      <c r="C16" s="918">
        <f>SUM(D16:K16)</f>
        <v>1513911</v>
      </c>
      <c r="D16" s="919">
        <v>507099</v>
      </c>
      <c r="E16" s="920">
        <v>135018</v>
      </c>
      <c r="F16" s="920">
        <v>776945</v>
      </c>
      <c r="G16" s="920">
        <v>14</v>
      </c>
      <c r="H16" s="920">
        <v>19240</v>
      </c>
      <c r="I16" s="920">
        <v>73266</v>
      </c>
      <c r="J16" s="920">
        <v>0</v>
      </c>
      <c r="K16" s="921">
        <v>2329</v>
      </c>
      <c r="L16" s="918">
        <v>274449</v>
      </c>
    </row>
    <row r="17" spans="2:12" ht="13.5" customHeight="1" x14ac:dyDescent="0.4">
      <c r="B17" s="912" t="s">
        <v>775</v>
      </c>
      <c r="C17" s="913">
        <f>SUM(C18:C21)</f>
        <v>11410189</v>
      </c>
      <c r="D17" s="914">
        <f t="shared" ref="D17:L17" si="2">SUM(D18:D21)</f>
        <v>3396750</v>
      </c>
      <c r="E17" s="915">
        <f t="shared" si="2"/>
        <v>1147498</v>
      </c>
      <c r="F17" s="915">
        <f t="shared" si="2"/>
        <v>5957065</v>
      </c>
      <c r="G17" s="915">
        <f t="shared" si="2"/>
        <v>89932</v>
      </c>
      <c r="H17" s="915">
        <f t="shared" si="2"/>
        <v>127057</v>
      </c>
      <c r="I17" s="915">
        <f t="shared" si="2"/>
        <v>567070</v>
      </c>
      <c r="J17" s="915">
        <f t="shared" si="2"/>
        <v>103009</v>
      </c>
      <c r="K17" s="916">
        <f t="shared" si="2"/>
        <v>21808</v>
      </c>
      <c r="L17" s="913">
        <f t="shared" si="2"/>
        <v>2225012</v>
      </c>
    </row>
    <row r="18" spans="2:12" ht="13.5" customHeight="1" x14ac:dyDescent="0.4">
      <c r="B18" s="917" t="s">
        <v>129</v>
      </c>
      <c r="C18" s="918">
        <f>SUM(D18:K18)</f>
        <v>3787723</v>
      </c>
      <c r="D18" s="923">
        <v>881405</v>
      </c>
      <c r="E18" s="924">
        <v>413592</v>
      </c>
      <c r="F18" s="924">
        <v>2232519</v>
      </c>
      <c r="G18" s="924">
        <v>7514</v>
      </c>
      <c r="H18" s="924">
        <v>34552</v>
      </c>
      <c r="I18" s="924">
        <v>156790</v>
      </c>
      <c r="J18" s="924">
        <v>51241</v>
      </c>
      <c r="K18" s="925">
        <v>10110</v>
      </c>
      <c r="L18" s="926">
        <v>639191</v>
      </c>
    </row>
    <row r="19" spans="2:12" ht="13.5" customHeight="1" x14ac:dyDescent="0.4">
      <c r="B19" s="917" t="s">
        <v>531</v>
      </c>
      <c r="C19" s="918">
        <f>SUM(D19:K19)</f>
        <v>3576004</v>
      </c>
      <c r="D19" s="923">
        <v>1158418</v>
      </c>
      <c r="E19" s="924">
        <v>346379</v>
      </c>
      <c r="F19" s="924">
        <v>1711929</v>
      </c>
      <c r="G19" s="924">
        <v>64011</v>
      </c>
      <c r="H19" s="924">
        <v>40931</v>
      </c>
      <c r="I19" s="924">
        <v>198544</v>
      </c>
      <c r="J19" s="924">
        <v>51768</v>
      </c>
      <c r="K19" s="925">
        <v>4024</v>
      </c>
      <c r="L19" s="926">
        <v>760702</v>
      </c>
    </row>
    <row r="20" spans="2:12" ht="13.5" customHeight="1" x14ac:dyDescent="0.4">
      <c r="B20" s="917" t="s">
        <v>131</v>
      </c>
      <c r="C20" s="918">
        <f>SUM(D20:K20)</f>
        <v>2513795</v>
      </c>
      <c r="D20" s="923">
        <v>864824</v>
      </c>
      <c r="E20" s="924">
        <v>197032</v>
      </c>
      <c r="F20" s="924">
        <v>1255415</v>
      </c>
      <c r="G20" s="924">
        <v>18392</v>
      </c>
      <c r="H20" s="924">
        <v>31091</v>
      </c>
      <c r="I20" s="924">
        <v>141561</v>
      </c>
      <c r="J20" s="924">
        <v>0</v>
      </c>
      <c r="K20" s="925">
        <v>5480</v>
      </c>
      <c r="L20" s="926">
        <v>524570</v>
      </c>
    </row>
    <row r="21" spans="2:12" ht="13.5" customHeight="1" x14ac:dyDescent="0.4">
      <c r="B21" s="922" t="s">
        <v>532</v>
      </c>
      <c r="C21" s="918">
        <f>SUM(D21:K21)</f>
        <v>1532667</v>
      </c>
      <c r="D21" s="923">
        <v>492103</v>
      </c>
      <c r="E21" s="924">
        <v>190495</v>
      </c>
      <c r="F21" s="924">
        <v>757202</v>
      </c>
      <c r="G21" s="924">
        <v>15</v>
      </c>
      <c r="H21" s="924">
        <v>20483</v>
      </c>
      <c r="I21" s="924">
        <v>70175</v>
      </c>
      <c r="J21" s="924">
        <v>0</v>
      </c>
      <c r="K21" s="925">
        <v>2194</v>
      </c>
      <c r="L21" s="926">
        <v>300549</v>
      </c>
    </row>
    <row r="22" spans="2:12" ht="13.5" customHeight="1" x14ac:dyDescent="0.4">
      <c r="B22" s="912" t="s">
        <v>776</v>
      </c>
      <c r="C22" s="913">
        <f>SUM(C23:C26)</f>
        <v>11644800</v>
      </c>
      <c r="D22" s="914">
        <f t="shared" ref="D22:L22" si="3">SUM(D23:D26)</f>
        <v>3383397</v>
      </c>
      <c r="E22" s="915">
        <f t="shared" si="3"/>
        <v>1188147</v>
      </c>
      <c r="F22" s="915">
        <f t="shared" si="3"/>
        <v>6155767</v>
      </c>
      <c r="G22" s="915">
        <f t="shared" si="3"/>
        <v>99657</v>
      </c>
      <c r="H22" s="915">
        <f t="shared" si="3"/>
        <v>132865</v>
      </c>
      <c r="I22" s="915">
        <f t="shared" si="3"/>
        <v>558272</v>
      </c>
      <c r="J22" s="915">
        <f t="shared" si="3"/>
        <v>109105</v>
      </c>
      <c r="K22" s="916">
        <f t="shared" si="3"/>
        <v>17590</v>
      </c>
      <c r="L22" s="913">
        <f t="shared" si="3"/>
        <v>2292928</v>
      </c>
    </row>
    <row r="23" spans="2:12" ht="13.5" customHeight="1" x14ac:dyDescent="0.4">
      <c r="B23" s="917" t="s">
        <v>129</v>
      </c>
      <c r="C23" s="918">
        <f>SUM(D23:K23)</f>
        <v>3801970</v>
      </c>
      <c r="D23" s="923">
        <v>861323</v>
      </c>
      <c r="E23" s="924">
        <v>417647</v>
      </c>
      <c r="F23" s="924">
        <v>2270500</v>
      </c>
      <c r="G23" s="924">
        <v>7928</v>
      </c>
      <c r="H23" s="924">
        <v>35503</v>
      </c>
      <c r="I23" s="924">
        <v>152615</v>
      </c>
      <c r="J23" s="924">
        <v>49091</v>
      </c>
      <c r="K23" s="925">
        <v>7363</v>
      </c>
      <c r="L23" s="926">
        <v>650800</v>
      </c>
    </row>
    <row r="24" spans="2:12" ht="13.5" customHeight="1" x14ac:dyDescent="0.4">
      <c r="B24" s="917" t="s">
        <v>531</v>
      </c>
      <c r="C24" s="918">
        <f>SUM(D24:K24)</f>
        <v>3660698</v>
      </c>
      <c r="D24" s="923">
        <v>1158355</v>
      </c>
      <c r="E24" s="924">
        <v>351815</v>
      </c>
      <c r="F24" s="924">
        <v>1769431</v>
      </c>
      <c r="G24" s="924">
        <v>73883</v>
      </c>
      <c r="H24" s="924">
        <v>42969</v>
      </c>
      <c r="I24" s="924">
        <v>201069</v>
      </c>
      <c r="J24" s="924">
        <v>60014</v>
      </c>
      <c r="K24" s="925">
        <v>3162</v>
      </c>
      <c r="L24" s="926">
        <v>759965</v>
      </c>
    </row>
    <row r="25" spans="2:12" ht="13.5" customHeight="1" x14ac:dyDescent="0.4">
      <c r="B25" s="917" t="s">
        <v>131</v>
      </c>
      <c r="C25" s="918">
        <f>SUM(D25:K25)</f>
        <v>2619291</v>
      </c>
      <c r="D25" s="923">
        <v>872779</v>
      </c>
      <c r="E25" s="924">
        <v>230011</v>
      </c>
      <c r="F25" s="924">
        <v>1324659</v>
      </c>
      <c r="G25" s="924">
        <v>17830</v>
      </c>
      <c r="H25" s="924">
        <v>32986</v>
      </c>
      <c r="I25" s="924">
        <v>135271</v>
      </c>
      <c r="J25" s="924">
        <v>0</v>
      </c>
      <c r="K25" s="925">
        <v>5755</v>
      </c>
      <c r="L25" s="926">
        <v>571509</v>
      </c>
    </row>
    <row r="26" spans="2:12" ht="13.5" customHeight="1" x14ac:dyDescent="0.4">
      <c r="B26" s="922" t="s">
        <v>532</v>
      </c>
      <c r="C26" s="918">
        <f>SUM(D26:K26)</f>
        <v>1562841</v>
      </c>
      <c r="D26" s="923">
        <v>490940</v>
      </c>
      <c r="E26" s="924">
        <v>188674</v>
      </c>
      <c r="F26" s="924">
        <v>791177</v>
      </c>
      <c r="G26" s="924">
        <v>16</v>
      </c>
      <c r="H26" s="924">
        <v>21407</v>
      </c>
      <c r="I26" s="924">
        <v>69317</v>
      </c>
      <c r="J26" s="924">
        <v>0</v>
      </c>
      <c r="K26" s="925">
        <v>1310</v>
      </c>
      <c r="L26" s="926">
        <v>310654</v>
      </c>
    </row>
    <row r="27" spans="2:12" ht="13.5" customHeight="1" x14ac:dyDescent="0.4">
      <c r="B27" s="912" t="s">
        <v>777</v>
      </c>
      <c r="C27" s="913">
        <f>SUM(C28:C31)</f>
        <v>11303148</v>
      </c>
      <c r="D27" s="914">
        <f t="shared" ref="D27:L27" si="4">SUM(D28:D31)</f>
        <v>3254663</v>
      </c>
      <c r="E27" s="915">
        <f t="shared" si="4"/>
        <v>914251</v>
      </c>
      <c r="F27" s="915">
        <f t="shared" si="4"/>
        <v>6247440</v>
      </c>
      <c r="G27" s="915">
        <f t="shared" si="4"/>
        <v>92155</v>
      </c>
      <c r="H27" s="915">
        <f t="shared" si="4"/>
        <v>138632</v>
      </c>
      <c r="I27" s="915">
        <f t="shared" si="4"/>
        <v>540324</v>
      </c>
      <c r="J27" s="915">
        <f t="shared" si="4"/>
        <v>103702</v>
      </c>
      <c r="K27" s="916">
        <f t="shared" si="4"/>
        <v>11981</v>
      </c>
      <c r="L27" s="913">
        <f t="shared" si="4"/>
        <v>2336332</v>
      </c>
    </row>
    <row r="28" spans="2:12" ht="13.5" customHeight="1" x14ac:dyDescent="0.4">
      <c r="B28" s="917" t="s">
        <v>129</v>
      </c>
      <c r="C28" s="918">
        <f>SUM(D28:K28)</f>
        <v>3633968</v>
      </c>
      <c r="D28" s="923">
        <v>820333</v>
      </c>
      <c r="E28" s="924">
        <v>322584</v>
      </c>
      <c r="F28" s="924">
        <v>2249172</v>
      </c>
      <c r="G28" s="924">
        <v>5982</v>
      </c>
      <c r="H28" s="924">
        <v>36695</v>
      </c>
      <c r="I28" s="924">
        <v>146892</v>
      </c>
      <c r="J28" s="924">
        <v>45269</v>
      </c>
      <c r="K28" s="925">
        <v>7041</v>
      </c>
      <c r="L28" s="926">
        <v>642148</v>
      </c>
    </row>
    <row r="29" spans="2:12" ht="13.5" customHeight="1" x14ac:dyDescent="0.4">
      <c r="B29" s="917" t="s">
        <v>531</v>
      </c>
      <c r="C29" s="918">
        <f>SUM(D29:K29)</f>
        <v>3575725</v>
      </c>
      <c r="D29" s="923">
        <v>1124846</v>
      </c>
      <c r="E29" s="924">
        <v>266277</v>
      </c>
      <c r="F29" s="924">
        <v>1821125</v>
      </c>
      <c r="G29" s="924">
        <v>68388</v>
      </c>
      <c r="H29" s="924">
        <v>44424</v>
      </c>
      <c r="I29" s="924">
        <v>192032</v>
      </c>
      <c r="J29" s="924">
        <v>58433</v>
      </c>
      <c r="K29" s="925">
        <v>200</v>
      </c>
      <c r="L29" s="926">
        <v>788336</v>
      </c>
    </row>
    <row r="30" spans="2:12" ht="13.5" customHeight="1" x14ac:dyDescent="0.4">
      <c r="B30" s="917" t="s">
        <v>131</v>
      </c>
      <c r="C30" s="918">
        <f>SUM(D30:K30)</f>
        <v>2586887</v>
      </c>
      <c r="D30" s="923">
        <v>839423</v>
      </c>
      <c r="E30" s="924">
        <v>187312</v>
      </c>
      <c r="F30" s="924">
        <v>1367058</v>
      </c>
      <c r="G30" s="924">
        <v>17769</v>
      </c>
      <c r="H30" s="924">
        <v>34551</v>
      </c>
      <c r="I30" s="924">
        <v>136034</v>
      </c>
      <c r="J30" s="924">
        <v>0</v>
      </c>
      <c r="K30" s="925">
        <v>4740</v>
      </c>
      <c r="L30" s="926">
        <v>587026</v>
      </c>
    </row>
    <row r="31" spans="2:12" ht="13.5" customHeight="1" x14ac:dyDescent="0.4">
      <c r="B31" s="922" t="s">
        <v>532</v>
      </c>
      <c r="C31" s="918">
        <f>SUM(D31:K31)</f>
        <v>1506568</v>
      </c>
      <c r="D31" s="923">
        <v>470061</v>
      </c>
      <c r="E31" s="924">
        <v>138078</v>
      </c>
      <c r="F31" s="924">
        <v>810085</v>
      </c>
      <c r="G31" s="924">
        <v>16</v>
      </c>
      <c r="H31" s="924">
        <v>22962</v>
      </c>
      <c r="I31" s="924">
        <v>65366</v>
      </c>
      <c r="J31" s="924">
        <v>0</v>
      </c>
      <c r="K31" s="925">
        <v>0</v>
      </c>
      <c r="L31" s="926">
        <v>318822</v>
      </c>
    </row>
    <row r="32" spans="2:12" ht="13.5" customHeight="1" x14ac:dyDescent="0.4">
      <c r="B32" s="912" t="s">
        <v>778</v>
      </c>
      <c r="C32" s="913">
        <f>SUM(C33:C36)</f>
        <v>10846871</v>
      </c>
      <c r="D32" s="914">
        <f t="shared" ref="D32:L32" si="5">SUM(D33:D36)</f>
        <v>3076055</v>
      </c>
      <c r="E32" s="915">
        <f t="shared" si="5"/>
        <v>946122</v>
      </c>
      <c r="F32" s="915">
        <f t="shared" si="5"/>
        <v>5931167</v>
      </c>
      <c r="G32" s="915">
        <f t="shared" si="5"/>
        <v>96359</v>
      </c>
      <c r="H32" s="915">
        <f t="shared" si="5"/>
        <v>143807</v>
      </c>
      <c r="I32" s="915">
        <f t="shared" si="5"/>
        <v>549372</v>
      </c>
      <c r="J32" s="915">
        <f t="shared" si="5"/>
        <v>103517</v>
      </c>
      <c r="K32" s="916">
        <f t="shared" si="5"/>
        <v>472</v>
      </c>
      <c r="L32" s="913">
        <f t="shared" si="5"/>
        <v>2283455</v>
      </c>
    </row>
    <row r="33" spans="2:12" ht="13.5" customHeight="1" x14ac:dyDescent="0.4">
      <c r="B33" s="917" t="s">
        <v>129</v>
      </c>
      <c r="C33" s="918">
        <f>SUM(D33:K33)</f>
        <v>3424456</v>
      </c>
      <c r="D33" s="923">
        <v>762834</v>
      </c>
      <c r="E33" s="924">
        <v>320548</v>
      </c>
      <c r="F33" s="924">
        <v>2099497</v>
      </c>
      <c r="G33" s="924">
        <v>6081</v>
      </c>
      <c r="H33" s="924">
        <v>37459</v>
      </c>
      <c r="I33" s="924">
        <v>150819</v>
      </c>
      <c r="J33" s="924">
        <v>47218</v>
      </c>
      <c r="K33" s="925">
        <v>0</v>
      </c>
      <c r="L33" s="926">
        <v>628069</v>
      </c>
    </row>
    <row r="34" spans="2:12" ht="13.5" customHeight="1" x14ac:dyDescent="0.4">
      <c r="B34" s="917" t="s">
        <v>531</v>
      </c>
      <c r="C34" s="918">
        <f>SUM(D34:K34)</f>
        <v>3470311</v>
      </c>
      <c r="D34" s="923">
        <v>1080467</v>
      </c>
      <c r="E34" s="924">
        <v>291698</v>
      </c>
      <c r="F34" s="924">
        <v>1738815</v>
      </c>
      <c r="G34" s="924">
        <v>66711</v>
      </c>
      <c r="H34" s="924">
        <v>46571</v>
      </c>
      <c r="I34" s="924">
        <v>189278</v>
      </c>
      <c r="J34" s="924">
        <v>56299</v>
      </c>
      <c r="K34" s="925">
        <v>472</v>
      </c>
      <c r="L34" s="926">
        <v>767316</v>
      </c>
    </row>
    <row r="35" spans="2:12" ht="13.5" customHeight="1" x14ac:dyDescent="0.4">
      <c r="B35" s="917" t="s">
        <v>131</v>
      </c>
      <c r="C35" s="918">
        <f>SUM(D35:K35)</f>
        <v>2488855</v>
      </c>
      <c r="D35" s="923">
        <v>794516</v>
      </c>
      <c r="E35" s="924">
        <v>193760</v>
      </c>
      <c r="F35" s="924">
        <v>1300721</v>
      </c>
      <c r="G35" s="924">
        <v>23550</v>
      </c>
      <c r="H35" s="924">
        <v>36512</v>
      </c>
      <c r="I35" s="924">
        <v>139796</v>
      </c>
      <c r="J35" s="924">
        <v>0</v>
      </c>
      <c r="K35" s="925">
        <v>0</v>
      </c>
      <c r="L35" s="926">
        <v>570191</v>
      </c>
    </row>
    <row r="36" spans="2:12" ht="13.5" customHeight="1" x14ac:dyDescent="0.4">
      <c r="B36" s="922" t="s">
        <v>532</v>
      </c>
      <c r="C36" s="918">
        <f>SUM(D36:K36)</f>
        <v>1463249</v>
      </c>
      <c r="D36" s="923">
        <v>438238</v>
      </c>
      <c r="E36" s="924">
        <v>140116</v>
      </c>
      <c r="F36" s="924">
        <v>792134</v>
      </c>
      <c r="G36" s="924">
        <v>17</v>
      </c>
      <c r="H36" s="924">
        <v>23265</v>
      </c>
      <c r="I36" s="924">
        <v>69479</v>
      </c>
      <c r="J36" s="924">
        <v>0</v>
      </c>
      <c r="K36" s="925">
        <v>0</v>
      </c>
      <c r="L36" s="926">
        <v>317879</v>
      </c>
    </row>
    <row r="37" spans="2:12" ht="13.5" customHeight="1" x14ac:dyDescent="0.4">
      <c r="B37" s="912" t="s">
        <v>649</v>
      </c>
      <c r="C37" s="913">
        <f>SUM(C38:C41)</f>
        <v>11234737</v>
      </c>
      <c r="D37" s="914">
        <f t="shared" ref="D37:L37" si="6">SUM(D38:D41)</f>
        <v>3048043</v>
      </c>
      <c r="E37" s="915">
        <f t="shared" si="6"/>
        <v>1206204</v>
      </c>
      <c r="F37" s="915">
        <f t="shared" si="6"/>
        <v>6065977</v>
      </c>
      <c r="G37" s="915">
        <f t="shared" si="6"/>
        <v>98639</v>
      </c>
      <c r="H37" s="915">
        <f t="shared" si="6"/>
        <v>150330</v>
      </c>
      <c r="I37" s="915">
        <f t="shared" si="6"/>
        <v>573409</v>
      </c>
      <c r="J37" s="915">
        <f t="shared" si="6"/>
        <v>92135</v>
      </c>
      <c r="K37" s="916">
        <f t="shared" si="6"/>
        <v>0</v>
      </c>
      <c r="L37" s="913">
        <f t="shared" si="6"/>
        <v>2335698</v>
      </c>
    </row>
    <row r="38" spans="2:12" ht="13.5" customHeight="1" x14ac:dyDescent="0.4">
      <c r="B38" s="917" t="s">
        <v>129</v>
      </c>
      <c r="C38" s="918">
        <f>SUM(D38:K38)</f>
        <v>3593108</v>
      </c>
      <c r="D38" s="923">
        <v>742400</v>
      </c>
      <c r="E38" s="924">
        <v>497229</v>
      </c>
      <c r="F38" s="924">
        <v>2112104</v>
      </c>
      <c r="G38" s="924">
        <v>7727</v>
      </c>
      <c r="H38" s="924">
        <v>38778</v>
      </c>
      <c r="I38" s="924">
        <v>150629</v>
      </c>
      <c r="J38" s="924">
        <v>44241</v>
      </c>
      <c r="K38" s="925">
        <v>0</v>
      </c>
      <c r="L38" s="926">
        <v>629782</v>
      </c>
    </row>
    <row r="39" spans="2:12" ht="13.5" customHeight="1" x14ac:dyDescent="0.4">
      <c r="B39" s="917" t="s">
        <v>531</v>
      </c>
      <c r="C39" s="918">
        <f>SUM(D39:K39)</f>
        <v>3551912</v>
      </c>
      <c r="D39" s="923">
        <v>1069928</v>
      </c>
      <c r="E39" s="924">
        <v>330292</v>
      </c>
      <c r="F39" s="924">
        <v>1788963</v>
      </c>
      <c r="G39" s="924">
        <v>65904</v>
      </c>
      <c r="H39" s="924">
        <v>49165</v>
      </c>
      <c r="I39" s="924">
        <v>199766</v>
      </c>
      <c r="J39" s="924">
        <v>47894</v>
      </c>
      <c r="K39" s="925">
        <v>0</v>
      </c>
      <c r="L39" s="926">
        <v>778521</v>
      </c>
    </row>
    <row r="40" spans="2:12" ht="13.5" customHeight="1" x14ac:dyDescent="0.4">
      <c r="B40" s="917" t="s">
        <v>131</v>
      </c>
      <c r="C40" s="918">
        <f>SUM(D40:K40)</f>
        <v>2617443</v>
      </c>
      <c r="D40" s="923">
        <v>805193</v>
      </c>
      <c r="E40" s="924">
        <v>251794</v>
      </c>
      <c r="F40" s="924">
        <v>1348836</v>
      </c>
      <c r="G40" s="924">
        <v>24787</v>
      </c>
      <c r="H40" s="924">
        <v>37889</v>
      </c>
      <c r="I40" s="924">
        <v>148944</v>
      </c>
      <c r="J40" s="924">
        <v>0</v>
      </c>
      <c r="K40" s="925">
        <v>0</v>
      </c>
      <c r="L40" s="926">
        <v>599764</v>
      </c>
    </row>
    <row r="41" spans="2:12" ht="13.5" customHeight="1" x14ac:dyDescent="0.4">
      <c r="B41" s="922" t="s">
        <v>532</v>
      </c>
      <c r="C41" s="918">
        <f>SUM(D41:K41)</f>
        <v>1472274</v>
      </c>
      <c r="D41" s="923">
        <v>430522</v>
      </c>
      <c r="E41" s="924">
        <v>126889</v>
      </c>
      <c r="F41" s="924">
        <v>816074</v>
      </c>
      <c r="G41" s="924">
        <v>221</v>
      </c>
      <c r="H41" s="924">
        <v>24498</v>
      </c>
      <c r="I41" s="924">
        <v>74070</v>
      </c>
      <c r="J41" s="924">
        <v>0</v>
      </c>
      <c r="K41" s="925">
        <v>0</v>
      </c>
      <c r="L41" s="926">
        <v>327631</v>
      </c>
    </row>
    <row r="42" spans="2:12" s="77" customFormat="1" ht="13.5" customHeight="1" x14ac:dyDescent="0.4">
      <c r="B42" s="912" t="s">
        <v>650</v>
      </c>
      <c r="C42" s="913">
        <f>SUM(C43:C47)</f>
        <v>11469418</v>
      </c>
      <c r="D42" s="914">
        <f>SUM(D43:D47)</f>
        <v>3187249</v>
      </c>
      <c r="E42" s="915">
        <f t="shared" ref="E42:K42" si="7">SUM(E43:E47)</f>
        <v>1299955</v>
      </c>
      <c r="F42" s="915">
        <f t="shared" si="7"/>
        <v>6027334</v>
      </c>
      <c r="G42" s="915">
        <f t="shared" si="7"/>
        <v>172052</v>
      </c>
      <c r="H42" s="915">
        <f t="shared" si="7"/>
        <v>156224</v>
      </c>
      <c r="I42" s="915">
        <f t="shared" si="7"/>
        <v>544196</v>
      </c>
      <c r="J42" s="915">
        <f t="shared" si="7"/>
        <v>82408</v>
      </c>
      <c r="K42" s="916">
        <f t="shared" si="7"/>
        <v>0</v>
      </c>
      <c r="L42" s="913">
        <f>SUM(L43:L47)</f>
        <v>2362629</v>
      </c>
    </row>
    <row r="43" spans="2:12" s="12" customFormat="1" ht="13.5" customHeight="1" x14ac:dyDescent="0.4">
      <c r="B43" s="917" t="s">
        <v>129</v>
      </c>
      <c r="C43" s="918">
        <f t="shared" ref="C43:C61" si="8">SUM(D43:K43)</f>
        <v>3546785</v>
      </c>
      <c r="D43" s="923">
        <v>677348</v>
      </c>
      <c r="E43" s="924">
        <v>566615</v>
      </c>
      <c r="F43" s="924">
        <v>1990566</v>
      </c>
      <c r="G43" s="924">
        <v>95525</v>
      </c>
      <c r="H43" s="924">
        <v>39378</v>
      </c>
      <c r="I43" s="924">
        <v>137308</v>
      </c>
      <c r="J43" s="924">
        <v>40045</v>
      </c>
      <c r="K43" s="925">
        <v>0</v>
      </c>
      <c r="L43" s="926">
        <v>630000</v>
      </c>
    </row>
    <row r="44" spans="2:12" s="12" customFormat="1" ht="13.5" customHeight="1" x14ac:dyDescent="0.4">
      <c r="B44" s="917" t="s">
        <v>531</v>
      </c>
      <c r="C44" s="918">
        <f t="shared" si="8"/>
        <v>3479320</v>
      </c>
      <c r="D44" s="923">
        <v>1009499</v>
      </c>
      <c r="E44" s="924">
        <v>367358</v>
      </c>
      <c r="F44" s="924">
        <v>1797430</v>
      </c>
      <c r="G44" s="924">
        <v>57725</v>
      </c>
      <c r="H44" s="924">
        <v>51544</v>
      </c>
      <c r="I44" s="924">
        <v>157154</v>
      </c>
      <c r="J44" s="924">
        <v>38610</v>
      </c>
      <c r="K44" s="925">
        <v>0</v>
      </c>
      <c r="L44" s="926">
        <v>779033</v>
      </c>
    </row>
    <row r="45" spans="2:12" s="12" customFormat="1" ht="13.5" customHeight="1" x14ac:dyDescent="0.4">
      <c r="B45" s="917" t="s">
        <v>131</v>
      </c>
      <c r="C45" s="918">
        <f t="shared" si="8"/>
        <v>2544299</v>
      </c>
      <c r="D45" s="923">
        <v>752320</v>
      </c>
      <c r="E45" s="924">
        <v>231653</v>
      </c>
      <c r="F45" s="924">
        <v>1365950</v>
      </c>
      <c r="G45" s="924">
        <v>18634</v>
      </c>
      <c r="H45" s="924">
        <v>39363</v>
      </c>
      <c r="I45" s="924">
        <v>136379</v>
      </c>
      <c r="J45" s="924">
        <v>0</v>
      </c>
      <c r="K45" s="925">
        <v>0</v>
      </c>
      <c r="L45" s="926">
        <v>600410</v>
      </c>
    </row>
    <row r="46" spans="2:12" s="12" customFormat="1" ht="13.5" customHeight="1" x14ac:dyDescent="0.4">
      <c r="B46" s="917" t="s">
        <v>532</v>
      </c>
      <c r="C46" s="918">
        <f t="shared" si="8"/>
        <v>1426516</v>
      </c>
      <c r="D46" s="923">
        <v>389701</v>
      </c>
      <c r="E46" s="924">
        <v>118323</v>
      </c>
      <c r="F46" s="924">
        <v>818692</v>
      </c>
      <c r="G46" s="924">
        <v>168</v>
      </c>
      <c r="H46" s="924">
        <v>24916</v>
      </c>
      <c r="I46" s="924">
        <v>74716</v>
      </c>
      <c r="J46" s="924">
        <v>0</v>
      </c>
      <c r="K46" s="925">
        <v>0</v>
      </c>
      <c r="L46" s="926">
        <v>318938</v>
      </c>
    </row>
    <row r="47" spans="2:12" s="12" customFormat="1" ht="13.5" customHeight="1" x14ac:dyDescent="0.4">
      <c r="B47" s="927" t="s">
        <v>604</v>
      </c>
      <c r="C47" s="928">
        <f t="shared" si="8"/>
        <v>472498</v>
      </c>
      <c r="D47" s="929">
        <v>358381</v>
      </c>
      <c r="E47" s="930">
        <v>16006</v>
      </c>
      <c r="F47" s="930">
        <v>54696</v>
      </c>
      <c r="G47" s="930">
        <v>0</v>
      </c>
      <c r="H47" s="930">
        <v>1023</v>
      </c>
      <c r="I47" s="930">
        <v>38639</v>
      </c>
      <c r="J47" s="930">
        <v>3753</v>
      </c>
      <c r="K47" s="931">
        <v>0</v>
      </c>
      <c r="L47" s="932">
        <v>34248</v>
      </c>
    </row>
    <row r="48" spans="2:12" s="77" customFormat="1" ht="13.5" customHeight="1" x14ac:dyDescent="0.4">
      <c r="B48" s="933" t="s">
        <v>651</v>
      </c>
      <c r="C48" s="934">
        <f t="shared" si="8"/>
        <v>11738975</v>
      </c>
      <c r="D48" s="935">
        <v>3493449</v>
      </c>
      <c r="E48" s="936">
        <v>1338582</v>
      </c>
      <c r="F48" s="936">
        <v>5926621</v>
      </c>
      <c r="G48" s="936">
        <v>168096</v>
      </c>
      <c r="H48" s="936">
        <v>163735</v>
      </c>
      <c r="I48" s="936">
        <v>559927</v>
      </c>
      <c r="J48" s="936">
        <v>88565</v>
      </c>
      <c r="K48" s="937">
        <v>0</v>
      </c>
      <c r="L48" s="934">
        <v>2378280</v>
      </c>
    </row>
    <row r="49" spans="2:12" s="77" customFormat="1" ht="13.5" customHeight="1" x14ac:dyDescent="0.4">
      <c r="B49" s="933" t="s">
        <v>652</v>
      </c>
      <c r="C49" s="934">
        <f t="shared" si="8"/>
        <v>13056497</v>
      </c>
      <c r="D49" s="935">
        <v>4572205</v>
      </c>
      <c r="E49" s="936">
        <v>1370042</v>
      </c>
      <c r="F49" s="936">
        <v>6156783</v>
      </c>
      <c r="G49" s="936">
        <v>145417</v>
      </c>
      <c r="H49" s="936">
        <v>170759</v>
      </c>
      <c r="I49" s="936">
        <v>557598</v>
      </c>
      <c r="J49" s="936">
        <v>83693</v>
      </c>
      <c r="K49" s="937">
        <v>0</v>
      </c>
      <c r="L49" s="934">
        <v>2432996</v>
      </c>
    </row>
    <row r="50" spans="2:12" s="77" customFormat="1" ht="13.5" customHeight="1" x14ac:dyDescent="0.4">
      <c r="B50" s="933" t="s">
        <v>653</v>
      </c>
      <c r="C50" s="934">
        <f t="shared" si="8"/>
        <v>13304817</v>
      </c>
      <c r="D50" s="935">
        <v>4647641</v>
      </c>
      <c r="E50" s="936">
        <v>1349882</v>
      </c>
      <c r="F50" s="936">
        <v>6368686</v>
      </c>
      <c r="G50" s="936">
        <v>139189</v>
      </c>
      <c r="H50" s="936">
        <v>175409</v>
      </c>
      <c r="I50" s="936">
        <v>532995</v>
      </c>
      <c r="J50" s="936">
        <v>91015</v>
      </c>
      <c r="K50" s="937">
        <v>0</v>
      </c>
      <c r="L50" s="934">
        <v>1806025</v>
      </c>
    </row>
    <row r="51" spans="2:12" s="77" customFormat="1" ht="13.5" customHeight="1" x14ac:dyDescent="0.4">
      <c r="B51" s="933" t="s">
        <v>654</v>
      </c>
      <c r="C51" s="934">
        <f t="shared" si="8"/>
        <v>12415418</v>
      </c>
      <c r="D51" s="935">
        <v>4548732</v>
      </c>
      <c r="E51" s="936">
        <v>782125</v>
      </c>
      <c r="F51" s="936">
        <v>6170895</v>
      </c>
      <c r="G51" s="936">
        <v>138437</v>
      </c>
      <c r="H51" s="936">
        <v>180453</v>
      </c>
      <c r="I51" s="936">
        <v>504530</v>
      </c>
      <c r="J51" s="936">
        <v>90246</v>
      </c>
      <c r="K51" s="937">
        <v>0</v>
      </c>
      <c r="L51" s="934">
        <v>1773563</v>
      </c>
    </row>
    <row r="52" spans="2:12" s="77" customFormat="1" ht="13.5" customHeight="1" x14ac:dyDescent="0.4">
      <c r="B52" s="933" t="s">
        <v>655</v>
      </c>
      <c r="C52" s="934">
        <f t="shared" si="8"/>
        <v>12113247</v>
      </c>
      <c r="D52" s="935">
        <v>4060142</v>
      </c>
      <c r="E52" s="936">
        <v>1063834</v>
      </c>
      <c r="F52" s="936">
        <v>6068501</v>
      </c>
      <c r="G52" s="936">
        <v>136973</v>
      </c>
      <c r="H52" s="936">
        <v>183716</v>
      </c>
      <c r="I52" s="936">
        <v>513762</v>
      </c>
      <c r="J52" s="936">
        <v>86319</v>
      </c>
      <c r="K52" s="937">
        <v>0</v>
      </c>
      <c r="L52" s="934">
        <v>1678992</v>
      </c>
    </row>
    <row r="53" spans="2:12" s="77" customFormat="1" ht="13.5" customHeight="1" x14ac:dyDescent="0.4">
      <c r="B53" s="933" t="s">
        <v>656</v>
      </c>
      <c r="C53" s="934">
        <f t="shared" si="8"/>
        <v>12078139</v>
      </c>
      <c r="D53" s="935">
        <v>4065730</v>
      </c>
      <c r="E53" s="936">
        <v>965716</v>
      </c>
      <c r="F53" s="936">
        <v>6037074</v>
      </c>
      <c r="G53" s="936">
        <v>131314</v>
      </c>
      <c r="H53" s="936">
        <v>188592</v>
      </c>
      <c r="I53" s="936">
        <v>602114</v>
      </c>
      <c r="J53" s="936">
        <v>87599</v>
      </c>
      <c r="K53" s="937">
        <v>0</v>
      </c>
      <c r="L53" s="934">
        <v>1705995</v>
      </c>
    </row>
    <row r="54" spans="2:12" s="77" customFormat="1" ht="13.5" customHeight="1" x14ac:dyDescent="0.4">
      <c r="B54" s="933" t="s">
        <v>657</v>
      </c>
      <c r="C54" s="934">
        <f t="shared" si="8"/>
        <v>11960848</v>
      </c>
      <c r="D54" s="935">
        <v>4376967</v>
      </c>
      <c r="E54" s="936">
        <v>994027</v>
      </c>
      <c r="F54" s="936">
        <v>5624589</v>
      </c>
      <c r="G54" s="936">
        <v>94847</v>
      </c>
      <c r="H54" s="936">
        <v>192583</v>
      </c>
      <c r="I54" s="936">
        <v>589410</v>
      </c>
      <c r="J54" s="936">
        <v>88425</v>
      </c>
      <c r="K54" s="937">
        <v>0</v>
      </c>
      <c r="L54" s="934">
        <v>2058068</v>
      </c>
    </row>
    <row r="55" spans="2:12" s="77" customFormat="1" ht="13.5" customHeight="1" x14ac:dyDescent="0.4">
      <c r="B55" s="933" t="s">
        <v>658</v>
      </c>
      <c r="C55" s="934">
        <f t="shared" si="8"/>
        <v>11946233</v>
      </c>
      <c r="D55" s="935">
        <v>4340747</v>
      </c>
      <c r="E55" s="936">
        <v>935966</v>
      </c>
      <c r="F55" s="936">
        <v>5650237</v>
      </c>
      <c r="G55" s="936">
        <v>88132</v>
      </c>
      <c r="H55" s="936">
        <v>199150</v>
      </c>
      <c r="I55" s="936">
        <v>648146</v>
      </c>
      <c r="J55" s="936">
        <v>83855</v>
      </c>
      <c r="K55" s="937">
        <v>0</v>
      </c>
      <c r="L55" s="934">
        <v>2061591</v>
      </c>
    </row>
    <row r="56" spans="2:12" s="77" customFormat="1" ht="13.5" customHeight="1" x14ac:dyDescent="0.4">
      <c r="B56" s="933" t="s">
        <v>659</v>
      </c>
      <c r="C56" s="934">
        <f t="shared" si="8"/>
        <v>11985033</v>
      </c>
      <c r="D56" s="935">
        <v>4282041</v>
      </c>
      <c r="E56" s="936">
        <v>1022795</v>
      </c>
      <c r="F56" s="936">
        <v>5679321</v>
      </c>
      <c r="G56" s="936">
        <v>91298</v>
      </c>
      <c r="H56" s="936">
        <v>203484</v>
      </c>
      <c r="I56" s="936">
        <v>622326</v>
      </c>
      <c r="J56" s="936">
        <v>83768</v>
      </c>
      <c r="K56" s="937">
        <v>0</v>
      </c>
      <c r="L56" s="934">
        <v>1956321</v>
      </c>
    </row>
    <row r="57" spans="2:12" s="77" customFormat="1" ht="13.5" customHeight="1" x14ac:dyDescent="0.4">
      <c r="B57" s="933" t="s">
        <v>660</v>
      </c>
      <c r="C57" s="934">
        <f t="shared" si="8"/>
        <v>11960633</v>
      </c>
      <c r="D57" s="935">
        <v>4350436</v>
      </c>
      <c r="E57" s="936">
        <v>1014105</v>
      </c>
      <c r="F57" s="936">
        <v>5603432</v>
      </c>
      <c r="G57" s="936">
        <v>88275</v>
      </c>
      <c r="H57" s="936">
        <v>211579</v>
      </c>
      <c r="I57" s="936">
        <v>610946</v>
      </c>
      <c r="J57" s="936">
        <v>81860</v>
      </c>
      <c r="K57" s="937">
        <v>0</v>
      </c>
      <c r="L57" s="934">
        <v>1867169</v>
      </c>
    </row>
    <row r="58" spans="2:12" s="77" customFormat="1" ht="13.5" customHeight="1" x14ac:dyDescent="0.4">
      <c r="B58" s="933" t="s">
        <v>661</v>
      </c>
      <c r="C58" s="934">
        <f t="shared" si="8"/>
        <v>12126944</v>
      </c>
      <c r="D58" s="935">
        <v>4444791</v>
      </c>
      <c r="E58" s="936">
        <v>937134</v>
      </c>
      <c r="F58" s="936">
        <v>5718156</v>
      </c>
      <c r="G58" s="936">
        <v>112233</v>
      </c>
      <c r="H58" s="936">
        <v>241939</v>
      </c>
      <c r="I58" s="936">
        <v>595119</v>
      </c>
      <c r="J58" s="936">
        <v>77572</v>
      </c>
      <c r="K58" s="937">
        <v>0</v>
      </c>
      <c r="L58" s="934">
        <v>1869421</v>
      </c>
    </row>
    <row r="59" spans="2:12" s="77" customFormat="1" ht="13.5" customHeight="1" x14ac:dyDescent="0.4">
      <c r="B59" s="933" t="s">
        <v>662</v>
      </c>
      <c r="C59" s="934">
        <f t="shared" si="8"/>
        <v>12523642</v>
      </c>
      <c r="D59" s="935">
        <v>4526931</v>
      </c>
      <c r="E59" s="936">
        <v>1152460</v>
      </c>
      <c r="F59" s="936">
        <v>5847814</v>
      </c>
      <c r="G59" s="936">
        <v>106794</v>
      </c>
      <c r="H59" s="936">
        <v>252880</v>
      </c>
      <c r="I59" s="936">
        <v>560117</v>
      </c>
      <c r="J59" s="936">
        <v>76646</v>
      </c>
      <c r="K59" s="937">
        <v>0</v>
      </c>
      <c r="L59" s="934">
        <v>1807045</v>
      </c>
    </row>
    <row r="60" spans="2:12" s="77" customFormat="1" ht="13.5" customHeight="1" x14ac:dyDescent="0.4">
      <c r="B60" s="933" t="s">
        <v>663</v>
      </c>
      <c r="C60" s="934">
        <f t="shared" si="8"/>
        <v>12657886</v>
      </c>
      <c r="D60" s="935">
        <v>4646584</v>
      </c>
      <c r="E60" s="936">
        <v>1173878</v>
      </c>
      <c r="F60" s="936">
        <v>5836725</v>
      </c>
      <c r="G60" s="936">
        <v>102682</v>
      </c>
      <c r="H60" s="936">
        <v>263141</v>
      </c>
      <c r="I60" s="936">
        <v>558044</v>
      </c>
      <c r="J60" s="936">
        <v>76832</v>
      </c>
      <c r="K60" s="937">
        <v>0</v>
      </c>
      <c r="L60" s="934">
        <v>1793094</v>
      </c>
    </row>
    <row r="61" spans="2:12" s="77" customFormat="1" ht="13.5" customHeight="1" x14ac:dyDescent="0.4">
      <c r="B61" s="933" t="s">
        <v>664</v>
      </c>
      <c r="C61" s="934">
        <f t="shared" si="8"/>
        <v>12639713</v>
      </c>
      <c r="D61" s="935">
        <v>4672306</v>
      </c>
      <c r="E61" s="936">
        <v>1124629</v>
      </c>
      <c r="F61" s="936">
        <v>5840855</v>
      </c>
      <c r="G61" s="936">
        <v>99119</v>
      </c>
      <c r="H61" s="936">
        <v>274872</v>
      </c>
      <c r="I61" s="936">
        <v>559526</v>
      </c>
      <c r="J61" s="936">
        <v>68406</v>
      </c>
      <c r="K61" s="937">
        <v>0</v>
      </c>
      <c r="L61" s="934">
        <v>1732074</v>
      </c>
    </row>
    <row r="62" spans="2:12" ht="13.5" customHeight="1" x14ac:dyDescent="0.4">
      <c r="B62" s="130" t="s">
        <v>779</v>
      </c>
      <c r="L62" s="938"/>
    </row>
  </sheetData>
  <mergeCells count="9">
    <mergeCell ref="B4:B6"/>
    <mergeCell ref="C4:C6"/>
    <mergeCell ref="D4:K4"/>
    <mergeCell ref="L4:L6"/>
    <mergeCell ref="D5:E5"/>
    <mergeCell ref="F5:G5"/>
    <mergeCell ref="H5:H6"/>
    <mergeCell ref="I5:I6"/>
    <mergeCell ref="J5:J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&amp;C-154-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topLeftCell="A22" zoomScaleNormal="100" zoomScaleSheetLayoutView="100" workbookViewId="0">
      <selection activeCell="D55" sqref="D55"/>
    </sheetView>
  </sheetViews>
  <sheetFormatPr defaultRowHeight="11.25" x14ac:dyDescent="0.4"/>
  <cols>
    <col min="1" max="1" width="1.625" style="2" customWidth="1"/>
    <col min="2" max="2" width="14.375" style="2" customWidth="1"/>
    <col min="3" max="4" width="15" style="2" customWidth="1"/>
    <col min="5" max="5" width="15" style="60" customWidth="1"/>
    <col min="6" max="6" width="15" style="2" customWidth="1"/>
    <col min="7" max="7" width="15" style="981" customWidth="1"/>
    <col min="8" max="256" width="9" style="2"/>
    <col min="257" max="257" width="1.625" style="2" customWidth="1"/>
    <col min="258" max="258" width="14.375" style="2" customWidth="1"/>
    <col min="259" max="263" width="15" style="2" customWidth="1"/>
    <col min="264" max="512" width="9" style="2"/>
    <col min="513" max="513" width="1.625" style="2" customWidth="1"/>
    <col min="514" max="514" width="14.375" style="2" customWidth="1"/>
    <col min="515" max="519" width="15" style="2" customWidth="1"/>
    <col min="520" max="768" width="9" style="2"/>
    <col min="769" max="769" width="1.625" style="2" customWidth="1"/>
    <col min="770" max="770" width="14.375" style="2" customWidth="1"/>
    <col min="771" max="775" width="15" style="2" customWidth="1"/>
    <col min="776" max="1024" width="9" style="2"/>
    <col min="1025" max="1025" width="1.625" style="2" customWidth="1"/>
    <col min="1026" max="1026" width="14.375" style="2" customWidth="1"/>
    <col min="1027" max="1031" width="15" style="2" customWidth="1"/>
    <col min="1032" max="1280" width="9" style="2"/>
    <col min="1281" max="1281" width="1.625" style="2" customWidth="1"/>
    <col min="1282" max="1282" width="14.375" style="2" customWidth="1"/>
    <col min="1283" max="1287" width="15" style="2" customWidth="1"/>
    <col min="1288" max="1536" width="9" style="2"/>
    <col min="1537" max="1537" width="1.625" style="2" customWidth="1"/>
    <col min="1538" max="1538" width="14.375" style="2" customWidth="1"/>
    <col min="1539" max="1543" width="15" style="2" customWidth="1"/>
    <col min="1544" max="1792" width="9" style="2"/>
    <col min="1793" max="1793" width="1.625" style="2" customWidth="1"/>
    <col min="1794" max="1794" width="14.375" style="2" customWidth="1"/>
    <col min="1795" max="1799" width="15" style="2" customWidth="1"/>
    <col min="1800" max="2048" width="9" style="2"/>
    <col min="2049" max="2049" width="1.625" style="2" customWidth="1"/>
    <col min="2050" max="2050" width="14.375" style="2" customWidth="1"/>
    <col min="2051" max="2055" width="15" style="2" customWidth="1"/>
    <col min="2056" max="2304" width="9" style="2"/>
    <col min="2305" max="2305" width="1.625" style="2" customWidth="1"/>
    <col min="2306" max="2306" width="14.375" style="2" customWidth="1"/>
    <col min="2307" max="2311" width="15" style="2" customWidth="1"/>
    <col min="2312" max="2560" width="9" style="2"/>
    <col min="2561" max="2561" width="1.625" style="2" customWidth="1"/>
    <col min="2562" max="2562" width="14.375" style="2" customWidth="1"/>
    <col min="2563" max="2567" width="15" style="2" customWidth="1"/>
    <col min="2568" max="2816" width="9" style="2"/>
    <col min="2817" max="2817" width="1.625" style="2" customWidth="1"/>
    <col min="2818" max="2818" width="14.375" style="2" customWidth="1"/>
    <col min="2819" max="2823" width="15" style="2" customWidth="1"/>
    <col min="2824" max="3072" width="9" style="2"/>
    <col min="3073" max="3073" width="1.625" style="2" customWidth="1"/>
    <col min="3074" max="3074" width="14.375" style="2" customWidth="1"/>
    <col min="3075" max="3079" width="15" style="2" customWidth="1"/>
    <col min="3080" max="3328" width="9" style="2"/>
    <col min="3329" max="3329" width="1.625" style="2" customWidth="1"/>
    <col min="3330" max="3330" width="14.375" style="2" customWidth="1"/>
    <col min="3331" max="3335" width="15" style="2" customWidth="1"/>
    <col min="3336" max="3584" width="9" style="2"/>
    <col min="3585" max="3585" width="1.625" style="2" customWidth="1"/>
    <col min="3586" max="3586" width="14.375" style="2" customWidth="1"/>
    <col min="3587" max="3591" width="15" style="2" customWidth="1"/>
    <col min="3592" max="3840" width="9" style="2"/>
    <col min="3841" max="3841" width="1.625" style="2" customWidth="1"/>
    <col min="3842" max="3842" width="14.375" style="2" customWidth="1"/>
    <col min="3843" max="3847" width="15" style="2" customWidth="1"/>
    <col min="3848" max="4096" width="9" style="2"/>
    <col min="4097" max="4097" width="1.625" style="2" customWidth="1"/>
    <col min="4098" max="4098" width="14.375" style="2" customWidth="1"/>
    <col min="4099" max="4103" width="15" style="2" customWidth="1"/>
    <col min="4104" max="4352" width="9" style="2"/>
    <col min="4353" max="4353" width="1.625" style="2" customWidth="1"/>
    <col min="4354" max="4354" width="14.375" style="2" customWidth="1"/>
    <col min="4355" max="4359" width="15" style="2" customWidth="1"/>
    <col min="4360" max="4608" width="9" style="2"/>
    <col min="4609" max="4609" width="1.625" style="2" customWidth="1"/>
    <col min="4610" max="4610" width="14.375" style="2" customWidth="1"/>
    <col min="4611" max="4615" width="15" style="2" customWidth="1"/>
    <col min="4616" max="4864" width="9" style="2"/>
    <col min="4865" max="4865" width="1.625" style="2" customWidth="1"/>
    <col min="4866" max="4866" width="14.375" style="2" customWidth="1"/>
    <col min="4867" max="4871" width="15" style="2" customWidth="1"/>
    <col min="4872" max="5120" width="9" style="2"/>
    <col min="5121" max="5121" width="1.625" style="2" customWidth="1"/>
    <col min="5122" max="5122" width="14.375" style="2" customWidth="1"/>
    <col min="5123" max="5127" width="15" style="2" customWidth="1"/>
    <col min="5128" max="5376" width="9" style="2"/>
    <col min="5377" max="5377" width="1.625" style="2" customWidth="1"/>
    <col min="5378" max="5378" width="14.375" style="2" customWidth="1"/>
    <col min="5379" max="5383" width="15" style="2" customWidth="1"/>
    <col min="5384" max="5632" width="9" style="2"/>
    <col min="5633" max="5633" width="1.625" style="2" customWidth="1"/>
    <col min="5634" max="5634" width="14.375" style="2" customWidth="1"/>
    <col min="5635" max="5639" width="15" style="2" customWidth="1"/>
    <col min="5640" max="5888" width="9" style="2"/>
    <col min="5889" max="5889" width="1.625" style="2" customWidth="1"/>
    <col min="5890" max="5890" width="14.375" style="2" customWidth="1"/>
    <col min="5891" max="5895" width="15" style="2" customWidth="1"/>
    <col min="5896" max="6144" width="9" style="2"/>
    <col min="6145" max="6145" width="1.625" style="2" customWidth="1"/>
    <col min="6146" max="6146" width="14.375" style="2" customWidth="1"/>
    <col min="6147" max="6151" width="15" style="2" customWidth="1"/>
    <col min="6152" max="6400" width="9" style="2"/>
    <col min="6401" max="6401" width="1.625" style="2" customWidth="1"/>
    <col min="6402" max="6402" width="14.375" style="2" customWidth="1"/>
    <col min="6403" max="6407" width="15" style="2" customWidth="1"/>
    <col min="6408" max="6656" width="9" style="2"/>
    <col min="6657" max="6657" width="1.625" style="2" customWidth="1"/>
    <col min="6658" max="6658" width="14.375" style="2" customWidth="1"/>
    <col min="6659" max="6663" width="15" style="2" customWidth="1"/>
    <col min="6664" max="6912" width="9" style="2"/>
    <col min="6913" max="6913" width="1.625" style="2" customWidth="1"/>
    <col min="6914" max="6914" width="14.375" style="2" customWidth="1"/>
    <col min="6915" max="6919" width="15" style="2" customWidth="1"/>
    <col min="6920" max="7168" width="9" style="2"/>
    <col min="7169" max="7169" width="1.625" style="2" customWidth="1"/>
    <col min="7170" max="7170" width="14.375" style="2" customWidth="1"/>
    <col min="7171" max="7175" width="15" style="2" customWidth="1"/>
    <col min="7176" max="7424" width="9" style="2"/>
    <col min="7425" max="7425" width="1.625" style="2" customWidth="1"/>
    <col min="7426" max="7426" width="14.375" style="2" customWidth="1"/>
    <col min="7427" max="7431" width="15" style="2" customWidth="1"/>
    <col min="7432" max="7680" width="9" style="2"/>
    <col min="7681" max="7681" width="1.625" style="2" customWidth="1"/>
    <col min="7682" max="7682" width="14.375" style="2" customWidth="1"/>
    <col min="7683" max="7687" width="15" style="2" customWidth="1"/>
    <col min="7688" max="7936" width="9" style="2"/>
    <col min="7937" max="7937" width="1.625" style="2" customWidth="1"/>
    <col min="7938" max="7938" width="14.375" style="2" customWidth="1"/>
    <col min="7939" max="7943" width="15" style="2" customWidth="1"/>
    <col min="7944" max="8192" width="9" style="2"/>
    <col min="8193" max="8193" width="1.625" style="2" customWidth="1"/>
    <col min="8194" max="8194" width="14.375" style="2" customWidth="1"/>
    <col min="8195" max="8199" width="15" style="2" customWidth="1"/>
    <col min="8200" max="8448" width="9" style="2"/>
    <col min="8449" max="8449" width="1.625" style="2" customWidth="1"/>
    <col min="8450" max="8450" width="14.375" style="2" customWidth="1"/>
    <col min="8451" max="8455" width="15" style="2" customWidth="1"/>
    <col min="8456" max="8704" width="9" style="2"/>
    <col min="8705" max="8705" width="1.625" style="2" customWidth="1"/>
    <col min="8706" max="8706" width="14.375" style="2" customWidth="1"/>
    <col min="8707" max="8711" width="15" style="2" customWidth="1"/>
    <col min="8712" max="8960" width="9" style="2"/>
    <col min="8961" max="8961" width="1.625" style="2" customWidth="1"/>
    <col min="8962" max="8962" width="14.375" style="2" customWidth="1"/>
    <col min="8963" max="8967" width="15" style="2" customWidth="1"/>
    <col min="8968" max="9216" width="9" style="2"/>
    <col min="9217" max="9217" width="1.625" style="2" customWidth="1"/>
    <col min="9218" max="9218" width="14.375" style="2" customWidth="1"/>
    <col min="9219" max="9223" width="15" style="2" customWidth="1"/>
    <col min="9224" max="9472" width="9" style="2"/>
    <col min="9473" max="9473" width="1.625" style="2" customWidth="1"/>
    <col min="9474" max="9474" width="14.375" style="2" customWidth="1"/>
    <col min="9475" max="9479" width="15" style="2" customWidth="1"/>
    <col min="9480" max="9728" width="9" style="2"/>
    <col min="9729" max="9729" width="1.625" style="2" customWidth="1"/>
    <col min="9730" max="9730" width="14.375" style="2" customWidth="1"/>
    <col min="9731" max="9735" width="15" style="2" customWidth="1"/>
    <col min="9736" max="9984" width="9" style="2"/>
    <col min="9985" max="9985" width="1.625" style="2" customWidth="1"/>
    <col min="9986" max="9986" width="14.375" style="2" customWidth="1"/>
    <col min="9987" max="9991" width="15" style="2" customWidth="1"/>
    <col min="9992" max="10240" width="9" style="2"/>
    <col min="10241" max="10241" width="1.625" style="2" customWidth="1"/>
    <col min="10242" max="10242" width="14.375" style="2" customWidth="1"/>
    <col min="10243" max="10247" width="15" style="2" customWidth="1"/>
    <col min="10248" max="10496" width="9" style="2"/>
    <col min="10497" max="10497" width="1.625" style="2" customWidth="1"/>
    <col min="10498" max="10498" width="14.375" style="2" customWidth="1"/>
    <col min="10499" max="10503" width="15" style="2" customWidth="1"/>
    <col min="10504" max="10752" width="9" style="2"/>
    <col min="10753" max="10753" width="1.625" style="2" customWidth="1"/>
    <col min="10754" max="10754" width="14.375" style="2" customWidth="1"/>
    <col min="10755" max="10759" width="15" style="2" customWidth="1"/>
    <col min="10760" max="11008" width="9" style="2"/>
    <col min="11009" max="11009" width="1.625" style="2" customWidth="1"/>
    <col min="11010" max="11010" width="14.375" style="2" customWidth="1"/>
    <col min="11011" max="11015" width="15" style="2" customWidth="1"/>
    <col min="11016" max="11264" width="9" style="2"/>
    <col min="11265" max="11265" width="1.625" style="2" customWidth="1"/>
    <col min="11266" max="11266" width="14.375" style="2" customWidth="1"/>
    <col min="11267" max="11271" width="15" style="2" customWidth="1"/>
    <col min="11272" max="11520" width="9" style="2"/>
    <col min="11521" max="11521" width="1.625" style="2" customWidth="1"/>
    <col min="11522" max="11522" width="14.375" style="2" customWidth="1"/>
    <col min="11523" max="11527" width="15" style="2" customWidth="1"/>
    <col min="11528" max="11776" width="9" style="2"/>
    <col min="11777" max="11777" width="1.625" style="2" customWidth="1"/>
    <col min="11778" max="11778" width="14.375" style="2" customWidth="1"/>
    <col min="11779" max="11783" width="15" style="2" customWidth="1"/>
    <col min="11784" max="12032" width="9" style="2"/>
    <col min="12033" max="12033" width="1.625" style="2" customWidth="1"/>
    <col min="12034" max="12034" width="14.375" style="2" customWidth="1"/>
    <col min="12035" max="12039" width="15" style="2" customWidth="1"/>
    <col min="12040" max="12288" width="9" style="2"/>
    <col min="12289" max="12289" width="1.625" style="2" customWidth="1"/>
    <col min="12290" max="12290" width="14.375" style="2" customWidth="1"/>
    <col min="12291" max="12295" width="15" style="2" customWidth="1"/>
    <col min="12296" max="12544" width="9" style="2"/>
    <col min="12545" max="12545" width="1.625" style="2" customWidth="1"/>
    <col min="12546" max="12546" width="14.375" style="2" customWidth="1"/>
    <col min="12547" max="12551" width="15" style="2" customWidth="1"/>
    <col min="12552" max="12800" width="9" style="2"/>
    <col min="12801" max="12801" width="1.625" style="2" customWidth="1"/>
    <col min="12802" max="12802" width="14.375" style="2" customWidth="1"/>
    <col min="12803" max="12807" width="15" style="2" customWidth="1"/>
    <col min="12808" max="13056" width="9" style="2"/>
    <col min="13057" max="13057" width="1.625" style="2" customWidth="1"/>
    <col min="13058" max="13058" width="14.375" style="2" customWidth="1"/>
    <col min="13059" max="13063" width="15" style="2" customWidth="1"/>
    <col min="13064" max="13312" width="9" style="2"/>
    <col min="13313" max="13313" width="1.625" style="2" customWidth="1"/>
    <col min="13314" max="13314" width="14.375" style="2" customWidth="1"/>
    <col min="13315" max="13319" width="15" style="2" customWidth="1"/>
    <col min="13320" max="13568" width="9" style="2"/>
    <col min="13569" max="13569" width="1.625" style="2" customWidth="1"/>
    <col min="13570" max="13570" width="14.375" style="2" customWidth="1"/>
    <col min="13571" max="13575" width="15" style="2" customWidth="1"/>
    <col min="13576" max="13824" width="9" style="2"/>
    <col min="13825" max="13825" width="1.625" style="2" customWidth="1"/>
    <col min="13826" max="13826" width="14.375" style="2" customWidth="1"/>
    <col min="13827" max="13831" width="15" style="2" customWidth="1"/>
    <col min="13832" max="14080" width="9" style="2"/>
    <col min="14081" max="14081" width="1.625" style="2" customWidth="1"/>
    <col min="14082" max="14082" width="14.375" style="2" customWidth="1"/>
    <col min="14083" max="14087" width="15" style="2" customWidth="1"/>
    <col min="14088" max="14336" width="9" style="2"/>
    <col min="14337" max="14337" width="1.625" style="2" customWidth="1"/>
    <col min="14338" max="14338" width="14.375" style="2" customWidth="1"/>
    <col min="14339" max="14343" width="15" style="2" customWidth="1"/>
    <col min="14344" max="14592" width="9" style="2"/>
    <col min="14593" max="14593" width="1.625" style="2" customWidth="1"/>
    <col min="14594" max="14594" width="14.375" style="2" customWidth="1"/>
    <col min="14595" max="14599" width="15" style="2" customWidth="1"/>
    <col min="14600" max="14848" width="9" style="2"/>
    <col min="14849" max="14849" width="1.625" style="2" customWidth="1"/>
    <col min="14850" max="14850" width="14.375" style="2" customWidth="1"/>
    <col min="14851" max="14855" width="15" style="2" customWidth="1"/>
    <col min="14856" max="15104" width="9" style="2"/>
    <col min="15105" max="15105" width="1.625" style="2" customWidth="1"/>
    <col min="15106" max="15106" width="14.375" style="2" customWidth="1"/>
    <col min="15107" max="15111" width="15" style="2" customWidth="1"/>
    <col min="15112" max="15360" width="9" style="2"/>
    <col min="15361" max="15361" width="1.625" style="2" customWidth="1"/>
    <col min="15362" max="15362" width="14.375" style="2" customWidth="1"/>
    <col min="15363" max="15367" width="15" style="2" customWidth="1"/>
    <col min="15368" max="15616" width="9" style="2"/>
    <col min="15617" max="15617" width="1.625" style="2" customWidth="1"/>
    <col min="15618" max="15618" width="14.375" style="2" customWidth="1"/>
    <col min="15619" max="15623" width="15" style="2" customWidth="1"/>
    <col min="15624" max="15872" width="9" style="2"/>
    <col min="15873" max="15873" width="1.625" style="2" customWidth="1"/>
    <col min="15874" max="15874" width="14.375" style="2" customWidth="1"/>
    <col min="15875" max="15879" width="15" style="2" customWidth="1"/>
    <col min="15880" max="16128" width="9" style="2"/>
    <col min="16129" max="16129" width="1.625" style="2" customWidth="1"/>
    <col min="16130" max="16130" width="14.375" style="2" customWidth="1"/>
    <col min="16131" max="16135" width="15" style="2" customWidth="1"/>
    <col min="16136" max="16384" width="9" style="2"/>
  </cols>
  <sheetData>
    <row r="1" spans="1:7" s="12" customFormat="1" ht="30" customHeight="1" x14ac:dyDescent="0.4">
      <c r="A1" s="1" t="s">
        <v>780</v>
      </c>
      <c r="C1" s="939"/>
      <c r="D1" s="939"/>
      <c r="E1" s="940"/>
      <c r="F1" s="939"/>
      <c r="G1" s="941"/>
    </row>
    <row r="2" spans="1:7" s="12" customFormat="1" ht="7.5" customHeight="1" x14ac:dyDescent="0.4">
      <c r="A2" s="1"/>
      <c r="C2" s="939"/>
      <c r="D2" s="939"/>
      <c r="E2" s="940"/>
      <c r="F2" s="939"/>
      <c r="G2" s="941"/>
    </row>
    <row r="3" spans="1:7" s="6" customFormat="1" ht="22.5" customHeight="1" x14ac:dyDescent="0.15">
      <c r="B3" s="942"/>
      <c r="C3" s="943"/>
      <c r="D3" s="943"/>
      <c r="E3" s="944"/>
      <c r="G3" s="945" t="s">
        <v>781</v>
      </c>
    </row>
    <row r="4" spans="1:7" s="12" customFormat="1" ht="18.75" customHeight="1" x14ac:dyDescent="0.4">
      <c r="B4" s="131" t="s">
        <v>597</v>
      </c>
      <c r="C4" s="23" t="s">
        <v>782</v>
      </c>
      <c r="D4" s="23" t="s">
        <v>783</v>
      </c>
      <c r="E4" s="946" t="s">
        <v>784</v>
      </c>
      <c r="F4" s="23" t="s">
        <v>785</v>
      </c>
      <c r="G4" s="947" t="s">
        <v>786</v>
      </c>
    </row>
    <row r="5" spans="1:7" s="12" customFormat="1" ht="18.75" customHeight="1" x14ac:dyDescent="0.4">
      <c r="B5" s="138"/>
      <c r="C5" s="94" t="s">
        <v>787</v>
      </c>
      <c r="D5" s="94" t="s">
        <v>788</v>
      </c>
      <c r="E5" s="948" t="s">
        <v>789</v>
      </c>
      <c r="F5" s="94"/>
      <c r="G5" s="949" t="s">
        <v>52</v>
      </c>
    </row>
    <row r="6" spans="1:7" s="12" customFormat="1" ht="13.5" customHeight="1" x14ac:dyDescent="0.4">
      <c r="B6" s="950" t="s">
        <v>790</v>
      </c>
      <c r="C6" s="951">
        <f>SUM(C7:C10)</f>
        <v>17694432</v>
      </c>
      <c r="D6" s="951">
        <f>SUM(D7:D10)</f>
        <v>10599486</v>
      </c>
      <c r="E6" s="952"/>
      <c r="F6" s="951">
        <f>SUM(F7:F10)</f>
        <v>7088402</v>
      </c>
      <c r="G6" s="953"/>
    </row>
    <row r="7" spans="1:7" s="12" customFormat="1" ht="13.5" customHeight="1" x14ac:dyDescent="0.4">
      <c r="B7" s="954" t="s">
        <v>129</v>
      </c>
      <c r="C7" s="955">
        <v>4716155</v>
      </c>
      <c r="D7" s="956">
        <v>3406952</v>
      </c>
      <c r="E7" s="957">
        <v>0.73</v>
      </c>
      <c r="F7" s="918">
        <v>1310855</v>
      </c>
      <c r="G7" s="958">
        <v>78.400000000000006</v>
      </c>
    </row>
    <row r="8" spans="1:7" s="12" customFormat="1" ht="13.5" customHeight="1" x14ac:dyDescent="0.4">
      <c r="B8" s="954" t="s">
        <v>531</v>
      </c>
      <c r="C8" s="955">
        <v>5487205</v>
      </c>
      <c r="D8" s="956">
        <v>3297429</v>
      </c>
      <c r="E8" s="957">
        <v>0.6</v>
      </c>
      <c r="F8" s="918">
        <v>2186311</v>
      </c>
      <c r="G8" s="958">
        <v>81</v>
      </c>
    </row>
    <row r="9" spans="1:7" s="12" customFormat="1" ht="13.5" customHeight="1" x14ac:dyDescent="0.4">
      <c r="B9" s="954" t="s">
        <v>131</v>
      </c>
      <c r="C9" s="955">
        <v>4560384</v>
      </c>
      <c r="D9" s="956">
        <v>2453614</v>
      </c>
      <c r="E9" s="957">
        <v>0.54</v>
      </c>
      <c r="F9" s="918">
        <v>2103890</v>
      </c>
      <c r="G9" s="958">
        <v>80.400000000000006</v>
      </c>
    </row>
    <row r="10" spans="1:7" s="12" customFormat="1" ht="13.5" customHeight="1" x14ac:dyDescent="0.4">
      <c r="B10" s="959" t="s">
        <v>532</v>
      </c>
      <c r="C10" s="928">
        <v>2930688</v>
      </c>
      <c r="D10" s="928">
        <v>1441491</v>
      </c>
      <c r="E10" s="960">
        <v>0.495</v>
      </c>
      <c r="F10" s="928">
        <v>1487346</v>
      </c>
      <c r="G10" s="961">
        <v>77.8</v>
      </c>
    </row>
    <row r="11" spans="1:7" s="12" customFormat="1" ht="13.5" customHeight="1" x14ac:dyDescent="0.4">
      <c r="B11" s="950" t="s">
        <v>791</v>
      </c>
      <c r="C11" s="962">
        <f>SUM(C12:C15)</f>
        <v>17969273</v>
      </c>
      <c r="D11" s="962">
        <f>SUM(D12:D15)</f>
        <v>10138101</v>
      </c>
      <c r="E11" s="963"/>
      <c r="F11" s="951">
        <f>SUM(F12:F15)</f>
        <v>7833973</v>
      </c>
      <c r="G11" s="964"/>
    </row>
    <row r="12" spans="1:7" s="12" customFormat="1" ht="13.5" customHeight="1" x14ac:dyDescent="0.4">
      <c r="B12" s="954" t="s">
        <v>129</v>
      </c>
      <c r="C12" s="955">
        <v>4733442</v>
      </c>
      <c r="D12" s="956">
        <v>3199180</v>
      </c>
      <c r="E12" s="957">
        <v>0.7</v>
      </c>
      <c r="F12" s="918">
        <v>1531778</v>
      </c>
      <c r="G12" s="958">
        <v>89.6</v>
      </c>
    </row>
    <row r="13" spans="1:7" s="12" customFormat="1" ht="13.5" customHeight="1" x14ac:dyDescent="0.4">
      <c r="B13" s="954" t="s">
        <v>531</v>
      </c>
      <c r="C13" s="955">
        <v>5617621</v>
      </c>
      <c r="D13" s="956">
        <v>3222940</v>
      </c>
      <c r="E13" s="957">
        <v>0.59</v>
      </c>
      <c r="F13" s="918">
        <v>2400106</v>
      </c>
      <c r="G13" s="958">
        <v>81.8</v>
      </c>
    </row>
    <row r="14" spans="1:7" s="12" customFormat="1" ht="13.5" customHeight="1" x14ac:dyDescent="0.4">
      <c r="B14" s="954" t="s">
        <v>131</v>
      </c>
      <c r="C14" s="955">
        <v>4643158</v>
      </c>
      <c r="D14" s="956">
        <v>2336042</v>
      </c>
      <c r="E14" s="957">
        <v>0.53</v>
      </c>
      <c r="F14" s="918">
        <v>2304680</v>
      </c>
      <c r="G14" s="958">
        <v>80.900000000000006</v>
      </c>
    </row>
    <row r="15" spans="1:7" s="12" customFormat="1" ht="13.5" customHeight="1" x14ac:dyDescent="0.4">
      <c r="B15" s="959" t="s">
        <v>532</v>
      </c>
      <c r="C15" s="928">
        <v>2975052</v>
      </c>
      <c r="D15" s="928">
        <v>1379939</v>
      </c>
      <c r="E15" s="960">
        <v>0.48399999999999999</v>
      </c>
      <c r="F15" s="928">
        <v>1597409</v>
      </c>
      <c r="G15" s="961">
        <v>80.2</v>
      </c>
    </row>
    <row r="16" spans="1:7" s="12" customFormat="1" ht="13.5" customHeight="1" x14ac:dyDescent="0.4">
      <c r="B16" s="965" t="s">
        <v>792</v>
      </c>
      <c r="C16" s="962">
        <f>SUM(C17:C20)</f>
        <v>18068162</v>
      </c>
      <c r="D16" s="962">
        <f>SUM(D17:D20)</f>
        <v>10157920</v>
      </c>
      <c r="E16" s="963"/>
      <c r="F16" s="951">
        <f>SUM(F17:F20)</f>
        <v>7900661</v>
      </c>
      <c r="G16" s="964"/>
    </row>
    <row r="17" spans="2:7" s="12" customFormat="1" ht="13.5" customHeight="1" x14ac:dyDescent="0.4">
      <c r="B17" s="954" t="s">
        <v>129</v>
      </c>
      <c r="C17" s="966">
        <v>4736896</v>
      </c>
      <c r="D17" s="966">
        <v>3279558</v>
      </c>
      <c r="E17" s="967">
        <v>0.7</v>
      </c>
      <c r="F17" s="918">
        <v>1449598</v>
      </c>
      <c r="G17" s="968">
        <v>87.8</v>
      </c>
    </row>
    <row r="18" spans="2:7" s="12" customFormat="1" ht="13.5" customHeight="1" x14ac:dyDescent="0.4">
      <c r="B18" s="954" t="s">
        <v>531</v>
      </c>
      <c r="C18" s="966">
        <v>5685762</v>
      </c>
      <c r="D18" s="966">
        <v>3234984</v>
      </c>
      <c r="E18" s="967">
        <v>0.57999999999999996</v>
      </c>
      <c r="F18" s="918">
        <v>2450778</v>
      </c>
      <c r="G18" s="968">
        <v>83.2</v>
      </c>
    </row>
    <row r="19" spans="2:7" s="12" customFormat="1" ht="13.5" customHeight="1" x14ac:dyDescent="0.4">
      <c r="B19" s="954" t="s">
        <v>131</v>
      </c>
      <c r="C19" s="966">
        <v>4621938</v>
      </c>
      <c r="D19" s="966">
        <v>2305002</v>
      </c>
      <c r="E19" s="967">
        <v>0.51</v>
      </c>
      <c r="F19" s="918">
        <v>2315095</v>
      </c>
      <c r="G19" s="968">
        <v>84.9</v>
      </c>
    </row>
    <row r="20" spans="2:7" s="12" customFormat="1" ht="13.5" customHeight="1" x14ac:dyDescent="0.4">
      <c r="B20" s="959" t="s">
        <v>532</v>
      </c>
      <c r="C20" s="928">
        <v>3023566</v>
      </c>
      <c r="D20" s="928">
        <v>1338376</v>
      </c>
      <c r="E20" s="960">
        <v>0.47</v>
      </c>
      <c r="F20" s="928">
        <v>1685190</v>
      </c>
      <c r="G20" s="969">
        <v>77.900000000000006</v>
      </c>
    </row>
    <row r="21" spans="2:7" s="12" customFormat="1" ht="13.5" customHeight="1" x14ac:dyDescent="0.4">
      <c r="B21" s="965" t="s">
        <v>793</v>
      </c>
      <c r="C21" s="962">
        <f>SUM(C22:C25)</f>
        <v>17764428</v>
      </c>
      <c r="D21" s="962">
        <f>SUM(D22:D25)</f>
        <v>10599118</v>
      </c>
      <c r="E21" s="963"/>
      <c r="F21" s="951">
        <f>SUM(F22:F25)</f>
        <v>7152732</v>
      </c>
      <c r="G21" s="964"/>
    </row>
    <row r="22" spans="2:7" s="12" customFormat="1" ht="13.5" customHeight="1" x14ac:dyDescent="0.4">
      <c r="B22" s="954" t="s">
        <v>129</v>
      </c>
      <c r="C22" s="955">
        <v>4646268</v>
      </c>
      <c r="D22" s="956">
        <v>3308798</v>
      </c>
      <c r="E22" s="957">
        <v>0.69</v>
      </c>
      <c r="F22" s="926">
        <v>1334029</v>
      </c>
      <c r="G22" s="958">
        <v>85.6</v>
      </c>
    </row>
    <row r="23" spans="2:7" s="12" customFormat="1" ht="13.5" customHeight="1" x14ac:dyDescent="0.4">
      <c r="B23" s="954" t="s">
        <v>531</v>
      </c>
      <c r="C23" s="955">
        <v>5615238</v>
      </c>
      <c r="D23" s="956">
        <v>3403020</v>
      </c>
      <c r="E23" s="957">
        <v>0.57999999999999996</v>
      </c>
      <c r="F23" s="926">
        <v>2208730</v>
      </c>
      <c r="G23" s="958">
        <v>82.5</v>
      </c>
    </row>
    <row r="24" spans="2:7" s="12" customFormat="1" ht="13.5" customHeight="1" x14ac:dyDescent="0.4">
      <c r="B24" s="954" t="s">
        <v>131</v>
      </c>
      <c r="C24" s="955">
        <v>4558818</v>
      </c>
      <c r="D24" s="956">
        <v>2434753</v>
      </c>
      <c r="E24" s="957">
        <v>0.51</v>
      </c>
      <c r="F24" s="926">
        <v>2120688</v>
      </c>
      <c r="G24" s="958">
        <v>87.5</v>
      </c>
    </row>
    <row r="25" spans="2:7" s="12" customFormat="1" ht="13.5" customHeight="1" x14ac:dyDescent="0.4">
      <c r="B25" s="959" t="s">
        <v>532</v>
      </c>
      <c r="C25" s="970">
        <v>2944104</v>
      </c>
      <c r="D25" s="970">
        <v>1452547</v>
      </c>
      <c r="E25" s="971">
        <v>0.47</v>
      </c>
      <c r="F25" s="970">
        <v>1489285</v>
      </c>
      <c r="G25" s="972">
        <v>81.3</v>
      </c>
    </row>
    <row r="26" spans="2:7" s="12" customFormat="1" ht="13.5" customHeight="1" x14ac:dyDescent="0.4">
      <c r="B26" s="965" t="s">
        <v>794</v>
      </c>
      <c r="C26" s="951">
        <f>SUM(C27:C30)</f>
        <v>17004786</v>
      </c>
      <c r="D26" s="951">
        <f>SUM(D27:D30)</f>
        <v>10434673</v>
      </c>
      <c r="E26" s="952"/>
      <c r="F26" s="951">
        <f>SUM(F27:F30)</f>
        <v>6566028</v>
      </c>
      <c r="G26" s="953"/>
    </row>
    <row r="27" spans="2:7" s="12" customFormat="1" ht="13.5" customHeight="1" x14ac:dyDescent="0.4">
      <c r="B27" s="954" t="s">
        <v>129</v>
      </c>
      <c r="C27" s="955">
        <v>4421926</v>
      </c>
      <c r="D27" s="956">
        <v>3246826</v>
      </c>
      <c r="E27" s="957">
        <v>0.71</v>
      </c>
      <c r="F27" s="926">
        <v>1175627</v>
      </c>
      <c r="G27" s="958">
        <v>88.5</v>
      </c>
    </row>
    <row r="28" spans="2:7" s="12" customFormat="1" ht="13.5" customHeight="1" x14ac:dyDescent="0.4">
      <c r="B28" s="954" t="s">
        <v>531</v>
      </c>
      <c r="C28" s="955">
        <v>5428575</v>
      </c>
      <c r="D28" s="956">
        <v>3336306</v>
      </c>
      <c r="E28" s="957">
        <v>0.6</v>
      </c>
      <c r="F28" s="926">
        <v>2088928</v>
      </c>
      <c r="G28" s="958">
        <v>86.5</v>
      </c>
    </row>
    <row r="29" spans="2:7" s="12" customFormat="1" ht="13.5" customHeight="1" x14ac:dyDescent="0.4">
      <c r="B29" s="954" t="s">
        <v>131</v>
      </c>
      <c r="C29" s="955">
        <v>4371278</v>
      </c>
      <c r="D29" s="956">
        <v>2419516</v>
      </c>
      <c r="E29" s="957">
        <v>0.53</v>
      </c>
      <c r="F29" s="926">
        <v>1952204</v>
      </c>
      <c r="G29" s="958">
        <v>90.6</v>
      </c>
    </row>
    <row r="30" spans="2:7" s="12" customFormat="1" ht="13.5" customHeight="1" x14ac:dyDescent="0.4">
      <c r="B30" s="959" t="s">
        <v>532</v>
      </c>
      <c r="C30" s="970">
        <v>2783007</v>
      </c>
      <c r="D30" s="970">
        <v>1432025</v>
      </c>
      <c r="E30" s="971">
        <v>0.48399999999999999</v>
      </c>
      <c r="F30" s="970">
        <v>1349269</v>
      </c>
      <c r="G30" s="972">
        <v>86.1</v>
      </c>
    </row>
    <row r="31" spans="2:7" s="12" customFormat="1" ht="13.5" customHeight="1" x14ac:dyDescent="0.4">
      <c r="B31" s="965" t="s">
        <v>795</v>
      </c>
      <c r="C31" s="951">
        <f>SUM(C32:C35)</f>
        <v>15717153</v>
      </c>
      <c r="D31" s="951">
        <f>SUM(D32:D35)</f>
        <v>9668360</v>
      </c>
      <c r="E31" s="952"/>
      <c r="F31" s="951">
        <f>SUM(F32:F35)</f>
        <v>6020880</v>
      </c>
      <c r="G31" s="953"/>
    </row>
    <row r="32" spans="2:7" s="12" customFormat="1" ht="13.5" customHeight="1" x14ac:dyDescent="0.4">
      <c r="B32" s="954" t="s">
        <v>129</v>
      </c>
      <c r="C32" s="955">
        <v>4083951</v>
      </c>
      <c r="D32" s="956">
        <v>2973704</v>
      </c>
      <c r="E32" s="957">
        <v>0.73</v>
      </c>
      <c r="F32" s="973">
        <v>1102485</v>
      </c>
      <c r="G32" s="958">
        <v>88.6</v>
      </c>
    </row>
    <row r="33" spans="2:8" s="12" customFormat="1" ht="13.5" customHeight="1" x14ac:dyDescent="0.4">
      <c r="B33" s="954" t="s">
        <v>531</v>
      </c>
      <c r="C33" s="955">
        <v>5100321</v>
      </c>
      <c r="D33" s="956">
        <v>3098677</v>
      </c>
      <c r="E33" s="957">
        <v>0.61</v>
      </c>
      <c r="F33" s="973">
        <v>1997138</v>
      </c>
      <c r="G33" s="958">
        <v>88.5</v>
      </c>
    </row>
    <row r="34" spans="2:8" s="12" customFormat="1" ht="13.5" customHeight="1" x14ac:dyDescent="0.4">
      <c r="B34" s="954" t="s">
        <v>131</v>
      </c>
      <c r="C34" s="955">
        <v>4008014</v>
      </c>
      <c r="D34" s="956">
        <v>2258266</v>
      </c>
      <c r="E34" s="957">
        <v>0.55000000000000004</v>
      </c>
      <c r="F34" s="973">
        <v>1742130</v>
      </c>
      <c r="G34" s="958">
        <v>90.6</v>
      </c>
    </row>
    <row r="35" spans="2:8" s="12" customFormat="1" ht="13.5" customHeight="1" x14ac:dyDescent="0.4">
      <c r="B35" s="959" t="s">
        <v>532</v>
      </c>
      <c r="C35" s="970">
        <v>2524867</v>
      </c>
      <c r="D35" s="970">
        <v>1337713</v>
      </c>
      <c r="E35" s="971">
        <v>0.51300000000000001</v>
      </c>
      <c r="F35" s="970">
        <v>1179127</v>
      </c>
      <c r="G35" s="972">
        <v>88.1</v>
      </c>
    </row>
    <row r="36" spans="2:8" s="74" customFormat="1" ht="13.5" customHeight="1" x14ac:dyDescent="0.4">
      <c r="B36" s="965" t="s">
        <v>796</v>
      </c>
      <c r="C36" s="962">
        <f>SUM(C37:C40)</f>
        <v>15726089</v>
      </c>
      <c r="D36" s="962">
        <f>SUM(D37:D40)</f>
        <v>9783368</v>
      </c>
      <c r="E36" s="963"/>
      <c r="F36" s="962">
        <f>SUM(F37:F40)</f>
        <v>5996092</v>
      </c>
      <c r="G36" s="964"/>
    </row>
    <row r="37" spans="2:8" s="12" customFormat="1" ht="13.5" customHeight="1" x14ac:dyDescent="0.4">
      <c r="B37" s="954" t="s">
        <v>129</v>
      </c>
      <c r="C37" s="926">
        <v>4024654</v>
      </c>
      <c r="D37" s="926">
        <v>2965915</v>
      </c>
      <c r="E37" s="974">
        <v>0.73</v>
      </c>
      <c r="F37" s="973">
        <v>1061316</v>
      </c>
      <c r="G37" s="975">
        <v>88.9</v>
      </c>
    </row>
    <row r="38" spans="2:8" s="12" customFormat="1" ht="13.5" customHeight="1" x14ac:dyDescent="0.4">
      <c r="B38" s="954" t="s">
        <v>531</v>
      </c>
      <c r="C38" s="926">
        <v>5223624</v>
      </c>
      <c r="D38" s="926">
        <v>3165215</v>
      </c>
      <c r="E38" s="974">
        <v>0.61</v>
      </c>
      <c r="F38" s="973">
        <v>2058409</v>
      </c>
      <c r="G38" s="975">
        <v>86.9</v>
      </c>
    </row>
    <row r="39" spans="2:8" s="12" customFormat="1" ht="13.5" customHeight="1" x14ac:dyDescent="0.4">
      <c r="B39" s="954" t="s">
        <v>131</v>
      </c>
      <c r="C39" s="926">
        <v>3962284</v>
      </c>
      <c r="D39" s="926">
        <v>2304064</v>
      </c>
      <c r="E39" s="974">
        <v>0.56999999999999995</v>
      </c>
      <c r="F39" s="973">
        <v>1709014</v>
      </c>
      <c r="G39" s="975">
        <v>88.3</v>
      </c>
    </row>
    <row r="40" spans="2:8" s="12" customFormat="1" ht="13.5" customHeight="1" x14ac:dyDescent="0.4">
      <c r="B40" s="959" t="s">
        <v>532</v>
      </c>
      <c r="C40" s="970">
        <v>2515527</v>
      </c>
      <c r="D40" s="970">
        <v>1348174</v>
      </c>
      <c r="E40" s="971">
        <v>0.53</v>
      </c>
      <c r="F40" s="970">
        <v>1167353</v>
      </c>
      <c r="G40" s="972">
        <v>92.5</v>
      </c>
    </row>
    <row r="41" spans="2:8" s="74" customFormat="1" ht="13.5" customHeight="1" x14ac:dyDescent="0.4">
      <c r="B41" s="976" t="s">
        <v>797</v>
      </c>
      <c r="C41" s="934">
        <v>15742640</v>
      </c>
      <c r="D41" s="934">
        <v>10337779</v>
      </c>
      <c r="E41" s="977">
        <v>0.63</v>
      </c>
      <c r="F41" s="934">
        <v>5411672</v>
      </c>
      <c r="G41" s="978">
        <v>90.9</v>
      </c>
    </row>
    <row r="42" spans="2:8" s="74" customFormat="1" ht="13.5" customHeight="1" x14ac:dyDescent="0.4">
      <c r="B42" s="976" t="s">
        <v>798</v>
      </c>
      <c r="C42" s="934">
        <v>14976597</v>
      </c>
      <c r="D42" s="934">
        <v>10953475</v>
      </c>
      <c r="E42" s="977">
        <v>0.67</v>
      </c>
      <c r="F42" s="934">
        <v>5550271</v>
      </c>
      <c r="G42" s="978">
        <v>92.9</v>
      </c>
    </row>
    <row r="43" spans="2:8" s="74" customFormat="1" ht="13.5" customHeight="1" x14ac:dyDescent="0.4">
      <c r="B43" s="933" t="s">
        <v>799</v>
      </c>
      <c r="C43" s="934">
        <v>14969269</v>
      </c>
      <c r="D43" s="934">
        <v>11314359</v>
      </c>
      <c r="E43" s="977">
        <v>0.72</v>
      </c>
      <c r="F43" s="934">
        <v>5323659</v>
      </c>
      <c r="G43" s="978">
        <v>95.3</v>
      </c>
    </row>
    <row r="44" spans="2:8" s="74" customFormat="1" ht="13.5" customHeight="1" x14ac:dyDescent="0.4">
      <c r="B44" s="933" t="s">
        <v>800</v>
      </c>
      <c r="C44" s="934">
        <v>15100809</v>
      </c>
      <c r="D44" s="934">
        <v>11470438</v>
      </c>
      <c r="E44" s="977">
        <v>0.75</v>
      </c>
      <c r="F44" s="934">
        <v>5356671</v>
      </c>
      <c r="G44" s="978">
        <v>93.6</v>
      </c>
    </row>
    <row r="45" spans="2:8" s="74" customFormat="1" ht="13.5" customHeight="1" x14ac:dyDescent="0.4">
      <c r="B45" s="933" t="s">
        <v>801</v>
      </c>
      <c r="C45" s="934">
        <v>15192584</v>
      </c>
      <c r="D45" s="934">
        <v>11056733</v>
      </c>
      <c r="E45" s="977">
        <v>0.75</v>
      </c>
      <c r="F45" s="934">
        <v>5856040</v>
      </c>
      <c r="G45" s="978">
        <v>92.9</v>
      </c>
    </row>
    <row r="46" spans="2:8" s="74" customFormat="1" ht="13.5" customHeight="1" x14ac:dyDescent="0.4">
      <c r="B46" s="933" t="s">
        <v>802</v>
      </c>
      <c r="C46" s="934">
        <v>15126424</v>
      </c>
      <c r="D46" s="934">
        <v>9966614</v>
      </c>
      <c r="E46" s="977">
        <v>0.72</v>
      </c>
      <c r="F46" s="934">
        <v>6792004</v>
      </c>
      <c r="G46" s="978">
        <v>86.4</v>
      </c>
      <c r="H46" s="612"/>
    </row>
    <row r="47" spans="2:8" s="74" customFormat="1" ht="13.5" customHeight="1" x14ac:dyDescent="0.4">
      <c r="B47" s="933" t="s">
        <v>803</v>
      </c>
      <c r="C47" s="934">
        <v>15149861</v>
      </c>
      <c r="D47" s="934">
        <v>10267230</v>
      </c>
      <c r="E47" s="977">
        <v>0.69</v>
      </c>
      <c r="F47" s="934">
        <v>7018360</v>
      </c>
      <c r="G47" s="978">
        <v>88.8</v>
      </c>
      <c r="H47" s="612"/>
    </row>
    <row r="48" spans="2:8" s="74" customFormat="1" ht="13.5" customHeight="1" x14ac:dyDescent="0.4">
      <c r="B48" s="933" t="s">
        <v>804</v>
      </c>
      <c r="C48" s="934">
        <v>14998992</v>
      </c>
      <c r="D48" s="934">
        <v>9973925</v>
      </c>
      <c r="E48" s="977">
        <v>0.67</v>
      </c>
      <c r="F48" s="934">
        <v>7131407</v>
      </c>
      <c r="G48" s="978">
        <v>88.3</v>
      </c>
      <c r="H48" s="612"/>
    </row>
    <row r="49" spans="2:8" s="74" customFormat="1" ht="13.5" customHeight="1" x14ac:dyDescent="0.4">
      <c r="B49" s="933" t="s">
        <v>805</v>
      </c>
      <c r="C49" s="934">
        <v>14988015</v>
      </c>
      <c r="D49" s="934">
        <v>10293314</v>
      </c>
      <c r="E49" s="977">
        <v>0.68</v>
      </c>
      <c r="F49" s="934">
        <v>6886111</v>
      </c>
      <c r="G49" s="978">
        <v>89.2</v>
      </c>
      <c r="H49" s="612"/>
    </row>
    <row r="50" spans="2:8" s="74" customFormat="1" ht="13.5" customHeight="1" x14ac:dyDescent="0.4">
      <c r="B50" s="933" t="s">
        <v>806</v>
      </c>
      <c r="C50" s="934">
        <v>15260329</v>
      </c>
      <c r="D50" s="934">
        <v>10358708</v>
      </c>
      <c r="E50" s="977">
        <v>0.68</v>
      </c>
      <c r="F50" s="934">
        <v>6757528</v>
      </c>
      <c r="G50" s="978">
        <v>92</v>
      </c>
      <c r="H50" s="612"/>
    </row>
    <row r="51" spans="2:8" s="74" customFormat="1" ht="13.5" customHeight="1" x14ac:dyDescent="0.4">
      <c r="B51" s="933" t="s">
        <v>807</v>
      </c>
      <c r="C51" s="934">
        <v>16063225</v>
      </c>
      <c r="D51" s="934">
        <v>10718625</v>
      </c>
      <c r="E51" s="977">
        <v>0.68</v>
      </c>
      <c r="F51" s="934">
        <v>6814843</v>
      </c>
      <c r="G51" s="978">
        <v>88.8</v>
      </c>
      <c r="H51" s="612"/>
    </row>
    <row r="52" spans="2:8" s="74" customFormat="1" ht="13.5" customHeight="1" x14ac:dyDescent="0.4">
      <c r="B52" s="933" t="s">
        <v>808</v>
      </c>
      <c r="C52" s="934">
        <v>16675054</v>
      </c>
      <c r="D52" s="934">
        <v>11048120</v>
      </c>
      <c r="E52" s="977">
        <v>0.67</v>
      </c>
      <c r="F52" s="934">
        <v>6581710</v>
      </c>
      <c r="G52" s="978">
        <v>91.2</v>
      </c>
      <c r="H52" s="612"/>
    </row>
    <row r="53" spans="2:8" s="74" customFormat="1" ht="13.5" customHeight="1" x14ac:dyDescent="0.4">
      <c r="B53" s="933" t="s">
        <v>809</v>
      </c>
      <c r="C53" s="934">
        <v>16835867</v>
      </c>
      <c r="D53" s="934">
        <v>11050588</v>
      </c>
      <c r="E53" s="977">
        <v>0.66</v>
      </c>
      <c r="F53" s="934">
        <v>6471452</v>
      </c>
      <c r="G53" s="978">
        <v>91.5</v>
      </c>
      <c r="H53" s="612"/>
    </row>
    <row r="54" spans="2:8" s="74" customFormat="1" ht="13.5" customHeight="1" x14ac:dyDescent="0.4">
      <c r="B54" s="933" t="s">
        <v>810</v>
      </c>
      <c r="C54" s="934">
        <v>17064866</v>
      </c>
      <c r="D54" s="934">
        <v>11320975</v>
      </c>
      <c r="E54" s="977">
        <v>0.66</v>
      </c>
      <c r="F54" s="934">
        <v>6326682</v>
      </c>
      <c r="G54" s="978">
        <v>92.1</v>
      </c>
      <c r="H54" s="612"/>
    </row>
    <row r="55" spans="2:8" s="74" customFormat="1" ht="13.5" customHeight="1" x14ac:dyDescent="0.4">
      <c r="B55" s="933" t="s">
        <v>811</v>
      </c>
      <c r="C55" s="934">
        <v>17601059</v>
      </c>
      <c r="D55" s="934">
        <v>11363301</v>
      </c>
      <c r="E55" s="977">
        <v>0.66</v>
      </c>
      <c r="F55" s="934">
        <v>6599018</v>
      </c>
      <c r="G55" s="978">
        <v>90.8</v>
      </c>
      <c r="H55" s="612"/>
    </row>
    <row r="56" spans="2:8" s="12" customFormat="1" ht="13.5" customHeight="1" x14ac:dyDescent="0.4">
      <c r="B56" s="939" t="s">
        <v>812</v>
      </c>
      <c r="C56" s="939"/>
      <c r="E56" s="940"/>
      <c r="G56" s="938"/>
    </row>
    <row r="57" spans="2:8" ht="13.5" customHeight="1" x14ac:dyDescent="0.15">
      <c r="B57" s="979" t="s">
        <v>813</v>
      </c>
      <c r="C57" s="980"/>
      <c r="D57" s="980"/>
      <c r="F57" s="4"/>
    </row>
  </sheetData>
  <mergeCells count="1">
    <mergeCell ref="B4:B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cellComments="asDisplayed" r:id="rId1"/>
  <headerFooter alignWithMargins="0">
    <oddHeader>&amp;R20.行  財  政</oddHeader>
    <oddFooter>&amp;C-155-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2"/>
  <sheetViews>
    <sheetView showGridLines="0" tabSelected="1" topLeftCell="A78" zoomScaleNormal="100" zoomScaleSheetLayoutView="100" workbookViewId="0">
      <selection activeCell="K101" sqref="K101"/>
    </sheetView>
  </sheetViews>
  <sheetFormatPr defaultRowHeight="11.25" x14ac:dyDescent="0.4"/>
  <cols>
    <col min="1" max="1" width="1.625" style="2" customWidth="1"/>
    <col min="2" max="2" width="3.125" style="2" customWidth="1"/>
    <col min="3" max="3" width="2.625" style="2" customWidth="1"/>
    <col min="4" max="4" width="15.625" style="2" customWidth="1"/>
    <col min="5" max="5" width="2.625" style="2" customWidth="1"/>
    <col min="6" max="7" width="16.25" style="2" customWidth="1"/>
    <col min="8" max="8" width="16.25" style="60" customWidth="1"/>
    <col min="9" max="9" width="16.25" style="2" customWidth="1"/>
    <col min="10" max="256" width="9" style="2"/>
    <col min="257" max="257" width="1.625" style="2" customWidth="1"/>
    <col min="258" max="258" width="3.125" style="2" customWidth="1"/>
    <col min="259" max="259" width="2.625" style="2" customWidth="1"/>
    <col min="260" max="260" width="15.625" style="2" customWidth="1"/>
    <col min="261" max="261" width="2.625" style="2" customWidth="1"/>
    <col min="262" max="265" width="16.25" style="2" customWidth="1"/>
    <col min="266" max="512" width="9" style="2"/>
    <col min="513" max="513" width="1.625" style="2" customWidth="1"/>
    <col min="514" max="514" width="3.125" style="2" customWidth="1"/>
    <col min="515" max="515" width="2.625" style="2" customWidth="1"/>
    <col min="516" max="516" width="15.625" style="2" customWidth="1"/>
    <col min="517" max="517" width="2.625" style="2" customWidth="1"/>
    <col min="518" max="521" width="16.25" style="2" customWidth="1"/>
    <col min="522" max="768" width="9" style="2"/>
    <col min="769" max="769" width="1.625" style="2" customWidth="1"/>
    <col min="770" max="770" width="3.125" style="2" customWidth="1"/>
    <col min="771" max="771" width="2.625" style="2" customWidth="1"/>
    <col min="772" max="772" width="15.625" style="2" customWidth="1"/>
    <col min="773" max="773" width="2.625" style="2" customWidth="1"/>
    <col min="774" max="777" width="16.25" style="2" customWidth="1"/>
    <col min="778" max="1024" width="9" style="2"/>
    <col min="1025" max="1025" width="1.625" style="2" customWidth="1"/>
    <col min="1026" max="1026" width="3.125" style="2" customWidth="1"/>
    <col min="1027" max="1027" width="2.625" style="2" customWidth="1"/>
    <col min="1028" max="1028" width="15.625" style="2" customWidth="1"/>
    <col min="1029" max="1029" width="2.625" style="2" customWidth="1"/>
    <col min="1030" max="1033" width="16.25" style="2" customWidth="1"/>
    <col min="1034" max="1280" width="9" style="2"/>
    <col min="1281" max="1281" width="1.625" style="2" customWidth="1"/>
    <col min="1282" max="1282" width="3.125" style="2" customWidth="1"/>
    <col min="1283" max="1283" width="2.625" style="2" customWidth="1"/>
    <col min="1284" max="1284" width="15.625" style="2" customWidth="1"/>
    <col min="1285" max="1285" width="2.625" style="2" customWidth="1"/>
    <col min="1286" max="1289" width="16.25" style="2" customWidth="1"/>
    <col min="1290" max="1536" width="9" style="2"/>
    <col min="1537" max="1537" width="1.625" style="2" customWidth="1"/>
    <col min="1538" max="1538" width="3.125" style="2" customWidth="1"/>
    <col min="1539" max="1539" width="2.625" style="2" customWidth="1"/>
    <col min="1540" max="1540" width="15.625" style="2" customWidth="1"/>
    <col min="1541" max="1541" width="2.625" style="2" customWidth="1"/>
    <col min="1542" max="1545" width="16.25" style="2" customWidth="1"/>
    <col min="1546" max="1792" width="9" style="2"/>
    <col min="1793" max="1793" width="1.625" style="2" customWidth="1"/>
    <col min="1794" max="1794" width="3.125" style="2" customWidth="1"/>
    <col min="1795" max="1795" width="2.625" style="2" customWidth="1"/>
    <col min="1796" max="1796" width="15.625" style="2" customWidth="1"/>
    <col min="1797" max="1797" width="2.625" style="2" customWidth="1"/>
    <col min="1798" max="1801" width="16.25" style="2" customWidth="1"/>
    <col min="1802" max="2048" width="9" style="2"/>
    <col min="2049" max="2049" width="1.625" style="2" customWidth="1"/>
    <col min="2050" max="2050" width="3.125" style="2" customWidth="1"/>
    <col min="2051" max="2051" width="2.625" style="2" customWidth="1"/>
    <col min="2052" max="2052" width="15.625" style="2" customWidth="1"/>
    <col min="2053" max="2053" width="2.625" style="2" customWidth="1"/>
    <col min="2054" max="2057" width="16.25" style="2" customWidth="1"/>
    <col min="2058" max="2304" width="9" style="2"/>
    <col min="2305" max="2305" width="1.625" style="2" customWidth="1"/>
    <col min="2306" max="2306" width="3.125" style="2" customWidth="1"/>
    <col min="2307" max="2307" width="2.625" style="2" customWidth="1"/>
    <col min="2308" max="2308" width="15.625" style="2" customWidth="1"/>
    <col min="2309" max="2309" width="2.625" style="2" customWidth="1"/>
    <col min="2310" max="2313" width="16.25" style="2" customWidth="1"/>
    <col min="2314" max="2560" width="9" style="2"/>
    <col min="2561" max="2561" width="1.625" style="2" customWidth="1"/>
    <col min="2562" max="2562" width="3.125" style="2" customWidth="1"/>
    <col min="2563" max="2563" width="2.625" style="2" customWidth="1"/>
    <col min="2564" max="2564" width="15.625" style="2" customWidth="1"/>
    <col min="2565" max="2565" width="2.625" style="2" customWidth="1"/>
    <col min="2566" max="2569" width="16.25" style="2" customWidth="1"/>
    <col min="2570" max="2816" width="9" style="2"/>
    <col min="2817" max="2817" width="1.625" style="2" customWidth="1"/>
    <col min="2818" max="2818" width="3.125" style="2" customWidth="1"/>
    <col min="2819" max="2819" width="2.625" style="2" customWidth="1"/>
    <col min="2820" max="2820" width="15.625" style="2" customWidth="1"/>
    <col min="2821" max="2821" width="2.625" style="2" customWidth="1"/>
    <col min="2822" max="2825" width="16.25" style="2" customWidth="1"/>
    <col min="2826" max="3072" width="9" style="2"/>
    <col min="3073" max="3073" width="1.625" style="2" customWidth="1"/>
    <col min="3074" max="3074" width="3.125" style="2" customWidth="1"/>
    <col min="3075" max="3075" width="2.625" style="2" customWidth="1"/>
    <col min="3076" max="3076" width="15.625" style="2" customWidth="1"/>
    <col min="3077" max="3077" width="2.625" style="2" customWidth="1"/>
    <col min="3078" max="3081" width="16.25" style="2" customWidth="1"/>
    <col min="3082" max="3328" width="9" style="2"/>
    <col min="3329" max="3329" width="1.625" style="2" customWidth="1"/>
    <col min="3330" max="3330" width="3.125" style="2" customWidth="1"/>
    <col min="3331" max="3331" width="2.625" style="2" customWidth="1"/>
    <col min="3332" max="3332" width="15.625" style="2" customWidth="1"/>
    <col min="3333" max="3333" width="2.625" style="2" customWidth="1"/>
    <col min="3334" max="3337" width="16.25" style="2" customWidth="1"/>
    <col min="3338" max="3584" width="9" style="2"/>
    <col min="3585" max="3585" width="1.625" style="2" customWidth="1"/>
    <col min="3586" max="3586" width="3.125" style="2" customWidth="1"/>
    <col min="3587" max="3587" width="2.625" style="2" customWidth="1"/>
    <col min="3588" max="3588" width="15.625" style="2" customWidth="1"/>
    <col min="3589" max="3589" width="2.625" style="2" customWidth="1"/>
    <col min="3590" max="3593" width="16.25" style="2" customWidth="1"/>
    <col min="3594" max="3840" width="9" style="2"/>
    <col min="3841" max="3841" width="1.625" style="2" customWidth="1"/>
    <col min="3842" max="3842" width="3.125" style="2" customWidth="1"/>
    <col min="3843" max="3843" width="2.625" style="2" customWidth="1"/>
    <col min="3844" max="3844" width="15.625" style="2" customWidth="1"/>
    <col min="3845" max="3845" width="2.625" style="2" customWidth="1"/>
    <col min="3846" max="3849" width="16.25" style="2" customWidth="1"/>
    <col min="3850" max="4096" width="9" style="2"/>
    <col min="4097" max="4097" width="1.625" style="2" customWidth="1"/>
    <col min="4098" max="4098" width="3.125" style="2" customWidth="1"/>
    <col min="4099" max="4099" width="2.625" style="2" customWidth="1"/>
    <col min="4100" max="4100" width="15.625" style="2" customWidth="1"/>
    <col min="4101" max="4101" width="2.625" style="2" customWidth="1"/>
    <col min="4102" max="4105" width="16.25" style="2" customWidth="1"/>
    <col min="4106" max="4352" width="9" style="2"/>
    <col min="4353" max="4353" width="1.625" style="2" customWidth="1"/>
    <col min="4354" max="4354" width="3.125" style="2" customWidth="1"/>
    <col min="4355" max="4355" width="2.625" style="2" customWidth="1"/>
    <col min="4356" max="4356" width="15.625" style="2" customWidth="1"/>
    <col min="4357" max="4357" width="2.625" style="2" customWidth="1"/>
    <col min="4358" max="4361" width="16.25" style="2" customWidth="1"/>
    <col min="4362" max="4608" width="9" style="2"/>
    <col min="4609" max="4609" width="1.625" style="2" customWidth="1"/>
    <col min="4610" max="4610" width="3.125" style="2" customWidth="1"/>
    <col min="4611" max="4611" width="2.625" style="2" customWidth="1"/>
    <col min="4612" max="4612" width="15.625" style="2" customWidth="1"/>
    <col min="4613" max="4613" width="2.625" style="2" customWidth="1"/>
    <col min="4614" max="4617" width="16.25" style="2" customWidth="1"/>
    <col min="4618" max="4864" width="9" style="2"/>
    <col min="4865" max="4865" width="1.625" style="2" customWidth="1"/>
    <col min="4866" max="4866" width="3.125" style="2" customWidth="1"/>
    <col min="4867" max="4867" width="2.625" style="2" customWidth="1"/>
    <col min="4868" max="4868" width="15.625" style="2" customWidth="1"/>
    <col min="4869" max="4869" width="2.625" style="2" customWidth="1"/>
    <col min="4870" max="4873" width="16.25" style="2" customWidth="1"/>
    <col min="4874" max="5120" width="9" style="2"/>
    <col min="5121" max="5121" width="1.625" style="2" customWidth="1"/>
    <col min="5122" max="5122" width="3.125" style="2" customWidth="1"/>
    <col min="5123" max="5123" width="2.625" style="2" customWidth="1"/>
    <col min="5124" max="5124" width="15.625" style="2" customWidth="1"/>
    <col min="5125" max="5125" width="2.625" style="2" customWidth="1"/>
    <col min="5126" max="5129" width="16.25" style="2" customWidth="1"/>
    <col min="5130" max="5376" width="9" style="2"/>
    <col min="5377" max="5377" width="1.625" style="2" customWidth="1"/>
    <col min="5378" max="5378" width="3.125" style="2" customWidth="1"/>
    <col min="5379" max="5379" width="2.625" style="2" customWidth="1"/>
    <col min="5380" max="5380" width="15.625" style="2" customWidth="1"/>
    <col min="5381" max="5381" width="2.625" style="2" customWidth="1"/>
    <col min="5382" max="5385" width="16.25" style="2" customWidth="1"/>
    <col min="5386" max="5632" width="9" style="2"/>
    <col min="5633" max="5633" width="1.625" style="2" customWidth="1"/>
    <col min="5634" max="5634" width="3.125" style="2" customWidth="1"/>
    <col min="5635" max="5635" width="2.625" style="2" customWidth="1"/>
    <col min="5636" max="5636" width="15.625" style="2" customWidth="1"/>
    <col min="5637" max="5637" width="2.625" style="2" customWidth="1"/>
    <col min="5638" max="5641" width="16.25" style="2" customWidth="1"/>
    <col min="5642" max="5888" width="9" style="2"/>
    <col min="5889" max="5889" width="1.625" style="2" customWidth="1"/>
    <col min="5890" max="5890" width="3.125" style="2" customWidth="1"/>
    <col min="5891" max="5891" width="2.625" style="2" customWidth="1"/>
    <col min="5892" max="5892" width="15.625" style="2" customWidth="1"/>
    <col min="5893" max="5893" width="2.625" style="2" customWidth="1"/>
    <col min="5894" max="5897" width="16.25" style="2" customWidth="1"/>
    <col min="5898" max="6144" width="9" style="2"/>
    <col min="6145" max="6145" width="1.625" style="2" customWidth="1"/>
    <col min="6146" max="6146" width="3.125" style="2" customWidth="1"/>
    <col min="6147" max="6147" width="2.625" style="2" customWidth="1"/>
    <col min="6148" max="6148" width="15.625" style="2" customWidth="1"/>
    <col min="6149" max="6149" width="2.625" style="2" customWidth="1"/>
    <col min="6150" max="6153" width="16.25" style="2" customWidth="1"/>
    <col min="6154" max="6400" width="9" style="2"/>
    <col min="6401" max="6401" width="1.625" style="2" customWidth="1"/>
    <col min="6402" max="6402" width="3.125" style="2" customWidth="1"/>
    <col min="6403" max="6403" width="2.625" style="2" customWidth="1"/>
    <col min="6404" max="6404" width="15.625" style="2" customWidth="1"/>
    <col min="6405" max="6405" width="2.625" style="2" customWidth="1"/>
    <col min="6406" max="6409" width="16.25" style="2" customWidth="1"/>
    <col min="6410" max="6656" width="9" style="2"/>
    <col min="6657" max="6657" width="1.625" style="2" customWidth="1"/>
    <col min="6658" max="6658" width="3.125" style="2" customWidth="1"/>
    <col min="6659" max="6659" width="2.625" style="2" customWidth="1"/>
    <col min="6660" max="6660" width="15.625" style="2" customWidth="1"/>
    <col min="6661" max="6661" width="2.625" style="2" customWidth="1"/>
    <col min="6662" max="6665" width="16.25" style="2" customWidth="1"/>
    <col min="6666" max="6912" width="9" style="2"/>
    <col min="6913" max="6913" width="1.625" style="2" customWidth="1"/>
    <col min="6914" max="6914" width="3.125" style="2" customWidth="1"/>
    <col min="6915" max="6915" width="2.625" style="2" customWidth="1"/>
    <col min="6916" max="6916" width="15.625" style="2" customWidth="1"/>
    <col min="6917" max="6917" width="2.625" style="2" customWidth="1"/>
    <col min="6918" max="6921" width="16.25" style="2" customWidth="1"/>
    <col min="6922" max="7168" width="9" style="2"/>
    <col min="7169" max="7169" width="1.625" style="2" customWidth="1"/>
    <col min="7170" max="7170" width="3.125" style="2" customWidth="1"/>
    <col min="7171" max="7171" width="2.625" style="2" customWidth="1"/>
    <col min="7172" max="7172" width="15.625" style="2" customWidth="1"/>
    <col min="7173" max="7173" width="2.625" style="2" customWidth="1"/>
    <col min="7174" max="7177" width="16.25" style="2" customWidth="1"/>
    <col min="7178" max="7424" width="9" style="2"/>
    <col min="7425" max="7425" width="1.625" style="2" customWidth="1"/>
    <col min="7426" max="7426" width="3.125" style="2" customWidth="1"/>
    <col min="7427" max="7427" width="2.625" style="2" customWidth="1"/>
    <col min="7428" max="7428" width="15.625" style="2" customWidth="1"/>
    <col min="7429" max="7429" width="2.625" style="2" customWidth="1"/>
    <col min="7430" max="7433" width="16.25" style="2" customWidth="1"/>
    <col min="7434" max="7680" width="9" style="2"/>
    <col min="7681" max="7681" width="1.625" style="2" customWidth="1"/>
    <col min="7682" max="7682" width="3.125" style="2" customWidth="1"/>
    <col min="7683" max="7683" width="2.625" style="2" customWidth="1"/>
    <col min="7684" max="7684" width="15.625" style="2" customWidth="1"/>
    <col min="7685" max="7685" width="2.625" style="2" customWidth="1"/>
    <col min="7686" max="7689" width="16.25" style="2" customWidth="1"/>
    <col min="7690" max="7936" width="9" style="2"/>
    <col min="7937" max="7937" width="1.625" style="2" customWidth="1"/>
    <col min="7938" max="7938" width="3.125" style="2" customWidth="1"/>
    <col min="7939" max="7939" width="2.625" style="2" customWidth="1"/>
    <col min="7940" max="7940" width="15.625" style="2" customWidth="1"/>
    <col min="7941" max="7941" width="2.625" style="2" customWidth="1"/>
    <col min="7942" max="7945" width="16.25" style="2" customWidth="1"/>
    <col min="7946" max="8192" width="9" style="2"/>
    <col min="8193" max="8193" width="1.625" style="2" customWidth="1"/>
    <col min="8194" max="8194" width="3.125" style="2" customWidth="1"/>
    <col min="8195" max="8195" width="2.625" style="2" customWidth="1"/>
    <col min="8196" max="8196" width="15.625" style="2" customWidth="1"/>
    <col min="8197" max="8197" width="2.625" style="2" customWidth="1"/>
    <col min="8198" max="8201" width="16.25" style="2" customWidth="1"/>
    <col min="8202" max="8448" width="9" style="2"/>
    <col min="8449" max="8449" width="1.625" style="2" customWidth="1"/>
    <col min="8450" max="8450" width="3.125" style="2" customWidth="1"/>
    <col min="8451" max="8451" width="2.625" style="2" customWidth="1"/>
    <col min="8452" max="8452" width="15.625" style="2" customWidth="1"/>
    <col min="8453" max="8453" width="2.625" style="2" customWidth="1"/>
    <col min="8454" max="8457" width="16.25" style="2" customWidth="1"/>
    <col min="8458" max="8704" width="9" style="2"/>
    <col min="8705" max="8705" width="1.625" style="2" customWidth="1"/>
    <col min="8706" max="8706" width="3.125" style="2" customWidth="1"/>
    <col min="8707" max="8707" width="2.625" style="2" customWidth="1"/>
    <col min="8708" max="8708" width="15.625" style="2" customWidth="1"/>
    <col min="8709" max="8709" width="2.625" style="2" customWidth="1"/>
    <col min="8710" max="8713" width="16.25" style="2" customWidth="1"/>
    <col min="8714" max="8960" width="9" style="2"/>
    <col min="8961" max="8961" width="1.625" style="2" customWidth="1"/>
    <col min="8962" max="8962" width="3.125" style="2" customWidth="1"/>
    <col min="8963" max="8963" width="2.625" style="2" customWidth="1"/>
    <col min="8964" max="8964" width="15.625" style="2" customWidth="1"/>
    <col min="8965" max="8965" width="2.625" style="2" customWidth="1"/>
    <col min="8966" max="8969" width="16.25" style="2" customWidth="1"/>
    <col min="8970" max="9216" width="9" style="2"/>
    <col min="9217" max="9217" width="1.625" style="2" customWidth="1"/>
    <col min="9218" max="9218" width="3.125" style="2" customWidth="1"/>
    <col min="9219" max="9219" width="2.625" style="2" customWidth="1"/>
    <col min="9220" max="9220" width="15.625" style="2" customWidth="1"/>
    <col min="9221" max="9221" width="2.625" style="2" customWidth="1"/>
    <col min="9222" max="9225" width="16.25" style="2" customWidth="1"/>
    <col min="9226" max="9472" width="9" style="2"/>
    <col min="9473" max="9473" width="1.625" style="2" customWidth="1"/>
    <col min="9474" max="9474" width="3.125" style="2" customWidth="1"/>
    <col min="9475" max="9475" width="2.625" style="2" customWidth="1"/>
    <col min="9476" max="9476" width="15.625" style="2" customWidth="1"/>
    <col min="9477" max="9477" width="2.625" style="2" customWidth="1"/>
    <col min="9478" max="9481" width="16.25" style="2" customWidth="1"/>
    <col min="9482" max="9728" width="9" style="2"/>
    <col min="9729" max="9729" width="1.625" style="2" customWidth="1"/>
    <col min="9730" max="9730" width="3.125" style="2" customWidth="1"/>
    <col min="9731" max="9731" width="2.625" style="2" customWidth="1"/>
    <col min="9732" max="9732" width="15.625" style="2" customWidth="1"/>
    <col min="9733" max="9733" width="2.625" style="2" customWidth="1"/>
    <col min="9734" max="9737" width="16.25" style="2" customWidth="1"/>
    <col min="9738" max="9984" width="9" style="2"/>
    <col min="9985" max="9985" width="1.625" style="2" customWidth="1"/>
    <col min="9986" max="9986" width="3.125" style="2" customWidth="1"/>
    <col min="9987" max="9987" width="2.625" style="2" customWidth="1"/>
    <col min="9988" max="9988" width="15.625" style="2" customWidth="1"/>
    <col min="9989" max="9989" width="2.625" style="2" customWidth="1"/>
    <col min="9990" max="9993" width="16.25" style="2" customWidth="1"/>
    <col min="9994" max="10240" width="9" style="2"/>
    <col min="10241" max="10241" width="1.625" style="2" customWidth="1"/>
    <col min="10242" max="10242" width="3.125" style="2" customWidth="1"/>
    <col min="10243" max="10243" width="2.625" style="2" customWidth="1"/>
    <col min="10244" max="10244" width="15.625" style="2" customWidth="1"/>
    <col min="10245" max="10245" width="2.625" style="2" customWidth="1"/>
    <col min="10246" max="10249" width="16.25" style="2" customWidth="1"/>
    <col min="10250" max="10496" width="9" style="2"/>
    <col min="10497" max="10497" width="1.625" style="2" customWidth="1"/>
    <col min="10498" max="10498" width="3.125" style="2" customWidth="1"/>
    <col min="10499" max="10499" width="2.625" style="2" customWidth="1"/>
    <col min="10500" max="10500" width="15.625" style="2" customWidth="1"/>
    <col min="10501" max="10501" width="2.625" style="2" customWidth="1"/>
    <col min="10502" max="10505" width="16.25" style="2" customWidth="1"/>
    <col min="10506" max="10752" width="9" style="2"/>
    <col min="10753" max="10753" width="1.625" style="2" customWidth="1"/>
    <col min="10754" max="10754" width="3.125" style="2" customWidth="1"/>
    <col min="10755" max="10755" width="2.625" style="2" customWidth="1"/>
    <col min="10756" max="10756" width="15.625" style="2" customWidth="1"/>
    <col min="10757" max="10757" width="2.625" style="2" customWidth="1"/>
    <col min="10758" max="10761" width="16.25" style="2" customWidth="1"/>
    <col min="10762" max="11008" width="9" style="2"/>
    <col min="11009" max="11009" width="1.625" style="2" customWidth="1"/>
    <col min="11010" max="11010" width="3.125" style="2" customWidth="1"/>
    <col min="11011" max="11011" width="2.625" style="2" customWidth="1"/>
    <col min="11012" max="11012" width="15.625" style="2" customWidth="1"/>
    <col min="11013" max="11013" width="2.625" style="2" customWidth="1"/>
    <col min="11014" max="11017" width="16.25" style="2" customWidth="1"/>
    <col min="11018" max="11264" width="9" style="2"/>
    <col min="11265" max="11265" width="1.625" style="2" customWidth="1"/>
    <col min="11266" max="11266" width="3.125" style="2" customWidth="1"/>
    <col min="11267" max="11267" width="2.625" style="2" customWidth="1"/>
    <col min="11268" max="11268" width="15.625" style="2" customWidth="1"/>
    <col min="11269" max="11269" width="2.625" style="2" customWidth="1"/>
    <col min="11270" max="11273" width="16.25" style="2" customWidth="1"/>
    <col min="11274" max="11520" width="9" style="2"/>
    <col min="11521" max="11521" width="1.625" style="2" customWidth="1"/>
    <col min="11522" max="11522" width="3.125" style="2" customWidth="1"/>
    <col min="11523" max="11523" width="2.625" style="2" customWidth="1"/>
    <col min="11524" max="11524" width="15.625" style="2" customWidth="1"/>
    <col min="11525" max="11525" width="2.625" style="2" customWidth="1"/>
    <col min="11526" max="11529" width="16.25" style="2" customWidth="1"/>
    <col min="11530" max="11776" width="9" style="2"/>
    <col min="11777" max="11777" width="1.625" style="2" customWidth="1"/>
    <col min="11778" max="11778" width="3.125" style="2" customWidth="1"/>
    <col min="11779" max="11779" width="2.625" style="2" customWidth="1"/>
    <col min="11780" max="11780" width="15.625" style="2" customWidth="1"/>
    <col min="11781" max="11781" width="2.625" style="2" customWidth="1"/>
    <col min="11782" max="11785" width="16.25" style="2" customWidth="1"/>
    <col min="11786" max="12032" width="9" style="2"/>
    <col min="12033" max="12033" width="1.625" style="2" customWidth="1"/>
    <col min="12034" max="12034" width="3.125" style="2" customWidth="1"/>
    <col min="12035" max="12035" width="2.625" style="2" customWidth="1"/>
    <col min="12036" max="12036" width="15.625" style="2" customWidth="1"/>
    <col min="12037" max="12037" width="2.625" style="2" customWidth="1"/>
    <col min="12038" max="12041" width="16.25" style="2" customWidth="1"/>
    <col min="12042" max="12288" width="9" style="2"/>
    <col min="12289" max="12289" width="1.625" style="2" customWidth="1"/>
    <col min="12290" max="12290" width="3.125" style="2" customWidth="1"/>
    <col min="12291" max="12291" width="2.625" style="2" customWidth="1"/>
    <col min="12292" max="12292" width="15.625" style="2" customWidth="1"/>
    <col min="12293" max="12293" width="2.625" style="2" customWidth="1"/>
    <col min="12294" max="12297" width="16.25" style="2" customWidth="1"/>
    <col min="12298" max="12544" width="9" style="2"/>
    <col min="12545" max="12545" width="1.625" style="2" customWidth="1"/>
    <col min="12546" max="12546" width="3.125" style="2" customWidth="1"/>
    <col min="12547" max="12547" width="2.625" style="2" customWidth="1"/>
    <col min="12548" max="12548" width="15.625" style="2" customWidth="1"/>
    <col min="12549" max="12549" width="2.625" style="2" customWidth="1"/>
    <col min="12550" max="12553" width="16.25" style="2" customWidth="1"/>
    <col min="12554" max="12800" width="9" style="2"/>
    <col min="12801" max="12801" width="1.625" style="2" customWidth="1"/>
    <col min="12802" max="12802" width="3.125" style="2" customWidth="1"/>
    <col min="12803" max="12803" width="2.625" style="2" customWidth="1"/>
    <col min="12804" max="12804" width="15.625" style="2" customWidth="1"/>
    <col min="12805" max="12805" width="2.625" style="2" customWidth="1"/>
    <col min="12806" max="12809" width="16.25" style="2" customWidth="1"/>
    <col min="12810" max="13056" width="9" style="2"/>
    <col min="13057" max="13057" width="1.625" style="2" customWidth="1"/>
    <col min="13058" max="13058" width="3.125" style="2" customWidth="1"/>
    <col min="13059" max="13059" width="2.625" style="2" customWidth="1"/>
    <col min="13060" max="13060" width="15.625" style="2" customWidth="1"/>
    <col min="13061" max="13061" width="2.625" style="2" customWidth="1"/>
    <col min="13062" max="13065" width="16.25" style="2" customWidth="1"/>
    <col min="13066" max="13312" width="9" style="2"/>
    <col min="13313" max="13313" width="1.625" style="2" customWidth="1"/>
    <col min="13314" max="13314" width="3.125" style="2" customWidth="1"/>
    <col min="13315" max="13315" width="2.625" style="2" customWidth="1"/>
    <col min="13316" max="13316" width="15.625" style="2" customWidth="1"/>
    <col min="13317" max="13317" width="2.625" style="2" customWidth="1"/>
    <col min="13318" max="13321" width="16.25" style="2" customWidth="1"/>
    <col min="13322" max="13568" width="9" style="2"/>
    <col min="13569" max="13569" width="1.625" style="2" customWidth="1"/>
    <col min="13570" max="13570" width="3.125" style="2" customWidth="1"/>
    <col min="13571" max="13571" width="2.625" style="2" customWidth="1"/>
    <col min="13572" max="13572" width="15.625" style="2" customWidth="1"/>
    <col min="13573" max="13573" width="2.625" style="2" customWidth="1"/>
    <col min="13574" max="13577" width="16.25" style="2" customWidth="1"/>
    <col min="13578" max="13824" width="9" style="2"/>
    <col min="13825" max="13825" width="1.625" style="2" customWidth="1"/>
    <col min="13826" max="13826" width="3.125" style="2" customWidth="1"/>
    <col min="13827" max="13827" width="2.625" style="2" customWidth="1"/>
    <col min="13828" max="13828" width="15.625" style="2" customWidth="1"/>
    <col min="13829" max="13829" width="2.625" style="2" customWidth="1"/>
    <col min="13830" max="13833" width="16.25" style="2" customWidth="1"/>
    <col min="13834" max="14080" width="9" style="2"/>
    <col min="14081" max="14081" width="1.625" style="2" customWidth="1"/>
    <col min="14082" max="14082" width="3.125" style="2" customWidth="1"/>
    <col min="14083" max="14083" width="2.625" style="2" customWidth="1"/>
    <col min="14084" max="14084" width="15.625" style="2" customWidth="1"/>
    <col min="14085" max="14085" width="2.625" style="2" customWidth="1"/>
    <col min="14086" max="14089" width="16.25" style="2" customWidth="1"/>
    <col min="14090" max="14336" width="9" style="2"/>
    <col min="14337" max="14337" width="1.625" style="2" customWidth="1"/>
    <col min="14338" max="14338" width="3.125" style="2" customWidth="1"/>
    <col min="14339" max="14339" width="2.625" style="2" customWidth="1"/>
    <col min="14340" max="14340" width="15.625" style="2" customWidth="1"/>
    <col min="14341" max="14341" width="2.625" style="2" customWidth="1"/>
    <col min="14342" max="14345" width="16.25" style="2" customWidth="1"/>
    <col min="14346" max="14592" width="9" style="2"/>
    <col min="14593" max="14593" width="1.625" style="2" customWidth="1"/>
    <col min="14594" max="14594" width="3.125" style="2" customWidth="1"/>
    <col min="14595" max="14595" width="2.625" style="2" customWidth="1"/>
    <col min="14596" max="14596" width="15.625" style="2" customWidth="1"/>
    <col min="14597" max="14597" width="2.625" style="2" customWidth="1"/>
    <col min="14598" max="14601" width="16.25" style="2" customWidth="1"/>
    <col min="14602" max="14848" width="9" style="2"/>
    <col min="14849" max="14849" width="1.625" style="2" customWidth="1"/>
    <col min="14850" max="14850" width="3.125" style="2" customWidth="1"/>
    <col min="14851" max="14851" width="2.625" style="2" customWidth="1"/>
    <col min="14852" max="14852" width="15.625" style="2" customWidth="1"/>
    <col min="14853" max="14853" width="2.625" style="2" customWidth="1"/>
    <col min="14854" max="14857" width="16.25" style="2" customWidth="1"/>
    <col min="14858" max="15104" width="9" style="2"/>
    <col min="15105" max="15105" width="1.625" style="2" customWidth="1"/>
    <col min="15106" max="15106" width="3.125" style="2" customWidth="1"/>
    <col min="15107" max="15107" width="2.625" style="2" customWidth="1"/>
    <col min="15108" max="15108" width="15.625" style="2" customWidth="1"/>
    <col min="15109" max="15109" width="2.625" style="2" customWidth="1"/>
    <col min="15110" max="15113" width="16.25" style="2" customWidth="1"/>
    <col min="15114" max="15360" width="9" style="2"/>
    <col min="15361" max="15361" width="1.625" style="2" customWidth="1"/>
    <col min="15362" max="15362" width="3.125" style="2" customWidth="1"/>
    <col min="15363" max="15363" width="2.625" style="2" customWidth="1"/>
    <col min="15364" max="15364" width="15.625" style="2" customWidth="1"/>
    <col min="15365" max="15365" width="2.625" style="2" customWidth="1"/>
    <col min="15366" max="15369" width="16.25" style="2" customWidth="1"/>
    <col min="15370" max="15616" width="9" style="2"/>
    <col min="15617" max="15617" width="1.625" style="2" customWidth="1"/>
    <col min="15618" max="15618" width="3.125" style="2" customWidth="1"/>
    <col min="15619" max="15619" width="2.625" style="2" customWidth="1"/>
    <col min="15620" max="15620" width="15.625" style="2" customWidth="1"/>
    <col min="15621" max="15621" width="2.625" style="2" customWidth="1"/>
    <col min="15622" max="15625" width="16.25" style="2" customWidth="1"/>
    <col min="15626" max="15872" width="9" style="2"/>
    <col min="15873" max="15873" width="1.625" style="2" customWidth="1"/>
    <col min="15874" max="15874" width="3.125" style="2" customWidth="1"/>
    <col min="15875" max="15875" width="2.625" style="2" customWidth="1"/>
    <col min="15876" max="15876" width="15.625" style="2" customWidth="1"/>
    <col min="15877" max="15877" width="2.625" style="2" customWidth="1"/>
    <col min="15878" max="15881" width="16.25" style="2" customWidth="1"/>
    <col min="15882" max="16128" width="9" style="2"/>
    <col min="16129" max="16129" width="1.625" style="2" customWidth="1"/>
    <col min="16130" max="16130" width="3.125" style="2" customWidth="1"/>
    <col min="16131" max="16131" width="2.625" style="2" customWidth="1"/>
    <col min="16132" max="16132" width="15.625" style="2" customWidth="1"/>
    <col min="16133" max="16133" width="2.625" style="2" customWidth="1"/>
    <col min="16134" max="16137" width="16.25" style="2" customWidth="1"/>
    <col min="16138" max="16384" width="9" style="2"/>
  </cols>
  <sheetData>
    <row r="1" spans="1:10" s="12" customFormat="1" ht="30" customHeight="1" x14ac:dyDescent="0.4">
      <c r="A1" s="1" t="s">
        <v>814</v>
      </c>
      <c r="B1" s="1"/>
      <c r="C1" s="1"/>
      <c r="F1" s="939"/>
      <c r="G1" s="939"/>
      <c r="H1" s="940"/>
      <c r="I1" s="939"/>
    </row>
    <row r="2" spans="1:10" s="12" customFormat="1" ht="7.5" customHeight="1" x14ac:dyDescent="0.4">
      <c r="A2" s="6"/>
      <c r="B2" s="6"/>
      <c r="C2" s="6"/>
      <c r="D2" s="10"/>
      <c r="E2" s="10"/>
      <c r="F2" s="62"/>
      <c r="G2" s="62"/>
      <c r="H2" s="982"/>
    </row>
    <row r="3" spans="1:10" s="12" customFormat="1" ht="22.5" customHeight="1" x14ac:dyDescent="0.15">
      <c r="A3" s="6"/>
      <c r="B3" s="6"/>
      <c r="C3" s="6"/>
      <c r="D3" s="10"/>
      <c r="E3" s="10"/>
      <c r="F3" s="62"/>
      <c r="G3" s="62"/>
      <c r="H3" s="982"/>
      <c r="I3" s="478" t="s">
        <v>815</v>
      </c>
    </row>
    <row r="4" spans="1:10" s="12" customFormat="1" ht="18.75" customHeight="1" x14ac:dyDescent="0.15">
      <c r="B4" s="983" t="s">
        <v>597</v>
      </c>
      <c r="C4" s="984"/>
      <c r="D4" s="984"/>
      <c r="E4" s="985"/>
      <c r="F4" s="986" t="s">
        <v>816</v>
      </c>
      <c r="G4" s="986" t="s">
        <v>516</v>
      </c>
      <c r="H4" s="986" t="s">
        <v>817</v>
      </c>
      <c r="I4" s="986" t="s">
        <v>818</v>
      </c>
    </row>
    <row r="5" spans="1:10" s="12" customFormat="1" ht="18.75" customHeight="1" x14ac:dyDescent="0.4">
      <c r="B5" s="987"/>
      <c r="C5" s="988"/>
      <c r="D5" s="988"/>
      <c r="E5" s="989"/>
      <c r="F5" s="990" t="s">
        <v>819</v>
      </c>
      <c r="G5" s="990" t="s">
        <v>820</v>
      </c>
      <c r="H5" s="990" t="s">
        <v>821</v>
      </c>
      <c r="I5" s="990" t="s">
        <v>819</v>
      </c>
    </row>
    <row r="6" spans="1:10" ht="23.25" hidden="1" customHeight="1" x14ac:dyDescent="0.4">
      <c r="B6" s="991" t="s">
        <v>650</v>
      </c>
      <c r="C6" s="992"/>
      <c r="D6" s="993"/>
      <c r="E6" s="994"/>
      <c r="F6" s="995" t="s">
        <v>48</v>
      </c>
      <c r="G6" s="995" t="s">
        <v>48</v>
      </c>
      <c r="H6" s="995" t="s">
        <v>48</v>
      </c>
      <c r="I6" s="996">
        <f>SUM(I7:I12)</f>
        <v>68666742</v>
      </c>
      <c r="J6" s="997"/>
    </row>
    <row r="7" spans="1:10" ht="22.5" hidden="1" customHeight="1" x14ac:dyDescent="0.4">
      <c r="B7" s="177"/>
      <c r="C7" s="998"/>
      <c r="D7" s="999" t="s">
        <v>822</v>
      </c>
      <c r="E7" s="1000"/>
      <c r="F7" s="1001"/>
      <c r="G7" s="1001"/>
      <c r="H7" s="1001"/>
      <c r="I7" s="1002">
        <v>29542923</v>
      </c>
    </row>
    <row r="8" spans="1:10" ht="21" hidden="1" customHeight="1" x14ac:dyDescent="0.4">
      <c r="B8" s="177"/>
      <c r="C8" s="1003"/>
      <c r="D8" s="1004" t="s">
        <v>823</v>
      </c>
      <c r="E8" s="1005"/>
      <c r="F8" s="1006"/>
      <c r="G8" s="1006"/>
      <c r="H8" s="1006"/>
      <c r="I8" s="1007">
        <v>589279</v>
      </c>
    </row>
    <row r="9" spans="1:10" ht="21" hidden="1" customHeight="1" x14ac:dyDescent="0.4">
      <c r="B9" s="177"/>
      <c r="C9" s="1003"/>
      <c r="D9" s="1004" t="s">
        <v>824</v>
      </c>
      <c r="E9" s="1005"/>
      <c r="F9" s="1006"/>
      <c r="G9" s="1006"/>
      <c r="H9" s="1006"/>
      <c r="I9" s="1007">
        <v>5404962</v>
      </c>
    </row>
    <row r="10" spans="1:10" ht="21" hidden="1" customHeight="1" x14ac:dyDescent="0.4">
      <c r="B10" s="177"/>
      <c r="C10" s="1003"/>
      <c r="D10" s="1004" t="s">
        <v>825</v>
      </c>
      <c r="E10" s="1005"/>
      <c r="F10" s="1006"/>
      <c r="G10" s="1006"/>
      <c r="H10" s="1006"/>
      <c r="I10" s="1007">
        <v>29440162</v>
      </c>
      <c r="J10" s="997"/>
    </row>
    <row r="11" spans="1:10" ht="21" hidden="1" customHeight="1" x14ac:dyDescent="0.4">
      <c r="B11" s="177"/>
      <c r="C11" s="1003"/>
      <c r="D11" s="1008" t="s">
        <v>826</v>
      </c>
      <c r="E11" s="1005"/>
      <c r="F11" s="1006"/>
      <c r="G11" s="1006"/>
      <c r="H11" s="1006"/>
      <c r="I11" s="1007">
        <v>348416</v>
      </c>
      <c r="J11" s="997"/>
    </row>
    <row r="12" spans="1:10" ht="21" hidden="1" customHeight="1" x14ac:dyDescent="0.4">
      <c r="B12" s="182"/>
      <c r="C12" s="1009"/>
      <c r="D12" s="1010" t="s">
        <v>827</v>
      </c>
      <c r="E12" s="1011"/>
      <c r="F12" s="1012"/>
      <c r="G12" s="1012"/>
      <c r="H12" s="1012"/>
      <c r="I12" s="1013">
        <v>3341000</v>
      </c>
    </row>
    <row r="13" spans="1:10" ht="24" hidden="1" customHeight="1" x14ac:dyDescent="0.4">
      <c r="B13" s="991" t="s">
        <v>651</v>
      </c>
      <c r="C13" s="992"/>
      <c r="D13" s="993"/>
      <c r="E13" s="994"/>
      <c r="F13" s="995">
        <f>SUM(F14:F19)</f>
        <v>68666742</v>
      </c>
      <c r="G13" s="995">
        <f>SUM(G14:G19)</f>
        <v>8277200</v>
      </c>
      <c r="H13" s="995">
        <f>SUM(H14:H19)</f>
        <v>4323228</v>
      </c>
      <c r="I13" s="995">
        <f>SUM(I14:I19)</f>
        <v>72620714</v>
      </c>
    </row>
    <row r="14" spans="1:10" ht="21" hidden="1" customHeight="1" x14ac:dyDescent="0.4">
      <c r="B14" s="177"/>
      <c r="C14" s="998"/>
      <c r="D14" s="999" t="s">
        <v>822</v>
      </c>
      <c r="E14" s="1000"/>
      <c r="F14" s="1014">
        <v>29542923</v>
      </c>
      <c r="G14" s="1015">
        <v>5908500</v>
      </c>
      <c r="H14" s="1015">
        <v>2551784</v>
      </c>
      <c r="I14" s="1016">
        <f>F14+G14-H14</f>
        <v>32899639</v>
      </c>
    </row>
    <row r="15" spans="1:10" ht="21" hidden="1" customHeight="1" x14ac:dyDescent="0.4">
      <c r="B15" s="177"/>
      <c r="C15" s="1003"/>
      <c r="D15" s="1004" t="s">
        <v>823</v>
      </c>
      <c r="E15" s="1005"/>
      <c r="F15" s="1017">
        <f>+I8</f>
        <v>589279</v>
      </c>
      <c r="G15" s="1017">
        <v>0</v>
      </c>
      <c r="H15" s="1017">
        <v>116630</v>
      </c>
      <c r="I15" s="1007">
        <v>472649</v>
      </c>
    </row>
    <row r="16" spans="1:10" ht="21" hidden="1" customHeight="1" x14ac:dyDescent="0.4">
      <c r="B16" s="177"/>
      <c r="C16" s="1003"/>
      <c r="D16" s="1004" t="s">
        <v>824</v>
      </c>
      <c r="E16" s="1005"/>
      <c r="F16" s="1017">
        <v>5404962</v>
      </c>
      <c r="G16" s="1017">
        <v>28100</v>
      </c>
      <c r="H16" s="1017">
        <v>252735</v>
      </c>
      <c r="I16" s="1007">
        <v>5180328</v>
      </c>
    </row>
    <row r="17" spans="2:10" ht="21" hidden="1" customHeight="1" x14ac:dyDescent="0.4">
      <c r="B17" s="177"/>
      <c r="C17" s="1003"/>
      <c r="D17" s="1004" t="s">
        <v>825</v>
      </c>
      <c r="E17" s="1005"/>
      <c r="F17" s="1017">
        <v>29440162</v>
      </c>
      <c r="G17" s="1017">
        <v>1894300</v>
      </c>
      <c r="H17" s="1017">
        <v>1353771</v>
      </c>
      <c r="I17" s="1007">
        <v>29980691</v>
      </c>
    </row>
    <row r="18" spans="2:10" ht="21" hidden="1" customHeight="1" x14ac:dyDescent="0.4">
      <c r="B18" s="177"/>
      <c r="C18" s="1003"/>
      <c r="D18" s="1008" t="s">
        <v>826</v>
      </c>
      <c r="E18" s="1005"/>
      <c r="F18" s="1017">
        <v>348416</v>
      </c>
      <c r="G18" s="1017">
        <v>0</v>
      </c>
      <c r="H18" s="1017">
        <v>32676</v>
      </c>
      <c r="I18" s="1007">
        <v>315739</v>
      </c>
      <c r="J18" s="997"/>
    </row>
    <row r="19" spans="2:10" ht="21" hidden="1" customHeight="1" x14ac:dyDescent="0.4">
      <c r="B19" s="182"/>
      <c r="C19" s="1009"/>
      <c r="D19" s="1010" t="s">
        <v>827</v>
      </c>
      <c r="E19" s="1011"/>
      <c r="F19" s="1018">
        <v>3341000</v>
      </c>
      <c r="G19" s="1018">
        <v>446300</v>
      </c>
      <c r="H19" s="1018">
        <v>15632</v>
      </c>
      <c r="I19" s="1013">
        <v>3771668</v>
      </c>
    </row>
    <row r="20" spans="2:10" ht="24" hidden="1" customHeight="1" x14ac:dyDescent="0.4">
      <c r="B20" s="991" t="s">
        <v>652</v>
      </c>
      <c r="C20" s="992"/>
      <c r="D20" s="993"/>
      <c r="E20" s="994"/>
      <c r="F20" s="995">
        <f>SUM(F21:F26)</f>
        <v>72620714</v>
      </c>
      <c r="G20" s="995">
        <f>SUM(G21:G26)</f>
        <v>5224339</v>
      </c>
      <c r="H20" s="995">
        <f>SUM(H21:H26)</f>
        <v>5697844</v>
      </c>
      <c r="I20" s="995">
        <f>SUM(I21:I26)</f>
        <v>72147209</v>
      </c>
    </row>
    <row r="21" spans="2:10" ht="21" hidden="1" customHeight="1" x14ac:dyDescent="0.4">
      <c r="B21" s="177"/>
      <c r="C21" s="998"/>
      <c r="D21" s="1019" t="s">
        <v>822</v>
      </c>
      <c r="E21" s="1020"/>
      <c r="F21" s="1014">
        <v>32899639</v>
      </c>
      <c r="G21" s="1015">
        <v>2264339</v>
      </c>
      <c r="H21" s="1015">
        <v>2750204</v>
      </c>
      <c r="I21" s="1016">
        <f>F21+G21-H21</f>
        <v>32413774</v>
      </c>
    </row>
    <row r="22" spans="2:10" ht="21" hidden="1" customHeight="1" x14ac:dyDescent="0.4">
      <c r="B22" s="177"/>
      <c r="C22" s="1003"/>
      <c r="D22" s="1004" t="s">
        <v>823</v>
      </c>
      <c r="E22" s="1005"/>
      <c r="F22" s="1017">
        <v>472649</v>
      </c>
      <c r="G22" s="1017">
        <v>0</v>
      </c>
      <c r="H22" s="1017">
        <v>90949</v>
      </c>
      <c r="I22" s="1007">
        <v>381700</v>
      </c>
    </row>
    <row r="23" spans="2:10" ht="21" hidden="1" customHeight="1" x14ac:dyDescent="0.4">
      <c r="B23" s="177"/>
      <c r="C23" s="1003"/>
      <c r="D23" s="1004" t="s">
        <v>824</v>
      </c>
      <c r="E23" s="1005"/>
      <c r="F23" s="1017">
        <v>5180328</v>
      </c>
      <c r="G23" s="1017">
        <v>119500</v>
      </c>
      <c r="H23" s="1017">
        <v>283761</v>
      </c>
      <c r="I23" s="1007">
        <v>5016067</v>
      </c>
    </row>
    <row r="24" spans="2:10" ht="21" hidden="1" customHeight="1" x14ac:dyDescent="0.4">
      <c r="B24" s="177"/>
      <c r="C24" s="1003"/>
      <c r="D24" s="1004" t="s">
        <v>825</v>
      </c>
      <c r="E24" s="1005"/>
      <c r="F24" s="1017">
        <v>29980691</v>
      </c>
      <c r="G24" s="1017">
        <v>2821500</v>
      </c>
      <c r="H24" s="1017">
        <v>2354734</v>
      </c>
      <c r="I24" s="1007">
        <v>30447457</v>
      </c>
    </row>
    <row r="25" spans="2:10" ht="21" hidden="1" customHeight="1" x14ac:dyDescent="0.4">
      <c r="B25" s="177"/>
      <c r="C25" s="1003"/>
      <c r="D25" s="1008" t="s">
        <v>826</v>
      </c>
      <c r="E25" s="1005"/>
      <c r="F25" s="1017">
        <v>315739</v>
      </c>
      <c r="G25" s="1017">
        <v>0</v>
      </c>
      <c r="H25" s="1017">
        <v>33485</v>
      </c>
      <c r="I25" s="1007">
        <v>282254</v>
      </c>
    </row>
    <row r="26" spans="2:10" ht="21" hidden="1" customHeight="1" x14ac:dyDescent="0.4">
      <c r="B26" s="182"/>
      <c r="C26" s="1009"/>
      <c r="D26" s="1010" t="s">
        <v>827</v>
      </c>
      <c r="E26" s="1011"/>
      <c r="F26" s="1018">
        <v>3771668</v>
      </c>
      <c r="G26" s="1018">
        <v>19000</v>
      </c>
      <c r="H26" s="1018">
        <v>184711</v>
      </c>
      <c r="I26" s="1013">
        <v>3605957</v>
      </c>
    </row>
    <row r="27" spans="2:10" ht="24" hidden="1" customHeight="1" x14ac:dyDescent="0.4">
      <c r="B27" s="991" t="s">
        <v>653</v>
      </c>
      <c r="C27" s="992"/>
      <c r="D27" s="993"/>
      <c r="E27" s="994"/>
      <c r="F27" s="995">
        <f>SUM(F28:F32)</f>
        <v>72147209</v>
      </c>
      <c r="G27" s="995">
        <f>SUM(G28:G32)</f>
        <v>5656081</v>
      </c>
      <c r="H27" s="995">
        <f>SUM(H28:H32)</f>
        <v>7298294</v>
      </c>
      <c r="I27" s="995">
        <f>SUM(I28:I32)</f>
        <v>70504996</v>
      </c>
    </row>
    <row r="28" spans="2:10" ht="21" hidden="1" customHeight="1" x14ac:dyDescent="0.4">
      <c r="B28" s="177"/>
      <c r="C28" s="998"/>
      <c r="D28" s="1019" t="s">
        <v>822</v>
      </c>
      <c r="E28" s="1020"/>
      <c r="F28" s="1014">
        <v>32795473</v>
      </c>
      <c r="G28" s="1015">
        <v>2160781</v>
      </c>
      <c r="H28" s="1015">
        <v>2868083</v>
      </c>
      <c r="I28" s="1016">
        <v>32088171</v>
      </c>
    </row>
    <row r="29" spans="2:10" ht="21" hidden="1" customHeight="1" x14ac:dyDescent="0.4">
      <c r="B29" s="177"/>
      <c r="C29" s="1003"/>
      <c r="D29" s="1004" t="s">
        <v>824</v>
      </c>
      <c r="E29" s="1005"/>
      <c r="F29" s="1017">
        <v>5016067</v>
      </c>
      <c r="G29" s="1017">
        <v>225600</v>
      </c>
      <c r="H29" s="1017">
        <v>856352</v>
      </c>
      <c r="I29" s="1007">
        <v>4385315</v>
      </c>
    </row>
    <row r="30" spans="2:10" ht="21" hidden="1" customHeight="1" x14ac:dyDescent="0.4">
      <c r="B30" s="177"/>
      <c r="C30" s="1003"/>
      <c r="D30" s="1004" t="s">
        <v>825</v>
      </c>
      <c r="E30" s="1005"/>
      <c r="F30" s="1017">
        <v>30447457</v>
      </c>
      <c r="G30" s="1017">
        <v>3256700</v>
      </c>
      <c r="H30" s="1017">
        <v>3327066</v>
      </c>
      <c r="I30" s="1007">
        <v>30377091</v>
      </c>
    </row>
    <row r="31" spans="2:10" ht="21" hidden="1" customHeight="1" x14ac:dyDescent="0.4">
      <c r="B31" s="177"/>
      <c r="C31" s="1003"/>
      <c r="D31" s="1008" t="s">
        <v>826</v>
      </c>
      <c r="E31" s="1005"/>
      <c r="F31" s="1017">
        <v>282255</v>
      </c>
      <c r="G31" s="1017">
        <v>0</v>
      </c>
      <c r="H31" s="1017">
        <v>32654</v>
      </c>
      <c r="I31" s="1007">
        <v>249601</v>
      </c>
    </row>
    <row r="32" spans="2:10" ht="21" hidden="1" customHeight="1" x14ac:dyDescent="0.4">
      <c r="B32" s="182"/>
      <c r="C32" s="1009"/>
      <c r="D32" s="1010" t="s">
        <v>827</v>
      </c>
      <c r="E32" s="1011"/>
      <c r="F32" s="1018">
        <v>3605957</v>
      </c>
      <c r="G32" s="1018">
        <v>13000</v>
      </c>
      <c r="H32" s="1018">
        <v>214139</v>
      </c>
      <c r="I32" s="1013">
        <v>3404818</v>
      </c>
    </row>
    <row r="33" spans="2:9" ht="24" hidden="1" customHeight="1" x14ac:dyDescent="0.4">
      <c r="B33" s="991" t="s">
        <v>654</v>
      </c>
      <c r="C33" s="992"/>
      <c r="D33" s="993"/>
      <c r="E33" s="994"/>
      <c r="F33" s="995">
        <f>SUM(F34:F38)</f>
        <v>70504996</v>
      </c>
      <c r="G33" s="995">
        <f>SUM(G34:G38)</f>
        <v>5867535</v>
      </c>
      <c r="H33" s="995">
        <f>SUM(H34:H38)</f>
        <v>7168477</v>
      </c>
      <c r="I33" s="995">
        <f>SUM(I34:I38)</f>
        <v>69204054</v>
      </c>
    </row>
    <row r="34" spans="2:9" ht="18" hidden="1" customHeight="1" x14ac:dyDescent="0.4">
      <c r="B34" s="177"/>
      <c r="C34" s="998"/>
      <c r="D34" s="1019" t="s">
        <v>822</v>
      </c>
      <c r="E34" s="1020"/>
      <c r="F34" s="1014">
        <v>32088171</v>
      </c>
      <c r="G34" s="1015">
        <v>2328335</v>
      </c>
      <c r="H34" s="1015">
        <v>3092333</v>
      </c>
      <c r="I34" s="1016">
        <f>F34+G34-H34</f>
        <v>31324173</v>
      </c>
    </row>
    <row r="35" spans="2:9" ht="18" hidden="1" customHeight="1" x14ac:dyDescent="0.4">
      <c r="B35" s="177"/>
      <c r="C35" s="1003"/>
      <c r="D35" s="1004" t="s">
        <v>828</v>
      </c>
      <c r="E35" s="1005"/>
      <c r="F35" s="1017">
        <v>4385315</v>
      </c>
      <c r="G35" s="1017">
        <v>627900</v>
      </c>
      <c r="H35" s="1017">
        <v>732095</v>
      </c>
      <c r="I35" s="1007">
        <v>4281120</v>
      </c>
    </row>
    <row r="36" spans="2:9" ht="18" hidden="1" customHeight="1" x14ac:dyDescent="0.4">
      <c r="B36" s="177"/>
      <c r="C36" s="1003"/>
      <c r="D36" s="1004" t="s">
        <v>829</v>
      </c>
      <c r="E36" s="1005"/>
      <c r="F36" s="1017">
        <v>30377091</v>
      </c>
      <c r="G36" s="1017">
        <v>2911300</v>
      </c>
      <c r="H36" s="1017">
        <v>3096301</v>
      </c>
      <c r="I36" s="1007">
        <v>30192090</v>
      </c>
    </row>
    <row r="37" spans="2:9" ht="18" hidden="1" customHeight="1" x14ac:dyDescent="0.4">
      <c r="B37" s="177"/>
      <c r="C37" s="1003"/>
      <c r="D37" s="1008" t="s">
        <v>830</v>
      </c>
      <c r="E37" s="1005"/>
      <c r="F37" s="1017">
        <v>249601</v>
      </c>
      <c r="G37" s="1017">
        <v>0</v>
      </c>
      <c r="H37" s="1017">
        <v>27354</v>
      </c>
      <c r="I37" s="1007">
        <v>222247</v>
      </c>
    </row>
    <row r="38" spans="2:9" ht="18" hidden="1" customHeight="1" x14ac:dyDescent="0.4">
      <c r="B38" s="182"/>
      <c r="C38" s="1009"/>
      <c r="D38" s="1010" t="s">
        <v>831</v>
      </c>
      <c r="E38" s="1011"/>
      <c r="F38" s="1018">
        <v>3404818</v>
      </c>
      <c r="G38" s="1018">
        <v>0</v>
      </c>
      <c r="H38" s="1018">
        <v>220394</v>
      </c>
      <c r="I38" s="1013">
        <v>3184424</v>
      </c>
    </row>
    <row r="39" spans="2:9" ht="24" hidden="1" customHeight="1" x14ac:dyDescent="0.4">
      <c r="B39" s="991" t="s">
        <v>655</v>
      </c>
      <c r="C39" s="992"/>
      <c r="D39" s="993"/>
      <c r="E39" s="994"/>
      <c r="F39" s="995">
        <f>SUM(F40:F44)</f>
        <v>69204054</v>
      </c>
      <c r="G39" s="995">
        <f>SUM(G40:G44)</f>
        <v>4890800</v>
      </c>
      <c r="H39" s="995">
        <f>SUM(H40:H44)</f>
        <v>5338181</v>
      </c>
      <c r="I39" s="995">
        <f>SUM(I40:I44)</f>
        <v>68756573</v>
      </c>
    </row>
    <row r="40" spans="2:9" ht="18" hidden="1" customHeight="1" x14ac:dyDescent="0.4">
      <c r="B40" s="177"/>
      <c r="C40" s="998"/>
      <c r="D40" s="1019" t="s">
        <v>822</v>
      </c>
      <c r="E40" s="1020"/>
      <c r="F40" s="1014">
        <v>31324173</v>
      </c>
      <c r="G40" s="1015">
        <v>3470500</v>
      </c>
      <c r="H40" s="1015">
        <v>3195653</v>
      </c>
      <c r="I40" s="1016">
        <v>31599020</v>
      </c>
    </row>
    <row r="41" spans="2:9" ht="18" hidden="1" customHeight="1" x14ac:dyDescent="0.4">
      <c r="B41" s="177"/>
      <c r="C41" s="1003"/>
      <c r="D41" s="1004" t="s">
        <v>828</v>
      </c>
      <c r="E41" s="1005"/>
      <c r="F41" s="1017">
        <f>I35</f>
        <v>4281120</v>
      </c>
      <c r="G41" s="1017">
        <v>141000</v>
      </c>
      <c r="H41" s="1017">
        <v>258992</v>
      </c>
      <c r="I41" s="1007">
        <f>F41+G41-H41</f>
        <v>4163128</v>
      </c>
    </row>
    <row r="42" spans="2:9" ht="18" hidden="1" customHeight="1" x14ac:dyDescent="0.4">
      <c r="B42" s="177"/>
      <c r="C42" s="1003"/>
      <c r="D42" s="1004" t="s">
        <v>829</v>
      </c>
      <c r="E42" s="1005"/>
      <c r="F42" s="1017">
        <f>I36</f>
        <v>30192090</v>
      </c>
      <c r="G42" s="1017">
        <v>1251300</v>
      </c>
      <c r="H42" s="1017">
        <v>1634788</v>
      </c>
      <c r="I42" s="1007">
        <v>29808502</v>
      </c>
    </row>
    <row r="43" spans="2:9" ht="18" hidden="1" customHeight="1" x14ac:dyDescent="0.4">
      <c r="B43" s="177"/>
      <c r="C43" s="1003"/>
      <c r="D43" s="1008" t="s">
        <v>830</v>
      </c>
      <c r="E43" s="1005"/>
      <c r="F43" s="1017">
        <f>I37</f>
        <v>222247</v>
      </c>
      <c r="G43" s="1017">
        <v>0</v>
      </c>
      <c r="H43" s="1017">
        <v>26044</v>
      </c>
      <c r="I43" s="1007">
        <v>196203</v>
      </c>
    </row>
    <row r="44" spans="2:9" ht="18" hidden="1" customHeight="1" x14ac:dyDescent="0.4">
      <c r="B44" s="182"/>
      <c r="C44" s="1009"/>
      <c r="D44" s="1010" t="s">
        <v>831</v>
      </c>
      <c r="E44" s="1011"/>
      <c r="F44" s="1018">
        <v>3184424</v>
      </c>
      <c r="G44" s="1018">
        <v>28000</v>
      </c>
      <c r="H44" s="1018">
        <v>222704</v>
      </c>
      <c r="I44" s="1013">
        <v>2989720</v>
      </c>
    </row>
    <row r="45" spans="2:9" ht="24" hidden="1" customHeight="1" x14ac:dyDescent="0.4">
      <c r="B45" s="991" t="s">
        <v>656</v>
      </c>
      <c r="C45" s="992"/>
      <c r="D45" s="993"/>
      <c r="E45" s="994"/>
      <c r="F45" s="995">
        <f>SUM(F46:F50)</f>
        <v>68756673</v>
      </c>
      <c r="G45" s="995">
        <f>SUM(G46:G50)</f>
        <v>4969600</v>
      </c>
      <c r="H45" s="995">
        <f>SUM(H46:H50)</f>
        <v>5436620</v>
      </c>
      <c r="I45" s="995">
        <f>SUM(I46:I50)</f>
        <v>68289653</v>
      </c>
    </row>
    <row r="46" spans="2:9" ht="18" hidden="1" customHeight="1" x14ac:dyDescent="0.4">
      <c r="B46" s="177"/>
      <c r="C46" s="998"/>
      <c r="D46" s="1019" t="s">
        <v>822</v>
      </c>
      <c r="E46" s="1020"/>
      <c r="F46" s="1014">
        <v>31599020</v>
      </c>
      <c r="G46" s="1015">
        <v>3424600</v>
      </c>
      <c r="H46" s="1015">
        <v>3083246</v>
      </c>
      <c r="I46" s="1016">
        <v>31940374</v>
      </c>
    </row>
    <row r="47" spans="2:9" ht="18" hidden="1" customHeight="1" x14ac:dyDescent="0.4">
      <c r="B47" s="177"/>
      <c r="C47" s="1003"/>
      <c r="D47" s="1004" t="s">
        <v>828</v>
      </c>
      <c r="E47" s="1005"/>
      <c r="F47" s="1017">
        <v>4163128</v>
      </c>
      <c r="G47" s="1017">
        <v>76000</v>
      </c>
      <c r="H47" s="1017">
        <v>284199</v>
      </c>
      <c r="I47" s="1007">
        <v>3954929</v>
      </c>
    </row>
    <row r="48" spans="2:9" ht="18" hidden="1" customHeight="1" x14ac:dyDescent="0.4">
      <c r="B48" s="177"/>
      <c r="C48" s="1003"/>
      <c r="D48" s="1004" t="s">
        <v>829</v>
      </c>
      <c r="E48" s="1005"/>
      <c r="F48" s="1017">
        <v>29808602</v>
      </c>
      <c r="G48" s="1017">
        <v>1282500</v>
      </c>
      <c r="H48" s="1017">
        <v>1901059</v>
      </c>
      <c r="I48" s="1007">
        <v>29190043</v>
      </c>
    </row>
    <row r="49" spans="2:9" ht="18" hidden="1" customHeight="1" x14ac:dyDescent="0.4">
      <c r="B49" s="177"/>
      <c r="C49" s="1003"/>
      <c r="D49" s="1008" t="s">
        <v>830</v>
      </c>
      <c r="E49" s="1005"/>
      <c r="F49" s="1017">
        <v>196203</v>
      </c>
      <c r="G49" s="1017">
        <v>0</v>
      </c>
      <c r="H49" s="1017">
        <v>46324</v>
      </c>
      <c r="I49" s="1007">
        <v>149879</v>
      </c>
    </row>
    <row r="50" spans="2:9" ht="18" hidden="1" customHeight="1" x14ac:dyDescent="0.4">
      <c r="B50" s="182"/>
      <c r="C50" s="1009"/>
      <c r="D50" s="1010" t="s">
        <v>831</v>
      </c>
      <c r="E50" s="1011"/>
      <c r="F50" s="1018">
        <v>2989720</v>
      </c>
      <c r="G50" s="1018">
        <v>186500</v>
      </c>
      <c r="H50" s="1018">
        <v>121792</v>
      </c>
      <c r="I50" s="1013">
        <v>3054428</v>
      </c>
    </row>
    <row r="51" spans="2:9" ht="18.75" hidden="1" customHeight="1" x14ac:dyDescent="0.4">
      <c r="B51" s="991" t="s">
        <v>657</v>
      </c>
      <c r="C51" s="992"/>
      <c r="D51" s="993"/>
      <c r="E51" s="994"/>
      <c r="F51" s="995">
        <f>SUM(F52:F56)</f>
        <v>68289653</v>
      </c>
      <c r="G51" s="995">
        <f>SUM(G52:G56)</f>
        <v>6031309</v>
      </c>
      <c r="H51" s="995">
        <f>SUM(H52:H56)</f>
        <v>5376029</v>
      </c>
      <c r="I51" s="995">
        <f>SUM(I52:I56)</f>
        <v>68944933</v>
      </c>
    </row>
    <row r="52" spans="2:9" ht="15" hidden="1" customHeight="1" x14ac:dyDescent="0.4">
      <c r="B52" s="177"/>
      <c r="C52" s="998"/>
      <c r="D52" s="1019" t="s">
        <v>822</v>
      </c>
      <c r="E52" s="1020"/>
      <c r="F52" s="1014">
        <v>31940374</v>
      </c>
      <c r="G52" s="1015">
        <v>4435209</v>
      </c>
      <c r="H52" s="1015">
        <v>3049745</v>
      </c>
      <c r="I52" s="1016">
        <v>33325838</v>
      </c>
    </row>
    <row r="53" spans="2:9" ht="15" hidden="1" customHeight="1" x14ac:dyDescent="0.4">
      <c r="B53" s="177"/>
      <c r="C53" s="1003"/>
      <c r="D53" s="1004" t="s">
        <v>828</v>
      </c>
      <c r="E53" s="1005"/>
      <c r="F53" s="1017">
        <v>3954929</v>
      </c>
      <c r="G53" s="1017">
        <v>89100</v>
      </c>
      <c r="H53" s="1017">
        <v>299249</v>
      </c>
      <c r="I53" s="1007">
        <v>3744780</v>
      </c>
    </row>
    <row r="54" spans="2:9" ht="15" hidden="1" customHeight="1" x14ac:dyDescent="0.4">
      <c r="B54" s="177"/>
      <c r="C54" s="1003"/>
      <c r="D54" s="1004" t="s">
        <v>829</v>
      </c>
      <c r="E54" s="1005"/>
      <c r="F54" s="1017">
        <v>29190043</v>
      </c>
      <c r="G54" s="1017">
        <v>1292500</v>
      </c>
      <c r="H54" s="1017">
        <v>1910234</v>
      </c>
      <c r="I54" s="1007">
        <v>28572309</v>
      </c>
    </row>
    <row r="55" spans="2:9" ht="15" hidden="1" customHeight="1" x14ac:dyDescent="0.4">
      <c r="B55" s="177"/>
      <c r="C55" s="1003"/>
      <c r="D55" s="1008" t="s">
        <v>830</v>
      </c>
      <c r="E55" s="1005"/>
      <c r="F55" s="1017">
        <v>149879</v>
      </c>
      <c r="G55" s="1017">
        <v>0</v>
      </c>
      <c r="H55" s="1017">
        <v>7546</v>
      </c>
      <c r="I55" s="1007">
        <v>142333</v>
      </c>
    </row>
    <row r="56" spans="2:9" ht="15" hidden="1" customHeight="1" x14ac:dyDescent="0.4">
      <c r="B56" s="182"/>
      <c r="C56" s="1009"/>
      <c r="D56" s="1010" t="s">
        <v>831</v>
      </c>
      <c r="E56" s="1011"/>
      <c r="F56" s="1018">
        <v>3054428</v>
      </c>
      <c r="G56" s="1018">
        <v>214500</v>
      </c>
      <c r="H56" s="1018">
        <v>109255</v>
      </c>
      <c r="I56" s="1013">
        <v>3159673</v>
      </c>
    </row>
    <row r="57" spans="2:9" ht="18.75" customHeight="1" x14ac:dyDescent="0.4">
      <c r="B57" s="991" t="s">
        <v>658</v>
      </c>
      <c r="C57" s="992"/>
      <c r="D57" s="993"/>
      <c r="E57" s="994"/>
      <c r="F57" s="995">
        <f>SUM(F58:F62)</f>
        <v>68944933</v>
      </c>
      <c r="G57" s="995">
        <f>SUM(G58:G62)</f>
        <v>6504975</v>
      </c>
      <c r="H57" s="995">
        <f>SUM(H58:H62)</f>
        <v>5318160</v>
      </c>
      <c r="I57" s="995">
        <f>SUM(I58:I62)</f>
        <v>70131748</v>
      </c>
    </row>
    <row r="58" spans="2:9" ht="15" customHeight="1" x14ac:dyDescent="0.4">
      <c r="B58" s="177"/>
      <c r="C58" s="998"/>
      <c r="D58" s="1019" t="s">
        <v>822</v>
      </c>
      <c r="E58" s="1020"/>
      <c r="F58" s="1014">
        <v>33325838</v>
      </c>
      <c r="G58" s="1015">
        <v>4778375</v>
      </c>
      <c r="H58" s="1015">
        <v>2948651</v>
      </c>
      <c r="I58" s="1016">
        <v>35155562</v>
      </c>
    </row>
    <row r="59" spans="2:9" ht="15" customHeight="1" x14ac:dyDescent="0.4">
      <c r="B59" s="177"/>
      <c r="C59" s="1003"/>
      <c r="D59" s="1004" t="s">
        <v>828</v>
      </c>
      <c r="E59" s="1005"/>
      <c r="F59" s="1017">
        <v>3744780</v>
      </c>
      <c r="G59" s="1017">
        <v>377200</v>
      </c>
      <c r="H59" s="1017">
        <v>313656</v>
      </c>
      <c r="I59" s="1007">
        <v>3808324</v>
      </c>
    </row>
    <row r="60" spans="2:9" ht="15" customHeight="1" x14ac:dyDescent="0.4">
      <c r="B60" s="177"/>
      <c r="C60" s="1003"/>
      <c r="D60" s="1004" t="s">
        <v>829</v>
      </c>
      <c r="E60" s="1005"/>
      <c r="F60" s="1017">
        <v>28572309</v>
      </c>
      <c r="G60" s="1017">
        <v>1317400</v>
      </c>
      <c r="H60" s="1017">
        <v>1894988</v>
      </c>
      <c r="I60" s="1007">
        <v>27994721</v>
      </c>
    </row>
    <row r="61" spans="2:9" ht="15" customHeight="1" x14ac:dyDescent="0.4">
      <c r="B61" s="177"/>
      <c r="C61" s="1003"/>
      <c r="D61" s="1008" t="s">
        <v>830</v>
      </c>
      <c r="E61" s="1005"/>
      <c r="F61" s="1017">
        <v>142333</v>
      </c>
      <c r="G61" s="1017">
        <v>0</v>
      </c>
      <c r="H61" s="1017">
        <v>7687</v>
      </c>
      <c r="I61" s="1007">
        <v>134646</v>
      </c>
    </row>
    <row r="62" spans="2:9" ht="15" customHeight="1" x14ac:dyDescent="0.4">
      <c r="B62" s="182"/>
      <c r="C62" s="1009"/>
      <c r="D62" s="1010" t="s">
        <v>831</v>
      </c>
      <c r="E62" s="1011"/>
      <c r="F62" s="1018">
        <v>3159673</v>
      </c>
      <c r="G62" s="1018">
        <v>32000</v>
      </c>
      <c r="H62" s="1018">
        <v>153178</v>
      </c>
      <c r="I62" s="1013">
        <v>3038495</v>
      </c>
    </row>
    <row r="63" spans="2:9" ht="18.75" customHeight="1" x14ac:dyDescent="0.4">
      <c r="B63" s="991" t="s">
        <v>659</v>
      </c>
      <c r="C63" s="992"/>
      <c r="D63" s="993"/>
      <c r="E63" s="994"/>
      <c r="F63" s="995">
        <f>SUM(F64:F68)</f>
        <v>70131748</v>
      </c>
      <c r="G63" s="995">
        <f>SUM(G64:G68)</f>
        <v>7375470</v>
      </c>
      <c r="H63" s="995">
        <f>SUM(H64:H68)</f>
        <v>5363894</v>
      </c>
      <c r="I63" s="995">
        <f>SUM(I64:I68)</f>
        <v>72143324</v>
      </c>
    </row>
    <row r="64" spans="2:9" ht="15" customHeight="1" x14ac:dyDescent="0.4">
      <c r="B64" s="177"/>
      <c r="C64" s="998"/>
      <c r="D64" s="1019" t="s">
        <v>822</v>
      </c>
      <c r="E64" s="1020"/>
      <c r="F64" s="1014">
        <v>35155562</v>
      </c>
      <c r="G64" s="1015">
        <v>5090170</v>
      </c>
      <c r="H64" s="1015">
        <v>2859895</v>
      </c>
      <c r="I64" s="1016">
        <v>37385837</v>
      </c>
    </row>
    <row r="65" spans="2:9" ht="15" customHeight="1" x14ac:dyDescent="0.4">
      <c r="B65" s="177"/>
      <c r="C65" s="1003"/>
      <c r="D65" s="1004" t="s">
        <v>828</v>
      </c>
      <c r="E65" s="1005"/>
      <c r="F65" s="1017">
        <v>3808324</v>
      </c>
      <c r="G65" s="1017">
        <v>501400</v>
      </c>
      <c r="H65" s="1017">
        <v>321801</v>
      </c>
      <c r="I65" s="1007">
        <v>3987923</v>
      </c>
    </row>
    <row r="66" spans="2:9" ht="15" customHeight="1" x14ac:dyDescent="0.4">
      <c r="B66" s="177"/>
      <c r="C66" s="1003"/>
      <c r="D66" s="1004" t="s">
        <v>829</v>
      </c>
      <c r="E66" s="1005"/>
      <c r="F66" s="1017">
        <v>27994721</v>
      </c>
      <c r="G66" s="1017">
        <v>1649900</v>
      </c>
      <c r="H66" s="1017">
        <v>1968722</v>
      </c>
      <c r="I66" s="1007">
        <v>27675899</v>
      </c>
    </row>
    <row r="67" spans="2:9" ht="15" customHeight="1" x14ac:dyDescent="0.4">
      <c r="B67" s="177"/>
      <c r="C67" s="1003"/>
      <c r="D67" s="1008" t="s">
        <v>830</v>
      </c>
      <c r="E67" s="1005"/>
      <c r="F67" s="1017">
        <v>134646</v>
      </c>
      <c r="G67" s="1017">
        <v>0</v>
      </c>
      <c r="H67" s="1017">
        <v>7830</v>
      </c>
      <c r="I67" s="1007">
        <v>126816</v>
      </c>
    </row>
    <row r="68" spans="2:9" ht="15" customHeight="1" x14ac:dyDescent="0.4">
      <c r="B68" s="182"/>
      <c r="C68" s="1009"/>
      <c r="D68" s="1010" t="s">
        <v>831</v>
      </c>
      <c r="E68" s="1011"/>
      <c r="F68" s="1018">
        <v>3038495</v>
      </c>
      <c r="G68" s="1018">
        <v>134000</v>
      </c>
      <c r="H68" s="1018">
        <v>205646</v>
      </c>
      <c r="I68" s="1013">
        <v>2966849</v>
      </c>
    </row>
    <row r="69" spans="2:9" ht="18.75" customHeight="1" x14ac:dyDescent="0.4">
      <c r="B69" s="991" t="s">
        <v>660</v>
      </c>
      <c r="C69" s="992"/>
      <c r="D69" s="993"/>
      <c r="E69" s="994"/>
      <c r="F69" s="995">
        <f>SUM(F70:F74)</f>
        <v>72143323</v>
      </c>
      <c r="G69" s="995">
        <f>SUM(G70:G74)</f>
        <v>6734857</v>
      </c>
      <c r="H69" s="995">
        <f>SUM(H70:H74)</f>
        <v>5123980</v>
      </c>
      <c r="I69" s="995">
        <f>SUM(I70:I74)</f>
        <v>73754201</v>
      </c>
    </row>
    <row r="70" spans="2:9" ht="15" customHeight="1" x14ac:dyDescent="0.4">
      <c r="B70" s="177"/>
      <c r="C70" s="998"/>
      <c r="D70" s="1019" t="s">
        <v>822</v>
      </c>
      <c r="E70" s="1020"/>
      <c r="F70" s="1014">
        <v>37385837</v>
      </c>
      <c r="G70" s="1015">
        <v>4734957</v>
      </c>
      <c r="H70" s="1015">
        <v>2562681</v>
      </c>
      <c r="I70" s="1016">
        <v>39558113</v>
      </c>
    </row>
    <row r="71" spans="2:9" ht="15" customHeight="1" x14ac:dyDescent="0.4">
      <c r="B71" s="177"/>
      <c r="C71" s="1003"/>
      <c r="D71" s="1004" t="s">
        <v>828</v>
      </c>
      <c r="E71" s="1005"/>
      <c r="F71" s="1017">
        <v>3987923</v>
      </c>
      <c r="G71" s="1017">
        <v>235100</v>
      </c>
      <c r="H71" s="1017">
        <v>344613</v>
      </c>
      <c r="I71" s="1007">
        <v>3878410</v>
      </c>
    </row>
    <row r="72" spans="2:9" ht="15" customHeight="1" x14ac:dyDescent="0.4">
      <c r="B72" s="177"/>
      <c r="C72" s="1003"/>
      <c r="D72" s="1004" t="s">
        <v>829</v>
      </c>
      <c r="E72" s="1005"/>
      <c r="F72" s="1017">
        <v>27675899</v>
      </c>
      <c r="G72" s="1017">
        <v>1727800</v>
      </c>
      <c r="H72" s="1017">
        <v>1992925</v>
      </c>
      <c r="I72" s="1007">
        <v>27410774</v>
      </c>
    </row>
    <row r="73" spans="2:9" ht="15" customHeight="1" x14ac:dyDescent="0.4">
      <c r="B73" s="177"/>
      <c r="C73" s="1003"/>
      <c r="D73" s="1008" t="s">
        <v>830</v>
      </c>
      <c r="E73" s="1005"/>
      <c r="F73" s="1017">
        <v>126816</v>
      </c>
      <c r="G73" s="1017">
        <v>0</v>
      </c>
      <c r="H73" s="1017">
        <v>7976</v>
      </c>
      <c r="I73" s="1007">
        <v>118840</v>
      </c>
    </row>
    <row r="74" spans="2:9" ht="15" customHeight="1" x14ac:dyDescent="0.4">
      <c r="B74" s="182"/>
      <c r="C74" s="1009"/>
      <c r="D74" s="1010" t="s">
        <v>831</v>
      </c>
      <c r="E74" s="1011"/>
      <c r="F74" s="1018">
        <v>2966848</v>
      </c>
      <c r="G74" s="1018">
        <v>37000</v>
      </c>
      <c r="H74" s="1018">
        <v>215785</v>
      </c>
      <c r="I74" s="1013">
        <v>2788064</v>
      </c>
    </row>
    <row r="75" spans="2:9" ht="18.75" customHeight="1" x14ac:dyDescent="0.4">
      <c r="B75" s="991" t="s">
        <v>661</v>
      </c>
      <c r="C75" s="992"/>
      <c r="D75" s="993"/>
      <c r="E75" s="994"/>
      <c r="F75" s="995">
        <f>SUM(F76:F80)</f>
        <v>73754201</v>
      </c>
      <c r="G75" s="995">
        <f>SUM(G76:G80)</f>
        <v>9175301</v>
      </c>
      <c r="H75" s="995">
        <f>SUM(H76:H80)</f>
        <v>5254708</v>
      </c>
      <c r="I75" s="995">
        <f>SUM(I76:I80)</f>
        <v>77674794</v>
      </c>
    </row>
    <row r="76" spans="2:9" ht="15" customHeight="1" x14ac:dyDescent="0.4">
      <c r="B76" s="177"/>
      <c r="C76" s="998"/>
      <c r="D76" s="1019" t="s">
        <v>822</v>
      </c>
      <c r="E76" s="1020"/>
      <c r="F76" s="1014">
        <v>39558113</v>
      </c>
      <c r="G76" s="1015">
        <v>7417701</v>
      </c>
      <c r="H76" s="1015">
        <v>2667744</v>
      </c>
      <c r="I76" s="1016">
        <v>44308070</v>
      </c>
    </row>
    <row r="77" spans="2:9" ht="15" customHeight="1" x14ac:dyDescent="0.4">
      <c r="B77" s="177"/>
      <c r="C77" s="1003"/>
      <c r="D77" s="1004" t="s">
        <v>828</v>
      </c>
      <c r="E77" s="1005"/>
      <c r="F77" s="1017">
        <v>3878410</v>
      </c>
      <c r="G77" s="1017">
        <v>326200</v>
      </c>
      <c r="H77" s="1017">
        <v>345778</v>
      </c>
      <c r="I77" s="1007">
        <v>3858832</v>
      </c>
    </row>
    <row r="78" spans="2:9" ht="15" customHeight="1" x14ac:dyDescent="0.4">
      <c r="B78" s="177"/>
      <c r="C78" s="1003"/>
      <c r="D78" s="1004" t="s">
        <v>829</v>
      </c>
      <c r="E78" s="1005"/>
      <c r="F78" s="1017">
        <v>27410774</v>
      </c>
      <c r="G78" s="1017">
        <v>1383900</v>
      </c>
      <c r="H78" s="1017">
        <v>1988590</v>
      </c>
      <c r="I78" s="1007">
        <v>26806084</v>
      </c>
    </row>
    <row r="79" spans="2:9" ht="15" customHeight="1" x14ac:dyDescent="0.4">
      <c r="B79" s="177"/>
      <c r="C79" s="1003"/>
      <c r="D79" s="1008" t="s">
        <v>830</v>
      </c>
      <c r="E79" s="1005"/>
      <c r="F79" s="1017">
        <v>118840</v>
      </c>
      <c r="G79" s="1017">
        <v>0</v>
      </c>
      <c r="H79" s="1017">
        <v>8126</v>
      </c>
      <c r="I79" s="1007">
        <v>110714</v>
      </c>
    </row>
    <row r="80" spans="2:9" ht="15" customHeight="1" x14ac:dyDescent="0.4">
      <c r="B80" s="182"/>
      <c r="C80" s="1009"/>
      <c r="D80" s="1010" t="s">
        <v>831</v>
      </c>
      <c r="E80" s="1011"/>
      <c r="F80" s="1018">
        <v>2788064</v>
      </c>
      <c r="G80" s="1018">
        <v>47500</v>
      </c>
      <c r="H80" s="1018">
        <v>244470</v>
      </c>
      <c r="I80" s="1013">
        <v>2591094</v>
      </c>
    </row>
    <row r="81" spans="2:9" ht="18.75" customHeight="1" x14ac:dyDescent="0.4">
      <c r="B81" s="991" t="s">
        <v>662</v>
      </c>
      <c r="C81" s="992"/>
      <c r="D81" s="993"/>
      <c r="E81" s="994"/>
      <c r="F81" s="995">
        <f>SUM(F82:F86)</f>
        <v>77674793</v>
      </c>
      <c r="G81" s="995">
        <f>SUM(G82:G86)</f>
        <v>7610403</v>
      </c>
      <c r="H81" s="995">
        <f>SUM(H82:H86)</f>
        <v>5457312</v>
      </c>
      <c r="I81" s="995">
        <f>SUM(I82:I86)</f>
        <v>79827884</v>
      </c>
    </row>
    <row r="82" spans="2:9" ht="15" customHeight="1" x14ac:dyDescent="0.4">
      <c r="B82" s="177"/>
      <c r="C82" s="998"/>
      <c r="D82" s="1019" t="s">
        <v>822</v>
      </c>
      <c r="E82" s="1020"/>
      <c r="F82" s="1014">
        <v>44308069</v>
      </c>
      <c r="G82" s="1015">
        <v>5941703</v>
      </c>
      <c r="H82" s="1015">
        <v>3004169</v>
      </c>
      <c r="I82" s="1016">
        <v>47245603</v>
      </c>
    </row>
    <row r="83" spans="2:9" ht="15" customHeight="1" x14ac:dyDescent="0.4">
      <c r="B83" s="177"/>
      <c r="C83" s="1003"/>
      <c r="D83" s="1004" t="s">
        <v>828</v>
      </c>
      <c r="E83" s="1005"/>
      <c r="F83" s="1017">
        <v>3858832</v>
      </c>
      <c r="G83" s="1017">
        <v>526300</v>
      </c>
      <c r="H83" s="1017">
        <v>313580</v>
      </c>
      <c r="I83" s="1007">
        <v>4071552</v>
      </c>
    </row>
    <row r="84" spans="2:9" ht="15" customHeight="1" x14ac:dyDescent="0.4">
      <c r="B84" s="177"/>
      <c r="C84" s="1003"/>
      <c r="D84" s="1004" t="s">
        <v>829</v>
      </c>
      <c r="E84" s="1005"/>
      <c r="F84" s="1017">
        <v>26806084</v>
      </c>
      <c r="G84" s="1017">
        <v>1052400</v>
      </c>
      <c r="H84" s="1017">
        <v>1921958</v>
      </c>
      <c r="I84" s="1007">
        <v>25936526</v>
      </c>
    </row>
    <row r="85" spans="2:9" ht="15" customHeight="1" x14ac:dyDescent="0.4">
      <c r="B85" s="177"/>
      <c r="C85" s="1003"/>
      <c r="D85" s="1008" t="s">
        <v>830</v>
      </c>
      <c r="E85" s="1005"/>
      <c r="F85" s="1017">
        <v>110714</v>
      </c>
      <c r="G85" s="1017">
        <v>0</v>
      </c>
      <c r="H85" s="1017">
        <v>8277</v>
      </c>
      <c r="I85" s="1007">
        <v>102437</v>
      </c>
    </row>
    <row r="86" spans="2:9" ht="15" customHeight="1" x14ac:dyDescent="0.4">
      <c r="B86" s="182"/>
      <c r="C86" s="1009"/>
      <c r="D86" s="1010" t="s">
        <v>831</v>
      </c>
      <c r="E86" s="1011"/>
      <c r="F86" s="1018">
        <v>2591094</v>
      </c>
      <c r="G86" s="1018">
        <v>90000</v>
      </c>
      <c r="H86" s="1018">
        <v>209328</v>
      </c>
      <c r="I86" s="1013">
        <v>2471766</v>
      </c>
    </row>
    <row r="87" spans="2:9" ht="18.75" customHeight="1" x14ac:dyDescent="0.4">
      <c r="B87" s="991" t="s">
        <v>663</v>
      </c>
      <c r="C87" s="992"/>
      <c r="D87" s="993"/>
      <c r="E87" s="994"/>
      <c r="F87" s="995">
        <f>SUM(F88:F92)</f>
        <v>79827886</v>
      </c>
      <c r="G87" s="995">
        <f>SUM(G88:G92)</f>
        <v>6837299</v>
      </c>
      <c r="H87" s="995">
        <f>SUM(H88:H92)</f>
        <v>5691329</v>
      </c>
      <c r="I87" s="995">
        <f>SUM(I88:I92)</f>
        <v>80973856</v>
      </c>
    </row>
    <row r="88" spans="2:9" ht="15" customHeight="1" x14ac:dyDescent="0.4">
      <c r="B88" s="177"/>
      <c r="C88" s="998"/>
      <c r="D88" s="1019" t="s">
        <v>822</v>
      </c>
      <c r="E88" s="1020"/>
      <c r="F88" s="1014">
        <v>47245603</v>
      </c>
      <c r="G88" s="1015">
        <v>4420699</v>
      </c>
      <c r="H88" s="1015">
        <v>3249944</v>
      </c>
      <c r="I88" s="1016">
        <v>48416358</v>
      </c>
    </row>
    <row r="89" spans="2:9" ht="15" customHeight="1" x14ac:dyDescent="0.4">
      <c r="B89" s="177"/>
      <c r="C89" s="1003"/>
      <c r="D89" s="1004" t="s">
        <v>828</v>
      </c>
      <c r="E89" s="1005"/>
      <c r="F89" s="1017">
        <v>4071553</v>
      </c>
      <c r="G89" s="1017">
        <v>1351000</v>
      </c>
      <c r="H89" s="1017">
        <v>309871</v>
      </c>
      <c r="I89" s="1007">
        <v>5112682</v>
      </c>
    </row>
    <row r="90" spans="2:9" ht="15" customHeight="1" x14ac:dyDescent="0.4">
      <c r="B90" s="177"/>
      <c r="C90" s="1003"/>
      <c r="D90" s="1004" t="s">
        <v>829</v>
      </c>
      <c r="E90" s="1005"/>
      <c r="F90" s="1017">
        <v>25936527</v>
      </c>
      <c r="G90" s="1017">
        <v>1023600</v>
      </c>
      <c r="H90" s="1017">
        <v>1953223</v>
      </c>
      <c r="I90" s="1007">
        <v>25006904</v>
      </c>
    </row>
    <row r="91" spans="2:9" ht="15" customHeight="1" x14ac:dyDescent="0.4">
      <c r="B91" s="177"/>
      <c r="C91" s="1003"/>
      <c r="D91" s="1008" t="s">
        <v>830</v>
      </c>
      <c r="E91" s="1005"/>
      <c r="F91" s="1017">
        <v>102437</v>
      </c>
      <c r="G91" s="1017">
        <v>0</v>
      </c>
      <c r="H91" s="1017">
        <v>8432</v>
      </c>
      <c r="I91" s="1007">
        <v>94005</v>
      </c>
    </row>
    <row r="92" spans="2:9" ht="15" customHeight="1" x14ac:dyDescent="0.4">
      <c r="B92" s="182"/>
      <c r="C92" s="1009"/>
      <c r="D92" s="1010" t="s">
        <v>831</v>
      </c>
      <c r="E92" s="1011"/>
      <c r="F92" s="1018">
        <v>2471766</v>
      </c>
      <c r="G92" s="1018">
        <v>42000</v>
      </c>
      <c r="H92" s="1018">
        <v>169859</v>
      </c>
      <c r="I92" s="1013">
        <v>2343907</v>
      </c>
    </row>
    <row r="93" spans="2:9" ht="18.75" customHeight="1" x14ac:dyDescent="0.4">
      <c r="B93" s="991" t="s">
        <v>832</v>
      </c>
      <c r="C93" s="992"/>
      <c r="D93" s="993"/>
      <c r="E93" s="994"/>
      <c r="F93" s="995">
        <f>SUM(F94:F98)</f>
        <v>80973858</v>
      </c>
      <c r="G93" s="995">
        <f>SUM(G94:G98)</f>
        <v>10337145</v>
      </c>
      <c r="H93" s="995">
        <f>SUM(H94:H98)</f>
        <v>5774056</v>
      </c>
      <c r="I93" s="995">
        <f>SUM(I94:I98)</f>
        <v>85536947</v>
      </c>
    </row>
    <row r="94" spans="2:9" ht="15" customHeight="1" x14ac:dyDescent="0.4">
      <c r="B94" s="177"/>
      <c r="C94" s="998"/>
      <c r="D94" s="1019" t="s">
        <v>822</v>
      </c>
      <c r="E94" s="1020"/>
      <c r="F94" s="1014">
        <v>48416359</v>
      </c>
      <c r="G94" s="1015">
        <v>8781145</v>
      </c>
      <c r="H94" s="1015">
        <v>3383313</v>
      </c>
      <c r="I94" s="1016">
        <v>53814191</v>
      </c>
    </row>
    <row r="95" spans="2:9" ht="15" customHeight="1" x14ac:dyDescent="0.4">
      <c r="B95" s="177"/>
      <c r="C95" s="1003"/>
      <c r="D95" s="1004" t="s">
        <v>828</v>
      </c>
      <c r="E95" s="1005"/>
      <c r="F95" s="1017">
        <v>5112682</v>
      </c>
      <c r="G95" s="1017">
        <v>346000</v>
      </c>
      <c r="H95" s="1017">
        <v>266202</v>
      </c>
      <c r="I95" s="1007">
        <v>5192480</v>
      </c>
    </row>
    <row r="96" spans="2:9" ht="15" customHeight="1" x14ac:dyDescent="0.4">
      <c r="B96" s="177"/>
      <c r="C96" s="1003"/>
      <c r="D96" s="1004" t="s">
        <v>829</v>
      </c>
      <c r="E96" s="1005"/>
      <c r="F96" s="1017">
        <v>25006904</v>
      </c>
      <c r="G96" s="1017">
        <v>854000</v>
      </c>
      <c r="H96" s="1017">
        <v>1929262</v>
      </c>
      <c r="I96" s="1007">
        <v>23931642</v>
      </c>
    </row>
    <row r="97" spans="2:9" ht="15" customHeight="1" x14ac:dyDescent="0.4">
      <c r="B97" s="177"/>
      <c r="C97" s="1003"/>
      <c r="D97" s="1008" t="s">
        <v>830</v>
      </c>
      <c r="E97" s="1005"/>
      <c r="F97" s="1017">
        <v>94006</v>
      </c>
      <c r="G97" s="1017">
        <v>0</v>
      </c>
      <c r="H97" s="1017">
        <v>8589</v>
      </c>
      <c r="I97" s="1007">
        <v>85417</v>
      </c>
    </row>
    <row r="98" spans="2:9" ht="15" customHeight="1" x14ac:dyDescent="0.4">
      <c r="B98" s="182"/>
      <c r="C98" s="1009"/>
      <c r="D98" s="1010" t="s">
        <v>831</v>
      </c>
      <c r="E98" s="1011"/>
      <c r="F98" s="1018">
        <v>2343907</v>
      </c>
      <c r="G98" s="1018">
        <v>356000</v>
      </c>
      <c r="H98" s="1018">
        <v>186690</v>
      </c>
      <c r="I98" s="1013">
        <v>2513217</v>
      </c>
    </row>
    <row r="99" spans="2:9" ht="15" customHeight="1" x14ac:dyDescent="0.15">
      <c r="B99" s="2" t="s">
        <v>833</v>
      </c>
      <c r="D99" s="1021"/>
      <c r="E99" s="1021"/>
      <c r="H99" s="2"/>
      <c r="I99" s="119"/>
    </row>
    <row r="100" spans="2:9" x14ac:dyDescent="0.15">
      <c r="D100" s="1022"/>
      <c r="E100" s="1021"/>
      <c r="H100" s="2"/>
    </row>
    <row r="101" spans="2:9" x14ac:dyDescent="0.15">
      <c r="D101" s="1021"/>
      <c r="E101" s="1021"/>
      <c r="H101" s="2"/>
    </row>
    <row r="102" spans="2:9" x14ac:dyDescent="0.15">
      <c r="D102" s="1021"/>
      <c r="E102" s="1021"/>
      <c r="H102" s="2"/>
    </row>
  </sheetData>
  <mergeCells count="19">
    <mergeCell ref="B93:E93"/>
    <mergeCell ref="B57:E57"/>
    <mergeCell ref="B63:E63"/>
    <mergeCell ref="B69:E69"/>
    <mergeCell ref="B75:E75"/>
    <mergeCell ref="B81:E81"/>
    <mergeCell ref="B87:E87"/>
    <mergeCell ref="B20:E20"/>
    <mergeCell ref="B27:E27"/>
    <mergeCell ref="B33:E33"/>
    <mergeCell ref="B39:E39"/>
    <mergeCell ref="B45:E45"/>
    <mergeCell ref="B51:E51"/>
    <mergeCell ref="B4:E5"/>
    <mergeCell ref="B6:E6"/>
    <mergeCell ref="F7:F12"/>
    <mergeCell ref="G7:G12"/>
    <mergeCell ref="H7:H12"/>
    <mergeCell ref="B13:E13"/>
  </mergeCells>
  <phoneticPr fontId="3"/>
  <pageMargins left="0.59055118110236227" right="0.59055118110236227" top="0.78740157480314965" bottom="0.78740157480314965" header="0.39370078740157483" footer="0.39370078740157483"/>
  <pageSetup paperSize="9" fitToHeight="0" orientation="portrait" cellComments="asDisplayed" r:id="rId1"/>
  <headerFooter alignWithMargins="0">
    <oddHeader>&amp;R20.行  財  政</oddHeader>
    <oddFooter>&amp;C-156-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Normal="100" zoomScaleSheetLayoutView="80" workbookViewId="0">
      <selection activeCell="N20" sqref="N20"/>
    </sheetView>
  </sheetViews>
  <sheetFormatPr defaultRowHeight="11.25" x14ac:dyDescent="0.4"/>
  <cols>
    <col min="1" max="1" width="1.625" style="12" customWidth="1"/>
    <col min="2" max="2" width="14.625" style="12" customWidth="1"/>
    <col min="3" max="8" width="8.125" style="120" customWidth="1"/>
    <col min="9" max="9" width="8.125" style="121" customWidth="1"/>
    <col min="10" max="11" width="8.125" style="12" customWidth="1"/>
    <col min="12" max="256" width="9" style="12"/>
    <col min="257" max="257" width="1.625" style="12" customWidth="1"/>
    <col min="258" max="258" width="14.625" style="12" customWidth="1"/>
    <col min="259" max="267" width="8.125" style="12" customWidth="1"/>
    <col min="268" max="512" width="9" style="12"/>
    <col min="513" max="513" width="1.625" style="12" customWidth="1"/>
    <col min="514" max="514" width="14.625" style="12" customWidth="1"/>
    <col min="515" max="523" width="8.125" style="12" customWidth="1"/>
    <col min="524" max="768" width="9" style="12"/>
    <col min="769" max="769" width="1.625" style="12" customWidth="1"/>
    <col min="770" max="770" width="14.625" style="12" customWidth="1"/>
    <col min="771" max="779" width="8.125" style="12" customWidth="1"/>
    <col min="780" max="1024" width="9" style="12"/>
    <col min="1025" max="1025" width="1.625" style="12" customWidth="1"/>
    <col min="1026" max="1026" width="14.625" style="12" customWidth="1"/>
    <col min="1027" max="1035" width="8.125" style="12" customWidth="1"/>
    <col min="1036" max="1280" width="9" style="12"/>
    <col min="1281" max="1281" width="1.625" style="12" customWidth="1"/>
    <col min="1282" max="1282" width="14.625" style="12" customWidth="1"/>
    <col min="1283" max="1291" width="8.125" style="12" customWidth="1"/>
    <col min="1292" max="1536" width="9" style="12"/>
    <col min="1537" max="1537" width="1.625" style="12" customWidth="1"/>
    <col min="1538" max="1538" width="14.625" style="12" customWidth="1"/>
    <col min="1539" max="1547" width="8.125" style="12" customWidth="1"/>
    <col min="1548" max="1792" width="9" style="12"/>
    <col min="1793" max="1793" width="1.625" style="12" customWidth="1"/>
    <col min="1794" max="1794" width="14.625" style="12" customWidth="1"/>
    <col min="1795" max="1803" width="8.125" style="12" customWidth="1"/>
    <col min="1804" max="2048" width="9" style="12"/>
    <col min="2049" max="2049" width="1.625" style="12" customWidth="1"/>
    <col min="2050" max="2050" width="14.625" style="12" customWidth="1"/>
    <col min="2051" max="2059" width="8.125" style="12" customWidth="1"/>
    <col min="2060" max="2304" width="9" style="12"/>
    <col min="2305" max="2305" width="1.625" style="12" customWidth="1"/>
    <col min="2306" max="2306" width="14.625" style="12" customWidth="1"/>
    <col min="2307" max="2315" width="8.125" style="12" customWidth="1"/>
    <col min="2316" max="2560" width="9" style="12"/>
    <col min="2561" max="2561" width="1.625" style="12" customWidth="1"/>
    <col min="2562" max="2562" width="14.625" style="12" customWidth="1"/>
    <col min="2563" max="2571" width="8.125" style="12" customWidth="1"/>
    <col min="2572" max="2816" width="9" style="12"/>
    <col min="2817" max="2817" width="1.625" style="12" customWidth="1"/>
    <col min="2818" max="2818" width="14.625" style="12" customWidth="1"/>
    <col min="2819" max="2827" width="8.125" style="12" customWidth="1"/>
    <col min="2828" max="3072" width="9" style="12"/>
    <col min="3073" max="3073" width="1.625" style="12" customWidth="1"/>
    <col min="3074" max="3074" width="14.625" style="12" customWidth="1"/>
    <col min="3075" max="3083" width="8.125" style="12" customWidth="1"/>
    <col min="3084" max="3328" width="9" style="12"/>
    <col min="3329" max="3329" width="1.625" style="12" customWidth="1"/>
    <col min="3330" max="3330" width="14.625" style="12" customWidth="1"/>
    <col min="3331" max="3339" width="8.125" style="12" customWidth="1"/>
    <col min="3340" max="3584" width="9" style="12"/>
    <col min="3585" max="3585" width="1.625" style="12" customWidth="1"/>
    <col min="3586" max="3586" width="14.625" style="12" customWidth="1"/>
    <col min="3587" max="3595" width="8.125" style="12" customWidth="1"/>
    <col min="3596" max="3840" width="9" style="12"/>
    <col min="3841" max="3841" width="1.625" style="12" customWidth="1"/>
    <col min="3842" max="3842" width="14.625" style="12" customWidth="1"/>
    <col min="3843" max="3851" width="8.125" style="12" customWidth="1"/>
    <col min="3852" max="4096" width="9" style="12"/>
    <col min="4097" max="4097" width="1.625" style="12" customWidth="1"/>
    <col min="4098" max="4098" width="14.625" style="12" customWidth="1"/>
    <col min="4099" max="4107" width="8.125" style="12" customWidth="1"/>
    <col min="4108" max="4352" width="9" style="12"/>
    <col min="4353" max="4353" width="1.625" style="12" customWidth="1"/>
    <col min="4354" max="4354" width="14.625" style="12" customWidth="1"/>
    <col min="4355" max="4363" width="8.125" style="12" customWidth="1"/>
    <col min="4364" max="4608" width="9" style="12"/>
    <col min="4609" max="4609" width="1.625" style="12" customWidth="1"/>
    <col min="4610" max="4610" width="14.625" style="12" customWidth="1"/>
    <col min="4611" max="4619" width="8.125" style="12" customWidth="1"/>
    <col min="4620" max="4864" width="9" style="12"/>
    <col min="4865" max="4865" width="1.625" style="12" customWidth="1"/>
    <col min="4866" max="4866" width="14.625" style="12" customWidth="1"/>
    <col min="4867" max="4875" width="8.125" style="12" customWidth="1"/>
    <col min="4876" max="5120" width="9" style="12"/>
    <col min="5121" max="5121" width="1.625" style="12" customWidth="1"/>
    <col min="5122" max="5122" width="14.625" style="12" customWidth="1"/>
    <col min="5123" max="5131" width="8.125" style="12" customWidth="1"/>
    <col min="5132" max="5376" width="9" style="12"/>
    <col min="5377" max="5377" width="1.625" style="12" customWidth="1"/>
    <col min="5378" max="5378" width="14.625" style="12" customWidth="1"/>
    <col min="5379" max="5387" width="8.125" style="12" customWidth="1"/>
    <col min="5388" max="5632" width="9" style="12"/>
    <col min="5633" max="5633" width="1.625" style="12" customWidth="1"/>
    <col min="5634" max="5634" width="14.625" style="12" customWidth="1"/>
    <col min="5635" max="5643" width="8.125" style="12" customWidth="1"/>
    <col min="5644" max="5888" width="9" style="12"/>
    <col min="5889" max="5889" width="1.625" style="12" customWidth="1"/>
    <col min="5890" max="5890" width="14.625" style="12" customWidth="1"/>
    <col min="5891" max="5899" width="8.125" style="12" customWidth="1"/>
    <col min="5900" max="6144" width="9" style="12"/>
    <col min="6145" max="6145" width="1.625" style="12" customWidth="1"/>
    <col min="6146" max="6146" width="14.625" style="12" customWidth="1"/>
    <col min="6147" max="6155" width="8.125" style="12" customWidth="1"/>
    <col min="6156" max="6400" width="9" style="12"/>
    <col min="6401" max="6401" width="1.625" style="12" customWidth="1"/>
    <col min="6402" max="6402" width="14.625" style="12" customWidth="1"/>
    <col min="6403" max="6411" width="8.125" style="12" customWidth="1"/>
    <col min="6412" max="6656" width="9" style="12"/>
    <col min="6657" max="6657" width="1.625" style="12" customWidth="1"/>
    <col min="6658" max="6658" width="14.625" style="12" customWidth="1"/>
    <col min="6659" max="6667" width="8.125" style="12" customWidth="1"/>
    <col min="6668" max="6912" width="9" style="12"/>
    <col min="6913" max="6913" width="1.625" style="12" customWidth="1"/>
    <col min="6914" max="6914" width="14.625" style="12" customWidth="1"/>
    <col min="6915" max="6923" width="8.125" style="12" customWidth="1"/>
    <col min="6924" max="7168" width="9" style="12"/>
    <col min="7169" max="7169" width="1.625" style="12" customWidth="1"/>
    <col min="7170" max="7170" width="14.625" style="12" customWidth="1"/>
    <col min="7171" max="7179" width="8.125" style="12" customWidth="1"/>
    <col min="7180" max="7424" width="9" style="12"/>
    <col min="7425" max="7425" width="1.625" style="12" customWidth="1"/>
    <col min="7426" max="7426" width="14.625" style="12" customWidth="1"/>
    <col min="7427" max="7435" width="8.125" style="12" customWidth="1"/>
    <col min="7436" max="7680" width="9" style="12"/>
    <col min="7681" max="7681" width="1.625" style="12" customWidth="1"/>
    <col min="7682" max="7682" width="14.625" style="12" customWidth="1"/>
    <col min="7683" max="7691" width="8.125" style="12" customWidth="1"/>
    <col min="7692" max="7936" width="9" style="12"/>
    <col min="7937" max="7937" width="1.625" style="12" customWidth="1"/>
    <col min="7938" max="7938" width="14.625" style="12" customWidth="1"/>
    <col min="7939" max="7947" width="8.125" style="12" customWidth="1"/>
    <col min="7948" max="8192" width="9" style="12"/>
    <col min="8193" max="8193" width="1.625" style="12" customWidth="1"/>
    <col min="8194" max="8194" width="14.625" style="12" customWidth="1"/>
    <col min="8195" max="8203" width="8.125" style="12" customWidth="1"/>
    <col min="8204" max="8448" width="9" style="12"/>
    <col min="8449" max="8449" width="1.625" style="12" customWidth="1"/>
    <col min="8450" max="8450" width="14.625" style="12" customWidth="1"/>
    <col min="8451" max="8459" width="8.125" style="12" customWidth="1"/>
    <col min="8460" max="8704" width="9" style="12"/>
    <col min="8705" max="8705" width="1.625" style="12" customWidth="1"/>
    <col min="8706" max="8706" width="14.625" style="12" customWidth="1"/>
    <col min="8707" max="8715" width="8.125" style="12" customWidth="1"/>
    <col min="8716" max="8960" width="9" style="12"/>
    <col min="8961" max="8961" width="1.625" style="12" customWidth="1"/>
    <col min="8962" max="8962" width="14.625" style="12" customWidth="1"/>
    <col min="8963" max="8971" width="8.125" style="12" customWidth="1"/>
    <col min="8972" max="9216" width="9" style="12"/>
    <col min="9217" max="9217" width="1.625" style="12" customWidth="1"/>
    <col min="9218" max="9218" width="14.625" style="12" customWidth="1"/>
    <col min="9219" max="9227" width="8.125" style="12" customWidth="1"/>
    <col min="9228" max="9472" width="9" style="12"/>
    <col min="9473" max="9473" width="1.625" style="12" customWidth="1"/>
    <col min="9474" max="9474" width="14.625" style="12" customWidth="1"/>
    <col min="9475" max="9483" width="8.125" style="12" customWidth="1"/>
    <col min="9484" max="9728" width="9" style="12"/>
    <col min="9729" max="9729" width="1.625" style="12" customWidth="1"/>
    <col min="9730" max="9730" width="14.625" style="12" customWidth="1"/>
    <col min="9731" max="9739" width="8.125" style="12" customWidth="1"/>
    <col min="9740" max="9984" width="9" style="12"/>
    <col min="9985" max="9985" width="1.625" style="12" customWidth="1"/>
    <col min="9986" max="9986" width="14.625" style="12" customWidth="1"/>
    <col min="9987" max="9995" width="8.125" style="12" customWidth="1"/>
    <col min="9996" max="10240" width="9" style="12"/>
    <col min="10241" max="10241" width="1.625" style="12" customWidth="1"/>
    <col min="10242" max="10242" width="14.625" style="12" customWidth="1"/>
    <col min="10243" max="10251" width="8.125" style="12" customWidth="1"/>
    <col min="10252" max="10496" width="9" style="12"/>
    <col min="10497" max="10497" width="1.625" style="12" customWidth="1"/>
    <col min="10498" max="10498" width="14.625" style="12" customWidth="1"/>
    <col min="10499" max="10507" width="8.125" style="12" customWidth="1"/>
    <col min="10508" max="10752" width="9" style="12"/>
    <col min="10753" max="10753" width="1.625" style="12" customWidth="1"/>
    <col min="10754" max="10754" width="14.625" style="12" customWidth="1"/>
    <col min="10755" max="10763" width="8.125" style="12" customWidth="1"/>
    <col min="10764" max="11008" width="9" style="12"/>
    <col min="11009" max="11009" width="1.625" style="12" customWidth="1"/>
    <col min="11010" max="11010" width="14.625" style="12" customWidth="1"/>
    <col min="11011" max="11019" width="8.125" style="12" customWidth="1"/>
    <col min="11020" max="11264" width="9" style="12"/>
    <col min="11265" max="11265" width="1.625" style="12" customWidth="1"/>
    <col min="11266" max="11266" width="14.625" style="12" customWidth="1"/>
    <col min="11267" max="11275" width="8.125" style="12" customWidth="1"/>
    <col min="11276" max="11520" width="9" style="12"/>
    <col min="11521" max="11521" width="1.625" style="12" customWidth="1"/>
    <col min="11522" max="11522" width="14.625" style="12" customWidth="1"/>
    <col min="11523" max="11531" width="8.125" style="12" customWidth="1"/>
    <col min="11532" max="11776" width="9" style="12"/>
    <col min="11777" max="11777" width="1.625" style="12" customWidth="1"/>
    <col min="11778" max="11778" width="14.625" style="12" customWidth="1"/>
    <col min="11779" max="11787" width="8.125" style="12" customWidth="1"/>
    <col min="11788" max="12032" width="9" style="12"/>
    <col min="12033" max="12033" width="1.625" style="12" customWidth="1"/>
    <col min="12034" max="12034" width="14.625" style="12" customWidth="1"/>
    <col min="12035" max="12043" width="8.125" style="12" customWidth="1"/>
    <col min="12044" max="12288" width="9" style="12"/>
    <col min="12289" max="12289" width="1.625" style="12" customWidth="1"/>
    <col min="12290" max="12290" width="14.625" style="12" customWidth="1"/>
    <col min="12291" max="12299" width="8.125" style="12" customWidth="1"/>
    <col min="12300" max="12544" width="9" style="12"/>
    <col min="12545" max="12545" width="1.625" style="12" customWidth="1"/>
    <col min="12546" max="12546" width="14.625" style="12" customWidth="1"/>
    <col min="12547" max="12555" width="8.125" style="12" customWidth="1"/>
    <col min="12556" max="12800" width="9" style="12"/>
    <col min="12801" max="12801" width="1.625" style="12" customWidth="1"/>
    <col min="12802" max="12802" width="14.625" style="12" customWidth="1"/>
    <col min="12803" max="12811" width="8.125" style="12" customWidth="1"/>
    <col min="12812" max="13056" width="9" style="12"/>
    <col min="13057" max="13057" width="1.625" style="12" customWidth="1"/>
    <col min="13058" max="13058" width="14.625" style="12" customWidth="1"/>
    <col min="13059" max="13067" width="8.125" style="12" customWidth="1"/>
    <col min="13068" max="13312" width="9" style="12"/>
    <col min="13313" max="13313" width="1.625" style="12" customWidth="1"/>
    <col min="13314" max="13314" width="14.625" style="12" customWidth="1"/>
    <col min="13315" max="13323" width="8.125" style="12" customWidth="1"/>
    <col min="13324" max="13568" width="9" style="12"/>
    <col min="13569" max="13569" width="1.625" style="12" customWidth="1"/>
    <col min="13570" max="13570" width="14.625" style="12" customWidth="1"/>
    <col min="13571" max="13579" width="8.125" style="12" customWidth="1"/>
    <col min="13580" max="13824" width="9" style="12"/>
    <col min="13825" max="13825" width="1.625" style="12" customWidth="1"/>
    <col min="13826" max="13826" width="14.625" style="12" customWidth="1"/>
    <col min="13827" max="13835" width="8.125" style="12" customWidth="1"/>
    <col min="13836" max="14080" width="9" style="12"/>
    <col min="14081" max="14081" width="1.625" style="12" customWidth="1"/>
    <col min="14082" max="14082" width="14.625" style="12" customWidth="1"/>
    <col min="14083" max="14091" width="8.125" style="12" customWidth="1"/>
    <col min="14092" max="14336" width="9" style="12"/>
    <col min="14337" max="14337" width="1.625" style="12" customWidth="1"/>
    <col min="14338" max="14338" width="14.625" style="12" customWidth="1"/>
    <col min="14339" max="14347" width="8.125" style="12" customWidth="1"/>
    <col min="14348" max="14592" width="9" style="12"/>
    <col min="14593" max="14593" width="1.625" style="12" customWidth="1"/>
    <col min="14594" max="14594" width="14.625" style="12" customWidth="1"/>
    <col min="14595" max="14603" width="8.125" style="12" customWidth="1"/>
    <col min="14604" max="14848" width="9" style="12"/>
    <col min="14849" max="14849" width="1.625" style="12" customWidth="1"/>
    <col min="14850" max="14850" width="14.625" style="12" customWidth="1"/>
    <col min="14851" max="14859" width="8.125" style="12" customWidth="1"/>
    <col min="14860" max="15104" width="9" style="12"/>
    <col min="15105" max="15105" width="1.625" style="12" customWidth="1"/>
    <col min="15106" max="15106" width="14.625" style="12" customWidth="1"/>
    <col min="15107" max="15115" width="8.125" style="12" customWidth="1"/>
    <col min="15116" max="15360" width="9" style="12"/>
    <col min="15361" max="15361" width="1.625" style="12" customWidth="1"/>
    <col min="15362" max="15362" width="14.625" style="12" customWidth="1"/>
    <col min="15363" max="15371" width="8.125" style="12" customWidth="1"/>
    <col min="15372" max="15616" width="9" style="12"/>
    <col min="15617" max="15617" width="1.625" style="12" customWidth="1"/>
    <col min="15618" max="15618" width="14.625" style="12" customWidth="1"/>
    <col min="15619" max="15627" width="8.125" style="12" customWidth="1"/>
    <col min="15628" max="15872" width="9" style="12"/>
    <col min="15873" max="15873" width="1.625" style="12" customWidth="1"/>
    <col min="15874" max="15874" width="14.625" style="12" customWidth="1"/>
    <col min="15875" max="15883" width="8.125" style="12" customWidth="1"/>
    <col min="15884" max="16128" width="9" style="12"/>
    <col min="16129" max="16129" width="1.625" style="12" customWidth="1"/>
    <col min="16130" max="16130" width="14.625" style="12" customWidth="1"/>
    <col min="16131" max="16139" width="8.125" style="12" customWidth="1"/>
    <col min="16140" max="16384" width="9" style="12"/>
  </cols>
  <sheetData>
    <row r="1" spans="1:11" ht="30" customHeight="1" x14ac:dyDescent="0.4">
      <c r="A1" s="1" t="s">
        <v>29</v>
      </c>
      <c r="C1" s="65"/>
      <c r="D1" s="65"/>
      <c r="E1" s="65"/>
      <c r="F1" s="65"/>
      <c r="G1" s="65"/>
      <c r="H1" s="65"/>
      <c r="I1" s="80"/>
    </row>
    <row r="2" spans="1:11" ht="7.5" customHeight="1" x14ac:dyDescent="0.4">
      <c r="A2" s="1"/>
      <c r="C2" s="65"/>
      <c r="D2" s="65"/>
      <c r="E2" s="65"/>
      <c r="F2" s="65"/>
      <c r="G2" s="65"/>
      <c r="H2" s="65"/>
      <c r="I2" s="80"/>
    </row>
    <row r="3" spans="1:11" ht="22.5" customHeight="1" x14ac:dyDescent="0.4">
      <c r="A3" s="6">
        <v>1</v>
      </c>
      <c r="B3" s="8" t="s">
        <v>30</v>
      </c>
      <c r="C3" s="64"/>
      <c r="D3" s="65"/>
      <c r="E3" s="65"/>
      <c r="F3" s="65"/>
      <c r="G3" s="65"/>
      <c r="H3" s="65"/>
      <c r="I3" s="80"/>
    </row>
    <row r="4" spans="1:11" s="81" customFormat="1" ht="18.75" customHeight="1" x14ac:dyDescent="0.4">
      <c r="B4" s="82"/>
      <c r="C4" s="83" t="s">
        <v>31</v>
      </c>
      <c r="D4" s="84"/>
      <c r="E4" s="85"/>
      <c r="F4" s="83" t="s">
        <v>32</v>
      </c>
      <c r="G4" s="84"/>
      <c r="H4" s="85"/>
      <c r="I4" s="86" t="s">
        <v>33</v>
      </c>
      <c r="J4" s="87"/>
      <c r="K4" s="88"/>
    </row>
    <row r="5" spans="1:11" s="81" customFormat="1" ht="18.75" customHeight="1" x14ac:dyDescent="0.4">
      <c r="B5" s="89" t="s">
        <v>2</v>
      </c>
      <c r="C5" s="69" t="s">
        <v>34</v>
      </c>
      <c r="D5" s="90" t="s">
        <v>35</v>
      </c>
      <c r="E5" s="91" t="s">
        <v>36</v>
      </c>
      <c r="F5" s="69" t="s">
        <v>34</v>
      </c>
      <c r="G5" s="92" t="s">
        <v>35</v>
      </c>
      <c r="H5" s="93" t="s">
        <v>36</v>
      </c>
      <c r="I5" s="69" t="s">
        <v>34</v>
      </c>
      <c r="J5" s="90" t="s">
        <v>35</v>
      </c>
      <c r="K5" s="91" t="s">
        <v>36</v>
      </c>
    </row>
    <row r="6" spans="1:11" ht="18.75" customHeight="1" x14ac:dyDescent="0.4">
      <c r="B6" s="94"/>
      <c r="C6" s="72" t="s">
        <v>37</v>
      </c>
      <c r="D6" s="95" t="s">
        <v>37</v>
      </c>
      <c r="E6" s="96" t="s">
        <v>37</v>
      </c>
      <c r="F6" s="72" t="s">
        <v>37</v>
      </c>
      <c r="G6" s="97" t="s">
        <v>37</v>
      </c>
      <c r="H6" s="98" t="s">
        <v>37</v>
      </c>
      <c r="I6" s="72" t="s">
        <v>38</v>
      </c>
      <c r="J6" s="95" t="s">
        <v>38</v>
      </c>
      <c r="K6" s="96" t="s">
        <v>38</v>
      </c>
    </row>
    <row r="7" spans="1:11" ht="18.75" customHeight="1" x14ac:dyDescent="0.4">
      <c r="B7" s="99" t="s">
        <v>39</v>
      </c>
      <c r="C7" s="56">
        <v>69042</v>
      </c>
      <c r="D7" s="100">
        <v>32850</v>
      </c>
      <c r="E7" s="101">
        <v>36192</v>
      </c>
      <c r="F7" s="56">
        <v>54066</v>
      </c>
      <c r="G7" s="102">
        <v>25418</v>
      </c>
      <c r="H7" s="103">
        <v>28648</v>
      </c>
      <c r="I7" s="104">
        <v>78.31</v>
      </c>
      <c r="J7" s="105">
        <v>77.38</v>
      </c>
      <c r="K7" s="106">
        <v>79.16</v>
      </c>
    </row>
    <row r="8" spans="1:11" ht="18.75" customHeight="1" x14ac:dyDescent="0.4">
      <c r="B8" s="99" t="s">
        <v>40</v>
      </c>
      <c r="C8" s="56">
        <v>71880</v>
      </c>
      <c r="D8" s="100">
        <v>34214</v>
      </c>
      <c r="E8" s="101">
        <v>37666</v>
      </c>
      <c r="F8" s="56">
        <v>50987</v>
      </c>
      <c r="G8" s="102">
        <v>23997</v>
      </c>
      <c r="H8" s="103">
        <v>26990</v>
      </c>
      <c r="I8" s="104">
        <v>70.930000000000007</v>
      </c>
      <c r="J8" s="105">
        <v>70.14</v>
      </c>
      <c r="K8" s="106">
        <v>71.66</v>
      </c>
    </row>
    <row r="9" spans="1:11" ht="18.75" customHeight="1" x14ac:dyDescent="0.4">
      <c r="B9" s="107" t="s">
        <v>41</v>
      </c>
      <c r="C9" s="108">
        <v>73131</v>
      </c>
      <c r="D9" s="109">
        <v>34925</v>
      </c>
      <c r="E9" s="110">
        <v>38206</v>
      </c>
      <c r="F9" s="108">
        <v>49069</v>
      </c>
      <c r="G9" s="111">
        <v>23109</v>
      </c>
      <c r="H9" s="112">
        <v>25960</v>
      </c>
      <c r="I9" s="113">
        <v>67.099999999999994</v>
      </c>
      <c r="J9" s="114">
        <v>66.17</v>
      </c>
      <c r="K9" s="115">
        <v>67.95</v>
      </c>
    </row>
    <row r="10" spans="1:11" ht="18.75" customHeight="1" x14ac:dyDescent="0.4">
      <c r="B10" s="107" t="s">
        <v>42</v>
      </c>
      <c r="C10" s="108">
        <f>D10+E10</f>
        <v>73379</v>
      </c>
      <c r="D10" s="109">
        <v>35075</v>
      </c>
      <c r="E10" s="110">
        <v>38304</v>
      </c>
      <c r="F10" s="108">
        <f>G10+H10</f>
        <v>44896</v>
      </c>
      <c r="G10" s="111">
        <v>21278</v>
      </c>
      <c r="H10" s="112">
        <v>23618</v>
      </c>
      <c r="I10" s="113">
        <v>61.18</v>
      </c>
      <c r="J10" s="114">
        <v>60.66</v>
      </c>
      <c r="K10" s="115">
        <v>61.66</v>
      </c>
    </row>
    <row r="11" spans="1:11" ht="18.75" customHeight="1" x14ac:dyDescent="0.4">
      <c r="B11" s="107" t="s">
        <v>43</v>
      </c>
      <c r="C11" s="108">
        <f>D11+E11</f>
        <v>73248</v>
      </c>
      <c r="D11" s="109">
        <v>35039</v>
      </c>
      <c r="E11" s="110">
        <v>38209</v>
      </c>
      <c r="F11" s="108">
        <f>G11+H11</f>
        <v>24313</v>
      </c>
      <c r="G11" s="111">
        <v>11658</v>
      </c>
      <c r="H11" s="112">
        <v>12655</v>
      </c>
      <c r="I11" s="113">
        <v>33.19</v>
      </c>
      <c r="J11" s="114">
        <v>33.270000000000003</v>
      </c>
      <c r="K11" s="115">
        <v>33.119999999999997</v>
      </c>
    </row>
    <row r="12" spans="1:11" ht="18.75" customHeight="1" x14ac:dyDescent="0.4">
      <c r="B12" s="107" t="s">
        <v>44</v>
      </c>
      <c r="C12" s="108">
        <f>D12+E12</f>
        <v>74657</v>
      </c>
      <c r="D12" s="109">
        <v>35799</v>
      </c>
      <c r="E12" s="110">
        <v>38858</v>
      </c>
      <c r="F12" s="108">
        <f>G12+H12</f>
        <v>42268</v>
      </c>
      <c r="G12" s="111">
        <v>20206</v>
      </c>
      <c r="H12" s="112">
        <v>22062</v>
      </c>
      <c r="I12" s="113">
        <v>56.62</v>
      </c>
      <c r="J12" s="114">
        <v>56.44</v>
      </c>
      <c r="K12" s="115">
        <v>56.78</v>
      </c>
    </row>
    <row r="13" spans="1:11" ht="15" customHeight="1" x14ac:dyDescent="0.4">
      <c r="B13" s="116" t="s">
        <v>45</v>
      </c>
      <c r="C13" s="117"/>
      <c r="D13" s="117"/>
      <c r="E13" s="117"/>
      <c r="F13" s="117"/>
      <c r="G13" s="117"/>
      <c r="H13" s="117"/>
      <c r="I13" s="118"/>
      <c r="J13" s="118"/>
      <c r="K13" s="119"/>
    </row>
    <row r="14" spans="1:11" ht="7.5" customHeight="1" x14ac:dyDescent="0.4"/>
    <row r="15" spans="1:11" ht="22.5" customHeight="1" x14ac:dyDescent="0.4">
      <c r="A15" s="6">
        <v>2</v>
      </c>
      <c r="B15" s="6" t="s">
        <v>46</v>
      </c>
    </row>
    <row r="16" spans="1:11" s="81" customFormat="1" ht="18.75" customHeight="1" x14ac:dyDescent="0.4">
      <c r="B16" s="82"/>
      <c r="C16" s="83" t="s">
        <v>31</v>
      </c>
      <c r="D16" s="84"/>
      <c r="E16" s="85"/>
      <c r="F16" s="83" t="s">
        <v>32</v>
      </c>
      <c r="G16" s="84"/>
      <c r="H16" s="85"/>
      <c r="I16" s="86" t="s">
        <v>33</v>
      </c>
      <c r="J16" s="87"/>
      <c r="K16" s="88"/>
    </row>
    <row r="17" spans="2:11" s="81" customFormat="1" ht="18.75" customHeight="1" x14ac:dyDescent="0.4">
      <c r="B17" s="89" t="s">
        <v>2</v>
      </c>
      <c r="C17" s="69" t="s">
        <v>34</v>
      </c>
      <c r="D17" s="90" t="s">
        <v>35</v>
      </c>
      <c r="E17" s="91" t="s">
        <v>36</v>
      </c>
      <c r="F17" s="69" t="s">
        <v>34</v>
      </c>
      <c r="G17" s="92" t="s">
        <v>35</v>
      </c>
      <c r="H17" s="93" t="s">
        <v>36</v>
      </c>
      <c r="I17" s="69" t="s">
        <v>34</v>
      </c>
      <c r="J17" s="90" t="s">
        <v>35</v>
      </c>
      <c r="K17" s="91" t="s">
        <v>36</v>
      </c>
    </row>
    <row r="18" spans="2:11" ht="18.75" customHeight="1" x14ac:dyDescent="0.4">
      <c r="B18" s="94"/>
      <c r="C18" s="72" t="s">
        <v>37</v>
      </c>
      <c r="D18" s="95" t="s">
        <v>37</v>
      </c>
      <c r="E18" s="96" t="s">
        <v>37</v>
      </c>
      <c r="F18" s="72" t="s">
        <v>37</v>
      </c>
      <c r="G18" s="97" t="s">
        <v>37</v>
      </c>
      <c r="H18" s="98" t="s">
        <v>37</v>
      </c>
      <c r="I18" s="72" t="s">
        <v>38</v>
      </c>
      <c r="J18" s="95" t="s">
        <v>38</v>
      </c>
      <c r="K18" s="96" t="s">
        <v>38</v>
      </c>
    </row>
    <row r="19" spans="2:11" ht="18.75" customHeight="1" x14ac:dyDescent="0.4">
      <c r="B19" s="99" t="s">
        <v>39</v>
      </c>
      <c r="C19" s="56">
        <v>69042</v>
      </c>
      <c r="D19" s="100">
        <v>32850</v>
      </c>
      <c r="E19" s="101">
        <v>36192</v>
      </c>
      <c r="F19" s="56">
        <v>54051</v>
      </c>
      <c r="G19" s="102">
        <v>25408</v>
      </c>
      <c r="H19" s="103">
        <v>28643</v>
      </c>
      <c r="I19" s="104">
        <v>78.290000000000006</v>
      </c>
      <c r="J19" s="105">
        <v>77.349999999999994</v>
      </c>
      <c r="K19" s="106">
        <v>79.14</v>
      </c>
    </row>
    <row r="20" spans="2:11" s="74" customFormat="1" ht="18.75" customHeight="1" x14ac:dyDescent="0.4">
      <c r="B20" s="99" t="s">
        <v>40</v>
      </c>
      <c r="C20" s="56">
        <v>71880</v>
      </c>
      <c r="D20" s="100">
        <v>34214</v>
      </c>
      <c r="E20" s="101">
        <v>37666</v>
      </c>
      <c r="F20" s="56">
        <v>50960</v>
      </c>
      <c r="G20" s="102">
        <v>23985</v>
      </c>
      <c r="H20" s="103">
        <v>26975</v>
      </c>
      <c r="I20" s="104">
        <v>70.900000000000006</v>
      </c>
      <c r="J20" s="105">
        <v>70.099999999999994</v>
      </c>
      <c r="K20" s="106">
        <v>71.62</v>
      </c>
    </row>
    <row r="21" spans="2:11" ht="18.75" customHeight="1" x14ac:dyDescent="0.4">
      <c r="B21" s="107" t="s">
        <v>41</v>
      </c>
      <c r="C21" s="108">
        <v>73127</v>
      </c>
      <c r="D21" s="109">
        <v>34921</v>
      </c>
      <c r="E21" s="110">
        <v>38206</v>
      </c>
      <c r="F21" s="108">
        <v>49029</v>
      </c>
      <c r="G21" s="111">
        <v>23092</v>
      </c>
      <c r="H21" s="112">
        <v>25937</v>
      </c>
      <c r="I21" s="113">
        <v>67.05</v>
      </c>
      <c r="J21" s="114">
        <v>66.13</v>
      </c>
      <c r="K21" s="115">
        <v>67.89</v>
      </c>
    </row>
    <row r="22" spans="2:11" ht="18.75" customHeight="1" x14ac:dyDescent="0.4">
      <c r="B22" s="107" t="s">
        <v>42</v>
      </c>
      <c r="C22" s="108">
        <f>D22+E22</f>
        <v>73376</v>
      </c>
      <c r="D22" s="109">
        <v>35071</v>
      </c>
      <c r="E22" s="110">
        <v>38305</v>
      </c>
      <c r="F22" s="108">
        <f>G22+H22</f>
        <v>44838</v>
      </c>
      <c r="G22" s="111">
        <v>21245</v>
      </c>
      <c r="H22" s="112">
        <v>23593</v>
      </c>
      <c r="I22" s="113">
        <v>61.11</v>
      </c>
      <c r="J22" s="114">
        <v>60.58</v>
      </c>
      <c r="K22" s="115">
        <v>61.59</v>
      </c>
    </row>
    <row r="23" spans="2:11" ht="18.75" customHeight="1" x14ac:dyDescent="0.4">
      <c r="B23" s="107" t="s">
        <v>43</v>
      </c>
      <c r="C23" s="122" t="s">
        <v>47</v>
      </c>
      <c r="D23" s="123" t="s">
        <v>48</v>
      </c>
      <c r="E23" s="124" t="s">
        <v>48</v>
      </c>
      <c r="F23" s="122" t="s">
        <v>48</v>
      </c>
      <c r="G23" s="125" t="s">
        <v>48</v>
      </c>
      <c r="H23" s="126" t="s">
        <v>48</v>
      </c>
      <c r="I23" s="127" t="s">
        <v>48</v>
      </c>
      <c r="J23" s="128" t="s">
        <v>48</v>
      </c>
      <c r="K23" s="129" t="s">
        <v>48</v>
      </c>
    </row>
    <row r="24" spans="2:11" ht="18.75" customHeight="1" x14ac:dyDescent="0.4">
      <c r="B24" s="107" t="s">
        <v>44</v>
      </c>
      <c r="C24" s="108">
        <f>D24+E24</f>
        <v>74631</v>
      </c>
      <c r="D24" s="109">
        <v>35780</v>
      </c>
      <c r="E24" s="110">
        <v>38851</v>
      </c>
      <c r="F24" s="108">
        <f>G24+H24</f>
        <v>41367</v>
      </c>
      <c r="G24" s="111">
        <v>19792</v>
      </c>
      <c r="H24" s="112">
        <v>21575</v>
      </c>
      <c r="I24" s="113">
        <v>55.43</v>
      </c>
      <c r="J24" s="114">
        <v>55.32</v>
      </c>
      <c r="K24" s="115">
        <v>55.53</v>
      </c>
    </row>
    <row r="25" spans="2:11" ht="15" customHeight="1" x14ac:dyDescent="0.4">
      <c r="B25" s="130" t="s">
        <v>45</v>
      </c>
      <c r="K25" s="119"/>
    </row>
  </sheetData>
  <mergeCells count="6">
    <mergeCell ref="C4:E4"/>
    <mergeCell ref="F4:H4"/>
    <mergeCell ref="I4:K4"/>
    <mergeCell ref="C16:E16"/>
    <mergeCell ref="F16:H16"/>
    <mergeCell ref="I16:K1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&amp;C-141-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zoomScaleNormal="100" workbookViewId="0">
      <selection activeCell="P11" sqref="P11"/>
    </sheetView>
  </sheetViews>
  <sheetFormatPr defaultRowHeight="11.25" x14ac:dyDescent="0.4"/>
  <cols>
    <col min="1" max="1" width="1.625" style="2" customWidth="1"/>
    <col min="2" max="2" width="13.625" style="2" customWidth="1"/>
    <col min="3" max="8" width="8.125" style="2" customWidth="1"/>
    <col min="9" max="9" width="8.125" style="60" customWidth="1"/>
    <col min="10" max="11" width="8.125" style="2" customWidth="1"/>
    <col min="12" max="256" width="9" style="2"/>
    <col min="257" max="257" width="1.625" style="2" customWidth="1"/>
    <col min="258" max="258" width="13.625" style="2" customWidth="1"/>
    <col min="259" max="267" width="8.125" style="2" customWidth="1"/>
    <col min="268" max="512" width="9" style="2"/>
    <col min="513" max="513" width="1.625" style="2" customWidth="1"/>
    <col min="514" max="514" width="13.625" style="2" customWidth="1"/>
    <col min="515" max="523" width="8.125" style="2" customWidth="1"/>
    <col min="524" max="768" width="9" style="2"/>
    <col min="769" max="769" width="1.625" style="2" customWidth="1"/>
    <col min="770" max="770" width="13.625" style="2" customWidth="1"/>
    <col min="771" max="779" width="8.125" style="2" customWidth="1"/>
    <col min="780" max="1024" width="9" style="2"/>
    <col min="1025" max="1025" width="1.625" style="2" customWidth="1"/>
    <col min="1026" max="1026" width="13.625" style="2" customWidth="1"/>
    <col min="1027" max="1035" width="8.125" style="2" customWidth="1"/>
    <col min="1036" max="1280" width="9" style="2"/>
    <col min="1281" max="1281" width="1.625" style="2" customWidth="1"/>
    <col min="1282" max="1282" width="13.625" style="2" customWidth="1"/>
    <col min="1283" max="1291" width="8.125" style="2" customWidth="1"/>
    <col min="1292" max="1536" width="9" style="2"/>
    <col min="1537" max="1537" width="1.625" style="2" customWidth="1"/>
    <col min="1538" max="1538" width="13.625" style="2" customWidth="1"/>
    <col min="1539" max="1547" width="8.125" style="2" customWidth="1"/>
    <col min="1548" max="1792" width="9" style="2"/>
    <col min="1793" max="1793" width="1.625" style="2" customWidth="1"/>
    <col min="1794" max="1794" width="13.625" style="2" customWidth="1"/>
    <col min="1795" max="1803" width="8.125" style="2" customWidth="1"/>
    <col min="1804" max="2048" width="9" style="2"/>
    <col min="2049" max="2049" width="1.625" style="2" customWidth="1"/>
    <col min="2050" max="2050" width="13.625" style="2" customWidth="1"/>
    <col min="2051" max="2059" width="8.125" style="2" customWidth="1"/>
    <col min="2060" max="2304" width="9" style="2"/>
    <col min="2305" max="2305" width="1.625" style="2" customWidth="1"/>
    <col min="2306" max="2306" width="13.625" style="2" customWidth="1"/>
    <col min="2307" max="2315" width="8.125" style="2" customWidth="1"/>
    <col min="2316" max="2560" width="9" style="2"/>
    <col min="2561" max="2561" width="1.625" style="2" customWidth="1"/>
    <col min="2562" max="2562" width="13.625" style="2" customWidth="1"/>
    <col min="2563" max="2571" width="8.125" style="2" customWidth="1"/>
    <col min="2572" max="2816" width="9" style="2"/>
    <col min="2817" max="2817" width="1.625" style="2" customWidth="1"/>
    <col min="2818" max="2818" width="13.625" style="2" customWidth="1"/>
    <col min="2819" max="2827" width="8.125" style="2" customWidth="1"/>
    <col min="2828" max="3072" width="9" style="2"/>
    <col min="3073" max="3073" width="1.625" style="2" customWidth="1"/>
    <col min="3074" max="3074" width="13.625" style="2" customWidth="1"/>
    <col min="3075" max="3083" width="8.125" style="2" customWidth="1"/>
    <col min="3084" max="3328" width="9" style="2"/>
    <col min="3329" max="3329" width="1.625" style="2" customWidth="1"/>
    <col min="3330" max="3330" width="13.625" style="2" customWidth="1"/>
    <col min="3331" max="3339" width="8.125" style="2" customWidth="1"/>
    <col min="3340" max="3584" width="9" style="2"/>
    <col min="3585" max="3585" width="1.625" style="2" customWidth="1"/>
    <col min="3586" max="3586" width="13.625" style="2" customWidth="1"/>
    <col min="3587" max="3595" width="8.125" style="2" customWidth="1"/>
    <col min="3596" max="3840" width="9" style="2"/>
    <col min="3841" max="3841" width="1.625" style="2" customWidth="1"/>
    <col min="3842" max="3842" width="13.625" style="2" customWidth="1"/>
    <col min="3843" max="3851" width="8.125" style="2" customWidth="1"/>
    <col min="3852" max="4096" width="9" style="2"/>
    <col min="4097" max="4097" width="1.625" style="2" customWidth="1"/>
    <col min="4098" max="4098" width="13.625" style="2" customWidth="1"/>
    <col min="4099" max="4107" width="8.125" style="2" customWidth="1"/>
    <col min="4108" max="4352" width="9" style="2"/>
    <col min="4353" max="4353" width="1.625" style="2" customWidth="1"/>
    <col min="4354" max="4354" width="13.625" style="2" customWidth="1"/>
    <col min="4355" max="4363" width="8.125" style="2" customWidth="1"/>
    <col min="4364" max="4608" width="9" style="2"/>
    <col min="4609" max="4609" width="1.625" style="2" customWidth="1"/>
    <col min="4610" max="4610" width="13.625" style="2" customWidth="1"/>
    <col min="4611" max="4619" width="8.125" style="2" customWidth="1"/>
    <col min="4620" max="4864" width="9" style="2"/>
    <col min="4865" max="4865" width="1.625" style="2" customWidth="1"/>
    <col min="4866" max="4866" width="13.625" style="2" customWidth="1"/>
    <col min="4867" max="4875" width="8.125" style="2" customWidth="1"/>
    <col min="4876" max="5120" width="9" style="2"/>
    <col min="5121" max="5121" width="1.625" style="2" customWidth="1"/>
    <col min="5122" max="5122" width="13.625" style="2" customWidth="1"/>
    <col min="5123" max="5131" width="8.125" style="2" customWidth="1"/>
    <col min="5132" max="5376" width="9" style="2"/>
    <col min="5377" max="5377" width="1.625" style="2" customWidth="1"/>
    <col min="5378" max="5378" width="13.625" style="2" customWidth="1"/>
    <col min="5379" max="5387" width="8.125" style="2" customWidth="1"/>
    <col min="5388" max="5632" width="9" style="2"/>
    <col min="5633" max="5633" width="1.625" style="2" customWidth="1"/>
    <col min="5634" max="5634" width="13.625" style="2" customWidth="1"/>
    <col min="5635" max="5643" width="8.125" style="2" customWidth="1"/>
    <col min="5644" max="5888" width="9" style="2"/>
    <col min="5889" max="5889" width="1.625" style="2" customWidth="1"/>
    <col min="5890" max="5890" width="13.625" style="2" customWidth="1"/>
    <col min="5891" max="5899" width="8.125" style="2" customWidth="1"/>
    <col min="5900" max="6144" width="9" style="2"/>
    <col min="6145" max="6145" width="1.625" style="2" customWidth="1"/>
    <col min="6146" max="6146" width="13.625" style="2" customWidth="1"/>
    <col min="6147" max="6155" width="8.125" style="2" customWidth="1"/>
    <col min="6156" max="6400" width="9" style="2"/>
    <col min="6401" max="6401" width="1.625" style="2" customWidth="1"/>
    <col min="6402" max="6402" width="13.625" style="2" customWidth="1"/>
    <col min="6403" max="6411" width="8.125" style="2" customWidth="1"/>
    <col min="6412" max="6656" width="9" style="2"/>
    <col min="6657" max="6657" width="1.625" style="2" customWidth="1"/>
    <col min="6658" max="6658" width="13.625" style="2" customWidth="1"/>
    <col min="6659" max="6667" width="8.125" style="2" customWidth="1"/>
    <col min="6668" max="6912" width="9" style="2"/>
    <col min="6913" max="6913" width="1.625" style="2" customWidth="1"/>
    <col min="6914" max="6914" width="13.625" style="2" customWidth="1"/>
    <col min="6915" max="6923" width="8.125" style="2" customWidth="1"/>
    <col min="6924" max="7168" width="9" style="2"/>
    <col min="7169" max="7169" width="1.625" style="2" customWidth="1"/>
    <col min="7170" max="7170" width="13.625" style="2" customWidth="1"/>
    <col min="7171" max="7179" width="8.125" style="2" customWidth="1"/>
    <col min="7180" max="7424" width="9" style="2"/>
    <col min="7425" max="7425" width="1.625" style="2" customWidth="1"/>
    <col min="7426" max="7426" width="13.625" style="2" customWidth="1"/>
    <col min="7427" max="7435" width="8.125" style="2" customWidth="1"/>
    <col min="7436" max="7680" width="9" style="2"/>
    <col min="7681" max="7681" width="1.625" style="2" customWidth="1"/>
    <col min="7682" max="7682" width="13.625" style="2" customWidth="1"/>
    <col min="7683" max="7691" width="8.125" style="2" customWidth="1"/>
    <col min="7692" max="7936" width="9" style="2"/>
    <col min="7937" max="7937" width="1.625" style="2" customWidth="1"/>
    <col min="7938" max="7938" width="13.625" style="2" customWidth="1"/>
    <col min="7939" max="7947" width="8.125" style="2" customWidth="1"/>
    <col min="7948" max="8192" width="9" style="2"/>
    <col min="8193" max="8193" width="1.625" style="2" customWidth="1"/>
    <col min="8194" max="8194" width="13.625" style="2" customWidth="1"/>
    <col min="8195" max="8203" width="8.125" style="2" customWidth="1"/>
    <col min="8204" max="8448" width="9" style="2"/>
    <col min="8449" max="8449" width="1.625" style="2" customWidth="1"/>
    <col min="8450" max="8450" width="13.625" style="2" customWidth="1"/>
    <col min="8451" max="8459" width="8.125" style="2" customWidth="1"/>
    <col min="8460" max="8704" width="9" style="2"/>
    <col min="8705" max="8705" width="1.625" style="2" customWidth="1"/>
    <col min="8706" max="8706" width="13.625" style="2" customWidth="1"/>
    <col min="8707" max="8715" width="8.125" style="2" customWidth="1"/>
    <col min="8716" max="8960" width="9" style="2"/>
    <col min="8961" max="8961" width="1.625" style="2" customWidth="1"/>
    <col min="8962" max="8962" width="13.625" style="2" customWidth="1"/>
    <col min="8963" max="8971" width="8.125" style="2" customWidth="1"/>
    <col min="8972" max="9216" width="9" style="2"/>
    <col min="9217" max="9217" width="1.625" style="2" customWidth="1"/>
    <col min="9218" max="9218" width="13.625" style="2" customWidth="1"/>
    <col min="9219" max="9227" width="8.125" style="2" customWidth="1"/>
    <col min="9228" max="9472" width="9" style="2"/>
    <col min="9473" max="9473" width="1.625" style="2" customWidth="1"/>
    <col min="9474" max="9474" width="13.625" style="2" customWidth="1"/>
    <col min="9475" max="9483" width="8.125" style="2" customWidth="1"/>
    <col min="9484" max="9728" width="9" style="2"/>
    <col min="9729" max="9729" width="1.625" style="2" customWidth="1"/>
    <col min="9730" max="9730" width="13.625" style="2" customWidth="1"/>
    <col min="9731" max="9739" width="8.125" style="2" customWidth="1"/>
    <col min="9740" max="9984" width="9" style="2"/>
    <col min="9985" max="9985" width="1.625" style="2" customWidth="1"/>
    <col min="9986" max="9986" width="13.625" style="2" customWidth="1"/>
    <col min="9987" max="9995" width="8.125" style="2" customWidth="1"/>
    <col min="9996" max="10240" width="9" style="2"/>
    <col min="10241" max="10241" width="1.625" style="2" customWidth="1"/>
    <col min="10242" max="10242" width="13.625" style="2" customWidth="1"/>
    <col min="10243" max="10251" width="8.125" style="2" customWidth="1"/>
    <col min="10252" max="10496" width="9" style="2"/>
    <col min="10497" max="10497" width="1.625" style="2" customWidth="1"/>
    <col min="10498" max="10498" width="13.625" style="2" customWidth="1"/>
    <col min="10499" max="10507" width="8.125" style="2" customWidth="1"/>
    <col min="10508" max="10752" width="9" style="2"/>
    <col min="10753" max="10753" width="1.625" style="2" customWidth="1"/>
    <col min="10754" max="10754" width="13.625" style="2" customWidth="1"/>
    <col min="10755" max="10763" width="8.125" style="2" customWidth="1"/>
    <col min="10764" max="11008" width="9" style="2"/>
    <col min="11009" max="11009" width="1.625" style="2" customWidth="1"/>
    <col min="11010" max="11010" width="13.625" style="2" customWidth="1"/>
    <col min="11011" max="11019" width="8.125" style="2" customWidth="1"/>
    <col min="11020" max="11264" width="9" style="2"/>
    <col min="11265" max="11265" width="1.625" style="2" customWidth="1"/>
    <col min="11266" max="11266" width="13.625" style="2" customWidth="1"/>
    <col min="11267" max="11275" width="8.125" style="2" customWidth="1"/>
    <col min="11276" max="11520" width="9" style="2"/>
    <col min="11521" max="11521" width="1.625" style="2" customWidth="1"/>
    <col min="11522" max="11522" width="13.625" style="2" customWidth="1"/>
    <col min="11523" max="11531" width="8.125" style="2" customWidth="1"/>
    <col min="11532" max="11776" width="9" style="2"/>
    <col min="11777" max="11777" width="1.625" style="2" customWidth="1"/>
    <col min="11778" max="11778" width="13.625" style="2" customWidth="1"/>
    <col min="11779" max="11787" width="8.125" style="2" customWidth="1"/>
    <col min="11788" max="12032" width="9" style="2"/>
    <col min="12033" max="12033" width="1.625" style="2" customWidth="1"/>
    <col min="12034" max="12034" width="13.625" style="2" customWidth="1"/>
    <col min="12035" max="12043" width="8.125" style="2" customWidth="1"/>
    <col min="12044" max="12288" width="9" style="2"/>
    <col min="12289" max="12289" width="1.625" style="2" customWidth="1"/>
    <col min="12290" max="12290" width="13.625" style="2" customWidth="1"/>
    <col min="12291" max="12299" width="8.125" style="2" customWidth="1"/>
    <col min="12300" max="12544" width="9" style="2"/>
    <col min="12545" max="12545" width="1.625" style="2" customWidth="1"/>
    <col min="12546" max="12546" width="13.625" style="2" customWidth="1"/>
    <col min="12547" max="12555" width="8.125" style="2" customWidth="1"/>
    <col min="12556" max="12800" width="9" style="2"/>
    <col min="12801" max="12801" width="1.625" style="2" customWidth="1"/>
    <col min="12802" max="12802" width="13.625" style="2" customWidth="1"/>
    <col min="12803" max="12811" width="8.125" style="2" customWidth="1"/>
    <col min="12812" max="13056" width="9" style="2"/>
    <col min="13057" max="13057" width="1.625" style="2" customWidth="1"/>
    <col min="13058" max="13058" width="13.625" style="2" customWidth="1"/>
    <col min="13059" max="13067" width="8.125" style="2" customWidth="1"/>
    <col min="13068" max="13312" width="9" style="2"/>
    <col min="13313" max="13313" width="1.625" style="2" customWidth="1"/>
    <col min="13314" max="13314" width="13.625" style="2" customWidth="1"/>
    <col min="13315" max="13323" width="8.125" style="2" customWidth="1"/>
    <col min="13324" max="13568" width="9" style="2"/>
    <col min="13569" max="13569" width="1.625" style="2" customWidth="1"/>
    <col min="13570" max="13570" width="13.625" style="2" customWidth="1"/>
    <col min="13571" max="13579" width="8.125" style="2" customWidth="1"/>
    <col min="13580" max="13824" width="9" style="2"/>
    <col min="13825" max="13825" width="1.625" style="2" customWidth="1"/>
    <col min="13826" max="13826" width="13.625" style="2" customWidth="1"/>
    <col min="13827" max="13835" width="8.125" style="2" customWidth="1"/>
    <col min="13836" max="14080" width="9" style="2"/>
    <col min="14081" max="14081" width="1.625" style="2" customWidth="1"/>
    <col min="14082" max="14082" width="13.625" style="2" customWidth="1"/>
    <col min="14083" max="14091" width="8.125" style="2" customWidth="1"/>
    <col min="14092" max="14336" width="9" style="2"/>
    <col min="14337" max="14337" width="1.625" style="2" customWidth="1"/>
    <col min="14338" max="14338" width="13.625" style="2" customWidth="1"/>
    <col min="14339" max="14347" width="8.125" style="2" customWidth="1"/>
    <col min="14348" max="14592" width="9" style="2"/>
    <col min="14593" max="14593" width="1.625" style="2" customWidth="1"/>
    <col min="14594" max="14594" width="13.625" style="2" customWidth="1"/>
    <col min="14595" max="14603" width="8.125" style="2" customWidth="1"/>
    <col min="14604" max="14848" width="9" style="2"/>
    <col min="14849" max="14849" width="1.625" style="2" customWidth="1"/>
    <col min="14850" max="14850" width="13.625" style="2" customWidth="1"/>
    <col min="14851" max="14859" width="8.125" style="2" customWidth="1"/>
    <col min="14860" max="15104" width="9" style="2"/>
    <col min="15105" max="15105" width="1.625" style="2" customWidth="1"/>
    <col min="15106" max="15106" width="13.625" style="2" customWidth="1"/>
    <col min="15107" max="15115" width="8.125" style="2" customWidth="1"/>
    <col min="15116" max="15360" width="9" style="2"/>
    <col min="15361" max="15361" width="1.625" style="2" customWidth="1"/>
    <col min="15362" max="15362" width="13.625" style="2" customWidth="1"/>
    <col min="15363" max="15371" width="8.125" style="2" customWidth="1"/>
    <col min="15372" max="15616" width="9" style="2"/>
    <col min="15617" max="15617" width="1.625" style="2" customWidth="1"/>
    <col min="15618" max="15618" width="13.625" style="2" customWidth="1"/>
    <col min="15619" max="15627" width="8.125" style="2" customWidth="1"/>
    <col min="15628" max="15872" width="9" style="2"/>
    <col min="15873" max="15873" width="1.625" style="2" customWidth="1"/>
    <col min="15874" max="15874" width="13.625" style="2" customWidth="1"/>
    <col min="15875" max="15883" width="8.125" style="2" customWidth="1"/>
    <col min="15884" max="16128" width="9" style="2"/>
    <col min="16129" max="16129" width="1.625" style="2" customWidth="1"/>
    <col min="16130" max="16130" width="13.625" style="2" customWidth="1"/>
    <col min="16131" max="16139" width="8.125" style="2" customWidth="1"/>
    <col min="16140" max="16384" width="9" style="2"/>
  </cols>
  <sheetData>
    <row r="1" spans="1:11" ht="30" customHeight="1" x14ac:dyDescent="0.15">
      <c r="A1" s="1" t="s">
        <v>49</v>
      </c>
      <c r="C1" s="4"/>
      <c r="D1" s="4"/>
      <c r="E1" s="4"/>
      <c r="F1" s="4"/>
      <c r="G1" s="4"/>
      <c r="H1" s="4"/>
      <c r="I1" s="5"/>
    </row>
    <row r="2" spans="1:11" ht="7.5" customHeight="1" x14ac:dyDescent="0.15">
      <c r="A2" s="1"/>
      <c r="C2" s="4"/>
      <c r="D2" s="4"/>
      <c r="E2" s="4"/>
      <c r="F2" s="4"/>
      <c r="G2" s="4"/>
      <c r="H2" s="4"/>
      <c r="I2" s="5"/>
    </row>
    <row r="3" spans="1:11" s="6" customFormat="1" ht="22.5" customHeight="1" x14ac:dyDescent="0.4">
      <c r="A3" s="6">
        <v>1</v>
      </c>
      <c r="B3" s="7" t="s">
        <v>50</v>
      </c>
      <c r="C3" s="8"/>
      <c r="D3" s="8"/>
      <c r="E3" s="8"/>
      <c r="F3" s="8"/>
      <c r="G3" s="8"/>
      <c r="H3" s="10"/>
      <c r="I3" s="11"/>
    </row>
    <row r="4" spans="1:11" s="12" customFormat="1" ht="18.75" customHeight="1" x14ac:dyDescent="0.4">
      <c r="B4" s="131" t="s">
        <v>2</v>
      </c>
      <c r="C4" s="16" t="s">
        <v>4</v>
      </c>
      <c r="D4" s="16"/>
      <c r="E4" s="16"/>
      <c r="F4" s="16" t="s">
        <v>5</v>
      </c>
      <c r="G4" s="16"/>
      <c r="H4" s="16"/>
      <c r="I4" s="132" t="s">
        <v>51</v>
      </c>
      <c r="J4" s="133"/>
      <c r="K4" s="134"/>
    </row>
    <row r="5" spans="1:11" s="12" customFormat="1" ht="18.75" customHeight="1" x14ac:dyDescent="0.4">
      <c r="B5" s="135"/>
      <c r="C5" s="23" t="s">
        <v>7</v>
      </c>
      <c r="D5" s="136" t="s">
        <v>8</v>
      </c>
      <c r="E5" s="137" t="s">
        <v>9</v>
      </c>
      <c r="F5" s="23" t="s">
        <v>7</v>
      </c>
      <c r="G5" s="136" t="s">
        <v>8</v>
      </c>
      <c r="H5" s="137" t="s">
        <v>9</v>
      </c>
      <c r="I5" s="23" t="s">
        <v>7</v>
      </c>
      <c r="J5" s="136" t="s">
        <v>8</v>
      </c>
      <c r="K5" s="137" t="s">
        <v>9</v>
      </c>
    </row>
    <row r="6" spans="1:11" s="12" customFormat="1" ht="18.75" customHeight="1" x14ac:dyDescent="0.4">
      <c r="B6" s="138"/>
      <c r="C6" s="28" t="s">
        <v>10</v>
      </c>
      <c r="D6" s="139" t="s">
        <v>10</v>
      </c>
      <c r="E6" s="140" t="s">
        <v>10</v>
      </c>
      <c r="F6" s="28" t="s">
        <v>10</v>
      </c>
      <c r="G6" s="139" t="s">
        <v>10</v>
      </c>
      <c r="H6" s="140" t="s">
        <v>10</v>
      </c>
      <c r="I6" s="29" t="s">
        <v>52</v>
      </c>
      <c r="J6" s="141" t="s">
        <v>52</v>
      </c>
      <c r="K6" s="142" t="s">
        <v>52</v>
      </c>
    </row>
    <row r="7" spans="1:11" s="12" customFormat="1" ht="18.75" customHeight="1" x14ac:dyDescent="0.4">
      <c r="B7" s="143" t="s">
        <v>53</v>
      </c>
      <c r="C7" s="144">
        <f>SUM(D7:E7)</f>
        <v>72890</v>
      </c>
      <c r="D7" s="145">
        <v>34804</v>
      </c>
      <c r="E7" s="146">
        <v>38086</v>
      </c>
      <c r="F7" s="144">
        <f>SUM(G7:H7)</f>
        <v>58748</v>
      </c>
      <c r="G7" s="145">
        <v>27482</v>
      </c>
      <c r="H7" s="146">
        <v>31266</v>
      </c>
      <c r="I7" s="147">
        <f>ROUND(F7/C7*100,2)</f>
        <v>80.599999999999994</v>
      </c>
      <c r="J7" s="148">
        <f>ROUND(G7/D7*100,2)</f>
        <v>78.959999999999994</v>
      </c>
      <c r="K7" s="149">
        <f>ROUND(H7/E7*100,2)</f>
        <v>82.09</v>
      </c>
    </row>
    <row r="8" spans="1:11" s="12" customFormat="1" ht="18.75" customHeight="1" x14ac:dyDescent="0.4">
      <c r="B8" s="143">
        <v>40286</v>
      </c>
      <c r="C8" s="150" t="s">
        <v>47</v>
      </c>
      <c r="D8" s="151" t="s">
        <v>48</v>
      </c>
      <c r="E8" s="152" t="s">
        <v>48</v>
      </c>
      <c r="F8" s="150" t="s">
        <v>48</v>
      </c>
      <c r="G8" s="151" t="s">
        <v>48</v>
      </c>
      <c r="H8" s="152" t="s">
        <v>48</v>
      </c>
      <c r="I8" s="153" t="s">
        <v>48</v>
      </c>
      <c r="J8" s="154" t="s">
        <v>48</v>
      </c>
      <c r="K8" s="155" t="s">
        <v>48</v>
      </c>
    </row>
    <row r="9" spans="1:11" s="12" customFormat="1" ht="18.75" customHeight="1" x14ac:dyDescent="0.4">
      <c r="B9" s="143">
        <v>41749</v>
      </c>
      <c r="C9" s="150" t="s">
        <v>47</v>
      </c>
      <c r="D9" s="151" t="s">
        <v>48</v>
      </c>
      <c r="E9" s="152" t="s">
        <v>48</v>
      </c>
      <c r="F9" s="150" t="s">
        <v>48</v>
      </c>
      <c r="G9" s="151" t="s">
        <v>48</v>
      </c>
      <c r="H9" s="152" t="s">
        <v>48</v>
      </c>
      <c r="I9" s="153" t="s">
        <v>48</v>
      </c>
      <c r="J9" s="154" t="s">
        <v>48</v>
      </c>
      <c r="K9" s="155" t="s">
        <v>48</v>
      </c>
    </row>
    <row r="10" spans="1:11" s="12" customFormat="1" ht="18.75" customHeight="1" x14ac:dyDescent="0.4">
      <c r="B10" s="143">
        <v>43205</v>
      </c>
      <c r="C10" s="156">
        <f>D10+E10</f>
        <v>74959</v>
      </c>
      <c r="D10" s="157">
        <v>35975</v>
      </c>
      <c r="E10" s="158">
        <v>38984</v>
      </c>
      <c r="F10" s="156">
        <f>G10+H10</f>
        <v>39276</v>
      </c>
      <c r="G10" s="157">
        <v>18545</v>
      </c>
      <c r="H10" s="158">
        <v>20731</v>
      </c>
      <c r="I10" s="159">
        <f>ROUND(F10/C10*100,2)</f>
        <v>52.4</v>
      </c>
      <c r="J10" s="160">
        <f>ROUND(G10/D10*100,2)</f>
        <v>51.55</v>
      </c>
      <c r="K10" s="161">
        <f>ROUND(H10/E10*100,2)</f>
        <v>53.18</v>
      </c>
    </row>
    <row r="11" spans="1:11" s="12" customFormat="1" ht="13.5" customHeight="1" x14ac:dyDescent="0.4">
      <c r="B11" s="162" t="s">
        <v>19</v>
      </c>
      <c r="C11" s="163"/>
      <c r="D11" s="163"/>
      <c r="E11" s="163"/>
      <c r="F11" s="163"/>
      <c r="G11" s="163"/>
      <c r="H11" s="163"/>
      <c r="I11" s="164"/>
      <c r="K11" s="119"/>
    </row>
    <row r="12" spans="1:11" s="12" customFormat="1" ht="7.5" customHeight="1" x14ac:dyDescent="0.4">
      <c r="B12" s="165"/>
      <c r="C12" s="163"/>
      <c r="D12" s="163"/>
      <c r="E12" s="163"/>
      <c r="F12" s="163"/>
      <c r="G12" s="163"/>
      <c r="H12" s="163"/>
      <c r="I12" s="164"/>
    </row>
    <row r="13" spans="1:11" s="6" customFormat="1" ht="22.5" customHeight="1" x14ac:dyDescent="0.4">
      <c r="A13" s="6">
        <v>2</v>
      </c>
      <c r="B13" s="6" t="s">
        <v>54</v>
      </c>
      <c r="I13" s="166"/>
    </row>
    <row r="14" spans="1:11" s="12" customFormat="1" ht="18.75" customHeight="1" x14ac:dyDescent="0.4">
      <c r="B14" s="131" t="s">
        <v>2</v>
      </c>
      <c r="C14" s="16" t="s">
        <v>4</v>
      </c>
      <c r="D14" s="16"/>
      <c r="E14" s="16"/>
      <c r="F14" s="16" t="s">
        <v>5</v>
      </c>
      <c r="G14" s="16"/>
      <c r="H14" s="16"/>
      <c r="I14" s="132" t="s">
        <v>51</v>
      </c>
      <c r="J14" s="133"/>
      <c r="K14" s="134"/>
    </row>
    <row r="15" spans="1:11" s="12" customFormat="1" ht="18.75" customHeight="1" x14ac:dyDescent="0.4">
      <c r="B15" s="135"/>
      <c r="C15" s="23" t="s">
        <v>7</v>
      </c>
      <c r="D15" s="136" t="s">
        <v>8</v>
      </c>
      <c r="E15" s="137" t="s">
        <v>9</v>
      </c>
      <c r="F15" s="23" t="s">
        <v>7</v>
      </c>
      <c r="G15" s="136" t="s">
        <v>8</v>
      </c>
      <c r="H15" s="137" t="s">
        <v>9</v>
      </c>
      <c r="I15" s="23" t="s">
        <v>7</v>
      </c>
      <c r="J15" s="136" t="s">
        <v>8</v>
      </c>
      <c r="K15" s="137" t="s">
        <v>9</v>
      </c>
    </row>
    <row r="16" spans="1:11" s="12" customFormat="1" ht="18.75" customHeight="1" x14ac:dyDescent="0.4">
      <c r="B16" s="138"/>
      <c r="C16" s="28" t="s">
        <v>10</v>
      </c>
      <c r="D16" s="139" t="s">
        <v>10</v>
      </c>
      <c r="E16" s="140" t="s">
        <v>10</v>
      </c>
      <c r="F16" s="28" t="s">
        <v>10</v>
      </c>
      <c r="G16" s="139" t="s">
        <v>10</v>
      </c>
      <c r="H16" s="140" t="s">
        <v>10</v>
      </c>
      <c r="I16" s="29" t="s">
        <v>52</v>
      </c>
      <c r="J16" s="141" t="s">
        <v>52</v>
      </c>
      <c r="K16" s="142" t="s">
        <v>52</v>
      </c>
    </row>
    <row r="17" spans="2:11" s="12" customFormat="1" ht="18.75" customHeight="1" x14ac:dyDescent="0.4">
      <c r="B17" s="143" t="s">
        <v>53</v>
      </c>
      <c r="C17" s="144">
        <f>SUM(D17:E17)</f>
        <v>72890</v>
      </c>
      <c r="D17" s="145">
        <v>34804</v>
      </c>
      <c r="E17" s="146">
        <v>38086</v>
      </c>
      <c r="F17" s="144">
        <f>SUM(G17:H17)</f>
        <v>58745</v>
      </c>
      <c r="G17" s="145">
        <v>27480</v>
      </c>
      <c r="H17" s="146">
        <v>31265</v>
      </c>
      <c r="I17" s="147">
        <f t="shared" ref="I17:K18" si="0">ROUND(F17/C17*100,2)</f>
        <v>80.59</v>
      </c>
      <c r="J17" s="148">
        <f t="shared" si="0"/>
        <v>78.959999999999994</v>
      </c>
      <c r="K17" s="149">
        <f t="shared" si="0"/>
        <v>82.09</v>
      </c>
    </row>
    <row r="18" spans="2:11" s="12" customFormat="1" ht="18.75" customHeight="1" x14ac:dyDescent="0.4">
      <c r="B18" s="143">
        <v>40286</v>
      </c>
      <c r="C18" s="144">
        <f>SUM(D18:E18)</f>
        <v>73486</v>
      </c>
      <c r="D18" s="145">
        <v>35127</v>
      </c>
      <c r="E18" s="146">
        <v>38359</v>
      </c>
      <c r="F18" s="144">
        <f>SUM(G18:H18)</f>
        <v>47111</v>
      </c>
      <c r="G18" s="145">
        <v>22091</v>
      </c>
      <c r="H18" s="146">
        <v>25020</v>
      </c>
      <c r="I18" s="147">
        <f t="shared" si="0"/>
        <v>64.11</v>
      </c>
      <c r="J18" s="148">
        <f t="shared" si="0"/>
        <v>62.89</v>
      </c>
      <c r="K18" s="149">
        <f t="shared" si="0"/>
        <v>65.23</v>
      </c>
    </row>
    <row r="19" spans="2:11" s="12" customFormat="1" ht="18.75" customHeight="1" x14ac:dyDescent="0.4">
      <c r="B19" s="143">
        <v>41749</v>
      </c>
      <c r="C19" s="144">
        <v>73366</v>
      </c>
      <c r="D19" s="145">
        <v>35072</v>
      </c>
      <c r="E19" s="146">
        <v>38294</v>
      </c>
      <c r="F19" s="144">
        <v>44044</v>
      </c>
      <c r="G19" s="145">
        <v>20691</v>
      </c>
      <c r="H19" s="146">
        <v>23353</v>
      </c>
      <c r="I19" s="147">
        <v>60.03</v>
      </c>
      <c r="J19" s="148">
        <v>59</v>
      </c>
      <c r="K19" s="149">
        <v>60.98</v>
      </c>
    </row>
    <row r="20" spans="2:11" s="12" customFormat="1" ht="18.75" customHeight="1" x14ac:dyDescent="0.4">
      <c r="B20" s="143">
        <v>43205</v>
      </c>
      <c r="C20" s="144">
        <f>D20+E20</f>
        <v>74959</v>
      </c>
      <c r="D20" s="145">
        <v>35975</v>
      </c>
      <c r="E20" s="146">
        <v>38984</v>
      </c>
      <c r="F20" s="144">
        <f>G20+H20</f>
        <v>39273</v>
      </c>
      <c r="G20" s="145">
        <v>18547</v>
      </c>
      <c r="H20" s="146">
        <v>20726</v>
      </c>
      <c r="I20" s="147">
        <f>ROUND(F20/C20*100,2)</f>
        <v>52.39</v>
      </c>
      <c r="J20" s="148">
        <f>ROUND(G20/D20*100,2)</f>
        <v>51.56</v>
      </c>
      <c r="K20" s="149">
        <f>ROUND(H20/E20*100,2)</f>
        <v>53.17</v>
      </c>
    </row>
    <row r="21" spans="2:11" ht="13.5" customHeight="1" x14ac:dyDescent="0.4">
      <c r="B21" s="2" t="s">
        <v>19</v>
      </c>
      <c r="K21" s="119"/>
    </row>
  </sheetData>
  <mergeCells count="8">
    <mergeCell ref="B4:B6"/>
    <mergeCell ref="C4:E4"/>
    <mergeCell ref="F4:H4"/>
    <mergeCell ref="I4:K4"/>
    <mergeCell ref="B14:B16"/>
    <mergeCell ref="C14:E14"/>
    <mergeCell ref="F14:H14"/>
    <mergeCell ref="I14:K1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"/>
  <sheetViews>
    <sheetView showGridLines="0" zoomScaleNormal="100" workbookViewId="0">
      <selection activeCell="H37" sqref="H37"/>
    </sheetView>
  </sheetViews>
  <sheetFormatPr defaultRowHeight="11.25" x14ac:dyDescent="0.4"/>
  <cols>
    <col min="1" max="1" width="1.625" style="2" customWidth="1"/>
    <col min="2" max="2" width="7.5" style="2" customWidth="1"/>
    <col min="3" max="3" width="26.125" style="2" customWidth="1"/>
    <col min="4" max="6" width="18.125" style="2" customWidth="1"/>
    <col min="7" max="256" width="9" style="2"/>
    <col min="257" max="257" width="1.625" style="2" customWidth="1"/>
    <col min="258" max="258" width="7.5" style="2" customWidth="1"/>
    <col min="259" max="259" width="26.125" style="2" customWidth="1"/>
    <col min="260" max="262" width="18.125" style="2" customWidth="1"/>
    <col min="263" max="512" width="9" style="2"/>
    <col min="513" max="513" width="1.625" style="2" customWidth="1"/>
    <col min="514" max="514" width="7.5" style="2" customWidth="1"/>
    <col min="515" max="515" width="26.125" style="2" customWidth="1"/>
    <col min="516" max="518" width="18.125" style="2" customWidth="1"/>
    <col min="519" max="768" width="9" style="2"/>
    <col min="769" max="769" width="1.625" style="2" customWidth="1"/>
    <col min="770" max="770" width="7.5" style="2" customWidth="1"/>
    <col min="771" max="771" width="26.125" style="2" customWidth="1"/>
    <col min="772" max="774" width="18.125" style="2" customWidth="1"/>
    <col min="775" max="1024" width="9" style="2"/>
    <col min="1025" max="1025" width="1.625" style="2" customWidth="1"/>
    <col min="1026" max="1026" width="7.5" style="2" customWidth="1"/>
    <col min="1027" max="1027" width="26.125" style="2" customWidth="1"/>
    <col min="1028" max="1030" width="18.125" style="2" customWidth="1"/>
    <col min="1031" max="1280" width="9" style="2"/>
    <col min="1281" max="1281" width="1.625" style="2" customWidth="1"/>
    <col min="1282" max="1282" width="7.5" style="2" customWidth="1"/>
    <col min="1283" max="1283" width="26.125" style="2" customWidth="1"/>
    <col min="1284" max="1286" width="18.125" style="2" customWidth="1"/>
    <col min="1287" max="1536" width="9" style="2"/>
    <col min="1537" max="1537" width="1.625" style="2" customWidth="1"/>
    <col min="1538" max="1538" width="7.5" style="2" customWidth="1"/>
    <col min="1539" max="1539" width="26.125" style="2" customWidth="1"/>
    <col min="1540" max="1542" width="18.125" style="2" customWidth="1"/>
    <col min="1543" max="1792" width="9" style="2"/>
    <col min="1793" max="1793" width="1.625" style="2" customWidth="1"/>
    <col min="1794" max="1794" width="7.5" style="2" customWidth="1"/>
    <col min="1795" max="1795" width="26.125" style="2" customWidth="1"/>
    <col min="1796" max="1798" width="18.125" style="2" customWidth="1"/>
    <col min="1799" max="2048" width="9" style="2"/>
    <col min="2049" max="2049" width="1.625" style="2" customWidth="1"/>
    <col min="2050" max="2050" width="7.5" style="2" customWidth="1"/>
    <col min="2051" max="2051" width="26.125" style="2" customWidth="1"/>
    <col min="2052" max="2054" width="18.125" style="2" customWidth="1"/>
    <col min="2055" max="2304" width="9" style="2"/>
    <col min="2305" max="2305" width="1.625" style="2" customWidth="1"/>
    <col min="2306" max="2306" width="7.5" style="2" customWidth="1"/>
    <col min="2307" max="2307" width="26.125" style="2" customWidth="1"/>
    <col min="2308" max="2310" width="18.125" style="2" customWidth="1"/>
    <col min="2311" max="2560" width="9" style="2"/>
    <col min="2561" max="2561" width="1.625" style="2" customWidth="1"/>
    <col min="2562" max="2562" width="7.5" style="2" customWidth="1"/>
    <col min="2563" max="2563" width="26.125" style="2" customWidth="1"/>
    <col min="2564" max="2566" width="18.125" style="2" customWidth="1"/>
    <col min="2567" max="2816" width="9" style="2"/>
    <col min="2817" max="2817" width="1.625" style="2" customWidth="1"/>
    <col min="2818" max="2818" width="7.5" style="2" customWidth="1"/>
    <col min="2819" max="2819" width="26.125" style="2" customWidth="1"/>
    <col min="2820" max="2822" width="18.125" style="2" customWidth="1"/>
    <col min="2823" max="3072" width="9" style="2"/>
    <col min="3073" max="3073" width="1.625" style="2" customWidth="1"/>
    <col min="3074" max="3074" width="7.5" style="2" customWidth="1"/>
    <col min="3075" max="3075" width="26.125" style="2" customWidth="1"/>
    <col min="3076" max="3078" width="18.125" style="2" customWidth="1"/>
    <col min="3079" max="3328" width="9" style="2"/>
    <col min="3329" max="3329" width="1.625" style="2" customWidth="1"/>
    <col min="3330" max="3330" width="7.5" style="2" customWidth="1"/>
    <col min="3331" max="3331" width="26.125" style="2" customWidth="1"/>
    <col min="3332" max="3334" width="18.125" style="2" customWidth="1"/>
    <col min="3335" max="3584" width="9" style="2"/>
    <col min="3585" max="3585" width="1.625" style="2" customWidth="1"/>
    <col min="3586" max="3586" width="7.5" style="2" customWidth="1"/>
    <col min="3587" max="3587" width="26.125" style="2" customWidth="1"/>
    <col min="3588" max="3590" width="18.125" style="2" customWidth="1"/>
    <col min="3591" max="3840" width="9" style="2"/>
    <col min="3841" max="3841" width="1.625" style="2" customWidth="1"/>
    <col min="3842" max="3842" width="7.5" style="2" customWidth="1"/>
    <col min="3843" max="3843" width="26.125" style="2" customWidth="1"/>
    <col min="3844" max="3846" width="18.125" style="2" customWidth="1"/>
    <col min="3847" max="4096" width="9" style="2"/>
    <col min="4097" max="4097" width="1.625" style="2" customWidth="1"/>
    <col min="4098" max="4098" width="7.5" style="2" customWidth="1"/>
    <col min="4099" max="4099" width="26.125" style="2" customWidth="1"/>
    <col min="4100" max="4102" width="18.125" style="2" customWidth="1"/>
    <col min="4103" max="4352" width="9" style="2"/>
    <col min="4353" max="4353" width="1.625" style="2" customWidth="1"/>
    <col min="4354" max="4354" width="7.5" style="2" customWidth="1"/>
    <col min="4355" max="4355" width="26.125" style="2" customWidth="1"/>
    <col min="4356" max="4358" width="18.125" style="2" customWidth="1"/>
    <col min="4359" max="4608" width="9" style="2"/>
    <col min="4609" max="4609" width="1.625" style="2" customWidth="1"/>
    <col min="4610" max="4610" width="7.5" style="2" customWidth="1"/>
    <col min="4611" max="4611" width="26.125" style="2" customWidth="1"/>
    <col min="4612" max="4614" width="18.125" style="2" customWidth="1"/>
    <col min="4615" max="4864" width="9" style="2"/>
    <col min="4865" max="4865" width="1.625" style="2" customWidth="1"/>
    <col min="4866" max="4866" width="7.5" style="2" customWidth="1"/>
    <col min="4867" max="4867" width="26.125" style="2" customWidth="1"/>
    <col min="4868" max="4870" width="18.125" style="2" customWidth="1"/>
    <col min="4871" max="5120" width="9" style="2"/>
    <col min="5121" max="5121" width="1.625" style="2" customWidth="1"/>
    <col min="5122" max="5122" width="7.5" style="2" customWidth="1"/>
    <col min="5123" max="5123" width="26.125" style="2" customWidth="1"/>
    <col min="5124" max="5126" width="18.125" style="2" customWidth="1"/>
    <col min="5127" max="5376" width="9" style="2"/>
    <col min="5377" max="5377" width="1.625" style="2" customWidth="1"/>
    <col min="5378" max="5378" width="7.5" style="2" customWidth="1"/>
    <col min="5379" max="5379" width="26.125" style="2" customWidth="1"/>
    <col min="5380" max="5382" width="18.125" style="2" customWidth="1"/>
    <col min="5383" max="5632" width="9" style="2"/>
    <col min="5633" max="5633" width="1.625" style="2" customWidth="1"/>
    <col min="5634" max="5634" width="7.5" style="2" customWidth="1"/>
    <col min="5635" max="5635" width="26.125" style="2" customWidth="1"/>
    <col min="5636" max="5638" width="18.125" style="2" customWidth="1"/>
    <col min="5639" max="5888" width="9" style="2"/>
    <col min="5889" max="5889" width="1.625" style="2" customWidth="1"/>
    <col min="5890" max="5890" width="7.5" style="2" customWidth="1"/>
    <col min="5891" max="5891" width="26.125" style="2" customWidth="1"/>
    <col min="5892" max="5894" width="18.125" style="2" customWidth="1"/>
    <col min="5895" max="6144" width="9" style="2"/>
    <col min="6145" max="6145" width="1.625" style="2" customWidth="1"/>
    <col min="6146" max="6146" width="7.5" style="2" customWidth="1"/>
    <col min="6147" max="6147" width="26.125" style="2" customWidth="1"/>
    <col min="6148" max="6150" width="18.125" style="2" customWidth="1"/>
    <col min="6151" max="6400" width="9" style="2"/>
    <col min="6401" max="6401" width="1.625" style="2" customWidth="1"/>
    <col min="6402" max="6402" width="7.5" style="2" customWidth="1"/>
    <col min="6403" max="6403" width="26.125" style="2" customWidth="1"/>
    <col min="6404" max="6406" width="18.125" style="2" customWidth="1"/>
    <col min="6407" max="6656" width="9" style="2"/>
    <col min="6657" max="6657" width="1.625" style="2" customWidth="1"/>
    <col min="6658" max="6658" width="7.5" style="2" customWidth="1"/>
    <col min="6659" max="6659" width="26.125" style="2" customWidth="1"/>
    <col min="6660" max="6662" width="18.125" style="2" customWidth="1"/>
    <col min="6663" max="6912" width="9" style="2"/>
    <col min="6913" max="6913" width="1.625" style="2" customWidth="1"/>
    <col min="6914" max="6914" width="7.5" style="2" customWidth="1"/>
    <col min="6915" max="6915" width="26.125" style="2" customWidth="1"/>
    <col min="6916" max="6918" width="18.125" style="2" customWidth="1"/>
    <col min="6919" max="7168" width="9" style="2"/>
    <col min="7169" max="7169" width="1.625" style="2" customWidth="1"/>
    <col min="7170" max="7170" width="7.5" style="2" customWidth="1"/>
    <col min="7171" max="7171" width="26.125" style="2" customWidth="1"/>
    <col min="7172" max="7174" width="18.125" style="2" customWidth="1"/>
    <col min="7175" max="7424" width="9" style="2"/>
    <col min="7425" max="7425" width="1.625" style="2" customWidth="1"/>
    <col min="7426" max="7426" width="7.5" style="2" customWidth="1"/>
    <col min="7427" max="7427" width="26.125" style="2" customWidth="1"/>
    <col min="7428" max="7430" width="18.125" style="2" customWidth="1"/>
    <col min="7431" max="7680" width="9" style="2"/>
    <col min="7681" max="7681" width="1.625" style="2" customWidth="1"/>
    <col min="7682" max="7682" width="7.5" style="2" customWidth="1"/>
    <col min="7683" max="7683" width="26.125" style="2" customWidth="1"/>
    <col min="7684" max="7686" width="18.125" style="2" customWidth="1"/>
    <col min="7687" max="7936" width="9" style="2"/>
    <col min="7937" max="7937" width="1.625" style="2" customWidth="1"/>
    <col min="7938" max="7938" width="7.5" style="2" customWidth="1"/>
    <col min="7939" max="7939" width="26.125" style="2" customWidth="1"/>
    <col min="7940" max="7942" width="18.125" style="2" customWidth="1"/>
    <col min="7943" max="8192" width="9" style="2"/>
    <col min="8193" max="8193" width="1.625" style="2" customWidth="1"/>
    <col min="8194" max="8194" width="7.5" style="2" customWidth="1"/>
    <col min="8195" max="8195" width="26.125" style="2" customWidth="1"/>
    <col min="8196" max="8198" width="18.125" style="2" customWidth="1"/>
    <col min="8199" max="8448" width="9" style="2"/>
    <col min="8449" max="8449" width="1.625" style="2" customWidth="1"/>
    <col min="8450" max="8450" width="7.5" style="2" customWidth="1"/>
    <col min="8451" max="8451" width="26.125" style="2" customWidth="1"/>
    <col min="8452" max="8454" width="18.125" style="2" customWidth="1"/>
    <col min="8455" max="8704" width="9" style="2"/>
    <col min="8705" max="8705" width="1.625" style="2" customWidth="1"/>
    <col min="8706" max="8706" width="7.5" style="2" customWidth="1"/>
    <col min="8707" max="8707" width="26.125" style="2" customWidth="1"/>
    <col min="8708" max="8710" width="18.125" style="2" customWidth="1"/>
    <col min="8711" max="8960" width="9" style="2"/>
    <col min="8961" max="8961" width="1.625" style="2" customWidth="1"/>
    <col min="8962" max="8962" width="7.5" style="2" customWidth="1"/>
    <col min="8963" max="8963" width="26.125" style="2" customWidth="1"/>
    <col min="8964" max="8966" width="18.125" style="2" customWidth="1"/>
    <col min="8967" max="9216" width="9" style="2"/>
    <col min="9217" max="9217" width="1.625" style="2" customWidth="1"/>
    <col min="9218" max="9218" width="7.5" style="2" customWidth="1"/>
    <col min="9219" max="9219" width="26.125" style="2" customWidth="1"/>
    <col min="9220" max="9222" width="18.125" style="2" customWidth="1"/>
    <col min="9223" max="9472" width="9" style="2"/>
    <col min="9473" max="9473" width="1.625" style="2" customWidth="1"/>
    <col min="9474" max="9474" width="7.5" style="2" customWidth="1"/>
    <col min="9475" max="9475" width="26.125" style="2" customWidth="1"/>
    <col min="9476" max="9478" width="18.125" style="2" customWidth="1"/>
    <col min="9479" max="9728" width="9" style="2"/>
    <col min="9729" max="9729" width="1.625" style="2" customWidth="1"/>
    <col min="9730" max="9730" width="7.5" style="2" customWidth="1"/>
    <col min="9731" max="9731" width="26.125" style="2" customWidth="1"/>
    <col min="9732" max="9734" width="18.125" style="2" customWidth="1"/>
    <col min="9735" max="9984" width="9" style="2"/>
    <col min="9985" max="9985" width="1.625" style="2" customWidth="1"/>
    <col min="9986" max="9986" width="7.5" style="2" customWidth="1"/>
    <col min="9987" max="9987" width="26.125" style="2" customWidth="1"/>
    <col min="9988" max="9990" width="18.125" style="2" customWidth="1"/>
    <col min="9991" max="10240" width="9" style="2"/>
    <col min="10241" max="10241" width="1.625" style="2" customWidth="1"/>
    <col min="10242" max="10242" width="7.5" style="2" customWidth="1"/>
    <col min="10243" max="10243" width="26.125" style="2" customWidth="1"/>
    <col min="10244" max="10246" width="18.125" style="2" customWidth="1"/>
    <col min="10247" max="10496" width="9" style="2"/>
    <col min="10497" max="10497" width="1.625" style="2" customWidth="1"/>
    <col min="10498" max="10498" width="7.5" style="2" customWidth="1"/>
    <col min="10499" max="10499" width="26.125" style="2" customWidth="1"/>
    <col min="10500" max="10502" width="18.125" style="2" customWidth="1"/>
    <col min="10503" max="10752" width="9" style="2"/>
    <col min="10753" max="10753" width="1.625" style="2" customWidth="1"/>
    <col min="10754" max="10754" width="7.5" style="2" customWidth="1"/>
    <col min="10755" max="10755" width="26.125" style="2" customWidth="1"/>
    <col min="10756" max="10758" width="18.125" style="2" customWidth="1"/>
    <col min="10759" max="11008" width="9" style="2"/>
    <col min="11009" max="11009" width="1.625" style="2" customWidth="1"/>
    <col min="11010" max="11010" width="7.5" style="2" customWidth="1"/>
    <col min="11011" max="11011" width="26.125" style="2" customWidth="1"/>
    <col min="11012" max="11014" width="18.125" style="2" customWidth="1"/>
    <col min="11015" max="11264" width="9" style="2"/>
    <col min="11265" max="11265" width="1.625" style="2" customWidth="1"/>
    <col min="11266" max="11266" width="7.5" style="2" customWidth="1"/>
    <col min="11267" max="11267" width="26.125" style="2" customWidth="1"/>
    <col min="11268" max="11270" width="18.125" style="2" customWidth="1"/>
    <col min="11271" max="11520" width="9" style="2"/>
    <col min="11521" max="11521" width="1.625" style="2" customWidth="1"/>
    <col min="11522" max="11522" width="7.5" style="2" customWidth="1"/>
    <col min="11523" max="11523" width="26.125" style="2" customWidth="1"/>
    <col min="11524" max="11526" width="18.125" style="2" customWidth="1"/>
    <col min="11527" max="11776" width="9" style="2"/>
    <col min="11777" max="11777" width="1.625" style="2" customWidth="1"/>
    <col min="11778" max="11778" width="7.5" style="2" customWidth="1"/>
    <col min="11779" max="11779" width="26.125" style="2" customWidth="1"/>
    <col min="11780" max="11782" width="18.125" style="2" customWidth="1"/>
    <col min="11783" max="12032" width="9" style="2"/>
    <col min="12033" max="12033" width="1.625" style="2" customWidth="1"/>
    <col min="12034" max="12034" width="7.5" style="2" customWidth="1"/>
    <col min="12035" max="12035" width="26.125" style="2" customWidth="1"/>
    <col min="12036" max="12038" width="18.125" style="2" customWidth="1"/>
    <col min="12039" max="12288" width="9" style="2"/>
    <col min="12289" max="12289" width="1.625" style="2" customWidth="1"/>
    <col min="12290" max="12290" width="7.5" style="2" customWidth="1"/>
    <col min="12291" max="12291" width="26.125" style="2" customWidth="1"/>
    <col min="12292" max="12294" width="18.125" style="2" customWidth="1"/>
    <col min="12295" max="12544" width="9" style="2"/>
    <col min="12545" max="12545" width="1.625" style="2" customWidth="1"/>
    <col min="12546" max="12546" width="7.5" style="2" customWidth="1"/>
    <col min="12547" max="12547" width="26.125" style="2" customWidth="1"/>
    <col min="12548" max="12550" width="18.125" style="2" customWidth="1"/>
    <col min="12551" max="12800" width="9" style="2"/>
    <col min="12801" max="12801" width="1.625" style="2" customWidth="1"/>
    <col min="12802" max="12802" width="7.5" style="2" customWidth="1"/>
    <col min="12803" max="12803" width="26.125" style="2" customWidth="1"/>
    <col min="12804" max="12806" width="18.125" style="2" customWidth="1"/>
    <col min="12807" max="13056" width="9" style="2"/>
    <col min="13057" max="13057" width="1.625" style="2" customWidth="1"/>
    <col min="13058" max="13058" width="7.5" style="2" customWidth="1"/>
    <col min="13059" max="13059" width="26.125" style="2" customWidth="1"/>
    <col min="13060" max="13062" width="18.125" style="2" customWidth="1"/>
    <col min="13063" max="13312" width="9" style="2"/>
    <col min="13313" max="13313" width="1.625" style="2" customWidth="1"/>
    <col min="13314" max="13314" width="7.5" style="2" customWidth="1"/>
    <col min="13315" max="13315" width="26.125" style="2" customWidth="1"/>
    <col min="13316" max="13318" width="18.125" style="2" customWidth="1"/>
    <col min="13319" max="13568" width="9" style="2"/>
    <col min="13569" max="13569" width="1.625" style="2" customWidth="1"/>
    <col min="13570" max="13570" width="7.5" style="2" customWidth="1"/>
    <col min="13571" max="13571" width="26.125" style="2" customWidth="1"/>
    <col min="13572" max="13574" width="18.125" style="2" customWidth="1"/>
    <col min="13575" max="13824" width="9" style="2"/>
    <col min="13825" max="13825" width="1.625" style="2" customWidth="1"/>
    <col min="13826" max="13826" width="7.5" style="2" customWidth="1"/>
    <col min="13827" max="13827" width="26.125" style="2" customWidth="1"/>
    <col min="13828" max="13830" width="18.125" style="2" customWidth="1"/>
    <col min="13831" max="14080" width="9" style="2"/>
    <col min="14081" max="14081" width="1.625" style="2" customWidth="1"/>
    <col min="14082" max="14082" width="7.5" style="2" customWidth="1"/>
    <col min="14083" max="14083" width="26.125" style="2" customWidth="1"/>
    <col min="14084" max="14086" width="18.125" style="2" customWidth="1"/>
    <col min="14087" max="14336" width="9" style="2"/>
    <col min="14337" max="14337" width="1.625" style="2" customWidth="1"/>
    <col min="14338" max="14338" width="7.5" style="2" customWidth="1"/>
    <col min="14339" max="14339" width="26.125" style="2" customWidth="1"/>
    <col min="14340" max="14342" width="18.125" style="2" customWidth="1"/>
    <col min="14343" max="14592" width="9" style="2"/>
    <col min="14593" max="14593" width="1.625" style="2" customWidth="1"/>
    <col min="14594" max="14594" width="7.5" style="2" customWidth="1"/>
    <col min="14595" max="14595" width="26.125" style="2" customWidth="1"/>
    <col min="14596" max="14598" width="18.125" style="2" customWidth="1"/>
    <col min="14599" max="14848" width="9" style="2"/>
    <col min="14849" max="14849" width="1.625" style="2" customWidth="1"/>
    <col min="14850" max="14850" width="7.5" style="2" customWidth="1"/>
    <col min="14851" max="14851" width="26.125" style="2" customWidth="1"/>
    <col min="14852" max="14854" width="18.125" style="2" customWidth="1"/>
    <col min="14855" max="15104" width="9" style="2"/>
    <col min="15105" max="15105" width="1.625" style="2" customWidth="1"/>
    <col min="15106" max="15106" width="7.5" style="2" customWidth="1"/>
    <col min="15107" max="15107" width="26.125" style="2" customWidth="1"/>
    <col min="15108" max="15110" width="18.125" style="2" customWidth="1"/>
    <col min="15111" max="15360" width="9" style="2"/>
    <col min="15361" max="15361" width="1.625" style="2" customWidth="1"/>
    <col min="15362" max="15362" width="7.5" style="2" customWidth="1"/>
    <col min="15363" max="15363" width="26.125" style="2" customWidth="1"/>
    <col min="15364" max="15366" width="18.125" style="2" customWidth="1"/>
    <col min="15367" max="15616" width="9" style="2"/>
    <col min="15617" max="15617" width="1.625" style="2" customWidth="1"/>
    <col min="15618" max="15618" width="7.5" style="2" customWidth="1"/>
    <col min="15619" max="15619" width="26.125" style="2" customWidth="1"/>
    <col min="15620" max="15622" width="18.125" style="2" customWidth="1"/>
    <col min="15623" max="15872" width="9" style="2"/>
    <col min="15873" max="15873" width="1.625" style="2" customWidth="1"/>
    <col min="15874" max="15874" width="7.5" style="2" customWidth="1"/>
    <col min="15875" max="15875" width="26.125" style="2" customWidth="1"/>
    <col min="15876" max="15878" width="18.125" style="2" customWidth="1"/>
    <col min="15879" max="16128" width="9" style="2"/>
    <col min="16129" max="16129" width="1.625" style="2" customWidth="1"/>
    <col min="16130" max="16130" width="7.5" style="2" customWidth="1"/>
    <col min="16131" max="16131" width="26.125" style="2" customWidth="1"/>
    <col min="16132" max="16134" width="18.125" style="2" customWidth="1"/>
    <col min="16135" max="16384" width="9" style="2"/>
  </cols>
  <sheetData>
    <row r="1" spans="1:6" ht="30" customHeight="1" x14ac:dyDescent="0.15">
      <c r="A1" s="1" t="s">
        <v>55</v>
      </c>
      <c r="B1" s="1"/>
      <c r="D1" s="4"/>
      <c r="E1" s="4"/>
      <c r="F1" s="4"/>
    </row>
    <row r="2" spans="1:6" ht="7.5" customHeight="1" x14ac:dyDescent="0.15">
      <c r="A2" s="1"/>
      <c r="B2" s="1"/>
      <c r="D2" s="4"/>
      <c r="E2" s="4"/>
      <c r="F2" s="4"/>
    </row>
    <row r="3" spans="1:6" s="6" customFormat="1" ht="22.5" customHeight="1" x14ac:dyDescent="0.15">
      <c r="C3" s="8"/>
      <c r="D3" s="8"/>
      <c r="E3" s="8"/>
      <c r="F3" s="167" t="s">
        <v>56</v>
      </c>
    </row>
    <row r="4" spans="1:6" s="6" customFormat="1" ht="18.75" customHeight="1" x14ac:dyDescent="0.4">
      <c r="B4" s="16" t="s">
        <v>57</v>
      </c>
      <c r="C4" s="16"/>
      <c r="D4" s="13" t="s">
        <v>58</v>
      </c>
      <c r="E4" s="168"/>
      <c r="F4" s="14"/>
    </row>
    <row r="5" spans="1:6" ht="18.75" customHeight="1" x14ac:dyDescent="0.4">
      <c r="B5" s="16"/>
      <c r="C5" s="16"/>
      <c r="D5" s="169" t="s">
        <v>59</v>
      </c>
      <c r="E5" s="170" t="s">
        <v>60</v>
      </c>
      <c r="F5" s="171" t="s">
        <v>61</v>
      </c>
    </row>
    <row r="6" spans="1:6" ht="13.5" customHeight="1" x14ac:dyDescent="0.4">
      <c r="B6" s="172" t="s">
        <v>62</v>
      </c>
      <c r="C6" s="173"/>
      <c r="D6" s="174">
        <f>SUM(D7:D10)</f>
        <v>71810</v>
      </c>
      <c r="E6" s="175">
        <f>SUM(E7:E10)</f>
        <v>34187</v>
      </c>
      <c r="F6" s="176">
        <f>SUM(F7:F10)</f>
        <v>37623</v>
      </c>
    </row>
    <row r="7" spans="1:6" ht="12" hidden="1" customHeight="1" x14ac:dyDescent="0.4">
      <c r="B7" s="177"/>
      <c r="C7" s="178" t="s">
        <v>63</v>
      </c>
      <c r="D7" s="179">
        <f>SUM(E7:F7)</f>
        <v>19063</v>
      </c>
      <c r="E7" s="180">
        <v>8965</v>
      </c>
      <c r="F7" s="181">
        <v>10098</v>
      </c>
    </row>
    <row r="8" spans="1:6" ht="12" hidden="1" customHeight="1" x14ac:dyDescent="0.4">
      <c r="B8" s="177"/>
      <c r="C8" s="178" t="s">
        <v>64</v>
      </c>
      <c r="D8" s="179">
        <f>SUM(E8:F8)</f>
        <v>24313</v>
      </c>
      <c r="E8" s="180">
        <v>11649</v>
      </c>
      <c r="F8" s="181">
        <v>12664</v>
      </c>
    </row>
    <row r="9" spans="1:6" ht="12" hidden="1" customHeight="1" x14ac:dyDescent="0.4">
      <c r="B9" s="177"/>
      <c r="C9" s="178" t="s">
        <v>65</v>
      </c>
      <c r="D9" s="179">
        <f>SUM(E9:F9)</f>
        <v>18275</v>
      </c>
      <c r="E9" s="180">
        <v>8774</v>
      </c>
      <c r="F9" s="181">
        <v>9501</v>
      </c>
    </row>
    <row r="10" spans="1:6" ht="12" hidden="1" customHeight="1" x14ac:dyDescent="0.4">
      <c r="B10" s="182"/>
      <c r="C10" s="183" t="s">
        <v>66</v>
      </c>
      <c r="D10" s="179">
        <f>SUM(E10:F10)</f>
        <v>10159</v>
      </c>
      <c r="E10" s="180">
        <v>4799</v>
      </c>
      <c r="F10" s="181">
        <v>5360</v>
      </c>
    </row>
    <row r="11" spans="1:6" ht="13.5" customHeight="1" x14ac:dyDescent="0.4">
      <c r="B11" s="172" t="s">
        <v>67</v>
      </c>
      <c r="C11" s="173"/>
      <c r="D11" s="174">
        <f>SUM(D12:D15)</f>
        <v>72175</v>
      </c>
      <c r="E11" s="175">
        <f>SUM(E12:E15)</f>
        <v>34330</v>
      </c>
      <c r="F11" s="176">
        <f>SUM(F12:F15)</f>
        <v>37845</v>
      </c>
    </row>
    <row r="12" spans="1:6" ht="13.5" hidden="1" customHeight="1" x14ac:dyDescent="0.4">
      <c r="B12" s="177"/>
      <c r="C12" s="184" t="s">
        <v>63</v>
      </c>
      <c r="D12" s="179">
        <f>SUM(E12:F12)</f>
        <v>19065</v>
      </c>
      <c r="E12" s="180">
        <v>8991</v>
      </c>
      <c r="F12" s="181">
        <v>10074</v>
      </c>
    </row>
    <row r="13" spans="1:6" ht="13.5" hidden="1" customHeight="1" x14ac:dyDescent="0.4">
      <c r="B13" s="177"/>
      <c r="C13" s="184" t="s">
        <v>64</v>
      </c>
      <c r="D13" s="179">
        <f>SUM(E13:F13)</f>
        <v>24415</v>
      </c>
      <c r="E13" s="180">
        <v>11641</v>
      </c>
      <c r="F13" s="181">
        <v>12774</v>
      </c>
    </row>
    <row r="14" spans="1:6" ht="13.5" hidden="1" customHeight="1" x14ac:dyDescent="0.4">
      <c r="B14" s="177"/>
      <c r="C14" s="184" t="s">
        <v>65</v>
      </c>
      <c r="D14" s="179">
        <f>SUM(E14:F14)</f>
        <v>18488</v>
      </c>
      <c r="E14" s="180">
        <v>8879</v>
      </c>
      <c r="F14" s="181">
        <v>9609</v>
      </c>
    </row>
    <row r="15" spans="1:6" ht="13.5" hidden="1" customHeight="1" x14ac:dyDescent="0.4">
      <c r="B15" s="182"/>
      <c r="C15" s="185" t="s">
        <v>66</v>
      </c>
      <c r="D15" s="179">
        <f>SUM(E15:F15)</f>
        <v>10207</v>
      </c>
      <c r="E15" s="180">
        <v>4819</v>
      </c>
      <c r="F15" s="181">
        <v>5388</v>
      </c>
    </row>
    <row r="16" spans="1:6" ht="13.5" customHeight="1" x14ac:dyDescent="0.4">
      <c r="B16" s="172" t="s">
        <v>68</v>
      </c>
      <c r="C16" s="173"/>
      <c r="D16" s="174">
        <f>SUM(D17:D20)</f>
        <v>72799</v>
      </c>
      <c r="E16" s="175">
        <f>SUM(E17:E20)</f>
        <v>34684</v>
      </c>
      <c r="F16" s="176">
        <f>SUM(F17:F20)</f>
        <v>38115</v>
      </c>
    </row>
    <row r="17" spans="2:6" ht="13.5" hidden="1" customHeight="1" x14ac:dyDescent="0.4">
      <c r="B17" s="177"/>
      <c r="C17" s="184" t="s">
        <v>63</v>
      </c>
      <c r="D17" s="179">
        <f>SUM(E17:F17)</f>
        <v>19004</v>
      </c>
      <c r="E17" s="180">
        <v>8963</v>
      </c>
      <c r="F17" s="181">
        <v>10041</v>
      </c>
    </row>
    <row r="18" spans="2:6" ht="13.5" hidden="1" customHeight="1" x14ac:dyDescent="0.4">
      <c r="B18" s="177"/>
      <c r="C18" s="184" t="s">
        <v>64</v>
      </c>
      <c r="D18" s="179">
        <f>SUM(E18:F18)</f>
        <v>24798</v>
      </c>
      <c r="E18" s="180">
        <v>11859</v>
      </c>
      <c r="F18" s="181">
        <v>12939</v>
      </c>
    </row>
    <row r="19" spans="2:6" ht="13.5" hidden="1" customHeight="1" x14ac:dyDescent="0.4">
      <c r="B19" s="177"/>
      <c r="C19" s="184" t="s">
        <v>65</v>
      </c>
      <c r="D19" s="179">
        <f>SUM(E19:F19)</f>
        <v>18687</v>
      </c>
      <c r="E19" s="180">
        <v>8986</v>
      </c>
      <c r="F19" s="181">
        <v>9701</v>
      </c>
    </row>
    <row r="20" spans="2:6" ht="13.5" hidden="1" customHeight="1" x14ac:dyDescent="0.4">
      <c r="B20" s="182"/>
      <c r="C20" s="185" t="s">
        <v>66</v>
      </c>
      <c r="D20" s="179">
        <f>SUM(E20:F20)</f>
        <v>10310</v>
      </c>
      <c r="E20" s="180">
        <v>4876</v>
      </c>
      <c r="F20" s="181">
        <v>5434</v>
      </c>
    </row>
    <row r="21" spans="2:6" ht="13.5" customHeight="1" x14ac:dyDescent="0.4">
      <c r="B21" s="172" t="s">
        <v>69</v>
      </c>
      <c r="C21" s="173"/>
      <c r="D21" s="174">
        <f>SUM(D22:D25)</f>
        <v>73194</v>
      </c>
      <c r="E21" s="175">
        <f>SUM(E22:E25)</f>
        <v>34941</v>
      </c>
      <c r="F21" s="176">
        <f>SUM(F22:F25)</f>
        <v>38253</v>
      </c>
    </row>
    <row r="22" spans="2:6" ht="13.5" hidden="1" customHeight="1" x14ac:dyDescent="0.4">
      <c r="B22" s="177"/>
      <c r="C22" s="184" t="s">
        <v>63</v>
      </c>
      <c r="D22" s="179">
        <f>SUM(E22:F22)</f>
        <v>18933</v>
      </c>
      <c r="E22" s="180">
        <v>8962</v>
      </c>
      <c r="F22" s="181">
        <v>9971</v>
      </c>
    </row>
    <row r="23" spans="2:6" ht="13.5" hidden="1" customHeight="1" x14ac:dyDescent="0.4">
      <c r="B23" s="177"/>
      <c r="C23" s="184" t="s">
        <v>64</v>
      </c>
      <c r="D23" s="179">
        <v>25096</v>
      </c>
      <c r="E23" s="180">
        <v>12035</v>
      </c>
      <c r="F23" s="181">
        <v>13061</v>
      </c>
    </row>
    <row r="24" spans="2:6" ht="13.5" hidden="1" customHeight="1" x14ac:dyDescent="0.4">
      <c r="B24" s="177"/>
      <c r="C24" s="184" t="s">
        <v>65</v>
      </c>
      <c r="D24" s="179">
        <v>18774</v>
      </c>
      <c r="E24" s="180">
        <v>9053</v>
      </c>
      <c r="F24" s="181">
        <v>9721</v>
      </c>
    </row>
    <row r="25" spans="2:6" ht="13.5" hidden="1" customHeight="1" x14ac:dyDescent="0.4">
      <c r="B25" s="182"/>
      <c r="C25" s="185" t="s">
        <v>66</v>
      </c>
      <c r="D25" s="186">
        <v>10391</v>
      </c>
      <c r="E25" s="187">
        <v>4891</v>
      </c>
      <c r="F25" s="188">
        <v>5500</v>
      </c>
    </row>
    <row r="26" spans="2:6" ht="13.5" customHeight="1" x14ac:dyDescent="0.4">
      <c r="B26" s="172" t="s">
        <v>70</v>
      </c>
      <c r="C26" s="173"/>
      <c r="D26" s="174">
        <f>SUM(D27:D30)</f>
        <v>73536</v>
      </c>
      <c r="E26" s="175">
        <f>SUM(E27:E30)</f>
        <v>35104</v>
      </c>
      <c r="F26" s="176">
        <f>SUM(F27:F30)</f>
        <v>38432</v>
      </c>
    </row>
    <row r="27" spans="2:6" ht="13.5" hidden="1" customHeight="1" x14ac:dyDescent="0.4">
      <c r="B27" s="177"/>
      <c r="C27" s="184" t="s">
        <v>63</v>
      </c>
      <c r="D27" s="179">
        <v>18884</v>
      </c>
      <c r="E27" s="180">
        <v>8923</v>
      </c>
      <c r="F27" s="181">
        <v>9961</v>
      </c>
    </row>
    <row r="28" spans="2:6" ht="13.5" hidden="1" customHeight="1" x14ac:dyDescent="0.4">
      <c r="B28" s="177"/>
      <c r="C28" s="184" t="s">
        <v>64</v>
      </c>
      <c r="D28" s="179">
        <v>25378</v>
      </c>
      <c r="E28" s="180">
        <v>12168</v>
      </c>
      <c r="F28" s="181">
        <v>13210</v>
      </c>
    </row>
    <row r="29" spans="2:6" ht="13.5" hidden="1" customHeight="1" x14ac:dyDescent="0.4">
      <c r="B29" s="177"/>
      <c r="C29" s="184" t="s">
        <v>65</v>
      </c>
      <c r="D29" s="179">
        <v>18848</v>
      </c>
      <c r="E29" s="180">
        <v>9119</v>
      </c>
      <c r="F29" s="181">
        <v>9729</v>
      </c>
    </row>
    <row r="30" spans="2:6" ht="13.5" hidden="1" customHeight="1" x14ac:dyDescent="0.4">
      <c r="B30" s="182"/>
      <c r="C30" s="185" t="s">
        <v>66</v>
      </c>
      <c r="D30" s="186">
        <v>10426</v>
      </c>
      <c r="E30" s="187">
        <v>4894</v>
      </c>
      <c r="F30" s="188">
        <v>5532</v>
      </c>
    </row>
    <row r="31" spans="2:6" ht="13.5" customHeight="1" x14ac:dyDescent="0.4">
      <c r="B31" s="172" t="s">
        <v>71</v>
      </c>
      <c r="C31" s="173"/>
      <c r="D31" s="189">
        <f>SUM(E31:F31)</f>
        <v>73800</v>
      </c>
      <c r="E31" s="190">
        <v>35297</v>
      </c>
      <c r="F31" s="191">
        <v>38503</v>
      </c>
    </row>
    <row r="32" spans="2:6" ht="13.5" customHeight="1" x14ac:dyDescent="0.4">
      <c r="B32" s="192" t="s">
        <v>72</v>
      </c>
      <c r="C32" s="193"/>
      <c r="D32" s="189">
        <v>74005</v>
      </c>
      <c r="E32" s="190">
        <v>35411</v>
      </c>
      <c r="F32" s="191">
        <v>38594</v>
      </c>
    </row>
    <row r="33" spans="2:7" ht="13.5" customHeight="1" x14ac:dyDescent="0.4">
      <c r="B33" s="192" t="s">
        <v>73</v>
      </c>
      <c r="C33" s="193"/>
      <c r="D33" s="189">
        <v>74154</v>
      </c>
      <c r="E33" s="194">
        <v>35502</v>
      </c>
      <c r="F33" s="195">
        <v>38652</v>
      </c>
    </row>
    <row r="34" spans="2:7" ht="13.5" customHeight="1" x14ac:dyDescent="0.4">
      <c r="B34" s="192" t="s">
        <v>74</v>
      </c>
      <c r="C34" s="196"/>
      <c r="D34" s="197">
        <v>74244</v>
      </c>
      <c r="E34" s="198">
        <v>35561</v>
      </c>
      <c r="F34" s="199">
        <v>38683</v>
      </c>
    </row>
    <row r="35" spans="2:7" ht="13.5" customHeight="1" x14ac:dyDescent="0.4">
      <c r="B35" s="192" t="s">
        <v>75</v>
      </c>
      <c r="C35" s="196"/>
      <c r="D35" s="197">
        <v>74238</v>
      </c>
      <c r="E35" s="198">
        <v>35543</v>
      </c>
      <c r="F35" s="199">
        <v>38695</v>
      </c>
    </row>
    <row r="36" spans="2:7" ht="13.5" customHeight="1" x14ac:dyDescent="0.4">
      <c r="B36" s="192" t="s">
        <v>76</v>
      </c>
      <c r="C36" s="196"/>
      <c r="D36" s="197">
        <v>74198</v>
      </c>
      <c r="E36" s="198">
        <v>35489</v>
      </c>
      <c r="F36" s="199">
        <v>38709</v>
      </c>
    </row>
    <row r="37" spans="2:7" ht="13.5" customHeight="1" x14ac:dyDescent="0.4">
      <c r="B37" s="192" t="s">
        <v>77</v>
      </c>
      <c r="C37" s="196"/>
      <c r="D37" s="200">
        <v>74292</v>
      </c>
      <c r="E37" s="201">
        <v>35553</v>
      </c>
      <c r="F37" s="202">
        <v>38739</v>
      </c>
    </row>
    <row r="38" spans="2:7" ht="13.5" customHeight="1" x14ac:dyDescent="0.4">
      <c r="B38" s="192" t="s">
        <v>78</v>
      </c>
      <c r="C38" s="196"/>
      <c r="D38" s="200">
        <v>74167</v>
      </c>
      <c r="E38" s="201">
        <v>35496</v>
      </c>
      <c r="F38" s="202">
        <v>38671</v>
      </c>
    </row>
    <row r="39" spans="2:7" ht="13.5" customHeight="1" x14ac:dyDescent="0.4">
      <c r="B39" s="192" t="s">
        <v>79</v>
      </c>
      <c r="C39" s="196"/>
      <c r="D39" s="200">
        <v>74175</v>
      </c>
      <c r="E39" s="201">
        <v>35536</v>
      </c>
      <c r="F39" s="202">
        <v>38639</v>
      </c>
    </row>
    <row r="40" spans="2:7" ht="13.5" customHeight="1" x14ac:dyDescent="0.4">
      <c r="B40" s="192" t="s">
        <v>80</v>
      </c>
      <c r="C40" s="196"/>
      <c r="D40" s="200">
        <v>73896</v>
      </c>
      <c r="E40" s="203">
        <v>35406</v>
      </c>
      <c r="F40" s="204">
        <v>38490</v>
      </c>
      <c r="G40" s="205"/>
    </row>
    <row r="41" spans="2:7" ht="13.5" hidden="1" customHeight="1" x14ac:dyDescent="0.4">
      <c r="B41" s="206" t="s">
        <v>81</v>
      </c>
      <c r="C41" s="207" t="s">
        <v>82</v>
      </c>
      <c r="D41" s="208" t="s">
        <v>59</v>
      </c>
      <c r="E41" s="170" t="s">
        <v>60</v>
      </c>
      <c r="F41" s="171" t="s">
        <v>61</v>
      </c>
    </row>
    <row r="42" spans="2:7" ht="13.5" hidden="1" customHeight="1" x14ac:dyDescent="0.4">
      <c r="B42" s="209">
        <v>1</v>
      </c>
      <c r="C42" s="210" t="s">
        <v>83</v>
      </c>
      <c r="D42" s="211">
        <f>SUM(E42:F42)</f>
        <v>2477</v>
      </c>
      <c r="E42" s="212">
        <v>1201</v>
      </c>
      <c r="F42" s="213">
        <v>1276</v>
      </c>
    </row>
    <row r="43" spans="2:7" ht="13.5" hidden="1" customHeight="1" x14ac:dyDescent="0.4">
      <c r="B43" s="214">
        <v>2</v>
      </c>
      <c r="C43" s="215" t="s">
        <v>84</v>
      </c>
      <c r="D43" s="216">
        <f t="shared" ref="D43:D69" si="0">SUM(E43:F43)</f>
        <v>2912</v>
      </c>
      <c r="E43" s="217">
        <v>1348</v>
      </c>
      <c r="F43" s="218">
        <v>1564</v>
      </c>
    </row>
    <row r="44" spans="2:7" ht="13.5" hidden="1" customHeight="1" x14ac:dyDescent="0.4">
      <c r="B44" s="214">
        <v>3</v>
      </c>
      <c r="C44" s="215" t="s">
        <v>85</v>
      </c>
      <c r="D44" s="216">
        <f t="shared" si="0"/>
        <v>3251</v>
      </c>
      <c r="E44" s="217">
        <v>1551</v>
      </c>
      <c r="F44" s="218">
        <v>1700</v>
      </c>
    </row>
    <row r="45" spans="2:7" ht="13.5" hidden="1" customHeight="1" x14ac:dyDescent="0.4">
      <c r="B45" s="214">
        <v>4</v>
      </c>
      <c r="C45" s="215" t="s">
        <v>86</v>
      </c>
      <c r="D45" s="216">
        <f t="shared" si="0"/>
        <v>1555</v>
      </c>
      <c r="E45" s="217">
        <v>734</v>
      </c>
      <c r="F45" s="218">
        <v>821</v>
      </c>
    </row>
    <row r="46" spans="2:7" ht="13.5" hidden="1" customHeight="1" x14ac:dyDescent="0.4">
      <c r="B46" s="214">
        <v>5</v>
      </c>
      <c r="C46" s="215" t="s">
        <v>87</v>
      </c>
      <c r="D46" s="216">
        <f t="shared" si="0"/>
        <v>2062</v>
      </c>
      <c r="E46" s="217">
        <v>1003</v>
      </c>
      <c r="F46" s="218">
        <v>1059</v>
      </c>
    </row>
    <row r="47" spans="2:7" ht="13.5" hidden="1" customHeight="1" x14ac:dyDescent="0.4">
      <c r="B47" s="214">
        <v>6</v>
      </c>
      <c r="C47" s="215" t="s">
        <v>88</v>
      </c>
      <c r="D47" s="216">
        <f t="shared" si="0"/>
        <v>1898</v>
      </c>
      <c r="E47" s="217">
        <v>933</v>
      </c>
      <c r="F47" s="218">
        <v>965</v>
      </c>
    </row>
    <row r="48" spans="2:7" ht="13.5" hidden="1" customHeight="1" x14ac:dyDescent="0.4">
      <c r="B48" s="214">
        <v>7</v>
      </c>
      <c r="C48" s="215" t="s">
        <v>89</v>
      </c>
      <c r="D48" s="216">
        <f t="shared" si="0"/>
        <v>812</v>
      </c>
      <c r="E48" s="217">
        <v>393</v>
      </c>
      <c r="F48" s="218">
        <v>419</v>
      </c>
    </row>
    <row r="49" spans="2:6" ht="13.5" hidden="1" customHeight="1" x14ac:dyDescent="0.4">
      <c r="B49" s="214">
        <v>8</v>
      </c>
      <c r="C49" s="215" t="s">
        <v>90</v>
      </c>
      <c r="D49" s="216">
        <f t="shared" si="0"/>
        <v>1746</v>
      </c>
      <c r="E49" s="217">
        <v>838</v>
      </c>
      <c r="F49" s="218">
        <v>908</v>
      </c>
    </row>
    <row r="50" spans="2:6" ht="13.5" hidden="1" customHeight="1" x14ac:dyDescent="0.4">
      <c r="B50" s="214">
        <v>9</v>
      </c>
      <c r="C50" s="215" t="s">
        <v>91</v>
      </c>
      <c r="D50" s="216">
        <f t="shared" si="0"/>
        <v>1328</v>
      </c>
      <c r="E50" s="217">
        <v>632</v>
      </c>
      <c r="F50" s="218">
        <v>696</v>
      </c>
    </row>
    <row r="51" spans="2:6" ht="13.5" hidden="1" customHeight="1" x14ac:dyDescent="0.4">
      <c r="B51" s="219">
        <v>10</v>
      </c>
      <c r="C51" s="210" t="s">
        <v>92</v>
      </c>
      <c r="D51" s="211">
        <f t="shared" si="0"/>
        <v>1511</v>
      </c>
      <c r="E51" s="212">
        <v>731</v>
      </c>
      <c r="F51" s="213">
        <v>780</v>
      </c>
    </row>
    <row r="52" spans="2:6" ht="13.5" hidden="1" customHeight="1" x14ac:dyDescent="0.4">
      <c r="B52" s="220">
        <v>11</v>
      </c>
      <c r="C52" s="215" t="s">
        <v>93</v>
      </c>
      <c r="D52" s="216">
        <f t="shared" si="0"/>
        <v>3426</v>
      </c>
      <c r="E52" s="217">
        <v>1664</v>
      </c>
      <c r="F52" s="218">
        <v>1762</v>
      </c>
    </row>
    <row r="53" spans="2:6" ht="13.5" hidden="1" customHeight="1" x14ac:dyDescent="0.4">
      <c r="B53" s="220">
        <v>12</v>
      </c>
      <c r="C53" s="215" t="s">
        <v>94</v>
      </c>
      <c r="D53" s="216">
        <f t="shared" si="0"/>
        <v>2844</v>
      </c>
      <c r="E53" s="217">
        <v>1388</v>
      </c>
      <c r="F53" s="218">
        <v>1456</v>
      </c>
    </row>
    <row r="54" spans="2:6" ht="13.5" hidden="1" customHeight="1" x14ac:dyDescent="0.4">
      <c r="B54" s="220">
        <v>13</v>
      </c>
      <c r="C54" s="215" t="s">
        <v>95</v>
      </c>
      <c r="D54" s="216">
        <f t="shared" si="0"/>
        <v>1879</v>
      </c>
      <c r="E54" s="217">
        <v>895</v>
      </c>
      <c r="F54" s="218">
        <v>984</v>
      </c>
    </row>
    <row r="55" spans="2:6" ht="13.5" hidden="1" customHeight="1" x14ac:dyDescent="0.4">
      <c r="B55" s="220">
        <v>14</v>
      </c>
      <c r="C55" s="215" t="s">
        <v>96</v>
      </c>
      <c r="D55" s="216">
        <f t="shared" si="0"/>
        <v>4715</v>
      </c>
      <c r="E55" s="217">
        <v>2307</v>
      </c>
      <c r="F55" s="218">
        <v>2408</v>
      </c>
    </row>
    <row r="56" spans="2:6" ht="13.5" hidden="1" customHeight="1" x14ac:dyDescent="0.4">
      <c r="B56" s="220">
        <v>15</v>
      </c>
      <c r="C56" s="215" t="s">
        <v>97</v>
      </c>
      <c r="D56" s="216">
        <f t="shared" si="0"/>
        <v>1346</v>
      </c>
      <c r="E56" s="217">
        <v>661</v>
      </c>
      <c r="F56" s="218">
        <v>685</v>
      </c>
    </row>
    <row r="57" spans="2:6" ht="13.5" hidden="1" customHeight="1" x14ac:dyDescent="0.4">
      <c r="B57" s="220">
        <v>16</v>
      </c>
      <c r="C57" s="215" t="s">
        <v>98</v>
      </c>
      <c r="D57" s="216">
        <f t="shared" si="0"/>
        <v>4630</v>
      </c>
      <c r="E57" s="217">
        <v>2186</v>
      </c>
      <c r="F57" s="218">
        <v>2444</v>
      </c>
    </row>
    <row r="58" spans="2:6" ht="13.5" hidden="1" customHeight="1" x14ac:dyDescent="0.4">
      <c r="B58" s="220">
        <v>17</v>
      </c>
      <c r="C58" s="215" t="s">
        <v>99</v>
      </c>
      <c r="D58" s="216">
        <f t="shared" si="0"/>
        <v>4967</v>
      </c>
      <c r="E58" s="217">
        <v>2347</v>
      </c>
      <c r="F58" s="218">
        <v>2620</v>
      </c>
    </row>
    <row r="59" spans="2:6" ht="13.5" hidden="1" customHeight="1" x14ac:dyDescent="0.4">
      <c r="B59" s="220">
        <v>18</v>
      </c>
      <c r="C59" s="215" t="s">
        <v>100</v>
      </c>
      <c r="D59" s="216">
        <f t="shared" si="0"/>
        <v>331</v>
      </c>
      <c r="E59" s="217">
        <v>159</v>
      </c>
      <c r="F59" s="218">
        <v>172</v>
      </c>
    </row>
    <row r="60" spans="2:6" ht="13.5" hidden="1" customHeight="1" x14ac:dyDescent="0.4">
      <c r="B60" s="219">
        <v>19</v>
      </c>
      <c r="C60" s="210" t="s">
        <v>101</v>
      </c>
      <c r="D60" s="211">
        <f t="shared" si="0"/>
        <v>3008</v>
      </c>
      <c r="E60" s="212">
        <v>1429</v>
      </c>
      <c r="F60" s="213">
        <v>1579</v>
      </c>
    </row>
    <row r="61" spans="2:6" ht="13.5" hidden="1" customHeight="1" x14ac:dyDescent="0.4">
      <c r="B61" s="220">
        <v>20</v>
      </c>
      <c r="C61" s="215" t="s">
        <v>102</v>
      </c>
      <c r="D61" s="216">
        <f t="shared" si="0"/>
        <v>4937</v>
      </c>
      <c r="E61" s="217">
        <v>2389</v>
      </c>
      <c r="F61" s="218">
        <v>2548</v>
      </c>
    </row>
    <row r="62" spans="2:6" ht="13.5" hidden="1" customHeight="1" x14ac:dyDescent="0.4">
      <c r="B62" s="220">
        <v>21</v>
      </c>
      <c r="C62" s="215" t="s">
        <v>103</v>
      </c>
      <c r="D62" s="216">
        <f t="shared" si="0"/>
        <v>4587</v>
      </c>
      <c r="E62" s="217">
        <v>2175</v>
      </c>
      <c r="F62" s="218">
        <v>2412</v>
      </c>
    </row>
    <row r="63" spans="2:6" ht="13.5" hidden="1" customHeight="1" x14ac:dyDescent="0.4">
      <c r="B63" s="220">
        <v>22</v>
      </c>
      <c r="C63" s="215" t="s">
        <v>104</v>
      </c>
      <c r="D63" s="216">
        <f t="shared" si="0"/>
        <v>3236</v>
      </c>
      <c r="E63" s="217">
        <v>1591</v>
      </c>
      <c r="F63" s="218">
        <v>1645</v>
      </c>
    </row>
    <row r="64" spans="2:6" ht="13.5" hidden="1" customHeight="1" x14ac:dyDescent="0.4">
      <c r="B64" s="221">
        <v>23</v>
      </c>
      <c r="C64" s="222" t="s">
        <v>105</v>
      </c>
      <c r="D64" s="223">
        <f t="shared" si="0"/>
        <v>3929</v>
      </c>
      <c r="E64" s="224">
        <v>1876</v>
      </c>
      <c r="F64" s="225">
        <v>2053</v>
      </c>
    </row>
    <row r="65" spans="2:6" ht="13.5" hidden="1" customHeight="1" x14ac:dyDescent="0.4">
      <c r="B65" s="219">
        <v>24</v>
      </c>
      <c r="C65" s="210" t="s">
        <v>106</v>
      </c>
      <c r="D65" s="211">
        <f t="shared" si="0"/>
        <v>3793</v>
      </c>
      <c r="E65" s="212">
        <v>1797</v>
      </c>
      <c r="F65" s="213">
        <v>1996</v>
      </c>
    </row>
    <row r="66" spans="2:6" ht="13.5" hidden="1" customHeight="1" x14ac:dyDescent="0.4">
      <c r="B66" s="220">
        <v>25</v>
      </c>
      <c r="C66" s="215" t="s">
        <v>107</v>
      </c>
      <c r="D66" s="216">
        <f t="shared" si="0"/>
        <v>1497</v>
      </c>
      <c r="E66" s="217">
        <v>714</v>
      </c>
      <c r="F66" s="218">
        <v>783</v>
      </c>
    </row>
    <row r="67" spans="2:6" ht="13.5" hidden="1" customHeight="1" x14ac:dyDescent="0.4">
      <c r="B67" s="220">
        <v>26</v>
      </c>
      <c r="C67" s="215" t="s">
        <v>108</v>
      </c>
      <c r="D67" s="216">
        <f t="shared" si="0"/>
        <v>2280</v>
      </c>
      <c r="E67" s="217">
        <v>1090</v>
      </c>
      <c r="F67" s="218">
        <v>1190</v>
      </c>
    </row>
    <row r="68" spans="2:6" ht="13.5" hidden="1" customHeight="1" x14ac:dyDescent="0.4">
      <c r="B68" s="220">
        <v>27</v>
      </c>
      <c r="C68" s="215" t="s">
        <v>109</v>
      </c>
      <c r="D68" s="216">
        <f t="shared" si="0"/>
        <v>1369</v>
      </c>
      <c r="E68" s="217">
        <v>648</v>
      </c>
      <c r="F68" s="218">
        <v>721</v>
      </c>
    </row>
    <row r="69" spans="2:6" ht="13.5" hidden="1" customHeight="1" x14ac:dyDescent="0.4">
      <c r="B69" s="221">
        <v>28</v>
      </c>
      <c r="C69" s="222" t="s">
        <v>110</v>
      </c>
      <c r="D69" s="223">
        <f t="shared" si="0"/>
        <v>1557</v>
      </c>
      <c r="E69" s="224">
        <v>736</v>
      </c>
      <c r="F69" s="225">
        <v>821</v>
      </c>
    </row>
    <row r="70" spans="2:6" ht="13.5" customHeight="1" x14ac:dyDescent="0.4">
      <c r="B70" s="192" t="s">
        <v>111</v>
      </c>
      <c r="C70" s="196"/>
      <c r="D70" s="200">
        <f>SUM(D72:D99)</f>
        <v>75892</v>
      </c>
      <c r="E70" s="226">
        <f>SUM(E72:E99)</f>
        <v>36453</v>
      </c>
      <c r="F70" s="227">
        <f>SUM(F72:F99)</f>
        <v>39439</v>
      </c>
    </row>
    <row r="71" spans="2:6" ht="13.5" hidden="1" customHeight="1" x14ac:dyDescent="0.4">
      <c r="B71" s="206" t="s">
        <v>81</v>
      </c>
      <c r="C71" s="207" t="s">
        <v>82</v>
      </c>
      <c r="D71" s="208" t="s">
        <v>59</v>
      </c>
      <c r="E71" s="170" t="s">
        <v>60</v>
      </c>
      <c r="F71" s="171" t="s">
        <v>61</v>
      </c>
    </row>
    <row r="72" spans="2:6" ht="13.5" hidden="1" customHeight="1" x14ac:dyDescent="0.4">
      <c r="B72" s="209">
        <v>1</v>
      </c>
      <c r="C72" s="210" t="s">
        <v>83</v>
      </c>
      <c r="D72" s="211">
        <f>SUM(E72:F72)</f>
        <v>2505</v>
      </c>
      <c r="E72" s="212">
        <v>1209</v>
      </c>
      <c r="F72" s="213">
        <v>1296</v>
      </c>
    </row>
    <row r="73" spans="2:6" ht="13.5" hidden="1" customHeight="1" x14ac:dyDescent="0.4">
      <c r="B73" s="214">
        <v>2</v>
      </c>
      <c r="C73" s="215" t="s">
        <v>84</v>
      </c>
      <c r="D73" s="216">
        <f t="shared" ref="D73:D99" si="1">SUM(E73:F73)</f>
        <v>2964</v>
      </c>
      <c r="E73" s="217">
        <v>1383</v>
      </c>
      <c r="F73" s="218">
        <v>1581</v>
      </c>
    </row>
    <row r="74" spans="2:6" ht="13.5" hidden="1" customHeight="1" x14ac:dyDescent="0.4">
      <c r="B74" s="214">
        <v>3</v>
      </c>
      <c r="C74" s="215" t="s">
        <v>85</v>
      </c>
      <c r="D74" s="216">
        <f t="shared" si="1"/>
        <v>3358</v>
      </c>
      <c r="E74" s="217">
        <v>1596</v>
      </c>
      <c r="F74" s="218">
        <v>1762</v>
      </c>
    </row>
    <row r="75" spans="2:6" ht="13.5" hidden="1" customHeight="1" x14ac:dyDescent="0.4">
      <c r="B75" s="214">
        <v>4</v>
      </c>
      <c r="C75" s="215" t="s">
        <v>86</v>
      </c>
      <c r="D75" s="216">
        <f t="shared" si="1"/>
        <v>1568</v>
      </c>
      <c r="E75" s="217">
        <v>743</v>
      </c>
      <c r="F75" s="218">
        <v>825</v>
      </c>
    </row>
    <row r="76" spans="2:6" ht="13.5" hidden="1" customHeight="1" x14ac:dyDescent="0.4">
      <c r="B76" s="214">
        <v>5</v>
      </c>
      <c r="C76" s="215" t="s">
        <v>87</v>
      </c>
      <c r="D76" s="216">
        <f t="shared" si="1"/>
        <v>2094</v>
      </c>
      <c r="E76" s="217">
        <v>1022</v>
      </c>
      <c r="F76" s="218">
        <v>1072</v>
      </c>
    </row>
    <row r="77" spans="2:6" ht="13.5" hidden="1" customHeight="1" x14ac:dyDescent="0.4">
      <c r="B77" s="214">
        <v>6</v>
      </c>
      <c r="C77" s="228" t="s">
        <v>112</v>
      </c>
      <c r="D77" s="216">
        <f t="shared" si="1"/>
        <v>1964</v>
      </c>
      <c r="E77" s="217">
        <v>967</v>
      </c>
      <c r="F77" s="218">
        <v>997</v>
      </c>
    </row>
    <row r="78" spans="2:6" ht="13.5" hidden="1" customHeight="1" x14ac:dyDescent="0.4">
      <c r="B78" s="214">
        <v>7</v>
      </c>
      <c r="C78" s="215" t="s">
        <v>89</v>
      </c>
      <c r="D78" s="216">
        <f t="shared" si="1"/>
        <v>830</v>
      </c>
      <c r="E78" s="217">
        <v>398</v>
      </c>
      <c r="F78" s="218">
        <v>432</v>
      </c>
    </row>
    <row r="79" spans="2:6" ht="13.5" hidden="1" customHeight="1" x14ac:dyDescent="0.4">
      <c r="B79" s="214">
        <v>8</v>
      </c>
      <c r="C79" s="215" t="s">
        <v>90</v>
      </c>
      <c r="D79" s="216">
        <f t="shared" si="1"/>
        <v>1805</v>
      </c>
      <c r="E79" s="217">
        <v>866</v>
      </c>
      <c r="F79" s="218">
        <v>939</v>
      </c>
    </row>
    <row r="80" spans="2:6" ht="13.5" hidden="1" customHeight="1" x14ac:dyDescent="0.4">
      <c r="B80" s="214">
        <v>9</v>
      </c>
      <c r="C80" s="215" t="s">
        <v>91</v>
      </c>
      <c r="D80" s="216">
        <f t="shared" si="1"/>
        <v>1354</v>
      </c>
      <c r="E80" s="217">
        <v>651</v>
      </c>
      <c r="F80" s="218">
        <v>703</v>
      </c>
    </row>
    <row r="81" spans="2:6" ht="13.5" hidden="1" customHeight="1" x14ac:dyDescent="0.4">
      <c r="B81" s="219">
        <v>10</v>
      </c>
      <c r="C81" s="210" t="s">
        <v>92</v>
      </c>
      <c r="D81" s="211">
        <f t="shared" si="1"/>
        <v>1535</v>
      </c>
      <c r="E81" s="212">
        <v>743</v>
      </c>
      <c r="F81" s="213">
        <v>792</v>
      </c>
    </row>
    <row r="82" spans="2:6" ht="13.5" hidden="1" customHeight="1" x14ac:dyDescent="0.4">
      <c r="B82" s="220">
        <v>11</v>
      </c>
      <c r="C82" s="215" t="s">
        <v>93</v>
      </c>
      <c r="D82" s="216">
        <f t="shared" si="1"/>
        <v>3555</v>
      </c>
      <c r="E82" s="217">
        <v>1731</v>
      </c>
      <c r="F82" s="218">
        <v>1824</v>
      </c>
    </row>
    <row r="83" spans="2:6" ht="13.5" hidden="1" customHeight="1" x14ac:dyDescent="0.4">
      <c r="B83" s="220">
        <v>12</v>
      </c>
      <c r="C83" s="228" t="s">
        <v>113</v>
      </c>
      <c r="D83" s="216">
        <f t="shared" si="1"/>
        <v>2904</v>
      </c>
      <c r="E83" s="217">
        <v>1426</v>
      </c>
      <c r="F83" s="218">
        <v>1478</v>
      </c>
    </row>
    <row r="84" spans="2:6" ht="13.5" hidden="1" customHeight="1" x14ac:dyDescent="0.4">
      <c r="B84" s="220">
        <v>13</v>
      </c>
      <c r="C84" s="215" t="s">
        <v>95</v>
      </c>
      <c r="D84" s="216">
        <f t="shared" si="1"/>
        <v>1930</v>
      </c>
      <c r="E84" s="217">
        <v>916</v>
      </c>
      <c r="F84" s="218">
        <v>1014</v>
      </c>
    </row>
    <row r="85" spans="2:6" ht="13.5" hidden="1" customHeight="1" x14ac:dyDescent="0.4">
      <c r="B85" s="220">
        <v>14</v>
      </c>
      <c r="C85" s="228" t="s">
        <v>114</v>
      </c>
      <c r="D85" s="216">
        <f t="shared" si="1"/>
        <v>4856</v>
      </c>
      <c r="E85" s="217">
        <v>2370</v>
      </c>
      <c r="F85" s="218">
        <v>2486</v>
      </c>
    </row>
    <row r="86" spans="2:6" ht="13.5" hidden="1" customHeight="1" x14ac:dyDescent="0.4">
      <c r="B86" s="220">
        <v>15</v>
      </c>
      <c r="C86" s="215" t="s">
        <v>97</v>
      </c>
      <c r="D86" s="216">
        <f t="shared" si="1"/>
        <v>1363</v>
      </c>
      <c r="E86" s="217">
        <v>673</v>
      </c>
      <c r="F86" s="218">
        <v>690</v>
      </c>
    </row>
    <row r="87" spans="2:6" ht="13.5" hidden="1" customHeight="1" x14ac:dyDescent="0.4">
      <c r="B87" s="220">
        <v>16</v>
      </c>
      <c r="C87" s="215" t="s">
        <v>98</v>
      </c>
      <c r="D87" s="216">
        <f t="shared" si="1"/>
        <v>4701</v>
      </c>
      <c r="E87" s="217">
        <v>2224</v>
      </c>
      <c r="F87" s="218">
        <v>2477</v>
      </c>
    </row>
    <row r="88" spans="2:6" ht="13.5" hidden="1" customHeight="1" x14ac:dyDescent="0.4">
      <c r="B88" s="220">
        <v>17</v>
      </c>
      <c r="C88" s="215" t="s">
        <v>99</v>
      </c>
      <c r="D88" s="216">
        <f t="shared" si="1"/>
        <v>5110</v>
      </c>
      <c r="E88" s="217">
        <v>2423</v>
      </c>
      <c r="F88" s="218">
        <v>2687</v>
      </c>
    </row>
    <row r="89" spans="2:6" ht="13.5" hidden="1" customHeight="1" x14ac:dyDescent="0.4">
      <c r="B89" s="220">
        <v>18</v>
      </c>
      <c r="C89" s="215" t="s">
        <v>100</v>
      </c>
      <c r="D89" s="216">
        <f t="shared" si="1"/>
        <v>331</v>
      </c>
      <c r="E89" s="217">
        <v>162</v>
      </c>
      <c r="F89" s="218">
        <v>169</v>
      </c>
    </row>
    <row r="90" spans="2:6" ht="13.5" hidden="1" customHeight="1" x14ac:dyDescent="0.4">
      <c r="B90" s="219">
        <v>19</v>
      </c>
      <c r="C90" s="210" t="s">
        <v>101</v>
      </c>
      <c r="D90" s="211">
        <f t="shared" si="1"/>
        <v>3089</v>
      </c>
      <c r="E90" s="212">
        <v>1460</v>
      </c>
      <c r="F90" s="213">
        <v>1629</v>
      </c>
    </row>
    <row r="91" spans="2:6" ht="13.5" hidden="1" customHeight="1" x14ac:dyDescent="0.4">
      <c r="B91" s="220">
        <v>20</v>
      </c>
      <c r="C91" s="228" t="s">
        <v>115</v>
      </c>
      <c r="D91" s="216">
        <f t="shared" si="1"/>
        <v>5142</v>
      </c>
      <c r="E91" s="217">
        <v>2486</v>
      </c>
      <c r="F91" s="218">
        <v>2656</v>
      </c>
    </row>
    <row r="92" spans="2:6" ht="13.5" hidden="1" customHeight="1" x14ac:dyDescent="0.4">
      <c r="B92" s="220">
        <v>21</v>
      </c>
      <c r="C92" s="215" t="s">
        <v>103</v>
      </c>
      <c r="D92" s="216">
        <f t="shared" si="1"/>
        <v>4785</v>
      </c>
      <c r="E92" s="217">
        <v>2276</v>
      </c>
      <c r="F92" s="218">
        <v>2509</v>
      </c>
    </row>
    <row r="93" spans="2:6" ht="13.5" hidden="1" customHeight="1" x14ac:dyDescent="0.4">
      <c r="B93" s="220">
        <v>22</v>
      </c>
      <c r="C93" s="215" t="s">
        <v>104</v>
      </c>
      <c r="D93" s="216">
        <f t="shared" si="1"/>
        <v>3294</v>
      </c>
      <c r="E93" s="217">
        <v>1632</v>
      </c>
      <c r="F93" s="218">
        <v>1662</v>
      </c>
    </row>
    <row r="94" spans="2:6" ht="13.5" hidden="1" customHeight="1" x14ac:dyDescent="0.4">
      <c r="B94" s="221">
        <v>23</v>
      </c>
      <c r="C94" s="222" t="s">
        <v>105</v>
      </c>
      <c r="D94" s="223">
        <f t="shared" si="1"/>
        <v>4036</v>
      </c>
      <c r="E94" s="224">
        <v>1947</v>
      </c>
      <c r="F94" s="225">
        <v>2089</v>
      </c>
    </row>
    <row r="95" spans="2:6" ht="13.5" hidden="1" customHeight="1" x14ac:dyDescent="0.4">
      <c r="B95" s="219">
        <v>24</v>
      </c>
      <c r="C95" s="210" t="s">
        <v>106</v>
      </c>
      <c r="D95" s="211">
        <f t="shared" si="1"/>
        <v>3917</v>
      </c>
      <c r="E95" s="212">
        <v>1855</v>
      </c>
      <c r="F95" s="213">
        <v>2062</v>
      </c>
    </row>
    <row r="96" spans="2:6" ht="13.5" hidden="1" customHeight="1" x14ac:dyDescent="0.4">
      <c r="B96" s="220">
        <v>25</v>
      </c>
      <c r="C96" s="215" t="s">
        <v>107</v>
      </c>
      <c r="D96" s="216">
        <f t="shared" si="1"/>
        <v>1529</v>
      </c>
      <c r="E96" s="217">
        <v>731</v>
      </c>
      <c r="F96" s="218">
        <v>798</v>
      </c>
    </row>
    <row r="97" spans="2:6" ht="13.5" hidden="1" customHeight="1" x14ac:dyDescent="0.4">
      <c r="B97" s="220">
        <v>26</v>
      </c>
      <c r="C97" s="215" t="s">
        <v>108</v>
      </c>
      <c r="D97" s="216">
        <f t="shared" si="1"/>
        <v>2379</v>
      </c>
      <c r="E97" s="217">
        <v>1143</v>
      </c>
      <c r="F97" s="218">
        <v>1236</v>
      </c>
    </row>
    <row r="98" spans="2:6" ht="13.5" hidden="1" customHeight="1" x14ac:dyDescent="0.4">
      <c r="B98" s="220">
        <v>27</v>
      </c>
      <c r="C98" s="215" t="s">
        <v>109</v>
      </c>
      <c r="D98" s="216">
        <f t="shared" si="1"/>
        <v>1396</v>
      </c>
      <c r="E98" s="217">
        <v>666</v>
      </c>
      <c r="F98" s="218">
        <v>730</v>
      </c>
    </row>
    <row r="99" spans="2:6" ht="13.5" hidden="1" customHeight="1" x14ac:dyDescent="0.4">
      <c r="B99" s="221">
        <v>28</v>
      </c>
      <c r="C99" s="229" t="s">
        <v>116</v>
      </c>
      <c r="D99" s="223">
        <f t="shared" si="1"/>
        <v>1598</v>
      </c>
      <c r="E99" s="224">
        <v>754</v>
      </c>
      <c r="F99" s="225">
        <v>844</v>
      </c>
    </row>
    <row r="100" spans="2:6" ht="13.5" customHeight="1" x14ac:dyDescent="0.4">
      <c r="B100" s="192" t="s">
        <v>117</v>
      </c>
      <c r="C100" s="196"/>
      <c r="D100" s="200">
        <f>SUM(D102:D129)</f>
        <v>75773</v>
      </c>
      <c r="E100" s="226">
        <f>SUM(E102:E129)</f>
        <v>36445</v>
      </c>
      <c r="F100" s="227">
        <f>SUM(F102:F129)</f>
        <v>39328</v>
      </c>
    </row>
    <row r="101" spans="2:6" ht="13.5" hidden="1" customHeight="1" x14ac:dyDescent="0.4">
      <c r="B101" s="206" t="s">
        <v>81</v>
      </c>
      <c r="C101" s="207" t="s">
        <v>82</v>
      </c>
      <c r="D101" s="208" t="s">
        <v>59</v>
      </c>
      <c r="E101" s="170" t="s">
        <v>60</v>
      </c>
      <c r="F101" s="171" t="s">
        <v>61</v>
      </c>
    </row>
    <row r="102" spans="2:6" ht="13.5" hidden="1" customHeight="1" x14ac:dyDescent="0.4">
      <c r="B102" s="209">
        <v>1</v>
      </c>
      <c r="C102" s="210" t="s">
        <v>83</v>
      </c>
      <c r="D102" s="211">
        <f>SUM(E102:F102)</f>
        <v>2465</v>
      </c>
      <c r="E102" s="212">
        <v>1195</v>
      </c>
      <c r="F102" s="213">
        <v>1270</v>
      </c>
    </row>
    <row r="103" spans="2:6" ht="13.5" hidden="1" customHeight="1" x14ac:dyDescent="0.4">
      <c r="B103" s="214">
        <v>2</v>
      </c>
      <c r="C103" s="215" t="s">
        <v>84</v>
      </c>
      <c r="D103" s="216">
        <f t="shared" ref="D103:D129" si="2">SUM(E103:F103)</f>
        <v>2949</v>
      </c>
      <c r="E103" s="217">
        <v>1376</v>
      </c>
      <c r="F103" s="218">
        <v>1573</v>
      </c>
    </row>
    <row r="104" spans="2:6" ht="13.5" hidden="1" customHeight="1" x14ac:dyDescent="0.4">
      <c r="B104" s="214">
        <v>3</v>
      </c>
      <c r="C104" s="215" t="s">
        <v>85</v>
      </c>
      <c r="D104" s="216">
        <f t="shared" si="2"/>
        <v>3346</v>
      </c>
      <c r="E104" s="217">
        <v>1600</v>
      </c>
      <c r="F104" s="218">
        <v>1746</v>
      </c>
    </row>
    <row r="105" spans="2:6" ht="13.5" hidden="1" customHeight="1" x14ac:dyDescent="0.4">
      <c r="B105" s="214">
        <v>4</v>
      </c>
      <c r="C105" s="215" t="s">
        <v>86</v>
      </c>
      <c r="D105" s="216">
        <f t="shared" si="2"/>
        <v>1553</v>
      </c>
      <c r="E105" s="217">
        <v>741</v>
      </c>
      <c r="F105" s="218">
        <v>812</v>
      </c>
    </row>
    <row r="106" spans="2:6" ht="13.5" hidden="1" customHeight="1" x14ac:dyDescent="0.4">
      <c r="B106" s="214">
        <v>5</v>
      </c>
      <c r="C106" s="215" t="s">
        <v>87</v>
      </c>
      <c r="D106" s="216">
        <f t="shared" si="2"/>
        <v>2071</v>
      </c>
      <c r="E106" s="217">
        <v>1006</v>
      </c>
      <c r="F106" s="218">
        <v>1065</v>
      </c>
    </row>
    <row r="107" spans="2:6" ht="13.5" hidden="1" customHeight="1" x14ac:dyDescent="0.4">
      <c r="B107" s="214">
        <v>6</v>
      </c>
      <c r="C107" s="228" t="s">
        <v>88</v>
      </c>
      <c r="D107" s="216">
        <f t="shared" si="2"/>
        <v>1952</v>
      </c>
      <c r="E107" s="217">
        <v>963</v>
      </c>
      <c r="F107" s="218">
        <v>989</v>
      </c>
    </row>
    <row r="108" spans="2:6" ht="13.5" hidden="1" customHeight="1" x14ac:dyDescent="0.4">
      <c r="B108" s="214">
        <v>7</v>
      </c>
      <c r="C108" s="215" t="s">
        <v>89</v>
      </c>
      <c r="D108" s="216">
        <f t="shared" si="2"/>
        <v>823</v>
      </c>
      <c r="E108" s="217">
        <v>403</v>
      </c>
      <c r="F108" s="218">
        <v>420</v>
      </c>
    </row>
    <row r="109" spans="2:6" ht="13.5" hidden="1" customHeight="1" x14ac:dyDescent="0.4">
      <c r="B109" s="214">
        <v>8</v>
      </c>
      <c r="C109" s="215" t="s">
        <v>90</v>
      </c>
      <c r="D109" s="216">
        <f t="shared" si="2"/>
        <v>1789</v>
      </c>
      <c r="E109" s="217">
        <v>854</v>
      </c>
      <c r="F109" s="218">
        <v>935</v>
      </c>
    </row>
    <row r="110" spans="2:6" ht="13.5" hidden="1" customHeight="1" x14ac:dyDescent="0.4">
      <c r="B110" s="214">
        <v>9</v>
      </c>
      <c r="C110" s="215" t="s">
        <v>91</v>
      </c>
      <c r="D110" s="216">
        <f t="shared" si="2"/>
        <v>1345</v>
      </c>
      <c r="E110" s="217">
        <v>657</v>
      </c>
      <c r="F110" s="218">
        <v>688</v>
      </c>
    </row>
    <row r="111" spans="2:6" ht="13.5" hidden="1" customHeight="1" x14ac:dyDescent="0.4">
      <c r="B111" s="219">
        <v>10</v>
      </c>
      <c r="C111" s="210" t="s">
        <v>92</v>
      </c>
      <c r="D111" s="211">
        <f t="shared" si="2"/>
        <v>1530</v>
      </c>
      <c r="E111" s="212">
        <v>740</v>
      </c>
      <c r="F111" s="213">
        <v>790</v>
      </c>
    </row>
    <row r="112" spans="2:6" ht="13.5" hidden="1" customHeight="1" x14ac:dyDescent="0.4">
      <c r="B112" s="220">
        <v>11</v>
      </c>
      <c r="C112" s="215" t="s">
        <v>93</v>
      </c>
      <c r="D112" s="216">
        <f t="shared" si="2"/>
        <v>3597</v>
      </c>
      <c r="E112" s="217">
        <v>1755</v>
      </c>
      <c r="F112" s="218">
        <v>1842</v>
      </c>
    </row>
    <row r="113" spans="2:6" ht="13.5" hidden="1" customHeight="1" x14ac:dyDescent="0.4">
      <c r="B113" s="220">
        <v>12</v>
      </c>
      <c r="C113" s="228" t="s">
        <v>118</v>
      </c>
      <c r="D113" s="216">
        <f t="shared" si="2"/>
        <v>2895</v>
      </c>
      <c r="E113" s="217">
        <v>1420</v>
      </c>
      <c r="F113" s="218">
        <v>1475</v>
      </c>
    </row>
    <row r="114" spans="2:6" ht="13.5" hidden="1" customHeight="1" x14ac:dyDescent="0.4">
      <c r="B114" s="220">
        <v>13</v>
      </c>
      <c r="C114" s="215" t="s">
        <v>95</v>
      </c>
      <c r="D114" s="216">
        <f t="shared" si="2"/>
        <v>1927</v>
      </c>
      <c r="E114" s="217">
        <v>914</v>
      </c>
      <c r="F114" s="218">
        <v>1013</v>
      </c>
    </row>
    <row r="115" spans="2:6" ht="13.5" hidden="1" customHeight="1" x14ac:dyDescent="0.4">
      <c r="B115" s="220">
        <v>14</v>
      </c>
      <c r="C115" s="228" t="s">
        <v>114</v>
      </c>
      <c r="D115" s="216">
        <f t="shared" si="2"/>
        <v>4921</v>
      </c>
      <c r="E115" s="217">
        <v>2408</v>
      </c>
      <c r="F115" s="218">
        <v>2513</v>
      </c>
    </row>
    <row r="116" spans="2:6" ht="13.5" hidden="1" customHeight="1" x14ac:dyDescent="0.4">
      <c r="B116" s="220">
        <v>15</v>
      </c>
      <c r="C116" s="215" t="s">
        <v>97</v>
      </c>
      <c r="D116" s="216">
        <f t="shared" si="2"/>
        <v>1356</v>
      </c>
      <c r="E116" s="217">
        <v>657</v>
      </c>
      <c r="F116" s="218">
        <v>699</v>
      </c>
    </row>
    <row r="117" spans="2:6" ht="13.5" hidden="1" customHeight="1" x14ac:dyDescent="0.4">
      <c r="B117" s="220">
        <v>16</v>
      </c>
      <c r="C117" s="215" t="s">
        <v>98</v>
      </c>
      <c r="D117" s="216">
        <f t="shared" si="2"/>
        <v>4660</v>
      </c>
      <c r="E117" s="217">
        <v>2220</v>
      </c>
      <c r="F117" s="218">
        <v>2440</v>
      </c>
    </row>
    <row r="118" spans="2:6" ht="13.5" hidden="1" customHeight="1" x14ac:dyDescent="0.4">
      <c r="B118" s="220">
        <v>17</v>
      </c>
      <c r="C118" s="215" t="s">
        <v>99</v>
      </c>
      <c r="D118" s="216">
        <f t="shared" si="2"/>
        <v>5070</v>
      </c>
      <c r="E118" s="217">
        <v>2425</v>
      </c>
      <c r="F118" s="218">
        <v>2645</v>
      </c>
    </row>
    <row r="119" spans="2:6" ht="13.5" hidden="1" customHeight="1" x14ac:dyDescent="0.4">
      <c r="B119" s="220">
        <v>18</v>
      </c>
      <c r="C119" s="215" t="s">
        <v>100</v>
      </c>
      <c r="D119" s="216">
        <f t="shared" si="2"/>
        <v>323</v>
      </c>
      <c r="E119" s="217">
        <v>154</v>
      </c>
      <c r="F119" s="218">
        <v>169</v>
      </c>
    </row>
    <row r="120" spans="2:6" ht="13.5" hidden="1" customHeight="1" x14ac:dyDescent="0.4">
      <c r="B120" s="219">
        <v>19</v>
      </c>
      <c r="C120" s="210" t="s">
        <v>101</v>
      </c>
      <c r="D120" s="211">
        <f t="shared" si="2"/>
        <v>3064</v>
      </c>
      <c r="E120" s="212">
        <v>1458</v>
      </c>
      <c r="F120" s="213">
        <v>1606</v>
      </c>
    </row>
    <row r="121" spans="2:6" ht="13.5" hidden="1" customHeight="1" x14ac:dyDescent="0.4">
      <c r="B121" s="220">
        <v>20</v>
      </c>
      <c r="C121" s="228" t="s">
        <v>115</v>
      </c>
      <c r="D121" s="216">
        <f t="shared" si="2"/>
        <v>5250</v>
      </c>
      <c r="E121" s="217">
        <v>2540</v>
      </c>
      <c r="F121" s="218">
        <v>2710</v>
      </c>
    </row>
    <row r="122" spans="2:6" ht="13.5" hidden="1" customHeight="1" x14ac:dyDescent="0.4">
      <c r="B122" s="220">
        <v>21</v>
      </c>
      <c r="C122" s="215" t="s">
        <v>103</v>
      </c>
      <c r="D122" s="216">
        <f t="shared" si="2"/>
        <v>4812</v>
      </c>
      <c r="E122" s="217">
        <v>2284</v>
      </c>
      <c r="F122" s="218">
        <v>2528</v>
      </c>
    </row>
    <row r="123" spans="2:6" ht="13.5" hidden="1" customHeight="1" x14ac:dyDescent="0.4">
      <c r="B123" s="220">
        <v>22</v>
      </c>
      <c r="C123" s="215" t="s">
        <v>104</v>
      </c>
      <c r="D123" s="216">
        <f>SUM(E123:F123)</f>
        <v>3291</v>
      </c>
      <c r="E123" s="217">
        <v>1626</v>
      </c>
      <c r="F123" s="218">
        <v>1665</v>
      </c>
    </row>
    <row r="124" spans="2:6" ht="13.5" hidden="1" customHeight="1" x14ac:dyDescent="0.4">
      <c r="B124" s="221">
        <v>23</v>
      </c>
      <c r="C124" s="222" t="s">
        <v>105</v>
      </c>
      <c r="D124" s="223">
        <f t="shared" si="2"/>
        <v>3997</v>
      </c>
      <c r="E124" s="224">
        <v>1933</v>
      </c>
      <c r="F124" s="225">
        <v>2064</v>
      </c>
    </row>
    <row r="125" spans="2:6" ht="13.5" hidden="1" customHeight="1" x14ac:dyDescent="0.4">
      <c r="B125" s="219">
        <v>24</v>
      </c>
      <c r="C125" s="210" t="s">
        <v>106</v>
      </c>
      <c r="D125" s="211">
        <f t="shared" si="2"/>
        <v>3904</v>
      </c>
      <c r="E125" s="212">
        <v>1851</v>
      </c>
      <c r="F125" s="213">
        <v>2053</v>
      </c>
    </row>
    <row r="126" spans="2:6" ht="13.5" hidden="1" customHeight="1" x14ac:dyDescent="0.4">
      <c r="B126" s="220">
        <v>25</v>
      </c>
      <c r="C126" s="215" t="s">
        <v>107</v>
      </c>
      <c r="D126" s="216">
        <f t="shared" si="2"/>
        <v>1529</v>
      </c>
      <c r="E126" s="217">
        <v>733</v>
      </c>
      <c r="F126" s="218">
        <v>796</v>
      </c>
    </row>
    <row r="127" spans="2:6" ht="13.5" hidden="1" customHeight="1" x14ac:dyDescent="0.4">
      <c r="B127" s="220">
        <v>26</v>
      </c>
      <c r="C127" s="215" t="s">
        <v>108</v>
      </c>
      <c r="D127" s="216">
        <f t="shared" si="2"/>
        <v>2382</v>
      </c>
      <c r="E127" s="217">
        <v>1134</v>
      </c>
      <c r="F127" s="218">
        <v>1248</v>
      </c>
    </row>
    <row r="128" spans="2:6" ht="13.5" hidden="1" customHeight="1" x14ac:dyDescent="0.4">
      <c r="B128" s="220">
        <v>27</v>
      </c>
      <c r="C128" s="215" t="s">
        <v>109</v>
      </c>
      <c r="D128" s="216">
        <f t="shared" si="2"/>
        <v>1399</v>
      </c>
      <c r="E128" s="217">
        <v>662</v>
      </c>
      <c r="F128" s="218">
        <v>737</v>
      </c>
    </row>
    <row r="129" spans="2:6" ht="13.5" hidden="1" customHeight="1" x14ac:dyDescent="0.4">
      <c r="B129" s="221">
        <v>28</v>
      </c>
      <c r="C129" s="229" t="s">
        <v>116</v>
      </c>
      <c r="D129" s="223">
        <f t="shared" si="2"/>
        <v>1573</v>
      </c>
      <c r="E129" s="224">
        <v>736</v>
      </c>
      <c r="F129" s="225">
        <v>837</v>
      </c>
    </row>
    <row r="130" spans="2:6" ht="13.5" customHeight="1" x14ac:dyDescent="0.4">
      <c r="B130" s="192" t="s">
        <v>119</v>
      </c>
      <c r="C130" s="196"/>
      <c r="D130" s="200">
        <f>SUM(D132:D159)</f>
        <v>75652</v>
      </c>
      <c r="E130" s="226">
        <f>SUM(E132:E159)</f>
        <v>36334</v>
      </c>
      <c r="F130" s="227">
        <f>SUM(F132:F159)</f>
        <v>39318</v>
      </c>
    </row>
    <row r="131" spans="2:6" ht="13.5" hidden="1" customHeight="1" x14ac:dyDescent="0.4">
      <c r="B131" s="206" t="s">
        <v>81</v>
      </c>
      <c r="C131" s="207" t="s">
        <v>82</v>
      </c>
      <c r="D131" s="208" t="s">
        <v>59</v>
      </c>
      <c r="E131" s="170" t="s">
        <v>60</v>
      </c>
      <c r="F131" s="171" t="s">
        <v>61</v>
      </c>
    </row>
    <row r="132" spans="2:6" ht="13.5" hidden="1" customHeight="1" x14ac:dyDescent="0.4">
      <c r="B132" s="209">
        <v>1</v>
      </c>
      <c r="C132" s="210" t="s">
        <v>83</v>
      </c>
      <c r="D132" s="211">
        <f>SUM(E132:F132)</f>
        <v>2459</v>
      </c>
      <c r="E132" s="212">
        <v>1195</v>
      </c>
      <c r="F132" s="213">
        <v>1264</v>
      </c>
    </row>
    <row r="133" spans="2:6" ht="13.5" hidden="1" customHeight="1" x14ac:dyDescent="0.4">
      <c r="B133" s="214">
        <v>2</v>
      </c>
      <c r="C133" s="215" t="s">
        <v>84</v>
      </c>
      <c r="D133" s="216">
        <f t="shared" ref="D133:D152" si="3">SUM(E133:F133)</f>
        <v>2921</v>
      </c>
      <c r="E133" s="217">
        <v>1363</v>
      </c>
      <c r="F133" s="218">
        <v>1558</v>
      </c>
    </row>
    <row r="134" spans="2:6" ht="13.5" hidden="1" customHeight="1" x14ac:dyDescent="0.4">
      <c r="B134" s="214">
        <v>3</v>
      </c>
      <c r="C134" s="215" t="s">
        <v>85</v>
      </c>
      <c r="D134" s="216">
        <f t="shared" si="3"/>
        <v>3316</v>
      </c>
      <c r="E134" s="217">
        <v>1582</v>
      </c>
      <c r="F134" s="218">
        <v>1734</v>
      </c>
    </row>
    <row r="135" spans="2:6" ht="13.5" hidden="1" customHeight="1" x14ac:dyDescent="0.4">
      <c r="B135" s="214">
        <v>4</v>
      </c>
      <c r="C135" s="215" t="s">
        <v>86</v>
      </c>
      <c r="D135" s="216">
        <f t="shared" si="3"/>
        <v>1550</v>
      </c>
      <c r="E135" s="217">
        <v>738</v>
      </c>
      <c r="F135" s="218">
        <v>812</v>
      </c>
    </row>
    <row r="136" spans="2:6" ht="13.5" hidden="1" customHeight="1" x14ac:dyDescent="0.4">
      <c r="B136" s="214">
        <v>5</v>
      </c>
      <c r="C136" s="215" t="s">
        <v>87</v>
      </c>
      <c r="D136" s="216">
        <f t="shared" si="3"/>
        <v>2064</v>
      </c>
      <c r="E136" s="217">
        <v>1003</v>
      </c>
      <c r="F136" s="218">
        <v>1061</v>
      </c>
    </row>
    <row r="137" spans="2:6" ht="13.5" hidden="1" customHeight="1" x14ac:dyDescent="0.4">
      <c r="B137" s="214">
        <v>6</v>
      </c>
      <c r="C137" s="228" t="s">
        <v>88</v>
      </c>
      <c r="D137" s="216">
        <f t="shared" si="3"/>
        <v>1989</v>
      </c>
      <c r="E137" s="217">
        <v>978</v>
      </c>
      <c r="F137" s="218">
        <v>1011</v>
      </c>
    </row>
    <row r="138" spans="2:6" ht="13.5" hidden="1" customHeight="1" x14ac:dyDescent="0.4">
      <c r="B138" s="214">
        <v>7</v>
      </c>
      <c r="C138" s="215" t="s">
        <v>89</v>
      </c>
      <c r="D138" s="216">
        <f t="shared" si="3"/>
        <v>817</v>
      </c>
      <c r="E138" s="217">
        <v>395</v>
      </c>
      <c r="F138" s="218">
        <v>422</v>
      </c>
    </row>
    <row r="139" spans="2:6" ht="13.5" hidden="1" customHeight="1" x14ac:dyDescent="0.4">
      <c r="B139" s="214">
        <v>8</v>
      </c>
      <c r="C139" s="215" t="s">
        <v>90</v>
      </c>
      <c r="D139" s="216">
        <f t="shared" si="3"/>
        <v>1794</v>
      </c>
      <c r="E139" s="217">
        <v>860</v>
      </c>
      <c r="F139" s="218">
        <v>934</v>
      </c>
    </row>
    <row r="140" spans="2:6" ht="13.5" hidden="1" customHeight="1" x14ac:dyDescent="0.4">
      <c r="B140" s="214">
        <v>9</v>
      </c>
      <c r="C140" s="215" t="s">
        <v>91</v>
      </c>
      <c r="D140" s="216">
        <f t="shared" si="3"/>
        <v>1333</v>
      </c>
      <c r="E140" s="217">
        <v>649</v>
      </c>
      <c r="F140" s="218">
        <v>684</v>
      </c>
    </row>
    <row r="141" spans="2:6" ht="13.5" hidden="1" customHeight="1" x14ac:dyDescent="0.4">
      <c r="B141" s="219">
        <v>10</v>
      </c>
      <c r="C141" s="210" t="s">
        <v>92</v>
      </c>
      <c r="D141" s="211">
        <f t="shared" si="3"/>
        <v>1510</v>
      </c>
      <c r="E141" s="212">
        <v>729</v>
      </c>
      <c r="F141" s="213">
        <v>781</v>
      </c>
    </row>
    <row r="142" spans="2:6" ht="13.5" hidden="1" customHeight="1" x14ac:dyDescent="0.4">
      <c r="B142" s="220">
        <v>11</v>
      </c>
      <c r="C142" s="215" t="s">
        <v>93</v>
      </c>
      <c r="D142" s="216">
        <f t="shared" si="3"/>
        <v>3614</v>
      </c>
      <c r="E142" s="217">
        <v>1763</v>
      </c>
      <c r="F142" s="218">
        <v>1851</v>
      </c>
    </row>
    <row r="143" spans="2:6" ht="13.5" hidden="1" customHeight="1" x14ac:dyDescent="0.4">
      <c r="B143" s="220">
        <v>12</v>
      </c>
      <c r="C143" s="228" t="s">
        <v>118</v>
      </c>
      <c r="D143" s="216">
        <f t="shared" si="3"/>
        <v>2866</v>
      </c>
      <c r="E143" s="217">
        <v>1397</v>
      </c>
      <c r="F143" s="218">
        <v>1469</v>
      </c>
    </row>
    <row r="144" spans="2:6" ht="13.5" hidden="1" customHeight="1" x14ac:dyDescent="0.4">
      <c r="B144" s="220">
        <v>13</v>
      </c>
      <c r="C144" s="215" t="s">
        <v>95</v>
      </c>
      <c r="D144" s="216">
        <f>SUM(E144:F144)</f>
        <v>1921</v>
      </c>
      <c r="E144" s="217">
        <v>909</v>
      </c>
      <c r="F144" s="218">
        <v>1012</v>
      </c>
    </row>
    <row r="145" spans="2:6" ht="13.5" hidden="1" customHeight="1" x14ac:dyDescent="0.4">
      <c r="B145" s="220">
        <v>14</v>
      </c>
      <c r="C145" s="228" t="s">
        <v>114</v>
      </c>
      <c r="D145" s="216">
        <f t="shared" si="3"/>
        <v>4869</v>
      </c>
      <c r="E145" s="217">
        <v>2378</v>
      </c>
      <c r="F145" s="218">
        <v>2491</v>
      </c>
    </row>
    <row r="146" spans="2:6" ht="13.5" hidden="1" customHeight="1" x14ac:dyDescent="0.4">
      <c r="B146" s="220">
        <v>15</v>
      </c>
      <c r="C146" s="215" t="s">
        <v>97</v>
      </c>
      <c r="D146" s="216">
        <f t="shared" si="3"/>
        <v>1356</v>
      </c>
      <c r="E146" s="217">
        <v>657</v>
      </c>
      <c r="F146" s="218">
        <v>699</v>
      </c>
    </row>
    <row r="147" spans="2:6" ht="13.5" hidden="1" customHeight="1" x14ac:dyDescent="0.4">
      <c r="B147" s="220">
        <v>16</v>
      </c>
      <c r="C147" s="215" t="s">
        <v>98</v>
      </c>
      <c r="D147" s="216">
        <f t="shared" si="3"/>
        <v>4667</v>
      </c>
      <c r="E147" s="217">
        <v>2216</v>
      </c>
      <c r="F147" s="218">
        <v>2451</v>
      </c>
    </row>
    <row r="148" spans="2:6" ht="13.5" hidden="1" customHeight="1" x14ac:dyDescent="0.4">
      <c r="B148" s="220">
        <v>17</v>
      </c>
      <c r="C148" s="215" t="s">
        <v>99</v>
      </c>
      <c r="D148" s="216">
        <f t="shared" si="3"/>
        <v>5048</v>
      </c>
      <c r="E148" s="217">
        <v>2416</v>
      </c>
      <c r="F148" s="218">
        <v>2632</v>
      </c>
    </row>
    <row r="149" spans="2:6" ht="13.5" hidden="1" customHeight="1" x14ac:dyDescent="0.4">
      <c r="B149" s="220">
        <v>18</v>
      </c>
      <c r="C149" s="215" t="s">
        <v>100</v>
      </c>
      <c r="D149" s="216">
        <f t="shared" si="3"/>
        <v>300</v>
      </c>
      <c r="E149" s="217">
        <v>142</v>
      </c>
      <c r="F149" s="218">
        <v>158</v>
      </c>
    </row>
    <row r="150" spans="2:6" ht="13.5" hidden="1" customHeight="1" x14ac:dyDescent="0.4">
      <c r="B150" s="219">
        <v>19</v>
      </c>
      <c r="C150" s="210" t="s">
        <v>101</v>
      </c>
      <c r="D150" s="211">
        <f t="shared" si="3"/>
        <v>3036</v>
      </c>
      <c r="E150" s="212">
        <v>1451</v>
      </c>
      <c r="F150" s="213">
        <v>1585</v>
      </c>
    </row>
    <row r="151" spans="2:6" ht="13.5" hidden="1" customHeight="1" x14ac:dyDescent="0.4">
      <c r="B151" s="220">
        <v>20</v>
      </c>
      <c r="C151" s="228" t="s">
        <v>115</v>
      </c>
      <c r="D151" s="216">
        <f t="shared" si="3"/>
        <v>5350</v>
      </c>
      <c r="E151" s="217">
        <v>2578</v>
      </c>
      <c r="F151" s="218">
        <v>2772</v>
      </c>
    </row>
    <row r="152" spans="2:6" ht="13.5" hidden="1" customHeight="1" x14ac:dyDescent="0.4">
      <c r="B152" s="220">
        <v>21</v>
      </c>
      <c r="C152" s="215" t="s">
        <v>103</v>
      </c>
      <c r="D152" s="216">
        <f t="shared" si="3"/>
        <v>4856</v>
      </c>
      <c r="E152" s="217">
        <v>2303</v>
      </c>
      <c r="F152" s="218">
        <v>2553</v>
      </c>
    </row>
    <row r="153" spans="2:6" ht="13.5" hidden="1" customHeight="1" x14ac:dyDescent="0.4">
      <c r="B153" s="220">
        <v>22</v>
      </c>
      <c r="C153" s="215" t="s">
        <v>104</v>
      </c>
      <c r="D153" s="216">
        <f>SUM(E153:F153)</f>
        <v>3293</v>
      </c>
      <c r="E153" s="217">
        <v>1620</v>
      </c>
      <c r="F153" s="218">
        <v>1673</v>
      </c>
    </row>
    <row r="154" spans="2:6" ht="13.5" hidden="1" customHeight="1" x14ac:dyDescent="0.4">
      <c r="B154" s="221">
        <v>23</v>
      </c>
      <c r="C154" s="222" t="s">
        <v>105</v>
      </c>
      <c r="D154" s="223">
        <f t="shared" ref="D154:D159" si="4">SUM(E154:F154)</f>
        <v>3967</v>
      </c>
      <c r="E154" s="224">
        <v>1915</v>
      </c>
      <c r="F154" s="225">
        <v>2052</v>
      </c>
    </row>
    <row r="155" spans="2:6" ht="13.5" hidden="1" customHeight="1" x14ac:dyDescent="0.4">
      <c r="B155" s="219">
        <v>24</v>
      </c>
      <c r="C155" s="210" t="s">
        <v>106</v>
      </c>
      <c r="D155" s="211">
        <f t="shared" si="4"/>
        <v>3890</v>
      </c>
      <c r="E155" s="212">
        <v>1840</v>
      </c>
      <c r="F155" s="213">
        <v>2050</v>
      </c>
    </row>
    <row r="156" spans="2:6" ht="13.5" hidden="1" customHeight="1" x14ac:dyDescent="0.4">
      <c r="B156" s="220">
        <v>25</v>
      </c>
      <c r="C156" s="215" t="s">
        <v>107</v>
      </c>
      <c r="D156" s="216">
        <f t="shared" si="4"/>
        <v>1541</v>
      </c>
      <c r="E156" s="217">
        <v>739</v>
      </c>
      <c r="F156" s="218">
        <v>802</v>
      </c>
    </row>
    <row r="157" spans="2:6" ht="13.5" hidden="1" customHeight="1" x14ac:dyDescent="0.4">
      <c r="B157" s="220">
        <v>26</v>
      </c>
      <c r="C157" s="215" t="s">
        <v>108</v>
      </c>
      <c r="D157" s="216">
        <f t="shared" si="4"/>
        <v>2378</v>
      </c>
      <c r="E157" s="217">
        <v>1129</v>
      </c>
      <c r="F157" s="218">
        <v>1249</v>
      </c>
    </row>
    <row r="158" spans="2:6" ht="13.5" hidden="1" customHeight="1" x14ac:dyDescent="0.4">
      <c r="B158" s="220">
        <v>27</v>
      </c>
      <c r="C158" s="215" t="s">
        <v>109</v>
      </c>
      <c r="D158" s="216">
        <f t="shared" si="4"/>
        <v>1394</v>
      </c>
      <c r="E158" s="217">
        <v>658</v>
      </c>
      <c r="F158" s="218">
        <v>736</v>
      </c>
    </row>
    <row r="159" spans="2:6" ht="13.5" hidden="1" customHeight="1" x14ac:dyDescent="0.4">
      <c r="B159" s="221">
        <v>28</v>
      </c>
      <c r="C159" s="229" t="s">
        <v>116</v>
      </c>
      <c r="D159" s="223">
        <f t="shared" si="4"/>
        <v>1553</v>
      </c>
      <c r="E159" s="224">
        <v>731</v>
      </c>
      <c r="F159" s="225">
        <v>822</v>
      </c>
    </row>
    <row r="160" spans="2:6" ht="13.5" customHeight="1" x14ac:dyDescent="0.4">
      <c r="B160" s="192" t="s">
        <v>120</v>
      </c>
      <c r="C160" s="196"/>
      <c r="D160" s="200">
        <f>SUM(D162:D189)</f>
        <v>75264</v>
      </c>
      <c r="E160" s="226">
        <f>SUM(E162:E189)</f>
        <v>36121</v>
      </c>
      <c r="F160" s="227">
        <f>SUM(F162:F189)</f>
        <v>39143</v>
      </c>
    </row>
    <row r="161" spans="2:6" ht="18.75" hidden="1" customHeight="1" x14ac:dyDescent="0.4">
      <c r="B161" s="206" t="s">
        <v>81</v>
      </c>
      <c r="C161" s="207" t="s">
        <v>82</v>
      </c>
      <c r="D161" s="208" t="s">
        <v>59</v>
      </c>
      <c r="E161" s="170" t="s">
        <v>60</v>
      </c>
      <c r="F161" s="171" t="s">
        <v>61</v>
      </c>
    </row>
    <row r="162" spans="2:6" ht="13.5" hidden="1" customHeight="1" x14ac:dyDescent="0.4">
      <c r="B162" s="209">
        <v>1</v>
      </c>
      <c r="C162" s="210" t="s">
        <v>83</v>
      </c>
      <c r="D162" s="230">
        <f>SUM(E162:F162)</f>
        <v>2401</v>
      </c>
      <c r="E162" s="212">
        <v>1162</v>
      </c>
      <c r="F162" s="213">
        <v>1239</v>
      </c>
    </row>
    <row r="163" spans="2:6" ht="13.5" hidden="1" customHeight="1" x14ac:dyDescent="0.4">
      <c r="B163" s="214">
        <v>2</v>
      </c>
      <c r="C163" s="215" t="s">
        <v>84</v>
      </c>
      <c r="D163" s="231">
        <f t="shared" ref="D163:D173" si="5">SUM(E163:F163)</f>
        <v>2857</v>
      </c>
      <c r="E163" s="217">
        <v>1333</v>
      </c>
      <c r="F163" s="218">
        <v>1524</v>
      </c>
    </row>
    <row r="164" spans="2:6" ht="13.5" hidden="1" customHeight="1" x14ac:dyDescent="0.4">
      <c r="B164" s="214">
        <v>3</v>
      </c>
      <c r="C164" s="215" t="s">
        <v>121</v>
      </c>
      <c r="D164" s="231">
        <f t="shared" si="5"/>
        <v>3301</v>
      </c>
      <c r="E164" s="217">
        <v>1580</v>
      </c>
      <c r="F164" s="218">
        <v>1721</v>
      </c>
    </row>
    <row r="165" spans="2:6" ht="13.5" hidden="1" customHeight="1" x14ac:dyDescent="0.4">
      <c r="B165" s="214">
        <v>4</v>
      </c>
      <c r="C165" s="215" t="s">
        <v>86</v>
      </c>
      <c r="D165" s="231">
        <f t="shared" si="5"/>
        <v>1528</v>
      </c>
      <c r="E165" s="217">
        <v>715</v>
      </c>
      <c r="F165" s="218">
        <v>813</v>
      </c>
    </row>
    <row r="166" spans="2:6" ht="13.5" hidden="1" customHeight="1" x14ac:dyDescent="0.4">
      <c r="B166" s="214">
        <v>5</v>
      </c>
      <c r="C166" s="215" t="s">
        <v>87</v>
      </c>
      <c r="D166" s="231">
        <f t="shared" si="5"/>
        <v>2036</v>
      </c>
      <c r="E166" s="217">
        <v>998</v>
      </c>
      <c r="F166" s="218">
        <v>1038</v>
      </c>
    </row>
    <row r="167" spans="2:6" ht="13.5" hidden="1" customHeight="1" x14ac:dyDescent="0.4">
      <c r="B167" s="214">
        <v>6</v>
      </c>
      <c r="C167" s="215" t="s">
        <v>88</v>
      </c>
      <c r="D167" s="231">
        <f t="shared" si="5"/>
        <v>1993</v>
      </c>
      <c r="E167" s="217">
        <v>979</v>
      </c>
      <c r="F167" s="218">
        <v>1014</v>
      </c>
    </row>
    <row r="168" spans="2:6" ht="13.5" hidden="1" customHeight="1" x14ac:dyDescent="0.4">
      <c r="B168" s="214">
        <v>7</v>
      </c>
      <c r="C168" s="215" t="s">
        <v>89</v>
      </c>
      <c r="D168" s="231">
        <f t="shared" si="5"/>
        <v>809</v>
      </c>
      <c r="E168" s="217">
        <v>393</v>
      </c>
      <c r="F168" s="218">
        <v>416</v>
      </c>
    </row>
    <row r="169" spans="2:6" ht="13.5" hidden="1" customHeight="1" x14ac:dyDescent="0.4">
      <c r="B169" s="214">
        <v>8</v>
      </c>
      <c r="C169" s="215" t="s">
        <v>90</v>
      </c>
      <c r="D169" s="231">
        <f t="shared" si="5"/>
        <v>1769</v>
      </c>
      <c r="E169" s="217">
        <v>855</v>
      </c>
      <c r="F169" s="218">
        <v>914</v>
      </c>
    </row>
    <row r="170" spans="2:6" ht="13.5" hidden="1" customHeight="1" x14ac:dyDescent="0.4">
      <c r="B170" s="214">
        <v>9</v>
      </c>
      <c r="C170" s="215" t="s">
        <v>91</v>
      </c>
      <c r="D170" s="231">
        <f t="shared" si="5"/>
        <v>1327</v>
      </c>
      <c r="E170" s="217">
        <v>653</v>
      </c>
      <c r="F170" s="218">
        <v>674</v>
      </c>
    </row>
    <row r="171" spans="2:6" ht="13.5" hidden="1" customHeight="1" x14ac:dyDescent="0.4">
      <c r="B171" s="219">
        <v>10</v>
      </c>
      <c r="C171" s="210" t="s">
        <v>92</v>
      </c>
      <c r="D171" s="230">
        <f t="shared" si="5"/>
        <v>1501</v>
      </c>
      <c r="E171" s="212">
        <v>726</v>
      </c>
      <c r="F171" s="213">
        <v>775</v>
      </c>
    </row>
    <row r="172" spans="2:6" ht="13.5" hidden="1" customHeight="1" x14ac:dyDescent="0.4">
      <c r="B172" s="220">
        <v>11</v>
      </c>
      <c r="C172" s="215" t="s">
        <v>93</v>
      </c>
      <c r="D172" s="231">
        <f t="shared" si="5"/>
        <v>3637</v>
      </c>
      <c r="E172" s="217">
        <v>1768</v>
      </c>
      <c r="F172" s="218">
        <v>1869</v>
      </c>
    </row>
    <row r="173" spans="2:6" ht="13.5" hidden="1" customHeight="1" x14ac:dyDescent="0.4">
      <c r="B173" s="220">
        <v>12</v>
      </c>
      <c r="C173" s="215" t="s">
        <v>118</v>
      </c>
      <c r="D173" s="231">
        <f t="shared" si="5"/>
        <v>2861</v>
      </c>
      <c r="E173" s="217">
        <v>1400</v>
      </c>
      <c r="F173" s="218">
        <v>1461</v>
      </c>
    </row>
    <row r="174" spans="2:6" ht="13.5" hidden="1" customHeight="1" x14ac:dyDescent="0.4">
      <c r="B174" s="220">
        <v>13</v>
      </c>
      <c r="C174" s="215" t="s">
        <v>95</v>
      </c>
      <c r="D174" s="231">
        <f>SUM(E174:F174)</f>
        <v>1898</v>
      </c>
      <c r="E174" s="217">
        <v>902</v>
      </c>
      <c r="F174" s="218">
        <v>996</v>
      </c>
    </row>
    <row r="175" spans="2:6" ht="13.5" hidden="1" customHeight="1" x14ac:dyDescent="0.4">
      <c r="B175" s="220">
        <v>14</v>
      </c>
      <c r="C175" s="215" t="s">
        <v>114</v>
      </c>
      <c r="D175" s="231">
        <f t="shared" ref="D175:D182" si="6">SUM(E175:F175)</f>
        <v>4808</v>
      </c>
      <c r="E175" s="217">
        <v>2353</v>
      </c>
      <c r="F175" s="218">
        <v>2455</v>
      </c>
    </row>
    <row r="176" spans="2:6" ht="13.5" hidden="1" customHeight="1" x14ac:dyDescent="0.4">
      <c r="B176" s="220">
        <v>15</v>
      </c>
      <c r="C176" s="215" t="s">
        <v>97</v>
      </c>
      <c r="D176" s="231">
        <f t="shared" si="6"/>
        <v>1361</v>
      </c>
      <c r="E176" s="217">
        <v>655</v>
      </c>
      <c r="F176" s="218">
        <v>706</v>
      </c>
    </row>
    <row r="177" spans="2:6" ht="13.5" hidden="1" customHeight="1" x14ac:dyDescent="0.4">
      <c r="B177" s="220">
        <v>16</v>
      </c>
      <c r="C177" s="215" t="s">
        <v>98</v>
      </c>
      <c r="D177" s="231">
        <f t="shared" si="6"/>
        <v>4649</v>
      </c>
      <c r="E177" s="217">
        <v>2206</v>
      </c>
      <c r="F177" s="218">
        <v>2443</v>
      </c>
    </row>
    <row r="178" spans="2:6" ht="13.5" hidden="1" customHeight="1" x14ac:dyDescent="0.4">
      <c r="B178" s="220">
        <v>17</v>
      </c>
      <c r="C178" s="215" t="s">
        <v>99</v>
      </c>
      <c r="D178" s="231">
        <f t="shared" si="6"/>
        <v>5004</v>
      </c>
      <c r="E178" s="217">
        <v>2381</v>
      </c>
      <c r="F178" s="218">
        <v>2623</v>
      </c>
    </row>
    <row r="179" spans="2:6" ht="13.5" hidden="1" customHeight="1" x14ac:dyDescent="0.4">
      <c r="B179" s="220">
        <v>18</v>
      </c>
      <c r="C179" s="215" t="s">
        <v>100</v>
      </c>
      <c r="D179" s="231">
        <f t="shared" si="6"/>
        <v>285</v>
      </c>
      <c r="E179" s="217">
        <v>137</v>
      </c>
      <c r="F179" s="218">
        <v>148</v>
      </c>
    </row>
    <row r="180" spans="2:6" ht="13.5" hidden="1" customHeight="1" x14ac:dyDescent="0.4">
      <c r="B180" s="219">
        <v>19</v>
      </c>
      <c r="C180" s="210" t="s">
        <v>122</v>
      </c>
      <c r="D180" s="230">
        <f t="shared" si="6"/>
        <v>3023</v>
      </c>
      <c r="E180" s="212">
        <v>1438</v>
      </c>
      <c r="F180" s="213">
        <v>1585</v>
      </c>
    </row>
    <row r="181" spans="2:6" ht="13.5" hidden="1" customHeight="1" x14ac:dyDescent="0.4">
      <c r="B181" s="220">
        <v>20</v>
      </c>
      <c r="C181" s="215" t="s">
        <v>102</v>
      </c>
      <c r="D181" s="231">
        <f t="shared" si="6"/>
        <v>5404</v>
      </c>
      <c r="E181" s="217">
        <v>2599</v>
      </c>
      <c r="F181" s="218">
        <v>2805</v>
      </c>
    </row>
    <row r="182" spans="2:6" ht="13.5" hidden="1" customHeight="1" x14ac:dyDescent="0.4">
      <c r="B182" s="220">
        <v>21</v>
      </c>
      <c r="C182" s="215" t="s">
        <v>103</v>
      </c>
      <c r="D182" s="231">
        <f t="shared" si="6"/>
        <v>4858</v>
      </c>
      <c r="E182" s="217">
        <v>2304</v>
      </c>
      <c r="F182" s="218">
        <v>2554</v>
      </c>
    </row>
    <row r="183" spans="2:6" ht="13.5" hidden="1" customHeight="1" x14ac:dyDescent="0.4">
      <c r="B183" s="220">
        <v>22</v>
      </c>
      <c r="C183" s="215" t="s">
        <v>123</v>
      </c>
      <c r="D183" s="231">
        <f>SUM(E183:F183)</f>
        <v>3300</v>
      </c>
      <c r="E183" s="217">
        <v>1611</v>
      </c>
      <c r="F183" s="218">
        <v>1689</v>
      </c>
    </row>
    <row r="184" spans="2:6" ht="13.5" hidden="1" customHeight="1" x14ac:dyDescent="0.4">
      <c r="B184" s="221">
        <v>23</v>
      </c>
      <c r="C184" s="222" t="s">
        <v>124</v>
      </c>
      <c r="D184" s="232">
        <f t="shared" ref="D184:D189" si="7">SUM(E184:F184)</f>
        <v>3996</v>
      </c>
      <c r="E184" s="224">
        <v>1923</v>
      </c>
      <c r="F184" s="225">
        <v>2073</v>
      </c>
    </row>
    <row r="185" spans="2:6" ht="13.5" hidden="1" customHeight="1" x14ac:dyDescent="0.4">
      <c r="B185" s="219">
        <v>24</v>
      </c>
      <c r="C185" s="210" t="s">
        <v>106</v>
      </c>
      <c r="D185" s="230">
        <f t="shared" si="7"/>
        <v>3857</v>
      </c>
      <c r="E185" s="212">
        <v>1822</v>
      </c>
      <c r="F185" s="213">
        <v>2035</v>
      </c>
    </row>
    <row r="186" spans="2:6" ht="13.5" hidden="1" customHeight="1" x14ac:dyDescent="0.4">
      <c r="B186" s="220">
        <v>25</v>
      </c>
      <c r="C186" s="215" t="s">
        <v>107</v>
      </c>
      <c r="D186" s="231">
        <f t="shared" si="7"/>
        <v>1535</v>
      </c>
      <c r="E186" s="217">
        <v>735</v>
      </c>
      <c r="F186" s="218">
        <v>800</v>
      </c>
    </row>
    <row r="187" spans="2:6" ht="13.5" hidden="1" customHeight="1" x14ac:dyDescent="0.4">
      <c r="B187" s="220">
        <v>26</v>
      </c>
      <c r="C187" s="215" t="s">
        <v>108</v>
      </c>
      <c r="D187" s="231">
        <f t="shared" si="7"/>
        <v>2371</v>
      </c>
      <c r="E187" s="217">
        <v>1133</v>
      </c>
      <c r="F187" s="218">
        <v>1238</v>
      </c>
    </row>
    <row r="188" spans="2:6" ht="13.5" hidden="1" customHeight="1" x14ac:dyDescent="0.4">
      <c r="B188" s="220">
        <v>27</v>
      </c>
      <c r="C188" s="215" t="s">
        <v>125</v>
      </c>
      <c r="D188" s="231">
        <f t="shared" si="7"/>
        <v>1376</v>
      </c>
      <c r="E188" s="217">
        <v>649</v>
      </c>
      <c r="F188" s="218">
        <v>727</v>
      </c>
    </row>
    <row r="189" spans="2:6" ht="13.5" hidden="1" customHeight="1" x14ac:dyDescent="0.4">
      <c r="B189" s="221">
        <v>28</v>
      </c>
      <c r="C189" s="222" t="s">
        <v>116</v>
      </c>
      <c r="D189" s="232">
        <f t="shared" si="7"/>
        <v>1519</v>
      </c>
      <c r="E189" s="224">
        <v>711</v>
      </c>
      <c r="F189" s="225">
        <v>808</v>
      </c>
    </row>
    <row r="190" spans="2:6" ht="13.5" customHeight="1" x14ac:dyDescent="0.4">
      <c r="B190" s="192" t="s">
        <v>126</v>
      </c>
      <c r="C190" s="196"/>
      <c r="D190" s="200">
        <f>SUM(D192:D219)</f>
        <v>74947</v>
      </c>
      <c r="E190" s="226">
        <f>SUM(E192:E219)</f>
        <v>36038</v>
      </c>
      <c r="F190" s="227">
        <f>SUM(F192:F219)</f>
        <v>38909</v>
      </c>
    </row>
    <row r="191" spans="2:6" ht="18.75" customHeight="1" x14ac:dyDescent="0.4">
      <c r="B191" s="206" t="s">
        <v>81</v>
      </c>
      <c r="C191" s="207" t="s">
        <v>82</v>
      </c>
      <c r="D191" s="208" t="s">
        <v>59</v>
      </c>
      <c r="E191" s="170" t="s">
        <v>60</v>
      </c>
      <c r="F191" s="171" t="s">
        <v>61</v>
      </c>
    </row>
    <row r="192" spans="2:6" ht="13.5" customHeight="1" x14ac:dyDescent="0.4">
      <c r="B192" s="209">
        <v>1</v>
      </c>
      <c r="C192" s="210" t="s">
        <v>83</v>
      </c>
      <c r="D192" s="230">
        <f>SUM(E192:F192)</f>
        <v>2374</v>
      </c>
      <c r="E192" s="212">
        <v>1153</v>
      </c>
      <c r="F192" s="213">
        <v>1221</v>
      </c>
    </row>
    <row r="193" spans="2:6" ht="13.5" customHeight="1" x14ac:dyDescent="0.4">
      <c r="B193" s="214">
        <v>2</v>
      </c>
      <c r="C193" s="215" t="s">
        <v>84</v>
      </c>
      <c r="D193" s="231">
        <f t="shared" ref="D193:D203" si="8">SUM(E193:F193)</f>
        <v>2794</v>
      </c>
      <c r="E193" s="217">
        <v>1310</v>
      </c>
      <c r="F193" s="218">
        <v>1484</v>
      </c>
    </row>
    <row r="194" spans="2:6" ht="13.5" customHeight="1" x14ac:dyDescent="0.4">
      <c r="B194" s="214">
        <v>3</v>
      </c>
      <c r="C194" s="215" t="s">
        <v>121</v>
      </c>
      <c r="D194" s="231">
        <f t="shared" si="8"/>
        <v>3267</v>
      </c>
      <c r="E194" s="217">
        <v>1565</v>
      </c>
      <c r="F194" s="218">
        <v>1702</v>
      </c>
    </row>
    <row r="195" spans="2:6" ht="13.5" customHeight="1" x14ac:dyDescent="0.4">
      <c r="B195" s="214">
        <v>4</v>
      </c>
      <c r="C195" s="215" t="s">
        <v>86</v>
      </c>
      <c r="D195" s="231">
        <f t="shared" si="8"/>
        <v>1505</v>
      </c>
      <c r="E195" s="217">
        <v>703</v>
      </c>
      <c r="F195" s="218">
        <v>802</v>
      </c>
    </row>
    <row r="196" spans="2:6" ht="13.5" customHeight="1" x14ac:dyDescent="0.4">
      <c r="B196" s="214">
        <v>5</v>
      </c>
      <c r="C196" s="215" t="s">
        <v>87</v>
      </c>
      <c r="D196" s="231">
        <f t="shared" si="8"/>
        <v>2027</v>
      </c>
      <c r="E196" s="217">
        <v>987</v>
      </c>
      <c r="F196" s="218">
        <v>1040</v>
      </c>
    </row>
    <row r="197" spans="2:6" ht="13.5" customHeight="1" x14ac:dyDescent="0.4">
      <c r="B197" s="214">
        <v>6</v>
      </c>
      <c r="C197" s="215" t="s">
        <v>88</v>
      </c>
      <c r="D197" s="231">
        <f t="shared" si="8"/>
        <v>1985</v>
      </c>
      <c r="E197" s="217">
        <v>985</v>
      </c>
      <c r="F197" s="218">
        <v>1000</v>
      </c>
    </row>
    <row r="198" spans="2:6" ht="13.5" customHeight="1" x14ac:dyDescent="0.4">
      <c r="B198" s="214">
        <v>7</v>
      </c>
      <c r="C198" s="215" t="s">
        <v>89</v>
      </c>
      <c r="D198" s="231">
        <f t="shared" si="8"/>
        <v>792</v>
      </c>
      <c r="E198" s="217">
        <v>386</v>
      </c>
      <c r="F198" s="218">
        <v>406</v>
      </c>
    </row>
    <row r="199" spans="2:6" ht="13.5" customHeight="1" x14ac:dyDescent="0.4">
      <c r="B199" s="214">
        <v>8</v>
      </c>
      <c r="C199" s="215" t="s">
        <v>90</v>
      </c>
      <c r="D199" s="231">
        <f t="shared" si="8"/>
        <v>1751</v>
      </c>
      <c r="E199" s="217">
        <v>851</v>
      </c>
      <c r="F199" s="218">
        <v>900</v>
      </c>
    </row>
    <row r="200" spans="2:6" ht="13.5" customHeight="1" x14ac:dyDescent="0.4">
      <c r="B200" s="214">
        <v>9</v>
      </c>
      <c r="C200" s="215" t="s">
        <v>91</v>
      </c>
      <c r="D200" s="231">
        <f t="shared" si="8"/>
        <v>1319</v>
      </c>
      <c r="E200" s="217">
        <v>647</v>
      </c>
      <c r="F200" s="218">
        <v>672</v>
      </c>
    </row>
    <row r="201" spans="2:6" ht="13.5" customHeight="1" x14ac:dyDescent="0.4">
      <c r="B201" s="219">
        <v>10</v>
      </c>
      <c r="C201" s="210" t="s">
        <v>92</v>
      </c>
      <c r="D201" s="230">
        <f t="shared" si="8"/>
        <v>1495</v>
      </c>
      <c r="E201" s="212">
        <v>727</v>
      </c>
      <c r="F201" s="213">
        <v>768</v>
      </c>
    </row>
    <row r="202" spans="2:6" ht="13.5" customHeight="1" x14ac:dyDescent="0.4">
      <c r="B202" s="220">
        <v>11</v>
      </c>
      <c r="C202" s="215" t="s">
        <v>93</v>
      </c>
      <c r="D202" s="231">
        <f t="shared" si="8"/>
        <v>3596</v>
      </c>
      <c r="E202" s="217">
        <v>1753</v>
      </c>
      <c r="F202" s="218">
        <v>1843</v>
      </c>
    </row>
    <row r="203" spans="2:6" ht="13.5" customHeight="1" x14ac:dyDescent="0.4">
      <c r="B203" s="220">
        <v>12</v>
      </c>
      <c r="C203" s="215" t="s">
        <v>118</v>
      </c>
      <c r="D203" s="231">
        <f t="shared" si="8"/>
        <v>2871</v>
      </c>
      <c r="E203" s="217">
        <v>1404</v>
      </c>
      <c r="F203" s="218">
        <v>1467</v>
      </c>
    </row>
    <row r="204" spans="2:6" ht="13.5" customHeight="1" x14ac:dyDescent="0.4">
      <c r="B204" s="220">
        <v>13</v>
      </c>
      <c r="C204" s="215" t="s">
        <v>95</v>
      </c>
      <c r="D204" s="231">
        <f>SUM(E204:F204)</f>
        <v>1888</v>
      </c>
      <c r="E204" s="217">
        <v>900</v>
      </c>
      <c r="F204" s="218">
        <v>988</v>
      </c>
    </row>
    <row r="205" spans="2:6" ht="13.5" customHeight="1" x14ac:dyDescent="0.4">
      <c r="B205" s="220">
        <v>14</v>
      </c>
      <c r="C205" s="215" t="s">
        <v>114</v>
      </c>
      <c r="D205" s="231">
        <f t="shared" ref="D205:D212" si="9">SUM(E205:F205)</f>
        <v>4819</v>
      </c>
      <c r="E205" s="217">
        <v>2338</v>
      </c>
      <c r="F205" s="218">
        <v>2481</v>
      </c>
    </row>
    <row r="206" spans="2:6" ht="13.5" customHeight="1" x14ac:dyDescent="0.4">
      <c r="B206" s="220">
        <v>15</v>
      </c>
      <c r="C206" s="215" t="s">
        <v>97</v>
      </c>
      <c r="D206" s="231">
        <f t="shared" si="9"/>
        <v>1384</v>
      </c>
      <c r="E206" s="217">
        <v>667</v>
      </c>
      <c r="F206" s="218">
        <v>717</v>
      </c>
    </row>
    <row r="207" spans="2:6" ht="13.5" customHeight="1" x14ac:dyDescent="0.4">
      <c r="B207" s="220">
        <v>16</v>
      </c>
      <c r="C207" s="215" t="s">
        <v>98</v>
      </c>
      <c r="D207" s="231">
        <f t="shared" si="9"/>
        <v>4571</v>
      </c>
      <c r="E207" s="217">
        <v>2168</v>
      </c>
      <c r="F207" s="218">
        <v>2403</v>
      </c>
    </row>
    <row r="208" spans="2:6" ht="13.5" customHeight="1" x14ac:dyDescent="0.4">
      <c r="B208" s="220">
        <v>17</v>
      </c>
      <c r="C208" s="215" t="s">
        <v>99</v>
      </c>
      <c r="D208" s="231">
        <f t="shared" si="9"/>
        <v>4953</v>
      </c>
      <c r="E208" s="217">
        <v>2357</v>
      </c>
      <c r="F208" s="218">
        <v>2596</v>
      </c>
    </row>
    <row r="209" spans="2:6" ht="13.5" customHeight="1" x14ac:dyDescent="0.4">
      <c r="B209" s="220">
        <v>18</v>
      </c>
      <c r="C209" s="215" t="s">
        <v>100</v>
      </c>
      <c r="D209" s="231">
        <f t="shared" si="9"/>
        <v>277</v>
      </c>
      <c r="E209" s="217">
        <v>132</v>
      </c>
      <c r="F209" s="218">
        <v>145</v>
      </c>
    </row>
    <row r="210" spans="2:6" ht="13.5" customHeight="1" x14ac:dyDescent="0.4">
      <c r="B210" s="219">
        <v>19</v>
      </c>
      <c r="C210" s="210" t="s">
        <v>122</v>
      </c>
      <c r="D210" s="230">
        <f t="shared" si="9"/>
        <v>3055</v>
      </c>
      <c r="E210" s="212">
        <v>1475</v>
      </c>
      <c r="F210" s="213">
        <v>1580</v>
      </c>
    </row>
    <row r="211" spans="2:6" ht="13.5" customHeight="1" x14ac:dyDescent="0.4">
      <c r="B211" s="220">
        <v>20</v>
      </c>
      <c r="C211" s="215" t="s">
        <v>102</v>
      </c>
      <c r="D211" s="231">
        <f t="shared" si="9"/>
        <v>5431</v>
      </c>
      <c r="E211" s="217">
        <v>2615</v>
      </c>
      <c r="F211" s="218">
        <v>2816</v>
      </c>
    </row>
    <row r="212" spans="2:6" ht="13.5" customHeight="1" x14ac:dyDescent="0.4">
      <c r="B212" s="220">
        <v>21</v>
      </c>
      <c r="C212" s="215" t="s">
        <v>103</v>
      </c>
      <c r="D212" s="231">
        <f t="shared" si="9"/>
        <v>4904</v>
      </c>
      <c r="E212" s="217">
        <v>2341</v>
      </c>
      <c r="F212" s="218">
        <v>2563</v>
      </c>
    </row>
    <row r="213" spans="2:6" ht="13.5" customHeight="1" x14ac:dyDescent="0.4">
      <c r="B213" s="220">
        <v>22</v>
      </c>
      <c r="C213" s="215" t="s">
        <v>123</v>
      </c>
      <c r="D213" s="231">
        <f>SUM(E213:F213)</f>
        <v>3324</v>
      </c>
      <c r="E213" s="217">
        <v>1623</v>
      </c>
      <c r="F213" s="218">
        <v>1701</v>
      </c>
    </row>
    <row r="214" spans="2:6" ht="13.5" customHeight="1" x14ac:dyDescent="0.4">
      <c r="B214" s="221">
        <v>23</v>
      </c>
      <c r="C214" s="222" t="s">
        <v>124</v>
      </c>
      <c r="D214" s="232">
        <f t="shared" ref="D214:D219" si="10">SUM(E214:F214)</f>
        <v>3954</v>
      </c>
      <c r="E214" s="224">
        <v>1893</v>
      </c>
      <c r="F214" s="225">
        <v>2061</v>
      </c>
    </row>
    <row r="215" spans="2:6" ht="13.5" customHeight="1" x14ac:dyDescent="0.4">
      <c r="B215" s="219">
        <v>24</v>
      </c>
      <c r="C215" s="210" t="s">
        <v>106</v>
      </c>
      <c r="D215" s="230">
        <f t="shared" si="10"/>
        <v>3836</v>
      </c>
      <c r="E215" s="212">
        <v>1823</v>
      </c>
      <c r="F215" s="213">
        <v>2013</v>
      </c>
    </row>
    <row r="216" spans="2:6" ht="13.5" customHeight="1" x14ac:dyDescent="0.4">
      <c r="B216" s="220">
        <v>25</v>
      </c>
      <c r="C216" s="215" t="s">
        <v>107</v>
      </c>
      <c r="D216" s="231">
        <f t="shared" si="10"/>
        <v>1544</v>
      </c>
      <c r="E216" s="217">
        <v>737</v>
      </c>
      <c r="F216" s="218">
        <v>807</v>
      </c>
    </row>
    <row r="217" spans="2:6" ht="13.5" customHeight="1" x14ac:dyDescent="0.4">
      <c r="B217" s="220">
        <v>26</v>
      </c>
      <c r="C217" s="215" t="s">
        <v>108</v>
      </c>
      <c r="D217" s="231">
        <f t="shared" si="10"/>
        <v>2360</v>
      </c>
      <c r="E217" s="217">
        <v>1142</v>
      </c>
      <c r="F217" s="218">
        <v>1218</v>
      </c>
    </row>
    <row r="218" spans="2:6" ht="13.5" customHeight="1" x14ac:dyDescent="0.4">
      <c r="B218" s="220">
        <v>27</v>
      </c>
      <c r="C218" s="215" t="s">
        <v>125</v>
      </c>
      <c r="D218" s="231">
        <f t="shared" si="10"/>
        <v>1377</v>
      </c>
      <c r="E218" s="217">
        <v>656</v>
      </c>
      <c r="F218" s="218">
        <v>721</v>
      </c>
    </row>
    <row r="219" spans="2:6" ht="13.5" customHeight="1" x14ac:dyDescent="0.4">
      <c r="B219" s="221">
        <v>28</v>
      </c>
      <c r="C219" s="222" t="s">
        <v>116</v>
      </c>
      <c r="D219" s="232">
        <f t="shared" si="10"/>
        <v>1494</v>
      </c>
      <c r="E219" s="224">
        <v>700</v>
      </c>
      <c r="F219" s="225">
        <v>794</v>
      </c>
    </row>
    <row r="220" spans="2:6" ht="13.5" customHeight="1" x14ac:dyDescent="0.4">
      <c r="B220" s="2" t="s">
        <v>45</v>
      </c>
      <c r="D220" s="233"/>
      <c r="E220" s="233"/>
      <c r="F220" s="234"/>
    </row>
  </sheetData>
  <mergeCells count="22">
    <mergeCell ref="B100:C100"/>
    <mergeCell ref="B130:C130"/>
    <mergeCell ref="B160:C160"/>
    <mergeCell ref="B190:C190"/>
    <mergeCell ref="B36:C36"/>
    <mergeCell ref="B37:C37"/>
    <mergeCell ref="B38:C38"/>
    <mergeCell ref="B39:C39"/>
    <mergeCell ref="B40:C40"/>
    <mergeCell ref="B70:C70"/>
    <mergeCell ref="B26:C26"/>
    <mergeCell ref="B31:C31"/>
    <mergeCell ref="B32:C32"/>
    <mergeCell ref="B33:C33"/>
    <mergeCell ref="B34:C34"/>
    <mergeCell ref="B35:C35"/>
    <mergeCell ref="B4:C5"/>
    <mergeCell ref="D4:F4"/>
    <mergeCell ref="B6:C6"/>
    <mergeCell ref="B11:C11"/>
    <mergeCell ref="B16:C16"/>
    <mergeCell ref="B21:C21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showGridLines="0" zoomScaleNormal="100" workbookViewId="0">
      <selection activeCell="C4" sqref="C4:D4"/>
    </sheetView>
  </sheetViews>
  <sheetFormatPr defaultRowHeight="13.5" x14ac:dyDescent="0.4"/>
  <cols>
    <col min="1" max="1" width="1.625" style="2" customWidth="1"/>
    <col min="2" max="2" width="6.875" style="335" customWidth="1"/>
    <col min="3" max="10" width="10" style="2" customWidth="1"/>
    <col min="11" max="256" width="9" style="240"/>
    <col min="257" max="257" width="1.625" style="240" customWidth="1"/>
    <col min="258" max="258" width="6.875" style="240" customWidth="1"/>
    <col min="259" max="266" width="10" style="240" customWidth="1"/>
    <col min="267" max="512" width="9" style="240"/>
    <col min="513" max="513" width="1.625" style="240" customWidth="1"/>
    <col min="514" max="514" width="6.875" style="240" customWidth="1"/>
    <col min="515" max="522" width="10" style="240" customWidth="1"/>
    <col min="523" max="768" width="9" style="240"/>
    <col min="769" max="769" width="1.625" style="240" customWidth="1"/>
    <col min="770" max="770" width="6.875" style="240" customWidth="1"/>
    <col min="771" max="778" width="10" style="240" customWidth="1"/>
    <col min="779" max="1024" width="9" style="240"/>
    <col min="1025" max="1025" width="1.625" style="240" customWidth="1"/>
    <col min="1026" max="1026" width="6.875" style="240" customWidth="1"/>
    <col min="1027" max="1034" width="10" style="240" customWidth="1"/>
    <col min="1035" max="1280" width="9" style="240"/>
    <col min="1281" max="1281" width="1.625" style="240" customWidth="1"/>
    <col min="1282" max="1282" width="6.875" style="240" customWidth="1"/>
    <col min="1283" max="1290" width="10" style="240" customWidth="1"/>
    <col min="1291" max="1536" width="9" style="240"/>
    <col min="1537" max="1537" width="1.625" style="240" customWidth="1"/>
    <col min="1538" max="1538" width="6.875" style="240" customWidth="1"/>
    <col min="1539" max="1546" width="10" style="240" customWidth="1"/>
    <col min="1547" max="1792" width="9" style="240"/>
    <col min="1793" max="1793" width="1.625" style="240" customWidth="1"/>
    <col min="1794" max="1794" width="6.875" style="240" customWidth="1"/>
    <col min="1795" max="1802" width="10" style="240" customWidth="1"/>
    <col min="1803" max="2048" width="9" style="240"/>
    <col min="2049" max="2049" width="1.625" style="240" customWidth="1"/>
    <col min="2050" max="2050" width="6.875" style="240" customWidth="1"/>
    <col min="2051" max="2058" width="10" style="240" customWidth="1"/>
    <col min="2059" max="2304" width="9" style="240"/>
    <col min="2305" max="2305" width="1.625" style="240" customWidth="1"/>
    <col min="2306" max="2306" width="6.875" style="240" customWidth="1"/>
    <col min="2307" max="2314" width="10" style="240" customWidth="1"/>
    <col min="2315" max="2560" width="9" style="240"/>
    <col min="2561" max="2561" width="1.625" style="240" customWidth="1"/>
    <col min="2562" max="2562" width="6.875" style="240" customWidth="1"/>
    <col min="2563" max="2570" width="10" style="240" customWidth="1"/>
    <col min="2571" max="2816" width="9" style="240"/>
    <col min="2817" max="2817" width="1.625" style="240" customWidth="1"/>
    <col min="2818" max="2818" width="6.875" style="240" customWidth="1"/>
    <col min="2819" max="2826" width="10" style="240" customWidth="1"/>
    <col min="2827" max="3072" width="9" style="240"/>
    <col min="3073" max="3073" width="1.625" style="240" customWidth="1"/>
    <col min="3074" max="3074" width="6.875" style="240" customWidth="1"/>
    <col min="3075" max="3082" width="10" style="240" customWidth="1"/>
    <col min="3083" max="3328" width="9" style="240"/>
    <col min="3329" max="3329" width="1.625" style="240" customWidth="1"/>
    <col min="3330" max="3330" width="6.875" style="240" customWidth="1"/>
    <col min="3331" max="3338" width="10" style="240" customWidth="1"/>
    <col min="3339" max="3584" width="9" style="240"/>
    <col min="3585" max="3585" width="1.625" style="240" customWidth="1"/>
    <col min="3586" max="3586" width="6.875" style="240" customWidth="1"/>
    <col min="3587" max="3594" width="10" style="240" customWidth="1"/>
    <col min="3595" max="3840" width="9" style="240"/>
    <col min="3841" max="3841" width="1.625" style="240" customWidth="1"/>
    <col min="3842" max="3842" width="6.875" style="240" customWidth="1"/>
    <col min="3843" max="3850" width="10" style="240" customWidth="1"/>
    <col min="3851" max="4096" width="9" style="240"/>
    <col min="4097" max="4097" width="1.625" style="240" customWidth="1"/>
    <col min="4098" max="4098" width="6.875" style="240" customWidth="1"/>
    <col min="4099" max="4106" width="10" style="240" customWidth="1"/>
    <col min="4107" max="4352" width="9" style="240"/>
    <col min="4353" max="4353" width="1.625" style="240" customWidth="1"/>
    <col min="4354" max="4354" width="6.875" style="240" customWidth="1"/>
    <col min="4355" max="4362" width="10" style="240" customWidth="1"/>
    <col min="4363" max="4608" width="9" style="240"/>
    <col min="4609" max="4609" width="1.625" style="240" customWidth="1"/>
    <col min="4610" max="4610" width="6.875" style="240" customWidth="1"/>
    <col min="4611" max="4618" width="10" style="240" customWidth="1"/>
    <col min="4619" max="4864" width="9" style="240"/>
    <col min="4865" max="4865" width="1.625" style="240" customWidth="1"/>
    <col min="4866" max="4866" width="6.875" style="240" customWidth="1"/>
    <col min="4867" max="4874" width="10" style="240" customWidth="1"/>
    <col min="4875" max="5120" width="9" style="240"/>
    <col min="5121" max="5121" width="1.625" style="240" customWidth="1"/>
    <col min="5122" max="5122" width="6.875" style="240" customWidth="1"/>
    <col min="5123" max="5130" width="10" style="240" customWidth="1"/>
    <col min="5131" max="5376" width="9" style="240"/>
    <col min="5377" max="5377" width="1.625" style="240" customWidth="1"/>
    <col min="5378" max="5378" width="6.875" style="240" customWidth="1"/>
    <col min="5379" max="5386" width="10" style="240" customWidth="1"/>
    <col min="5387" max="5632" width="9" style="240"/>
    <col min="5633" max="5633" width="1.625" style="240" customWidth="1"/>
    <col min="5634" max="5634" width="6.875" style="240" customWidth="1"/>
    <col min="5635" max="5642" width="10" style="240" customWidth="1"/>
    <col min="5643" max="5888" width="9" style="240"/>
    <col min="5889" max="5889" width="1.625" style="240" customWidth="1"/>
    <col min="5890" max="5890" width="6.875" style="240" customWidth="1"/>
    <col min="5891" max="5898" width="10" style="240" customWidth="1"/>
    <col min="5899" max="6144" width="9" style="240"/>
    <col min="6145" max="6145" width="1.625" style="240" customWidth="1"/>
    <col min="6146" max="6146" width="6.875" style="240" customWidth="1"/>
    <col min="6147" max="6154" width="10" style="240" customWidth="1"/>
    <col min="6155" max="6400" width="9" style="240"/>
    <col min="6401" max="6401" width="1.625" style="240" customWidth="1"/>
    <col min="6402" max="6402" width="6.875" style="240" customWidth="1"/>
    <col min="6403" max="6410" width="10" style="240" customWidth="1"/>
    <col min="6411" max="6656" width="9" style="240"/>
    <col min="6657" max="6657" width="1.625" style="240" customWidth="1"/>
    <col min="6658" max="6658" width="6.875" style="240" customWidth="1"/>
    <col min="6659" max="6666" width="10" style="240" customWidth="1"/>
    <col min="6667" max="6912" width="9" style="240"/>
    <col min="6913" max="6913" width="1.625" style="240" customWidth="1"/>
    <col min="6914" max="6914" width="6.875" style="240" customWidth="1"/>
    <col min="6915" max="6922" width="10" style="240" customWidth="1"/>
    <col min="6923" max="7168" width="9" style="240"/>
    <col min="7169" max="7169" width="1.625" style="240" customWidth="1"/>
    <col min="7170" max="7170" width="6.875" style="240" customWidth="1"/>
    <col min="7171" max="7178" width="10" style="240" customWidth="1"/>
    <col min="7179" max="7424" width="9" style="240"/>
    <col min="7425" max="7425" width="1.625" style="240" customWidth="1"/>
    <col min="7426" max="7426" width="6.875" style="240" customWidth="1"/>
    <col min="7427" max="7434" width="10" style="240" customWidth="1"/>
    <col min="7435" max="7680" width="9" style="240"/>
    <col min="7681" max="7681" width="1.625" style="240" customWidth="1"/>
    <col min="7682" max="7682" width="6.875" style="240" customWidth="1"/>
    <col min="7683" max="7690" width="10" style="240" customWidth="1"/>
    <col min="7691" max="7936" width="9" style="240"/>
    <col min="7937" max="7937" width="1.625" style="240" customWidth="1"/>
    <col min="7938" max="7938" width="6.875" style="240" customWidth="1"/>
    <col min="7939" max="7946" width="10" style="240" customWidth="1"/>
    <col min="7947" max="8192" width="9" style="240"/>
    <col min="8193" max="8193" width="1.625" style="240" customWidth="1"/>
    <col min="8194" max="8194" width="6.875" style="240" customWidth="1"/>
    <col min="8195" max="8202" width="10" style="240" customWidth="1"/>
    <col min="8203" max="8448" width="9" style="240"/>
    <col min="8449" max="8449" width="1.625" style="240" customWidth="1"/>
    <col min="8450" max="8450" width="6.875" style="240" customWidth="1"/>
    <col min="8451" max="8458" width="10" style="240" customWidth="1"/>
    <col min="8459" max="8704" width="9" style="240"/>
    <col min="8705" max="8705" width="1.625" style="240" customWidth="1"/>
    <col min="8706" max="8706" width="6.875" style="240" customWidth="1"/>
    <col min="8707" max="8714" width="10" style="240" customWidth="1"/>
    <col min="8715" max="8960" width="9" style="240"/>
    <col min="8961" max="8961" width="1.625" style="240" customWidth="1"/>
    <col min="8962" max="8962" width="6.875" style="240" customWidth="1"/>
    <col min="8963" max="8970" width="10" style="240" customWidth="1"/>
    <col min="8971" max="9216" width="9" style="240"/>
    <col min="9217" max="9217" width="1.625" style="240" customWidth="1"/>
    <col min="9218" max="9218" width="6.875" style="240" customWidth="1"/>
    <col min="9219" max="9226" width="10" style="240" customWidth="1"/>
    <col min="9227" max="9472" width="9" style="240"/>
    <col min="9473" max="9473" width="1.625" style="240" customWidth="1"/>
    <col min="9474" max="9474" width="6.875" style="240" customWidth="1"/>
    <col min="9475" max="9482" width="10" style="240" customWidth="1"/>
    <col min="9483" max="9728" width="9" style="240"/>
    <col min="9729" max="9729" width="1.625" style="240" customWidth="1"/>
    <col min="9730" max="9730" width="6.875" style="240" customWidth="1"/>
    <col min="9731" max="9738" width="10" style="240" customWidth="1"/>
    <col min="9739" max="9984" width="9" style="240"/>
    <col min="9985" max="9985" width="1.625" style="240" customWidth="1"/>
    <col min="9986" max="9986" width="6.875" style="240" customWidth="1"/>
    <col min="9987" max="9994" width="10" style="240" customWidth="1"/>
    <col min="9995" max="10240" width="9" style="240"/>
    <col min="10241" max="10241" width="1.625" style="240" customWidth="1"/>
    <col min="10242" max="10242" width="6.875" style="240" customWidth="1"/>
    <col min="10243" max="10250" width="10" style="240" customWidth="1"/>
    <col min="10251" max="10496" width="9" style="240"/>
    <col min="10497" max="10497" width="1.625" style="240" customWidth="1"/>
    <col min="10498" max="10498" width="6.875" style="240" customWidth="1"/>
    <col min="10499" max="10506" width="10" style="240" customWidth="1"/>
    <col min="10507" max="10752" width="9" style="240"/>
    <col min="10753" max="10753" width="1.625" style="240" customWidth="1"/>
    <col min="10754" max="10754" width="6.875" style="240" customWidth="1"/>
    <col min="10755" max="10762" width="10" style="240" customWidth="1"/>
    <col min="10763" max="11008" width="9" style="240"/>
    <col min="11009" max="11009" width="1.625" style="240" customWidth="1"/>
    <col min="11010" max="11010" width="6.875" style="240" customWidth="1"/>
    <col min="11011" max="11018" width="10" style="240" customWidth="1"/>
    <col min="11019" max="11264" width="9" style="240"/>
    <col min="11265" max="11265" width="1.625" style="240" customWidth="1"/>
    <col min="11266" max="11266" width="6.875" style="240" customWidth="1"/>
    <col min="11267" max="11274" width="10" style="240" customWidth="1"/>
    <col min="11275" max="11520" width="9" style="240"/>
    <col min="11521" max="11521" width="1.625" style="240" customWidth="1"/>
    <col min="11522" max="11522" width="6.875" style="240" customWidth="1"/>
    <col min="11523" max="11530" width="10" style="240" customWidth="1"/>
    <col min="11531" max="11776" width="9" style="240"/>
    <col min="11777" max="11777" width="1.625" style="240" customWidth="1"/>
    <col min="11778" max="11778" width="6.875" style="240" customWidth="1"/>
    <col min="11779" max="11786" width="10" style="240" customWidth="1"/>
    <col min="11787" max="12032" width="9" style="240"/>
    <col min="12033" max="12033" width="1.625" style="240" customWidth="1"/>
    <col min="12034" max="12034" width="6.875" style="240" customWidth="1"/>
    <col min="12035" max="12042" width="10" style="240" customWidth="1"/>
    <col min="12043" max="12288" width="9" style="240"/>
    <col min="12289" max="12289" width="1.625" style="240" customWidth="1"/>
    <col min="12290" max="12290" width="6.875" style="240" customWidth="1"/>
    <col min="12291" max="12298" width="10" style="240" customWidth="1"/>
    <col min="12299" max="12544" width="9" style="240"/>
    <col min="12545" max="12545" width="1.625" style="240" customWidth="1"/>
    <col min="12546" max="12546" width="6.875" style="240" customWidth="1"/>
    <col min="12547" max="12554" width="10" style="240" customWidth="1"/>
    <col min="12555" max="12800" width="9" style="240"/>
    <col min="12801" max="12801" width="1.625" style="240" customWidth="1"/>
    <col min="12802" max="12802" width="6.875" style="240" customWidth="1"/>
    <col min="12803" max="12810" width="10" style="240" customWidth="1"/>
    <col min="12811" max="13056" width="9" style="240"/>
    <col min="13057" max="13057" width="1.625" style="240" customWidth="1"/>
    <col min="13058" max="13058" width="6.875" style="240" customWidth="1"/>
    <col min="13059" max="13066" width="10" style="240" customWidth="1"/>
    <col min="13067" max="13312" width="9" style="240"/>
    <col min="13313" max="13313" width="1.625" style="240" customWidth="1"/>
    <col min="13314" max="13314" width="6.875" style="240" customWidth="1"/>
    <col min="13315" max="13322" width="10" style="240" customWidth="1"/>
    <col min="13323" max="13568" width="9" style="240"/>
    <col min="13569" max="13569" width="1.625" style="240" customWidth="1"/>
    <col min="13570" max="13570" width="6.875" style="240" customWidth="1"/>
    <col min="13571" max="13578" width="10" style="240" customWidth="1"/>
    <col min="13579" max="13824" width="9" style="240"/>
    <col min="13825" max="13825" width="1.625" style="240" customWidth="1"/>
    <col min="13826" max="13826" width="6.875" style="240" customWidth="1"/>
    <col min="13827" max="13834" width="10" style="240" customWidth="1"/>
    <col min="13835" max="14080" width="9" style="240"/>
    <col min="14081" max="14081" width="1.625" style="240" customWidth="1"/>
    <col min="14082" max="14082" width="6.875" style="240" customWidth="1"/>
    <col min="14083" max="14090" width="10" style="240" customWidth="1"/>
    <col min="14091" max="14336" width="9" style="240"/>
    <col min="14337" max="14337" width="1.625" style="240" customWidth="1"/>
    <col min="14338" max="14338" width="6.875" style="240" customWidth="1"/>
    <col min="14339" max="14346" width="10" style="240" customWidth="1"/>
    <col min="14347" max="14592" width="9" style="240"/>
    <col min="14593" max="14593" width="1.625" style="240" customWidth="1"/>
    <col min="14594" max="14594" width="6.875" style="240" customWidth="1"/>
    <col min="14595" max="14602" width="10" style="240" customWidth="1"/>
    <col min="14603" max="14848" width="9" style="240"/>
    <col min="14849" max="14849" width="1.625" style="240" customWidth="1"/>
    <col min="14850" max="14850" width="6.875" style="240" customWidth="1"/>
    <col min="14851" max="14858" width="10" style="240" customWidth="1"/>
    <col min="14859" max="15104" width="9" style="240"/>
    <col min="15105" max="15105" width="1.625" style="240" customWidth="1"/>
    <col min="15106" max="15106" width="6.875" style="240" customWidth="1"/>
    <col min="15107" max="15114" width="10" style="240" customWidth="1"/>
    <col min="15115" max="15360" width="9" style="240"/>
    <col min="15361" max="15361" width="1.625" style="240" customWidth="1"/>
    <col min="15362" max="15362" width="6.875" style="240" customWidth="1"/>
    <col min="15363" max="15370" width="10" style="240" customWidth="1"/>
    <col min="15371" max="15616" width="9" style="240"/>
    <col min="15617" max="15617" width="1.625" style="240" customWidth="1"/>
    <col min="15618" max="15618" width="6.875" style="240" customWidth="1"/>
    <col min="15619" max="15626" width="10" style="240" customWidth="1"/>
    <col min="15627" max="15872" width="9" style="240"/>
    <col min="15873" max="15873" width="1.625" style="240" customWidth="1"/>
    <col min="15874" max="15874" width="6.875" style="240" customWidth="1"/>
    <col min="15875" max="15882" width="10" style="240" customWidth="1"/>
    <col min="15883" max="16128" width="9" style="240"/>
    <col min="16129" max="16129" width="1.625" style="240" customWidth="1"/>
    <col min="16130" max="16130" width="6.875" style="240" customWidth="1"/>
    <col min="16131" max="16138" width="10" style="240" customWidth="1"/>
    <col min="16139" max="16384" width="9" style="240"/>
  </cols>
  <sheetData>
    <row r="1" spans="1:10" s="235" customFormat="1" ht="30" customHeight="1" x14ac:dyDescent="0.4">
      <c r="A1" s="1" t="s">
        <v>127</v>
      </c>
      <c r="B1" s="119"/>
      <c r="C1" s="12"/>
      <c r="D1" s="12"/>
      <c r="E1" s="12"/>
      <c r="F1" s="12"/>
      <c r="G1" s="12"/>
      <c r="H1" s="12"/>
      <c r="I1" s="12"/>
      <c r="J1" s="12"/>
    </row>
    <row r="2" spans="1:10" s="235" customFormat="1" ht="7.5" customHeight="1" x14ac:dyDescent="0.4">
      <c r="A2" s="1"/>
      <c r="B2" s="119"/>
      <c r="C2" s="12"/>
      <c r="D2" s="12"/>
      <c r="E2" s="12"/>
      <c r="F2" s="12"/>
      <c r="G2" s="12"/>
      <c r="H2" s="12"/>
      <c r="I2" s="12"/>
      <c r="J2" s="12"/>
    </row>
    <row r="3" spans="1:10" s="235" customFormat="1" ht="22.5" customHeight="1" x14ac:dyDescent="0.4">
      <c r="A3" s="6"/>
      <c r="B3" s="236"/>
      <c r="C3" s="12"/>
      <c r="D3" s="12"/>
      <c r="E3" s="12"/>
      <c r="F3" s="12"/>
      <c r="G3" s="12"/>
      <c r="H3" s="12"/>
      <c r="I3" s="12"/>
      <c r="J3" s="12"/>
    </row>
    <row r="4" spans="1:10" ht="18.75" customHeight="1" x14ac:dyDescent="0.4">
      <c r="B4" s="237" t="s">
        <v>128</v>
      </c>
      <c r="C4" s="238" t="s">
        <v>129</v>
      </c>
      <c r="D4" s="238"/>
      <c r="E4" s="239" t="s">
        <v>130</v>
      </c>
      <c r="F4" s="238"/>
      <c r="G4" s="238" t="s">
        <v>131</v>
      </c>
      <c r="H4" s="238"/>
      <c r="I4" s="239" t="s">
        <v>132</v>
      </c>
      <c r="J4" s="238"/>
    </row>
    <row r="5" spans="1:10" ht="18.75" customHeight="1" x14ac:dyDescent="0.4">
      <c r="B5" s="241"/>
      <c r="C5" s="242" t="s">
        <v>133</v>
      </c>
      <c r="D5" s="243" t="s">
        <v>134</v>
      </c>
      <c r="E5" s="242" t="s">
        <v>133</v>
      </c>
      <c r="F5" s="243" t="s">
        <v>134</v>
      </c>
      <c r="G5" s="242" t="s">
        <v>133</v>
      </c>
      <c r="H5" s="243" t="s">
        <v>134</v>
      </c>
      <c r="I5" s="244" t="s">
        <v>133</v>
      </c>
      <c r="J5" s="243" t="s">
        <v>134</v>
      </c>
    </row>
    <row r="6" spans="1:10" ht="11.25" hidden="1" customHeight="1" x14ac:dyDescent="0.4">
      <c r="B6" s="245" t="s">
        <v>135</v>
      </c>
      <c r="C6" s="246" t="s">
        <v>136</v>
      </c>
      <c r="D6" s="247"/>
      <c r="E6" s="248"/>
      <c r="F6" s="247"/>
      <c r="G6" s="248"/>
      <c r="H6" s="247"/>
      <c r="I6" s="248"/>
      <c r="J6" s="247"/>
    </row>
    <row r="7" spans="1:10" ht="11.25" hidden="1" customHeight="1" x14ac:dyDescent="0.4">
      <c r="B7" s="249">
        <v>22</v>
      </c>
      <c r="C7" s="250"/>
      <c r="D7" s="251" t="s">
        <v>137</v>
      </c>
      <c r="E7" s="252"/>
      <c r="F7" s="251"/>
      <c r="G7" s="252"/>
      <c r="H7" s="251"/>
      <c r="I7" s="252"/>
      <c r="J7" s="251"/>
    </row>
    <row r="8" spans="1:10" ht="11.25" hidden="1" customHeight="1" x14ac:dyDescent="0.4">
      <c r="B8" s="249">
        <v>23</v>
      </c>
      <c r="C8" s="253" t="s">
        <v>138</v>
      </c>
      <c r="D8" s="254"/>
      <c r="E8" s="252"/>
      <c r="F8" s="251"/>
      <c r="G8" s="252"/>
      <c r="H8" s="251"/>
      <c r="I8" s="252"/>
      <c r="J8" s="251"/>
    </row>
    <row r="9" spans="1:10" ht="11.25" hidden="1" customHeight="1" x14ac:dyDescent="0.4">
      <c r="B9" s="249">
        <v>24</v>
      </c>
      <c r="C9" s="255" t="s">
        <v>139</v>
      </c>
      <c r="D9" s="251"/>
      <c r="E9" s="252"/>
      <c r="F9" s="251"/>
      <c r="G9" s="252"/>
      <c r="H9" s="251"/>
      <c r="I9" s="252"/>
      <c r="J9" s="251"/>
    </row>
    <row r="10" spans="1:10" ht="11.25" hidden="1" customHeight="1" x14ac:dyDescent="0.4">
      <c r="B10" s="249">
        <v>25</v>
      </c>
      <c r="C10" s="252"/>
      <c r="D10" s="251" t="s">
        <v>140</v>
      </c>
      <c r="E10" s="252"/>
      <c r="F10" s="251"/>
      <c r="G10" s="252"/>
      <c r="H10" s="251"/>
      <c r="I10" s="252"/>
      <c r="J10" s="251"/>
    </row>
    <row r="11" spans="1:10" ht="11.25" hidden="1" customHeight="1" x14ac:dyDescent="0.4">
      <c r="B11" s="249">
        <v>26</v>
      </c>
      <c r="C11" s="253">
        <v>26</v>
      </c>
      <c r="D11" s="254"/>
      <c r="E11" s="252"/>
      <c r="F11" s="251"/>
      <c r="G11" s="252"/>
      <c r="H11" s="251"/>
      <c r="I11" s="252"/>
      <c r="J11" s="251"/>
    </row>
    <row r="12" spans="1:10" ht="11.25" hidden="1" customHeight="1" x14ac:dyDescent="0.4">
      <c r="B12" s="249">
        <v>27</v>
      </c>
      <c r="C12" s="256" t="s">
        <v>141</v>
      </c>
      <c r="D12" s="251"/>
      <c r="E12" s="252"/>
      <c r="F12" s="251"/>
      <c r="G12" s="252"/>
      <c r="H12" s="251"/>
      <c r="I12" s="252"/>
      <c r="J12" s="251"/>
    </row>
    <row r="13" spans="1:10" ht="11.25" hidden="1" customHeight="1" x14ac:dyDescent="0.4">
      <c r="B13" s="249">
        <v>28</v>
      </c>
      <c r="C13" s="252"/>
      <c r="D13" s="251" t="s">
        <v>142</v>
      </c>
      <c r="E13" s="252"/>
      <c r="F13" s="251"/>
      <c r="G13" s="252"/>
      <c r="H13" s="251"/>
      <c r="I13" s="252"/>
      <c r="J13" s="251"/>
    </row>
    <row r="14" spans="1:10" ht="11.25" hidden="1" customHeight="1" x14ac:dyDescent="0.4">
      <c r="B14" s="257">
        <v>29</v>
      </c>
      <c r="C14" s="253">
        <v>29</v>
      </c>
      <c r="D14" s="254"/>
      <c r="E14" s="258"/>
      <c r="F14" s="259"/>
      <c r="G14" s="258"/>
      <c r="H14" s="259"/>
      <c r="I14" s="258"/>
      <c r="J14" s="259"/>
    </row>
    <row r="15" spans="1:10" ht="11.25" hidden="1" customHeight="1" x14ac:dyDescent="0.4">
      <c r="B15" s="249">
        <v>30</v>
      </c>
      <c r="C15" s="260" t="s">
        <v>143</v>
      </c>
      <c r="D15" s="254" t="s">
        <v>144</v>
      </c>
      <c r="E15" s="252"/>
      <c r="F15" s="251"/>
      <c r="G15" s="252"/>
      <c r="H15" s="251"/>
      <c r="I15" s="252"/>
      <c r="J15" s="251"/>
    </row>
    <row r="16" spans="1:10" ht="11.25" hidden="1" customHeight="1" x14ac:dyDescent="0.4">
      <c r="B16" s="249">
        <v>31</v>
      </c>
      <c r="C16" s="255" t="s">
        <v>145</v>
      </c>
      <c r="D16" s="251"/>
      <c r="E16" s="252"/>
      <c r="F16" s="251"/>
      <c r="G16" s="252"/>
      <c r="H16" s="251"/>
      <c r="I16" s="252"/>
      <c r="J16" s="251"/>
    </row>
    <row r="17" spans="2:10" ht="11.25" hidden="1" customHeight="1" x14ac:dyDescent="0.4">
      <c r="B17" s="249">
        <v>32</v>
      </c>
      <c r="C17" s="252"/>
      <c r="D17" s="251"/>
      <c r="E17" s="252"/>
      <c r="F17" s="251"/>
      <c r="G17" s="252"/>
      <c r="H17" s="251"/>
      <c r="I17" s="252"/>
      <c r="J17" s="251"/>
    </row>
    <row r="18" spans="2:10" ht="11.25" hidden="1" customHeight="1" x14ac:dyDescent="0.4">
      <c r="B18" s="249">
        <v>33</v>
      </c>
      <c r="C18" s="252"/>
      <c r="D18" s="251" t="s">
        <v>146</v>
      </c>
      <c r="E18" s="252"/>
      <c r="F18" s="251"/>
      <c r="G18" s="252"/>
      <c r="H18" s="251"/>
      <c r="I18" s="252"/>
      <c r="J18" s="251"/>
    </row>
    <row r="19" spans="2:10" ht="11.25" hidden="1" customHeight="1" x14ac:dyDescent="0.4">
      <c r="B19" s="249">
        <v>34</v>
      </c>
      <c r="C19" s="252"/>
      <c r="D19" s="251"/>
      <c r="E19" s="252"/>
      <c r="F19" s="251"/>
      <c r="G19" s="252"/>
      <c r="H19" s="251"/>
      <c r="I19" s="252"/>
      <c r="J19" s="251"/>
    </row>
    <row r="20" spans="2:10" ht="11.25" hidden="1" customHeight="1" x14ac:dyDescent="0.4">
      <c r="B20" s="249">
        <v>35</v>
      </c>
      <c r="C20" s="252"/>
      <c r="D20" s="251"/>
      <c r="E20" s="252"/>
      <c r="F20" s="251"/>
      <c r="G20" s="252"/>
      <c r="H20" s="251"/>
      <c r="I20" s="252"/>
      <c r="J20" s="251"/>
    </row>
    <row r="21" spans="2:10" ht="11.25" hidden="1" customHeight="1" x14ac:dyDescent="0.4">
      <c r="B21" s="249">
        <v>36</v>
      </c>
      <c r="C21" s="253">
        <v>36</v>
      </c>
      <c r="D21" s="254"/>
      <c r="E21" s="252"/>
      <c r="F21" s="251"/>
      <c r="G21" s="252"/>
      <c r="H21" s="251"/>
      <c r="I21" s="252"/>
      <c r="J21" s="251"/>
    </row>
    <row r="22" spans="2:10" ht="11.25" hidden="1" customHeight="1" x14ac:dyDescent="0.4">
      <c r="B22" s="249">
        <v>37</v>
      </c>
      <c r="C22" s="255" t="s">
        <v>147</v>
      </c>
      <c r="D22" s="251"/>
      <c r="E22" s="252"/>
      <c r="F22" s="251"/>
      <c r="G22" s="252"/>
      <c r="H22" s="251"/>
      <c r="I22" s="252"/>
      <c r="J22" s="251"/>
    </row>
    <row r="23" spans="2:10" ht="11.25" hidden="1" customHeight="1" x14ac:dyDescent="0.4">
      <c r="B23" s="249">
        <v>38</v>
      </c>
      <c r="C23" s="252"/>
      <c r="D23" s="251"/>
      <c r="E23" s="252"/>
      <c r="F23" s="251"/>
      <c r="G23" s="252"/>
      <c r="H23" s="251"/>
      <c r="I23" s="252"/>
      <c r="J23" s="251"/>
    </row>
    <row r="24" spans="2:10" ht="11.25" hidden="1" customHeight="1" x14ac:dyDescent="0.4">
      <c r="B24" s="257">
        <v>39</v>
      </c>
      <c r="C24" s="258"/>
      <c r="D24" s="259"/>
      <c r="E24" s="258"/>
      <c r="F24" s="259"/>
      <c r="G24" s="258"/>
      <c r="H24" s="259"/>
      <c r="I24" s="258"/>
      <c r="J24" s="259"/>
    </row>
    <row r="25" spans="2:10" ht="11.25" hidden="1" customHeight="1" x14ac:dyDescent="0.4">
      <c r="B25" s="249">
        <v>40</v>
      </c>
      <c r="C25" s="252"/>
      <c r="D25" s="251"/>
      <c r="E25" s="252"/>
      <c r="F25" s="251"/>
      <c r="G25" s="252"/>
      <c r="H25" s="251"/>
      <c r="I25" s="252"/>
      <c r="J25" s="251"/>
    </row>
    <row r="26" spans="2:10" ht="11.25" hidden="1" customHeight="1" x14ac:dyDescent="0.4">
      <c r="B26" s="249">
        <v>41</v>
      </c>
      <c r="C26" s="252"/>
      <c r="D26" s="251" t="s">
        <v>148</v>
      </c>
      <c r="E26" s="252"/>
      <c r="F26" s="251"/>
      <c r="G26" s="252"/>
      <c r="H26" s="251"/>
      <c r="I26" s="252"/>
      <c r="J26" s="251"/>
    </row>
    <row r="27" spans="2:10" ht="11.25" hidden="1" customHeight="1" x14ac:dyDescent="0.4">
      <c r="B27" s="249">
        <v>42</v>
      </c>
      <c r="C27" s="252"/>
      <c r="D27" s="251"/>
      <c r="E27" s="252"/>
      <c r="F27" s="251"/>
      <c r="G27" s="252"/>
      <c r="H27" s="251"/>
      <c r="I27" s="252"/>
      <c r="J27" s="251"/>
    </row>
    <row r="28" spans="2:10" ht="11.25" hidden="1" customHeight="1" x14ac:dyDescent="0.4">
      <c r="B28" s="249">
        <v>43</v>
      </c>
      <c r="C28" s="252"/>
      <c r="D28" s="251"/>
      <c r="E28" s="252"/>
      <c r="F28" s="251"/>
      <c r="G28" s="252"/>
      <c r="H28" s="251"/>
      <c r="I28" s="252"/>
      <c r="J28" s="251"/>
    </row>
    <row r="29" spans="2:10" ht="11.25" hidden="1" customHeight="1" x14ac:dyDescent="0.4">
      <c r="B29" s="257">
        <v>44</v>
      </c>
      <c r="C29" s="258"/>
      <c r="D29" s="259"/>
      <c r="E29" s="258"/>
      <c r="F29" s="259"/>
      <c r="G29" s="258"/>
      <c r="H29" s="259"/>
      <c r="I29" s="258"/>
      <c r="J29" s="259"/>
    </row>
    <row r="30" spans="2:10" ht="11.25" hidden="1" customHeight="1" x14ac:dyDescent="0.4">
      <c r="B30" s="261" t="s">
        <v>149</v>
      </c>
      <c r="C30" s="262" t="s">
        <v>150</v>
      </c>
      <c r="D30" s="263"/>
      <c r="E30" s="252"/>
      <c r="F30" s="251"/>
      <c r="G30" s="252"/>
      <c r="H30" s="251"/>
      <c r="I30" s="252"/>
      <c r="J30" s="251"/>
    </row>
    <row r="31" spans="2:10" ht="11.25" hidden="1" customHeight="1" x14ac:dyDescent="0.4">
      <c r="B31" s="261">
        <v>2</v>
      </c>
      <c r="C31" s="264" t="s">
        <v>151</v>
      </c>
      <c r="D31" s="265" t="s">
        <v>146</v>
      </c>
      <c r="E31" s="252"/>
      <c r="F31" s="251"/>
      <c r="G31" s="252"/>
      <c r="H31" s="251"/>
      <c r="I31" s="252"/>
      <c r="J31" s="251"/>
    </row>
    <row r="32" spans="2:10" ht="11.25" hidden="1" customHeight="1" x14ac:dyDescent="0.4">
      <c r="B32" s="261">
        <v>3</v>
      </c>
      <c r="C32" s="255" t="s">
        <v>152</v>
      </c>
      <c r="D32" s="251"/>
      <c r="E32" s="252"/>
      <c r="F32" s="251"/>
      <c r="G32" s="252"/>
      <c r="H32" s="251"/>
      <c r="I32" s="252"/>
      <c r="J32" s="251"/>
    </row>
    <row r="33" spans="2:10" ht="11.25" hidden="1" customHeight="1" x14ac:dyDescent="0.4">
      <c r="B33" s="261">
        <v>4</v>
      </c>
      <c r="C33" s="252"/>
      <c r="D33" s="251"/>
      <c r="E33" s="252"/>
      <c r="F33" s="251"/>
      <c r="G33" s="252"/>
      <c r="H33" s="251"/>
      <c r="I33" s="252"/>
      <c r="J33" s="251"/>
    </row>
    <row r="34" spans="2:10" ht="11.25" hidden="1" customHeight="1" x14ac:dyDescent="0.4">
      <c r="B34" s="261">
        <v>5</v>
      </c>
      <c r="C34" s="252"/>
      <c r="D34" s="251"/>
      <c r="E34" s="252"/>
      <c r="F34" s="251"/>
      <c r="G34" s="252"/>
      <c r="H34" s="251"/>
      <c r="I34" s="252"/>
      <c r="J34" s="251"/>
    </row>
    <row r="35" spans="2:10" ht="11.25" hidden="1" customHeight="1" x14ac:dyDescent="0.4">
      <c r="B35" s="261">
        <v>6</v>
      </c>
      <c r="C35" s="252"/>
      <c r="D35" s="251"/>
      <c r="E35" s="252"/>
      <c r="F35" s="251"/>
      <c r="G35" s="252"/>
      <c r="H35" s="251"/>
      <c r="I35" s="252"/>
      <c r="J35" s="251"/>
    </row>
    <row r="36" spans="2:10" ht="11.25" hidden="1" customHeight="1" x14ac:dyDescent="0.4">
      <c r="B36" s="261">
        <v>7</v>
      </c>
      <c r="C36" s="252"/>
      <c r="D36" s="251"/>
      <c r="E36" s="252"/>
      <c r="F36" s="251"/>
      <c r="G36" s="252"/>
      <c r="H36" s="251"/>
      <c r="I36" s="252"/>
      <c r="J36" s="251"/>
    </row>
    <row r="37" spans="2:10" ht="11.25" hidden="1" customHeight="1" x14ac:dyDescent="0.4">
      <c r="B37" s="261">
        <v>8</v>
      </c>
      <c r="C37" s="252"/>
      <c r="D37" s="251"/>
      <c r="E37" s="252"/>
      <c r="F37" s="251"/>
      <c r="G37" s="252"/>
      <c r="H37" s="251"/>
      <c r="I37" s="252"/>
      <c r="J37" s="251"/>
    </row>
    <row r="38" spans="2:10" ht="11.25" hidden="1" customHeight="1" x14ac:dyDescent="0.4">
      <c r="B38" s="266">
        <v>9</v>
      </c>
      <c r="C38" s="258"/>
      <c r="D38" s="259" t="s">
        <v>153</v>
      </c>
      <c r="E38" s="258"/>
      <c r="F38" s="259"/>
      <c r="G38" s="258"/>
      <c r="H38" s="259"/>
      <c r="I38" s="258"/>
      <c r="J38" s="259"/>
    </row>
    <row r="39" spans="2:10" ht="11.25" hidden="1" customHeight="1" x14ac:dyDescent="0.4">
      <c r="B39" s="261">
        <v>10</v>
      </c>
      <c r="C39" s="252"/>
      <c r="D39" s="251"/>
      <c r="E39" s="252"/>
      <c r="F39" s="251"/>
      <c r="G39" s="252"/>
      <c r="H39" s="251"/>
      <c r="I39" s="252"/>
      <c r="J39" s="251"/>
    </row>
    <row r="40" spans="2:10" ht="11.25" hidden="1" customHeight="1" x14ac:dyDescent="0.4">
      <c r="B40" s="261">
        <v>11</v>
      </c>
      <c r="C40" s="252"/>
      <c r="D40" s="251"/>
      <c r="E40" s="252"/>
      <c r="F40" s="251"/>
      <c r="G40" s="252"/>
      <c r="H40" s="251"/>
      <c r="I40" s="252"/>
      <c r="J40" s="251"/>
    </row>
    <row r="41" spans="2:10" ht="11.25" hidden="1" customHeight="1" x14ac:dyDescent="0.4">
      <c r="B41" s="261">
        <v>12</v>
      </c>
      <c r="C41" s="252"/>
      <c r="D41" s="251"/>
      <c r="E41" s="252"/>
      <c r="F41" s="251"/>
      <c r="G41" s="252"/>
      <c r="H41" s="251"/>
      <c r="I41" s="252"/>
      <c r="J41" s="251"/>
    </row>
    <row r="42" spans="2:10" ht="11.25" hidden="1" customHeight="1" x14ac:dyDescent="0.4">
      <c r="B42" s="261">
        <v>13</v>
      </c>
      <c r="C42" s="252"/>
      <c r="D42" s="251"/>
      <c r="E42" s="252"/>
      <c r="F42" s="251"/>
      <c r="G42" s="252"/>
      <c r="H42" s="251"/>
      <c r="I42" s="252"/>
      <c r="J42" s="251"/>
    </row>
    <row r="43" spans="2:10" ht="11.25" hidden="1" customHeight="1" x14ac:dyDescent="0.4">
      <c r="B43" s="261">
        <v>14</v>
      </c>
      <c r="C43" s="252"/>
      <c r="D43" s="251"/>
      <c r="E43" s="252"/>
      <c r="F43" s="251"/>
      <c r="G43" s="252"/>
      <c r="H43" s="251"/>
      <c r="I43" s="252"/>
      <c r="J43" s="251"/>
    </row>
    <row r="44" spans="2:10" ht="11.25" hidden="1" customHeight="1" x14ac:dyDescent="0.4">
      <c r="B44" s="266">
        <v>15</v>
      </c>
      <c r="C44" s="253" t="s">
        <v>154</v>
      </c>
      <c r="D44" s="267"/>
      <c r="E44" s="258"/>
      <c r="F44" s="268"/>
      <c r="G44" s="258"/>
      <c r="H44" s="268"/>
      <c r="I44" s="258"/>
      <c r="J44" s="268"/>
    </row>
    <row r="45" spans="2:10" ht="11.25" hidden="1" customHeight="1" x14ac:dyDescent="0.4">
      <c r="B45" s="261" t="s">
        <v>155</v>
      </c>
      <c r="C45" s="269" t="s">
        <v>156</v>
      </c>
      <c r="D45" s="270"/>
      <c r="E45" s="269"/>
      <c r="F45" s="270"/>
      <c r="G45" s="269"/>
      <c r="H45" s="270"/>
      <c r="I45" s="252"/>
      <c r="J45" s="271"/>
    </row>
    <row r="46" spans="2:10" ht="11.25" hidden="1" customHeight="1" x14ac:dyDescent="0.4">
      <c r="B46" s="261">
        <v>3</v>
      </c>
      <c r="C46" s="269"/>
      <c r="D46" s="270"/>
      <c r="E46" s="269"/>
      <c r="F46" s="270"/>
      <c r="G46" s="269"/>
      <c r="H46" s="270"/>
      <c r="I46" s="252"/>
      <c r="J46" s="271"/>
    </row>
    <row r="47" spans="2:10" ht="11.25" hidden="1" customHeight="1" x14ac:dyDescent="0.4">
      <c r="B47" s="261">
        <v>4</v>
      </c>
      <c r="C47" s="269"/>
      <c r="D47" s="270"/>
      <c r="E47" s="269"/>
      <c r="F47" s="270"/>
      <c r="G47" s="269"/>
      <c r="H47" s="270"/>
      <c r="I47" s="252"/>
      <c r="J47" s="271"/>
    </row>
    <row r="48" spans="2:10" ht="11.25" hidden="1" customHeight="1" x14ac:dyDescent="0.4">
      <c r="B48" s="261">
        <v>5</v>
      </c>
      <c r="C48" s="272"/>
      <c r="D48" s="270"/>
      <c r="E48" s="269"/>
      <c r="F48" s="270"/>
      <c r="G48" s="269"/>
      <c r="H48" s="270"/>
      <c r="I48" s="252"/>
      <c r="J48" s="271"/>
    </row>
    <row r="49" spans="2:10" ht="11.25" hidden="1" customHeight="1" x14ac:dyDescent="0.4">
      <c r="B49" s="261">
        <v>6</v>
      </c>
      <c r="C49" s="269"/>
      <c r="D49" s="270"/>
      <c r="E49" s="269"/>
      <c r="F49" s="270"/>
      <c r="G49" s="269"/>
      <c r="H49" s="270"/>
      <c r="I49" s="252"/>
      <c r="J49" s="271"/>
    </row>
    <row r="50" spans="2:10" ht="11.25" hidden="1" customHeight="1" x14ac:dyDescent="0.4">
      <c r="B50" s="261">
        <v>7</v>
      </c>
      <c r="C50" s="269"/>
      <c r="D50" s="270"/>
      <c r="E50" s="269"/>
      <c r="F50" s="270"/>
      <c r="G50" s="269"/>
      <c r="H50" s="270"/>
      <c r="I50" s="252"/>
      <c r="J50" s="271"/>
    </row>
    <row r="51" spans="2:10" ht="11.25" hidden="1" customHeight="1" x14ac:dyDescent="0.4">
      <c r="B51" s="261">
        <v>8</v>
      </c>
      <c r="C51" s="269"/>
      <c r="D51" s="270"/>
      <c r="E51" s="269"/>
      <c r="F51" s="270"/>
      <c r="G51" s="269"/>
      <c r="H51" s="270"/>
      <c r="I51" s="252"/>
      <c r="J51" s="271"/>
    </row>
    <row r="52" spans="2:10" ht="11.25" hidden="1" customHeight="1" x14ac:dyDescent="0.4">
      <c r="B52" s="266">
        <v>9</v>
      </c>
      <c r="C52" s="273"/>
      <c r="D52" s="274"/>
      <c r="E52" s="273"/>
      <c r="F52" s="274"/>
      <c r="G52" s="273"/>
      <c r="H52" s="274"/>
      <c r="I52" s="258"/>
      <c r="J52" s="268"/>
    </row>
    <row r="53" spans="2:10" ht="11.25" hidden="1" customHeight="1" x14ac:dyDescent="0.4">
      <c r="B53" s="261">
        <v>10</v>
      </c>
      <c r="C53" s="269"/>
      <c r="D53" s="275" t="s">
        <v>157</v>
      </c>
      <c r="E53" s="269"/>
      <c r="F53" s="270"/>
      <c r="G53" s="269"/>
      <c r="H53" s="270"/>
      <c r="I53" s="252"/>
      <c r="J53" s="271"/>
    </row>
    <row r="54" spans="2:10" ht="11.25" hidden="1" customHeight="1" x14ac:dyDescent="0.4">
      <c r="B54" s="261">
        <v>11</v>
      </c>
      <c r="C54" s="269"/>
      <c r="D54" s="270"/>
      <c r="E54" s="269"/>
      <c r="F54" s="270"/>
      <c r="G54" s="269"/>
      <c r="H54" s="270"/>
      <c r="I54" s="252"/>
      <c r="J54" s="271"/>
    </row>
    <row r="55" spans="2:10" ht="11.25" hidden="1" customHeight="1" x14ac:dyDescent="0.4">
      <c r="B55" s="261">
        <v>12</v>
      </c>
      <c r="C55" s="269"/>
      <c r="D55" s="270"/>
      <c r="E55" s="269"/>
      <c r="F55" s="270"/>
      <c r="G55" s="269"/>
      <c r="H55" s="270"/>
      <c r="I55" s="252"/>
      <c r="J55" s="271"/>
    </row>
    <row r="56" spans="2:10" ht="11.25" hidden="1" customHeight="1" x14ac:dyDescent="0.4">
      <c r="B56" s="261">
        <v>13</v>
      </c>
      <c r="C56" s="269"/>
      <c r="D56" s="270"/>
      <c r="E56" s="269"/>
      <c r="F56" s="270"/>
      <c r="G56" s="269"/>
      <c r="H56" s="270"/>
      <c r="I56" s="252"/>
      <c r="J56" s="271"/>
    </row>
    <row r="57" spans="2:10" ht="11.25" hidden="1" customHeight="1" x14ac:dyDescent="0.4">
      <c r="B57" s="261">
        <v>14</v>
      </c>
      <c r="C57" s="269"/>
      <c r="D57" s="270"/>
      <c r="E57" s="269"/>
      <c r="F57" s="270"/>
      <c r="G57" s="269"/>
      <c r="H57" s="270"/>
      <c r="I57" s="252"/>
      <c r="J57" s="271"/>
    </row>
    <row r="58" spans="2:10" ht="11.25" hidden="1" customHeight="1" x14ac:dyDescent="0.4">
      <c r="B58" s="261">
        <v>15</v>
      </c>
      <c r="C58" s="269"/>
      <c r="D58" s="270"/>
      <c r="E58" s="269"/>
      <c r="F58" s="270"/>
      <c r="G58" s="269"/>
      <c r="H58" s="270"/>
      <c r="I58" s="252"/>
      <c r="J58" s="271"/>
    </row>
    <row r="59" spans="2:10" ht="11.25" hidden="1" customHeight="1" x14ac:dyDescent="0.4">
      <c r="B59" s="261">
        <v>16</v>
      </c>
      <c r="C59" s="269"/>
      <c r="D59" s="270"/>
      <c r="E59" s="269"/>
      <c r="F59" s="270"/>
      <c r="G59" s="269"/>
      <c r="H59" s="270"/>
      <c r="I59" s="252"/>
      <c r="J59" s="271"/>
    </row>
    <row r="60" spans="2:10" ht="11.25" hidden="1" customHeight="1" x14ac:dyDescent="0.4">
      <c r="B60" s="261">
        <v>17</v>
      </c>
      <c r="C60" s="276" t="s">
        <v>158</v>
      </c>
      <c r="D60" s="277"/>
      <c r="E60" s="269"/>
      <c r="F60" s="270"/>
      <c r="G60" s="269"/>
      <c r="H60" s="270"/>
      <c r="I60" s="252"/>
      <c r="J60" s="271"/>
    </row>
    <row r="61" spans="2:10" ht="11.25" hidden="1" customHeight="1" x14ac:dyDescent="0.4">
      <c r="B61" s="261">
        <v>18</v>
      </c>
      <c r="C61" s="278" t="s">
        <v>159</v>
      </c>
      <c r="D61" s="279" t="s">
        <v>160</v>
      </c>
      <c r="E61" s="269"/>
      <c r="F61" s="270"/>
      <c r="G61" s="269"/>
      <c r="H61" s="270"/>
      <c r="I61" s="252"/>
      <c r="J61" s="271"/>
    </row>
    <row r="62" spans="2:10" ht="11.25" hidden="1" customHeight="1" x14ac:dyDescent="0.4">
      <c r="B62" s="266">
        <v>19</v>
      </c>
      <c r="C62" s="273" t="s">
        <v>161</v>
      </c>
      <c r="D62" s="274"/>
      <c r="E62" s="273"/>
      <c r="F62" s="274"/>
      <c r="G62" s="273"/>
      <c r="H62" s="274"/>
      <c r="I62" s="258"/>
      <c r="J62" s="268"/>
    </row>
    <row r="63" spans="2:10" ht="11.25" hidden="1" customHeight="1" x14ac:dyDescent="0.4">
      <c r="B63" s="261">
        <v>20</v>
      </c>
      <c r="C63" s="269"/>
      <c r="D63" s="275" t="s">
        <v>162</v>
      </c>
      <c r="E63" s="269"/>
      <c r="F63" s="270"/>
      <c r="G63" s="269"/>
      <c r="H63" s="270"/>
      <c r="I63" s="252"/>
      <c r="J63" s="271"/>
    </row>
    <row r="64" spans="2:10" ht="11.25" hidden="1" customHeight="1" x14ac:dyDescent="0.4">
      <c r="B64" s="261">
        <v>21</v>
      </c>
      <c r="C64" s="269"/>
      <c r="D64" s="270"/>
      <c r="E64" s="269"/>
      <c r="F64" s="270"/>
      <c r="G64" s="269"/>
      <c r="H64" s="270"/>
      <c r="I64" s="252"/>
      <c r="J64" s="271"/>
    </row>
    <row r="65" spans="2:10" ht="11.25" hidden="1" customHeight="1" x14ac:dyDescent="0.4">
      <c r="B65" s="261">
        <v>22</v>
      </c>
      <c r="C65" s="276" t="s">
        <v>163</v>
      </c>
      <c r="D65" s="277"/>
      <c r="E65" s="269"/>
      <c r="F65" s="270"/>
      <c r="G65" s="269"/>
      <c r="H65" s="270"/>
      <c r="I65" s="252"/>
      <c r="J65" s="271"/>
    </row>
    <row r="66" spans="2:10" ht="11.25" hidden="1" customHeight="1" x14ac:dyDescent="0.4">
      <c r="B66" s="261">
        <v>23</v>
      </c>
      <c r="C66" s="269" t="s">
        <v>164</v>
      </c>
      <c r="D66" s="270"/>
      <c r="E66" s="269"/>
      <c r="F66" s="270"/>
      <c r="G66" s="269"/>
      <c r="H66" s="270"/>
      <c r="I66" s="252"/>
      <c r="J66" s="271"/>
    </row>
    <row r="67" spans="2:10" ht="11.25" hidden="1" customHeight="1" x14ac:dyDescent="0.4">
      <c r="B67" s="261">
        <v>24</v>
      </c>
      <c r="C67" s="269"/>
      <c r="D67" s="275" t="s">
        <v>165</v>
      </c>
      <c r="E67" s="269"/>
      <c r="F67" s="270"/>
      <c r="G67" s="269"/>
      <c r="H67" s="270"/>
      <c r="I67" s="252"/>
      <c r="J67" s="271"/>
    </row>
    <row r="68" spans="2:10" ht="11.25" hidden="1" customHeight="1" x14ac:dyDescent="0.4">
      <c r="B68" s="261">
        <v>25</v>
      </c>
      <c r="C68" s="269"/>
      <c r="D68" s="270"/>
      <c r="E68" s="269"/>
      <c r="F68" s="270"/>
      <c r="G68" s="269"/>
      <c r="H68" s="270"/>
      <c r="I68" s="252"/>
      <c r="J68" s="271"/>
    </row>
    <row r="69" spans="2:10" ht="11.25" hidden="1" customHeight="1" x14ac:dyDescent="0.4">
      <c r="B69" s="261">
        <v>26</v>
      </c>
      <c r="C69" s="276" t="s">
        <v>166</v>
      </c>
      <c r="D69" s="277"/>
      <c r="E69" s="269"/>
      <c r="F69" s="270"/>
      <c r="G69" s="269"/>
      <c r="H69" s="270"/>
      <c r="I69" s="252"/>
      <c r="J69" s="271"/>
    </row>
    <row r="70" spans="2:10" ht="11.25" hidden="1" customHeight="1" x14ac:dyDescent="0.4">
      <c r="B70" s="261">
        <v>27</v>
      </c>
      <c r="C70" s="278" t="s">
        <v>167</v>
      </c>
      <c r="D70" s="279" t="s">
        <v>168</v>
      </c>
      <c r="E70" s="269"/>
      <c r="F70" s="270"/>
      <c r="G70" s="269"/>
      <c r="H70" s="270"/>
      <c r="I70" s="252"/>
      <c r="J70" s="271"/>
    </row>
    <row r="71" spans="2:10" ht="11.25" hidden="1" customHeight="1" x14ac:dyDescent="0.4">
      <c r="B71" s="261">
        <v>28</v>
      </c>
      <c r="C71" s="269" t="s">
        <v>169</v>
      </c>
      <c r="D71" s="270"/>
      <c r="E71" s="269"/>
      <c r="F71" s="270"/>
      <c r="G71" s="269"/>
      <c r="H71" s="270"/>
      <c r="I71" s="252"/>
      <c r="J71" s="271"/>
    </row>
    <row r="72" spans="2:10" ht="11.25" customHeight="1" x14ac:dyDescent="0.4">
      <c r="B72" s="261" t="s">
        <v>170</v>
      </c>
      <c r="C72" s="280" t="s">
        <v>171</v>
      </c>
      <c r="D72" s="281"/>
      <c r="E72" s="269"/>
      <c r="F72" s="270"/>
      <c r="G72" s="269"/>
      <c r="H72" s="270"/>
      <c r="I72" s="260"/>
      <c r="J72" s="267"/>
    </row>
    <row r="73" spans="2:10" ht="11.25" customHeight="1" x14ac:dyDescent="0.4">
      <c r="B73" s="261">
        <v>30</v>
      </c>
      <c r="C73" s="269"/>
      <c r="D73" s="270"/>
      <c r="E73" s="282" t="s">
        <v>172</v>
      </c>
      <c r="F73" s="281"/>
      <c r="G73" s="283" t="s">
        <v>173</v>
      </c>
      <c r="H73" s="279" t="s">
        <v>174</v>
      </c>
      <c r="I73" s="255" t="s">
        <v>175</v>
      </c>
      <c r="J73" s="284"/>
    </row>
    <row r="74" spans="2:10" ht="11.25" customHeight="1" x14ac:dyDescent="0.4">
      <c r="B74" s="261">
        <v>31</v>
      </c>
      <c r="C74" s="269"/>
      <c r="D74" s="270"/>
      <c r="E74" s="269"/>
      <c r="F74" s="270"/>
      <c r="G74" s="269" t="s">
        <v>172</v>
      </c>
      <c r="H74" s="281"/>
      <c r="I74" s="255"/>
      <c r="J74" s="285"/>
    </row>
    <row r="75" spans="2:10" ht="11.25" customHeight="1" x14ac:dyDescent="0.4">
      <c r="B75" s="261">
        <v>32</v>
      </c>
      <c r="C75" s="269"/>
      <c r="D75" s="270"/>
      <c r="E75" s="269"/>
      <c r="F75" s="270"/>
      <c r="H75" s="275" t="s">
        <v>176</v>
      </c>
      <c r="J75" s="285"/>
    </row>
    <row r="76" spans="2:10" ht="11.25" customHeight="1" x14ac:dyDescent="0.4">
      <c r="B76" s="261">
        <v>33</v>
      </c>
      <c r="C76" s="269"/>
      <c r="D76" s="270"/>
      <c r="E76" s="269"/>
      <c r="F76" s="275" t="s">
        <v>177</v>
      </c>
      <c r="H76" s="270"/>
      <c r="I76" s="255"/>
      <c r="J76" s="251" t="s">
        <v>178</v>
      </c>
    </row>
    <row r="77" spans="2:10" ht="11.25" customHeight="1" x14ac:dyDescent="0.4">
      <c r="B77" s="261">
        <v>34</v>
      </c>
      <c r="C77" s="269"/>
      <c r="D77" s="270"/>
      <c r="E77" s="269"/>
      <c r="F77" s="270"/>
      <c r="G77" s="286">
        <v>21669</v>
      </c>
      <c r="H77" s="277"/>
      <c r="J77" s="285"/>
    </row>
    <row r="78" spans="2:10" ht="11.25" customHeight="1" x14ac:dyDescent="0.4">
      <c r="B78" s="261">
        <v>35</v>
      </c>
      <c r="C78" s="269"/>
      <c r="D78" s="270"/>
      <c r="E78" s="269"/>
      <c r="F78" s="270"/>
      <c r="G78" s="287" t="s">
        <v>179</v>
      </c>
      <c r="H78" s="281"/>
      <c r="I78" s="255"/>
      <c r="J78" s="285"/>
    </row>
    <row r="79" spans="2:10" ht="11.25" customHeight="1" x14ac:dyDescent="0.4">
      <c r="B79" s="261">
        <v>36</v>
      </c>
      <c r="C79" s="269"/>
      <c r="D79" s="275" t="s">
        <v>180</v>
      </c>
      <c r="E79" s="269"/>
      <c r="F79" s="270"/>
      <c r="G79" s="287"/>
      <c r="H79" s="270"/>
      <c r="I79" s="255"/>
      <c r="J79" s="285"/>
    </row>
    <row r="80" spans="2:10" ht="11.25" customHeight="1" x14ac:dyDescent="0.4">
      <c r="B80" s="261">
        <v>37</v>
      </c>
      <c r="C80" s="269"/>
      <c r="D80" s="270"/>
      <c r="E80" s="288" t="s">
        <v>181</v>
      </c>
      <c r="F80" s="270"/>
      <c r="G80" s="269"/>
      <c r="H80" s="270"/>
      <c r="I80" s="288" t="s">
        <v>182</v>
      </c>
      <c r="J80" s="285"/>
    </row>
    <row r="81" spans="1:10" ht="11.25" customHeight="1" x14ac:dyDescent="0.4">
      <c r="B81" s="289">
        <v>38</v>
      </c>
      <c r="C81" s="269"/>
      <c r="D81" s="270"/>
      <c r="E81" s="290"/>
      <c r="F81" s="277"/>
      <c r="G81" s="269"/>
      <c r="H81" s="270"/>
      <c r="I81" s="290"/>
      <c r="J81" s="291"/>
    </row>
    <row r="82" spans="1:10" ht="11.25" customHeight="1" x14ac:dyDescent="0.4">
      <c r="B82" s="289"/>
      <c r="C82" s="269"/>
      <c r="D82" s="270"/>
      <c r="E82" s="292" t="s">
        <v>183</v>
      </c>
      <c r="F82" s="270"/>
      <c r="G82" s="269"/>
      <c r="H82" s="270"/>
      <c r="I82" s="292" t="s">
        <v>184</v>
      </c>
      <c r="J82" s="293"/>
    </row>
    <row r="83" spans="1:10" ht="11.25" customHeight="1" x14ac:dyDescent="0.4">
      <c r="B83" s="261">
        <v>39</v>
      </c>
      <c r="C83" s="269"/>
      <c r="D83" s="270"/>
      <c r="E83" s="294"/>
      <c r="F83" s="270"/>
      <c r="G83" s="269"/>
      <c r="H83" s="270"/>
      <c r="I83" s="294"/>
      <c r="J83" s="285"/>
    </row>
    <row r="84" spans="1:10" s="235" customFormat="1" ht="11.25" customHeight="1" x14ac:dyDescent="0.4">
      <c r="A84" s="12"/>
      <c r="B84" s="261">
        <v>40</v>
      </c>
      <c r="C84" s="269"/>
      <c r="D84" s="270"/>
      <c r="E84" s="269"/>
      <c r="F84" s="270"/>
      <c r="G84" s="269"/>
      <c r="H84" s="270"/>
      <c r="I84" s="255"/>
      <c r="J84" s="285"/>
    </row>
    <row r="85" spans="1:10" s="235" customFormat="1" ht="11.25" customHeight="1" x14ac:dyDescent="0.4">
      <c r="A85" s="12"/>
      <c r="B85" s="261">
        <v>41</v>
      </c>
      <c r="C85" s="269"/>
      <c r="D85" s="270"/>
      <c r="E85" s="269"/>
      <c r="F85" s="275" t="s">
        <v>185</v>
      </c>
      <c r="G85" s="269"/>
      <c r="H85" s="270"/>
      <c r="I85" s="255"/>
      <c r="J85" s="285"/>
    </row>
    <row r="86" spans="1:10" s="235" customFormat="1" ht="11.25" customHeight="1" x14ac:dyDescent="0.4">
      <c r="A86" s="12"/>
      <c r="B86" s="261">
        <v>42</v>
      </c>
      <c r="C86" s="269"/>
      <c r="D86" s="270"/>
      <c r="E86" s="269"/>
      <c r="F86" s="270"/>
      <c r="G86" s="269"/>
      <c r="H86" s="270"/>
      <c r="J86" s="285"/>
    </row>
    <row r="87" spans="1:10" s="235" customFormat="1" ht="11.25" customHeight="1" x14ac:dyDescent="0.4">
      <c r="A87" s="12"/>
      <c r="B87" s="261">
        <v>43</v>
      </c>
      <c r="C87" s="269"/>
      <c r="D87" s="270"/>
      <c r="E87" s="269"/>
      <c r="F87" s="270"/>
      <c r="G87" s="269"/>
      <c r="H87" s="270"/>
      <c r="I87" s="255"/>
      <c r="J87" s="251" t="s">
        <v>186</v>
      </c>
    </row>
    <row r="88" spans="1:10" s="235" customFormat="1" ht="11.25" customHeight="1" x14ac:dyDescent="0.4">
      <c r="A88" s="12"/>
      <c r="B88" s="261">
        <v>44</v>
      </c>
      <c r="C88" s="295" t="s">
        <v>187</v>
      </c>
      <c r="D88" s="270"/>
      <c r="E88" s="269"/>
      <c r="F88" s="270"/>
      <c r="G88" s="269"/>
      <c r="H88" s="275" t="s">
        <v>174</v>
      </c>
      <c r="J88" s="285"/>
    </row>
    <row r="89" spans="1:10" s="235" customFormat="1" ht="11.25" customHeight="1" x14ac:dyDescent="0.4">
      <c r="A89" s="12"/>
      <c r="B89" s="289">
        <v>45</v>
      </c>
      <c r="C89" s="296"/>
      <c r="D89" s="277"/>
      <c r="F89" s="270"/>
      <c r="G89" s="269"/>
      <c r="H89" s="270"/>
      <c r="J89" s="285"/>
    </row>
    <row r="90" spans="1:10" s="235" customFormat="1" ht="11.25" customHeight="1" x14ac:dyDescent="0.4">
      <c r="A90" s="12"/>
      <c r="B90" s="289"/>
      <c r="C90" s="297" t="s">
        <v>188</v>
      </c>
      <c r="D90" s="270"/>
      <c r="E90" s="298" t="s">
        <v>189</v>
      </c>
      <c r="F90" s="270"/>
      <c r="G90" s="269"/>
      <c r="H90" s="270"/>
      <c r="J90" s="285"/>
    </row>
    <row r="91" spans="1:10" s="235" customFormat="1" ht="11.25" customHeight="1" x14ac:dyDescent="0.4">
      <c r="A91" s="12"/>
      <c r="B91" s="289">
        <v>46</v>
      </c>
      <c r="C91" s="299"/>
      <c r="D91" s="270"/>
      <c r="E91" s="300"/>
      <c r="F91" s="277"/>
      <c r="G91" s="269"/>
      <c r="H91" s="270"/>
      <c r="J91" s="285"/>
    </row>
    <row r="92" spans="1:10" s="235" customFormat="1" ht="11.25" customHeight="1" x14ac:dyDescent="0.4">
      <c r="A92" s="12"/>
      <c r="B92" s="289"/>
      <c r="C92" s="269"/>
      <c r="D92" s="270"/>
      <c r="E92" s="301" t="s">
        <v>190</v>
      </c>
      <c r="F92" s="270"/>
      <c r="G92" s="269"/>
      <c r="H92" s="270"/>
      <c r="J92" s="285"/>
    </row>
    <row r="93" spans="1:10" s="235" customFormat="1" ht="11.25" customHeight="1" x14ac:dyDescent="0.4">
      <c r="A93" s="12"/>
      <c r="B93" s="261">
        <v>47</v>
      </c>
      <c r="C93" s="269"/>
      <c r="D93" s="270"/>
      <c r="E93" s="302"/>
      <c r="F93" s="270"/>
      <c r="G93" s="269"/>
      <c r="H93" s="270"/>
      <c r="I93" s="255"/>
      <c r="J93" s="285"/>
    </row>
    <row r="94" spans="1:10" s="235" customFormat="1" ht="11.25" customHeight="1" x14ac:dyDescent="0.4">
      <c r="A94" s="12"/>
      <c r="B94" s="261">
        <v>48</v>
      </c>
      <c r="C94" s="269"/>
      <c r="D94" s="270"/>
      <c r="E94" s="269"/>
      <c r="F94" s="275" t="s">
        <v>191</v>
      </c>
      <c r="G94" s="269"/>
      <c r="H94" s="270"/>
      <c r="I94" s="255"/>
      <c r="J94" s="285"/>
    </row>
    <row r="95" spans="1:10" s="235" customFormat="1" ht="11.25" customHeight="1" x14ac:dyDescent="0.4">
      <c r="A95" s="12"/>
      <c r="B95" s="261">
        <v>49</v>
      </c>
      <c r="C95" s="269"/>
      <c r="D95" s="270"/>
      <c r="E95" s="288" t="s">
        <v>192</v>
      </c>
      <c r="F95" s="270"/>
      <c r="G95" s="269"/>
      <c r="H95" s="270"/>
      <c r="I95" s="288">
        <v>27514</v>
      </c>
      <c r="J95" s="285"/>
    </row>
    <row r="96" spans="1:10" s="235" customFormat="1" ht="11.25" customHeight="1" x14ac:dyDescent="0.4">
      <c r="A96" s="12"/>
      <c r="B96" s="289">
        <v>50</v>
      </c>
      <c r="C96" s="269"/>
      <c r="D96" s="270"/>
      <c r="E96" s="290"/>
      <c r="F96" s="277"/>
      <c r="G96" s="269"/>
      <c r="H96" s="270"/>
      <c r="I96" s="290"/>
      <c r="J96" s="303"/>
    </row>
    <row r="97" spans="1:10" s="235" customFormat="1" ht="11.25" customHeight="1" x14ac:dyDescent="0.4">
      <c r="A97" s="12"/>
      <c r="B97" s="289"/>
      <c r="C97" s="269"/>
      <c r="D97" s="270"/>
      <c r="E97" s="292" t="s">
        <v>193</v>
      </c>
      <c r="F97" s="270"/>
      <c r="G97" s="269"/>
      <c r="H97" s="270"/>
      <c r="I97" s="304" t="s">
        <v>194</v>
      </c>
      <c r="J97" s="305"/>
    </row>
    <row r="98" spans="1:10" s="235" customFormat="1" ht="11.25" customHeight="1" x14ac:dyDescent="0.4">
      <c r="A98" s="12"/>
      <c r="B98" s="261">
        <v>51</v>
      </c>
      <c r="C98" s="269"/>
      <c r="D98" s="270"/>
      <c r="E98" s="294"/>
      <c r="F98" s="270"/>
      <c r="G98" s="269"/>
      <c r="H98" s="270"/>
      <c r="I98" s="306"/>
      <c r="J98" s="285"/>
    </row>
    <row r="99" spans="1:10" s="235" customFormat="1" ht="11.25" customHeight="1" x14ac:dyDescent="0.4">
      <c r="A99" s="12"/>
      <c r="B99" s="261">
        <v>52</v>
      </c>
      <c r="C99" s="269"/>
      <c r="D99" s="270"/>
      <c r="E99" s="269"/>
      <c r="F99" s="270"/>
      <c r="G99" s="269"/>
      <c r="H99" s="270"/>
      <c r="I99" s="255"/>
      <c r="J99" s="285"/>
    </row>
    <row r="100" spans="1:10" s="235" customFormat="1" ht="11.25" customHeight="1" x14ac:dyDescent="0.4">
      <c r="A100" s="12"/>
      <c r="B100" s="261">
        <v>53</v>
      </c>
      <c r="C100" s="269"/>
      <c r="D100" s="270"/>
      <c r="E100" s="269"/>
      <c r="F100" s="270"/>
      <c r="G100" s="269"/>
      <c r="H100" s="270"/>
      <c r="I100" s="255"/>
      <c r="J100" s="285"/>
    </row>
    <row r="101" spans="1:10" s="235" customFormat="1" ht="11.25" customHeight="1" x14ac:dyDescent="0.4">
      <c r="A101" s="12"/>
      <c r="B101" s="261">
        <v>54</v>
      </c>
      <c r="C101" s="269"/>
      <c r="D101" s="270"/>
      <c r="E101" s="269"/>
      <c r="F101" s="270"/>
      <c r="G101" s="269"/>
      <c r="H101" s="270"/>
      <c r="I101" s="255"/>
      <c r="J101" s="285"/>
    </row>
    <row r="102" spans="1:10" s="235" customFormat="1" ht="11.25" customHeight="1" x14ac:dyDescent="0.4">
      <c r="A102" s="12"/>
      <c r="B102" s="261">
        <v>55</v>
      </c>
      <c r="C102" s="269"/>
      <c r="D102" s="270"/>
      <c r="E102" s="269"/>
      <c r="F102" s="270"/>
      <c r="G102" s="287"/>
      <c r="H102" s="270"/>
      <c r="I102" s="255"/>
      <c r="J102" s="285"/>
    </row>
    <row r="103" spans="1:10" s="235" customFormat="1" ht="11.25" customHeight="1" x14ac:dyDescent="0.4">
      <c r="A103" s="12"/>
      <c r="B103" s="261">
        <v>56</v>
      </c>
      <c r="C103" s="269"/>
      <c r="D103" s="270"/>
      <c r="E103" s="269"/>
      <c r="F103" s="275" t="s">
        <v>195</v>
      </c>
      <c r="G103" s="307" t="s">
        <v>196</v>
      </c>
      <c r="H103" s="277"/>
      <c r="J103" s="285"/>
    </row>
    <row r="104" spans="1:10" s="235" customFormat="1" ht="11.25" customHeight="1" x14ac:dyDescent="0.4">
      <c r="A104" s="12"/>
      <c r="B104" s="261">
        <v>57</v>
      </c>
      <c r="C104" s="269"/>
      <c r="D104" s="275"/>
      <c r="E104" s="269"/>
      <c r="F104" s="270"/>
      <c r="G104" s="269" t="s">
        <v>197</v>
      </c>
      <c r="H104" s="270"/>
      <c r="I104" s="255"/>
      <c r="J104" s="251" t="s">
        <v>198</v>
      </c>
    </row>
    <row r="105" spans="1:10" s="235" customFormat="1" ht="11.25" customHeight="1" x14ac:dyDescent="0.4">
      <c r="A105" s="12"/>
      <c r="B105" s="261">
        <v>58</v>
      </c>
      <c r="C105" s="269"/>
      <c r="D105" s="275" t="s">
        <v>199</v>
      </c>
      <c r="E105" s="269"/>
      <c r="F105" s="270"/>
      <c r="G105" s="269"/>
      <c r="H105" s="270"/>
      <c r="J105" s="285"/>
    </row>
    <row r="106" spans="1:10" s="235" customFormat="1" ht="11.25" customHeight="1" x14ac:dyDescent="0.4">
      <c r="A106" s="12"/>
      <c r="B106" s="261">
        <v>59</v>
      </c>
      <c r="C106" s="269"/>
      <c r="D106" s="270"/>
      <c r="E106" s="269"/>
      <c r="F106" s="270"/>
      <c r="G106" s="269"/>
      <c r="H106" s="270"/>
      <c r="I106" s="255"/>
      <c r="J106" s="285"/>
    </row>
    <row r="107" spans="1:10" s="235" customFormat="1" ht="11.25" customHeight="1" x14ac:dyDescent="0.4">
      <c r="A107" s="12"/>
      <c r="B107" s="261">
        <v>60</v>
      </c>
      <c r="C107" s="269"/>
      <c r="D107" s="270"/>
      <c r="E107" s="269"/>
      <c r="F107" s="270"/>
      <c r="G107" s="269"/>
      <c r="H107" s="270"/>
      <c r="J107" s="285"/>
    </row>
    <row r="108" spans="1:10" s="235" customFormat="1" ht="11.25" customHeight="1" x14ac:dyDescent="0.4">
      <c r="A108" s="12"/>
      <c r="B108" s="261">
        <v>61</v>
      </c>
      <c r="C108" s="269"/>
      <c r="D108" s="270"/>
      <c r="E108" s="288" t="s">
        <v>200</v>
      </c>
      <c r="F108" s="270"/>
      <c r="G108" s="269"/>
      <c r="H108" s="270"/>
      <c r="I108" s="255"/>
      <c r="J108" s="285"/>
    </row>
    <row r="109" spans="1:10" s="235" customFormat="1" ht="11.25" customHeight="1" x14ac:dyDescent="0.4">
      <c r="A109" s="12"/>
      <c r="B109" s="289">
        <v>62</v>
      </c>
      <c r="C109" s="269"/>
      <c r="D109" s="270"/>
      <c r="E109" s="290"/>
      <c r="F109" s="277"/>
      <c r="G109" s="269"/>
      <c r="H109" s="270"/>
      <c r="I109" s="255"/>
      <c r="J109" s="285"/>
    </row>
    <row r="110" spans="1:10" s="235" customFormat="1" ht="11.25" customHeight="1" x14ac:dyDescent="0.4">
      <c r="A110" s="12"/>
      <c r="B110" s="289"/>
      <c r="C110" s="269"/>
      <c r="D110" s="270"/>
      <c r="E110" s="292" t="s">
        <v>201</v>
      </c>
      <c r="F110" s="270"/>
      <c r="G110" s="269"/>
      <c r="H110" s="270"/>
      <c r="I110" s="255"/>
      <c r="J110" s="285"/>
    </row>
    <row r="111" spans="1:10" s="235" customFormat="1" ht="11.25" customHeight="1" x14ac:dyDescent="0.4">
      <c r="A111" s="12"/>
      <c r="B111" s="261">
        <v>63</v>
      </c>
      <c r="C111" s="269"/>
      <c r="D111" s="270"/>
      <c r="E111" s="294"/>
      <c r="F111" s="270"/>
      <c r="G111" s="269"/>
      <c r="H111" s="275"/>
      <c r="I111" s="255"/>
      <c r="J111" s="285"/>
    </row>
    <row r="112" spans="1:10" s="235" customFormat="1" ht="11.25" customHeight="1" x14ac:dyDescent="0.4">
      <c r="A112" s="12"/>
      <c r="B112" s="261" t="s">
        <v>202</v>
      </c>
      <c r="C112" s="269"/>
      <c r="D112" s="270"/>
      <c r="E112" s="269"/>
      <c r="F112" s="270"/>
      <c r="G112" s="269"/>
      <c r="H112" s="275" t="s">
        <v>203</v>
      </c>
      <c r="I112" s="255"/>
      <c r="J112" s="285"/>
    </row>
    <row r="113" spans="1:10" s="235" customFormat="1" ht="11.25" customHeight="1" x14ac:dyDescent="0.4">
      <c r="A113" s="12"/>
      <c r="B113" s="261">
        <v>2</v>
      </c>
      <c r="C113" s="269"/>
      <c r="D113" s="270"/>
      <c r="E113" s="269"/>
      <c r="F113" s="270"/>
      <c r="G113" s="269"/>
      <c r="H113" s="270"/>
      <c r="I113" s="308">
        <v>33358</v>
      </c>
      <c r="J113" s="303"/>
    </row>
    <row r="114" spans="1:10" s="235" customFormat="1" ht="11.25" customHeight="1" x14ac:dyDescent="0.4">
      <c r="A114" s="12"/>
      <c r="B114" s="261">
        <v>3</v>
      </c>
      <c r="C114" s="269"/>
      <c r="D114" s="270"/>
      <c r="E114" s="269"/>
      <c r="F114" s="270"/>
      <c r="G114" s="269"/>
      <c r="H114" s="270"/>
      <c r="I114" s="255" t="s">
        <v>204</v>
      </c>
      <c r="J114" s="309"/>
    </row>
    <row r="115" spans="1:10" s="235" customFormat="1" ht="11.25" customHeight="1" x14ac:dyDescent="0.4">
      <c r="A115" s="12"/>
      <c r="B115" s="261">
        <v>4</v>
      </c>
      <c r="C115" s="269"/>
      <c r="D115" s="270"/>
      <c r="E115" s="269"/>
      <c r="F115" s="275" t="s">
        <v>205</v>
      </c>
      <c r="G115" s="269"/>
      <c r="H115" s="270"/>
      <c r="I115" s="255"/>
      <c r="J115" s="285"/>
    </row>
    <row r="116" spans="1:10" s="235" customFormat="1" ht="11.25" customHeight="1" x14ac:dyDescent="0.4">
      <c r="A116" s="12"/>
      <c r="B116" s="261">
        <v>5</v>
      </c>
      <c r="C116" s="287"/>
      <c r="D116" s="270"/>
      <c r="E116" s="269"/>
      <c r="F116" s="270"/>
      <c r="G116" s="269"/>
      <c r="H116" s="270"/>
      <c r="I116" s="255"/>
      <c r="J116" s="285"/>
    </row>
    <row r="117" spans="1:10" s="235" customFormat="1" ht="11.25" customHeight="1" x14ac:dyDescent="0.4">
      <c r="A117" s="12"/>
      <c r="B117" s="261">
        <v>6</v>
      </c>
      <c r="C117" s="269"/>
      <c r="D117" s="270"/>
      <c r="E117" s="269"/>
      <c r="F117" s="270"/>
      <c r="G117" s="269"/>
      <c r="H117" s="270"/>
      <c r="I117" s="255"/>
      <c r="J117" s="285"/>
    </row>
    <row r="118" spans="1:10" s="235" customFormat="1" ht="11.25" customHeight="1" x14ac:dyDescent="0.4">
      <c r="A118" s="12"/>
      <c r="B118" s="261">
        <v>7</v>
      </c>
      <c r="C118" s="287"/>
      <c r="D118" s="270"/>
      <c r="E118" s="269"/>
      <c r="F118" s="270"/>
      <c r="G118" s="269"/>
      <c r="H118" s="270"/>
      <c r="J118" s="285"/>
    </row>
    <row r="119" spans="1:10" s="235" customFormat="1" ht="11.25" customHeight="1" x14ac:dyDescent="0.4">
      <c r="A119" s="12"/>
      <c r="B119" s="261">
        <v>8</v>
      </c>
      <c r="C119" s="269"/>
      <c r="D119" s="270"/>
      <c r="E119" s="269"/>
      <c r="F119" s="270"/>
      <c r="G119" s="310"/>
      <c r="H119" s="270"/>
      <c r="I119" s="255"/>
      <c r="J119" s="251" t="s">
        <v>206</v>
      </c>
    </row>
    <row r="120" spans="1:10" s="235" customFormat="1" ht="11.25" customHeight="1" x14ac:dyDescent="0.4">
      <c r="A120" s="12"/>
      <c r="B120" s="261">
        <v>9</v>
      </c>
      <c r="C120" s="295" t="s">
        <v>207</v>
      </c>
      <c r="D120" s="270"/>
      <c r="E120" s="269"/>
      <c r="F120" s="270"/>
      <c r="G120" s="311" t="s">
        <v>208</v>
      </c>
      <c r="H120" s="270"/>
      <c r="J120" s="285"/>
    </row>
    <row r="121" spans="1:10" s="235" customFormat="1" ht="11.25" customHeight="1" x14ac:dyDescent="0.4">
      <c r="A121" s="12"/>
      <c r="B121" s="289">
        <v>10</v>
      </c>
      <c r="C121" s="312"/>
      <c r="D121" s="277"/>
      <c r="E121" s="313"/>
      <c r="F121" s="270"/>
      <c r="G121" s="314"/>
      <c r="H121" s="315"/>
      <c r="I121" s="255"/>
      <c r="J121" s="285"/>
    </row>
    <row r="122" spans="1:10" s="235" customFormat="1" ht="11.25" customHeight="1" x14ac:dyDescent="0.4">
      <c r="A122" s="12"/>
      <c r="B122" s="289"/>
      <c r="C122" s="316" t="s">
        <v>209</v>
      </c>
      <c r="D122" s="270"/>
      <c r="E122" s="298" t="s">
        <v>210</v>
      </c>
      <c r="F122" s="270"/>
      <c r="G122" s="317" t="s">
        <v>211</v>
      </c>
      <c r="H122" s="270"/>
      <c r="I122" s="318"/>
      <c r="J122" s="285"/>
    </row>
    <row r="123" spans="1:10" s="235" customFormat="1" ht="11.25" customHeight="1" x14ac:dyDescent="0.4">
      <c r="A123" s="12"/>
      <c r="B123" s="289">
        <v>11</v>
      </c>
      <c r="C123" s="319"/>
      <c r="D123" s="270"/>
      <c r="E123" s="300"/>
      <c r="F123" s="277"/>
      <c r="G123" s="320"/>
      <c r="H123" s="270"/>
      <c r="J123" s="285"/>
    </row>
    <row r="124" spans="1:10" s="235" customFormat="1" ht="11.25" customHeight="1" x14ac:dyDescent="0.4">
      <c r="A124" s="12"/>
      <c r="B124" s="289"/>
      <c r="C124" s="321"/>
      <c r="D124" s="270"/>
      <c r="E124" s="322" t="s">
        <v>212</v>
      </c>
      <c r="F124" s="270"/>
      <c r="G124" s="320"/>
      <c r="H124" s="270"/>
      <c r="J124" s="285"/>
    </row>
    <row r="125" spans="1:10" s="235" customFormat="1" ht="11.25" customHeight="1" x14ac:dyDescent="0.4">
      <c r="A125" s="12"/>
      <c r="B125" s="261">
        <v>12</v>
      </c>
      <c r="C125" s="269"/>
      <c r="D125" s="270"/>
      <c r="E125" s="299"/>
      <c r="F125" s="270"/>
      <c r="G125" s="269"/>
      <c r="H125" s="270"/>
      <c r="I125" s="255"/>
      <c r="J125" s="285"/>
    </row>
    <row r="126" spans="1:10" s="235" customFormat="1" ht="11.25" customHeight="1" x14ac:dyDescent="0.4">
      <c r="A126" s="12"/>
      <c r="B126" s="261">
        <v>13</v>
      </c>
      <c r="C126" s="269"/>
      <c r="D126" s="275" t="s">
        <v>213</v>
      </c>
      <c r="E126" s="269"/>
      <c r="F126" s="270"/>
      <c r="G126" s="269"/>
      <c r="H126" s="275" t="s">
        <v>214</v>
      </c>
      <c r="I126" s="255"/>
      <c r="J126" s="285"/>
    </row>
    <row r="127" spans="1:10" s="235" customFormat="1" ht="11.25" customHeight="1" x14ac:dyDescent="0.4">
      <c r="A127" s="12"/>
      <c r="B127" s="261">
        <v>14</v>
      </c>
      <c r="C127" s="269"/>
      <c r="D127" s="270"/>
      <c r="E127" s="269"/>
      <c r="F127" s="270"/>
      <c r="G127" s="269"/>
      <c r="H127" s="270"/>
      <c r="I127" s="323">
        <v>37741</v>
      </c>
      <c r="J127" s="303"/>
    </row>
    <row r="128" spans="1:10" s="235" customFormat="1" ht="11.25" customHeight="1" x14ac:dyDescent="0.4">
      <c r="A128" s="12"/>
      <c r="B128" s="261">
        <v>15</v>
      </c>
      <c r="C128" s="269"/>
      <c r="D128" s="270"/>
      <c r="E128" s="269"/>
      <c r="F128" s="275" t="s">
        <v>215</v>
      </c>
      <c r="G128" s="287"/>
      <c r="H128" s="270"/>
      <c r="I128" s="324" t="s">
        <v>216</v>
      </c>
      <c r="J128" s="309"/>
    </row>
    <row r="129" spans="1:10" s="235" customFormat="1" ht="11.25" customHeight="1" x14ac:dyDescent="0.4">
      <c r="A129" s="12"/>
      <c r="B129" s="261">
        <v>16</v>
      </c>
      <c r="C129" s="269"/>
      <c r="D129" s="270"/>
      <c r="E129" s="269"/>
      <c r="F129" s="270"/>
      <c r="G129" s="310" t="s">
        <v>217</v>
      </c>
      <c r="H129" s="270"/>
      <c r="J129" s="325" t="s">
        <v>218</v>
      </c>
    </row>
    <row r="130" spans="1:10" s="235" customFormat="1" ht="11.25" customHeight="1" x14ac:dyDescent="0.4">
      <c r="A130" s="12"/>
      <c r="B130" s="261">
        <v>17</v>
      </c>
      <c r="C130" s="269"/>
      <c r="D130" s="270"/>
      <c r="E130" s="269"/>
      <c r="F130" s="270"/>
      <c r="G130" s="324" t="s">
        <v>219</v>
      </c>
      <c r="H130" s="326" t="s">
        <v>220</v>
      </c>
      <c r="J130" s="327"/>
    </row>
    <row r="131" spans="1:10" s="235" customFormat="1" ht="11.25" customHeight="1" x14ac:dyDescent="0.4">
      <c r="A131" s="12"/>
      <c r="B131" s="328">
        <v>18</v>
      </c>
      <c r="C131" s="329" t="s">
        <v>221</v>
      </c>
      <c r="D131" s="330"/>
      <c r="E131" s="329" t="s">
        <v>221</v>
      </c>
      <c r="F131" s="277"/>
      <c r="G131" s="331" t="s">
        <v>221</v>
      </c>
      <c r="H131" s="332"/>
      <c r="I131" s="333">
        <v>38795</v>
      </c>
      <c r="J131" s="334"/>
    </row>
    <row r="132" spans="1:10" ht="11.25" customHeight="1" x14ac:dyDescent="0.4">
      <c r="B132" s="130" t="s">
        <v>222</v>
      </c>
      <c r="J132" s="119"/>
    </row>
  </sheetData>
  <mergeCells count="33">
    <mergeCell ref="H130:H131"/>
    <mergeCell ref="C120:C121"/>
    <mergeCell ref="G120:G121"/>
    <mergeCell ref="B121:B122"/>
    <mergeCell ref="C122:C123"/>
    <mergeCell ref="E122:E123"/>
    <mergeCell ref="G122:G124"/>
    <mergeCell ref="B123:B124"/>
    <mergeCell ref="E124:E125"/>
    <mergeCell ref="E95:E96"/>
    <mergeCell ref="I95:I96"/>
    <mergeCell ref="B96:B97"/>
    <mergeCell ref="E97:E98"/>
    <mergeCell ref="I97:I98"/>
    <mergeCell ref="E108:E109"/>
    <mergeCell ref="B109:B110"/>
    <mergeCell ref="E110:E111"/>
    <mergeCell ref="C88:C89"/>
    <mergeCell ref="B89:B90"/>
    <mergeCell ref="C90:C91"/>
    <mergeCell ref="E90:E91"/>
    <mergeCell ref="B91:B92"/>
    <mergeCell ref="E92:E93"/>
    <mergeCell ref="B4:B5"/>
    <mergeCell ref="C4:D4"/>
    <mergeCell ref="E4:F4"/>
    <mergeCell ref="G4:H4"/>
    <mergeCell ref="I4:J4"/>
    <mergeCell ref="E80:E81"/>
    <mergeCell ref="I80:I81"/>
    <mergeCell ref="B81:B82"/>
    <mergeCell ref="E82:E83"/>
    <mergeCell ref="I82:I83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showGridLines="0" zoomScaleNormal="100" workbookViewId="0">
      <selection activeCell="P14" sqref="P14:P15"/>
    </sheetView>
  </sheetViews>
  <sheetFormatPr defaultRowHeight="13.5" x14ac:dyDescent="0.4"/>
  <cols>
    <col min="1" max="1" width="1.625" style="2" customWidth="1"/>
    <col min="2" max="2" width="5.25" style="335" customWidth="1"/>
    <col min="3" max="3" width="2" style="335" customWidth="1"/>
    <col min="4" max="4" width="8.75" style="442" customWidth="1"/>
    <col min="5" max="5" width="9.75" style="58" customWidth="1"/>
    <col min="6" max="6" width="2" style="58" customWidth="1"/>
    <col min="7" max="7" width="8.75" style="2" customWidth="1"/>
    <col min="8" max="8" width="9.75" style="337" customWidth="1"/>
    <col min="9" max="9" width="2" style="337" customWidth="1"/>
    <col min="10" max="10" width="8.75" style="2" customWidth="1"/>
    <col min="11" max="11" width="9.75" style="337" customWidth="1"/>
    <col min="12" max="12" width="2" style="337" customWidth="1"/>
    <col min="13" max="13" width="8.75" style="2" customWidth="1"/>
    <col min="14" max="14" width="9.75" style="337" customWidth="1"/>
    <col min="15" max="15" width="3.625" style="240" customWidth="1"/>
    <col min="16" max="256" width="9" style="240"/>
    <col min="257" max="257" width="1.625" style="240" customWidth="1"/>
    <col min="258" max="258" width="5.25" style="240" customWidth="1"/>
    <col min="259" max="259" width="2" style="240" customWidth="1"/>
    <col min="260" max="260" width="8.75" style="240" customWidth="1"/>
    <col min="261" max="261" width="9.75" style="240" customWidth="1"/>
    <col min="262" max="262" width="2" style="240" customWidth="1"/>
    <col min="263" max="263" width="8.75" style="240" customWidth="1"/>
    <col min="264" max="264" width="9.75" style="240" customWidth="1"/>
    <col min="265" max="265" width="2" style="240" customWidth="1"/>
    <col min="266" max="266" width="8.75" style="240" customWidth="1"/>
    <col min="267" max="267" width="9.75" style="240" customWidth="1"/>
    <col min="268" max="268" width="2" style="240" customWidth="1"/>
    <col min="269" max="269" width="8.75" style="240" customWidth="1"/>
    <col min="270" max="270" width="9.75" style="240" customWidth="1"/>
    <col min="271" max="271" width="3.625" style="240" customWidth="1"/>
    <col min="272" max="512" width="9" style="240"/>
    <col min="513" max="513" width="1.625" style="240" customWidth="1"/>
    <col min="514" max="514" width="5.25" style="240" customWidth="1"/>
    <col min="515" max="515" width="2" style="240" customWidth="1"/>
    <col min="516" max="516" width="8.75" style="240" customWidth="1"/>
    <col min="517" max="517" width="9.75" style="240" customWidth="1"/>
    <col min="518" max="518" width="2" style="240" customWidth="1"/>
    <col min="519" max="519" width="8.75" style="240" customWidth="1"/>
    <col min="520" max="520" width="9.75" style="240" customWidth="1"/>
    <col min="521" max="521" width="2" style="240" customWidth="1"/>
    <col min="522" max="522" width="8.75" style="240" customWidth="1"/>
    <col min="523" max="523" width="9.75" style="240" customWidth="1"/>
    <col min="524" max="524" width="2" style="240" customWidth="1"/>
    <col min="525" max="525" width="8.75" style="240" customWidth="1"/>
    <col min="526" max="526" width="9.75" style="240" customWidth="1"/>
    <col min="527" max="527" width="3.625" style="240" customWidth="1"/>
    <col min="528" max="768" width="9" style="240"/>
    <col min="769" max="769" width="1.625" style="240" customWidth="1"/>
    <col min="770" max="770" width="5.25" style="240" customWidth="1"/>
    <col min="771" max="771" width="2" style="240" customWidth="1"/>
    <col min="772" max="772" width="8.75" style="240" customWidth="1"/>
    <col min="773" max="773" width="9.75" style="240" customWidth="1"/>
    <col min="774" max="774" width="2" style="240" customWidth="1"/>
    <col min="775" max="775" width="8.75" style="240" customWidth="1"/>
    <col min="776" max="776" width="9.75" style="240" customWidth="1"/>
    <col min="777" max="777" width="2" style="240" customWidth="1"/>
    <col min="778" max="778" width="8.75" style="240" customWidth="1"/>
    <col min="779" max="779" width="9.75" style="240" customWidth="1"/>
    <col min="780" max="780" width="2" style="240" customWidth="1"/>
    <col min="781" max="781" width="8.75" style="240" customWidth="1"/>
    <col min="782" max="782" width="9.75" style="240" customWidth="1"/>
    <col min="783" max="783" width="3.625" style="240" customWidth="1"/>
    <col min="784" max="1024" width="9" style="240"/>
    <col min="1025" max="1025" width="1.625" style="240" customWidth="1"/>
    <col min="1026" max="1026" width="5.25" style="240" customWidth="1"/>
    <col min="1027" max="1027" width="2" style="240" customWidth="1"/>
    <col min="1028" max="1028" width="8.75" style="240" customWidth="1"/>
    <col min="1029" max="1029" width="9.75" style="240" customWidth="1"/>
    <col min="1030" max="1030" width="2" style="240" customWidth="1"/>
    <col min="1031" max="1031" width="8.75" style="240" customWidth="1"/>
    <col min="1032" max="1032" width="9.75" style="240" customWidth="1"/>
    <col min="1033" max="1033" width="2" style="240" customWidth="1"/>
    <col min="1034" max="1034" width="8.75" style="240" customWidth="1"/>
    <col min="1035" max="1035" width="9.75" style="240" customWidth="1"/>
    <col min="1036" max="1036" width="2" style="240" customWidth="1"/>
    <col min="1037" max="1037" width="8.75" style="240" customWidth="1"/>
    <col min="1038" max="1038" width="9.75" style="240" customWidth="1"/>
    <col min="1039" max="1039" width="3.625" style="240" customWidth="1"/>
    <col min="1040" max="1280" width="9" style="240"/>
    <col min="1281" max="1281" width="1.625" style="240" customWidth="1"/>
    <col min="1282" max="1282" width="5.25" style="240" customWidth="1"/>
    <col min="1283" max="1283" width="2" style="240" customWidth="1"/>
    <col min="1284" max="1284" width="8.75" style="240" customWidth="1"/>
    <col min="1285" max="1285" width="9.75" style="240" customWidth="1"/>
    <col min="1286" max="1286" width="2" style="240" customWidth="1"/>
    <col min="1287" max="1287" width="8.75" style="240" customWidth="1"/>
    <col min="1288" max="1288" width="9.75" style="240" customWidth="1"/>
    <col min="1289" max="1289" width="2" style="240" customWidth="1"/>
    <col min="1290" max="1290" width="8.75" style="240" customWidth="1"/>
    <col min="1291" max="1291" width="9.75" style="240" customWidth="1"/>
    <col min="1292" max="1292" width="2" style="240" customWidth="1"/>
    <col min="1293" max="1293" width="8.75" style="240" customWidth="1"/>
    <col min="1294" max="1294" width="9.75" style="240" customWidth="1"/>
    <col min="1295" max="1295" width="3.625" style="240" customWidth="1"/>
    <col min="1296" max="1536" width="9" style="240"/>
    <col min="1537" max="1537" width="1.625" style="240" customWidth="1"/>
    <col min="1538" max="1538" width="5.25" style="240" customWidth="1"/>
    <col min="1539" max="1539" width="2" style="240" customWidth="1"/>
    <col min="1540" max="1540" width="8.75" style="240" customWidth="1"/>
    <col min="1541" max="1541" width="9.75" style="240" customWidth="1"/>
    <col min="1542" max="1542" width="2" style="240" customWidth="1"/>
    <col min="1543" max="1543" width="8.75" style="240" customWidth="1"/>
    <col min="1544" max="1544" width="9.75" style="240" customWidth="1"/>
    <col min="1545" max="1545" width="2" style="240" customWidth="1"/>
    <col min="1546" max="1546" width="8.75" style="240" customWidth="1"/>
    <col min="1547" max="1547" width="9.75" style="240" customWidth="1"/>
    <col min="1548" max="1548" width="2" style="240" customWidth="1"/>
    <col min="1549" max="1549" width="8.75" style="240" customWidth="1"/>
    <col min="1550" max="1550" width="9.75" style="240" customWidth="1"/>
    <col min="1551" max="1551" width="3.625" style="240" customWidth="1"/>
    <col min="1552" max="1792" width="9" style="240"/>
    <col min="1793" max="1793" width="1.625" style="240" customWidth="1"/>
    <col min="1794" max="1794" width="5.25" style="240" customWidth="1"/>
    <col min="1795" max="1795" width="2" style="240" customWidth="1"/>
    <col min="1796" max="1796" width="8.75" style="240" customWidth="1"/>
    <col min="1797" max="1797" width="9.75" style="240" customWidth="1"/>
    <col min="1798" max="1798" width="2" style="240" customWidth="1"/>
    <col min="1799" max="1799" width="8.75" style="240" customWidth="1"/>
    <col min="1800" max="1800" width="9.75" style="240" customWidth="1"/>
    <col min="1801" max="1801" width="2" style="240" customWidth="1"/>
    <col min="1802" max="1802" width="8.75" style="240" customWidth="1"/>
    <col min="1803" max="1803" width="9.75" style="240" customWidth="1"/>
    <col min="1804" max="1804" width="2" style="240" customWidth="1"/>
    <col min="1805" max="1805" width="8.75" style="240" customWidth="1"/>
    <col min="1806" max="1806" width="9.75" style="240" customWidth="1"/>
    <col min="1807" max="1807" width="3.625" style="240" customWidth="1"/>
    <col min="1808" max="2048" width="9" style="240"/>
    <col min="2049" max="2049" width="1.625" style="240" customWidth="1"/>
    <col min="2050" max="2050" width="5.25" style="240" customWidth="1"/>
    <col min="2051" max="2051" width="2" style="240" customWidth="1"/>
    <col min="2052" max="2052" width="8.75" style="240" customWidth="1"/>
    <col min="2053" max="2053" width="9.75" style="240" customWidth="1"/>
    <col min="2054" max="2054" width="2" style="240" customWidth="1"/>
    <col min="2055" max="2055" width="8.75" style="240" customWidth="1"/>
    <col min="2056" max="2056" width="9.75" style="240" customWidth="1"/>
    <col min="2057" max="2057" width="2" style="240" customWidth="1"/>
    <col min="2058" max="2058" width="8.75" style="240" customWidth="1"/>
    <col min="2059" max="2059" width="9.75" style="240" customWidth="1"/>
    <col min="2060" max="2060" width="2" style="240" customWidth="1"/>
    <col min="2061" max="2061" width="8.75" style="240" customWidth="1"/>
    <col min="2062" max="2062" width="9.75" style="240" customWidth="1"/>
    <col min="2063" max="2063" width="3.625" style="240" customWidth="1"/>
    <col min="2064" max="2304" width="9" style="240"/>
    <col min="2305" max="2305" width="1.625" style="240" customWidth="1"/>
    <col min="2306" max="2306" width="5.25" style="240" customWidth="1"/>
    <col min="2307" max="2307" width="2" style="240" customWidth="1"/>
    <col min="2308" max="2308" width="8.75" style="240" customWidth="1"/>
    <col min="2309" max="2309" width="9.75" style="240" customWidth="1"/>
    <col min="2310" max="2310" width="2" style="240" customWidth="1"/>
    <col min="2311" max="2311" width="8.75" style="240" customWidth="1"/>
    <col min="2312" max="2312" width="9.75" style="240" customWidth="1"/>
    <col min="2313" max="2313" width="2" style="240" customWidth="1"/>
    <col min="2314" max="2314" width="8.75" style="240" customWidth="1"/>
    <col min="2315" max="2315" width="9.75" style="240" customWidth="1"/>
    <col min="2316" max="2316" width="2" style="240" customWidth="1"/>
    <col min="2317" max="2317" width="8.75" style="240" customWidth="1"/>
    <col min="2318" max="2318" width="9.75" style="240" customWidth="1"/>
    <col min="2319" max="2319" width="3.625" style="240" customWidth="1"/>
    <col min="2320" max="2560" width="9" style="240"/>
    <col min="2561" max="2561" width="1.625" style="240" customWidth="1"/>
    <col min="2562" max="2562" width="5.25" style="240" customWidth="1"/>
    <col min="2563" max="2563" width="2" style="240" customWidth="1"/>
    <col min="2564" max="2564" width="8.75" style="240" customWidth="1"/>
    <col min="2565" max="2565" width="9.75" style="240" customWidth="1"/>
    <col min="2566" max="2566" width="2" style="240" customWidth="1"/>
    <col min="2567" max="2567" width="8.75" style="240" customWidth="1"/>
    <col min="2568" max="2568" width="9.75" style="240" customWidth="1"/>
    <col min="2569" max="2569" width="2" style="240" customWidth="1"/>
    <col min="2570" max="2570" width="8.75" style="240" customWidth="1"/>
    <col min="2571" max="2571" width="9.75" style="240" customWidth="1"/>
    <col min="2572" max="2572" width="2" style="240" customWidth="1"/>
    <col min="2573" max="2573" width="8.75" style="240" customWidth="1"/>
    <col min="2574" max="2574" width="9.75" style="240" customWidth="1"/>
    <col min="2575" max="2575" width="3.625" style="240" customWidth="1"/>
    <col min="2576" max="2816" width="9" style="240"/>
    <col min="2817" max="2817" width="1.625" style="240" customWidth="1"/>
    <col min="2818" max="2818" width="5.25" style="240" customWidth="1"/>
    <col min="2819" max="2819" width="2" style="240" customWidth="1"/>
    <col min="2820" max="2820" width="8.75" style="240" customWidth="1"/>
    <col min="2821" max="2821" width="9.75" style="240" customWidth="1"/>
    <col min="2822" max="2822" width="2" style="240" customWidth="1"/>
    <col min="2823" max="2823" width="8.75" style="240" customWidth="1"/>
    <col min="2824" max="2824" width="9.75" style="240" customWidth="1"/>
    <col min="2825" max="2825" width="2" style="240" customWidth="1"/>
    <col min="2826" max="2826" width="8.75" style="240" customWidth="1"/>
    <col min="2827" max="2827" width="9.75" style="240" customWidth="1"/>
    <col min="2828" max="2828" width="2" style="240" customWidth="1"/>
    <col min="2829" max="2829" width="8.75" style="240" customWidth="1"/>
    <col min="2830" max="2830" width="9.75" style="240" customWidth="1"/>
    <col min="2831" max="2831" width="3.625" style="240" customWidth="1"/>
    <col min="2832" max="3072" width="9" style="240"/>
    <col min="3073" max="3073" width="1.625" style="240" customWidth="1"/>
    <col min="3074" max="3074" width="5.25" style="240" customWidth="1"/>
    <col min="3075" max="3075" width="2" style="240" customWidth="1"/>
    <col min="3076" max="3076" width="8.75" style="240" customWidth="1"/>
    <col min="3077" max="3077" width="9.75" style="240" customWidth="1"/>
    <col min="3078" max="3078" width="2" style="240" customWidth="1"/>
    <col min="3079" max="3079" width="8.75" style="240" customWidth="1"/>
    <col min="3080" max="3080" width="9.75" style="240" customWidth="1"/>
    <col min="3081" max="3081" width="2" style="240" customWidth="1"/>
    <col min="3082" max="3082" width="8.75" style="240" customWidth="1"/>
    <col min="3083" max="3083" width="9.75" style="240" customWidth="1"/>
    <col min="3084" max="3084" width="2" style="240" customWidth="1"/>
    <col min="3085" max="3085" width="8.75" style="240" customWidth="1"/>
    <col min="3086" max="3086" width="9.75" style="240" customWidth="1"/>
    <col min="3087" max="3087" width="3.625" style="240" customWidth="1"/>
    <col min="3088" max="3328" width="9" style="240"/>
    <col min="3329" max="3329" width="1.625" style="240" customWidth="1"/>
    <col min="3330" max="3330" width="5.25" style="240" customWidth="1"/>
    <col min="3331" max="3331" width="2" style="240" customWidth="1"/>
    <col min="3332" max="3332" width="8.75" style="240" customWidth="1"/>
    <col min="3333" max="3333" width="9.75" style="240" customWidth="1"/>
    <col min="3334" max="3334" width="2" style="240" customWidth="1"/>
    <col min="3335" max="3335" width="8.75" style="240" customWidth="1"/>
    <col min="3336" max="3336" width="9.75" style="240" customWidth="1"/>
    <col min="3337" max="3337" width="2" style="240" customWidth="1"/>
    <col min="3338" max="3338" width="8.75" style="240" customWidth="1"/>
    <col min="3339" max="3339" width="9.75" style="240" customWidth="1"/>
    <col min="3340" max="3340" width="2" style="240" customWidth="1"/>
    <col min="3341" max="3341" width="8.75" style="240" customWidth="1"/>
    <col min="3342" max="3342" width="9.75" style="240" customWidth="1"/>
    <col min="3343" max="3343" width="3.625" style="240" customWidth="1"/>
    <col min="3344" max="3584" width="9" style="240"/>
    <col min="3585" max="3585" width="1.625" style="240" customWidth="1"/>
    <col min="3586" max="3586" width="5.25" style="240" customWidth="1"/>
    <col min="3587" max="3587" width="2" style="240" customWidth="1"/>
    <col min="3588" max="3588" width="8.75" style="240" customWidth="1"/>
    <col min="3589" max="3589" width="9.75" style="240" customWidth="1"/>
    <col min="3590" max="3590" width="2" style="240" customWidth="1"/>
    <col min="3591" max="3591" width="8.75" style="240" customWidth="1"/>
    <col min="3592" max="3592" width="9.75" style="240" customWidth="1"/>
    <col min="3593" max="3593" width="2" style="240" customWidth="1"/>
    <col min="3594" max="3594" width="8.75" style="240" customWidth="1"/>
    <col min="3595" max="3595" width="9.75" style="240" customWidth="1"/>
    <col min="3596" max="3596" width="2" style="240" customWidth="1"/>
    <col min="3597" max="3597" width="8.75" style="240" customWidth="1"/>
    <col min="3598" max="3598" width="9.75" style="240" customWidth="1"/>
    <col min="3599" max="3599" width="3.625" style="240" customWidth="1"/>
    <col min="3600" max="3840" width="9" style="240"/>
    <col min="3841" max="3841" width="1.625" style="240" customWidth="1"/>
    <col min="3842" max="3842" width="5.25" style="240" customWidth="1"/>
    <col min="3843" max="3843" width="2" style="240" customWidth="1"/>
    <col min="3844" max="3844" width="8.75" style="240" customWidth="1"/>
    <col min="3845" max="3845" width="9.75" style="240" customWidth="1"/>
    <col min="3846" max="3846" width="2" style="240" customWidth="1"/>
    <col min="3847" max="3847" width="8.75" style="240" customWidth="1"/>
    <col min="3848" max="3848" width="9.75" style="240" customWidth="1"/>
    <col min="3849" max="3849" width="2" style="240" customWidth="1"/>
    <col min="3850" max="3850" width="8.75" style="240" customWidth="1"/>
    <col min="3851" max="3851" width="9.75" style="240" customWidth="1"/>
    <col min="3852" max="3852" width="2" style="240" customWidth="1"/>
    <col min="3853" max="3853" width="8.75" style="240" customWidth="1"/>
    <col min="3854" max="3854" width="9.75" style="240" customWidth="1"/>
    <col min="3855" max="3855" width="3.625" style="240" customWidth="1"/>
    <col min="3856" max="4096" width="9" style="240"/>
    <col min="4097" max="4097" width="1.625" style="240" customWidth="1"/>
    <col min="4098" max="4098" width="5.25" style="240" customWidth="1"/>
    <col min="4099" max="4099" width="2" style="240" customWidth="1"/>
    <col min="4100" max="4100" width="8.75" style="240" customWidth="1"/>
    <col min="4101" max="4101" width="9.75" style="240" customWidth="1"/>
    <col min="4102" max="4102" width="2" style="240" customWidth="1"/>
    <col min="4103" max="4103" width="8.75" style="240" customWidth="1"/>
    <col min="4104" max="4104" width="9.75" style="240" customWidth="1"/>
    <col min="4105" max="4105" width="2" style="240" customWidth="1"/>
    <col min="4106" max="4106" width="8.75" style="240" customWidth="1"/>
    <col min="4107" max="4107" width="9.75" style="240" customWidth="1"/>
    <col min="4108" max="4108" width="2" style="240" customWidth="1"/>
    <col min="4109" max="4109" width="8.75" style="240" customWidth="1"/>
    <col min="4110" max="4110" width="9.75" style="240" customWidth="1"/>
    <col min="4111" max="4111" width="3.625" style="240" customWidth="1"/>
    <col min="4112" max="4352" width="9" style="240"/>
    <col min="4353" max="4353" width="1.625" style="240" customWidth="1"/>
    <col min="4354" max="4354" width="5.25" style="240" customWidth="1"/>
    <col min="4355" max="4355" width="2" style="240" customWidth="1"/>
    <col min="4356" max="4356" width="8.75" style="240" customWidth="1"/>
    <col min="4357" max="4357" width="9.75" style="240" customWidth="1"/>
    <col min="4358" max="4358" width="2" style="240" customWidth="1"/>
    <col min="4359" max="4359" width="8.75" style="240" customWidth="1"/>
    <col min="4360" max="4360" width="9.75" style="240" customWidth="1"/>
    <col min="4361" max="4361" width="2" style="240" customWidth="1"/>
    <col min="4362" max="4362" width="8.75" style="240" customWidth="1"/>
    <col min="4363" max="4363" width="9.75" style="240" customWidth="1"/>
    <col min="4364" max="4364" width="2" style="240" customWidth="1"/>
    <col min="4365" max="4365" width="8.75" style="240" customWidth="1"/>
    <col min="4366" max="4366" width="9.75" style="240" customWidth="1"/>
    <col min="4367" max="4367" width="3.625" style="240" customWidth="1"/>
    <col min="4368" max="4608" width="9" style="240"/>
    <col min="4609" max="4609" width="1.625" style="240" customWidth="1"/>
    <col min="4610" max="4610" width="5.25" style="240" customWidth="1"/>
    <col min="4611" max="4611" width="2" style="240" customWidth="1"/>
    <col min="4612" max="4612" width="8.75" style="240" customWidth="1"/>
    <col min="4613" max="4613" width="9.75" style="240" customWidth="1"/>
    <col min="4614" max="4614" width="2" style="240" customWidth="1"/>
    <col min="4615" max="4615" width="8.75" style="240" customWidth="1"/>
    <col min="4616" max="4616" width="9.75" style="240" customWidth="1"/>
    <col min="4617" max="4617" width="2" style="240" customWidth="1"/>
    <col min="4618" max="4618" width="8.75" style="240" customWidth="1"/>
    <col min="4619" max="4619" width="9.75" style="240" customWidth="1"/>
    <col min="4620" max="4620" width="2" style="240" customWidth="1"/>
    <col min="4621" max="4621" width="8.75" style="240" customWidth="1"/>
    <col min="4622" max="4622" width="9.75" style="240" customWidth="1"/>
    <col min="4623" max="4623" width="3.625" style="240" customWidth="1"/>
    <col min="4624" max="4864" width="9" style="240"/>
    <col min="4865" max="4865" width="1.625" style="240" customWidth="1"/>
    <col min="4866" max="4866" width="5.25" style="240" customWidth="1"/>
    <col min="4867" max="4867" width="2" style="240" customWidth="1"/>
    <col min="4868" max="4868" width="8.75" style="240" customWidth="1"/>
    <col min="4869" max="4869" width="9.75" style="240" customWidth="1"/>
    <col min="4870" max="4870" width="2" style="240" customWidth="1"/>
    <col min="4871" max="4871" width="8.75" style="240" customWidth="1"/>
    <col min="4872" max="4872" width="9.75" style="240" customWidth="1"/>
    <col min="4873" max="4873" width="2" style="240" customWidth="1"/>
    <col min="4874" max="4874" width="8.75" style="240" customWidth="1"/>
    <col min="4875" max="4875" width="9.75" style="240" customWidth="1"/>
    <col min="4876" max="4876" width="2" style="240" customWidth="1"/>
    <col min="4877" max="4877" width="8.75" style="240" customWidth="1"/>
    <col min="4878" max="4878" width="9.75" style="240" customWidth="1"/>
    <col min="4879" max="4879" width="3.625" style="240" customWidth="1"/>
    <col min="4880" max="5120" width="9" style="240"/>
    <col min="5121" max="5121" width="1.625" style="240" customWidth="1"/>
    <col min="5122" max="5122" width="5.25" style="240" customWidth="1"/>
    <col min="5123" max="5123" width="2" style="240" customWidth="1"/>
    <col min="5124" max="5124" width="8.75" style="240" customWidth="1"/>
    <col min="5125" max="5125" width="9.75" style="240" customWidth="1"/>
    <col min="5126" max="5126" width="2" style="240" customWidth="1"/>
    <col min="5127" max="5127" width="8.75" style="240" customWidth="1"/>
    <col min="5128" max="5128" width="9.75" style="240" customWidth="1"/>
    <col min="5129" max="5129" width="2" style="240" customWidth="1"/>
    <col min="5130" max="5130" width="8.75" style="240" customWidth="1"/>
    <col min="5131" max="5131" width="9.75" style="240" customWidth="1"/>
    <col min="5132" max="5132" width="2" style="240" customWidth="1"/>
    <col min="5133" max="5133" width="8.75" style="240" customWidth="1"/>
    <col min="5134" max="5134" width="9.75" style="240" customWidth="1"/>
    <col min="5135" max="5135" width="3.625" style="240" customWidth="1"/>
    <col min="5136" max="5376" width="9" style="240"/>
    <col min="5377" max="5377" width="1.625" style="240" customWidth="1"/>
    <col min="5378" max="5378" width="5.25" style="240" customWidth="1"/>
    <col min="5379" max="5379" width="2" style="240" customWidth="1"/>
    <col min="5380" max="5380" width="8.75" style="240" customWidth="1"/>
    <col min="5381" max="5381" width="9.75" style="240" customWidth="1"/>
    <col min="5382" max="5382" width="2" style="240" customWidth="1"/>
    <col min="5383" max="5383" width="8.75" style="240" customWidth="1"/>
    <col min="5384" max="5384" width="9.75" style="240" customWidth="1"/>
    <col min="5385" max="5385" width="2" style="240" customWidth="1"/>
    <col min="5386" max="5386" width="8.75" style="240" customWidth="1"/>
    <col min="5387" max="5387" width="9.75" style="240" customWidth="1"/>
    <col min="5388" max="5388" width="2" style="240" customWidth="1"/>
    <col min="5389" max="5389" width="8.75" style="240" customWidth="1"/>
    <col min="5390" max="5390" width="9.75" style="240" customWidth="1"/>
    <col min="5391" max="5391" width="3.625" style="240" customWidth="1"/>
    <col min="5392" max="5632" width="9" style="240"/>
    <col min="5633" max="5633" width="1.625" style="240" customWidth="1"/>
    <col min="5634" max="5634" width="5.25" style="240" customWidth="1"/>
    <col min="5635" max="5635" width="2" style="240" customWidth="1"/>
    <col min="5636" max="5636" width="8.75" style="240" customWidth="1"/>
    <col min="5637" max="5637" width="9.75" style="240" customWidth="1"/>
    <col min="5638" max="5638" width="2" style="240" customWidth="1"/>
    <col min="5639" max="5639" width="8.75" style="240" customWidth="1"/>
    <col min="5640" max="5640" width="9.75" style="240" customWidth="1"/>
    <col min="5641" max="5641" width="2" style="240" customWidth="1"/>
    <col min="5642" max="5642" width="8.75" style="240" customWidth="1"/>
    <col min="5643" max="5643" width="9.75" style="240" customWidth="1"/>
    <col min="5644" max="5644" width="2" style="240" customWidth="1"/>
    <col min="5645" max="5645" width="8.75" style="240" customWidth="1"/>
    <col min="5646" max="5646" width="9.75" style="240" customWidth="1"/>
    <col min="5647" max="5647" width="3.625" style="240" customWidth="1"/>
    <col min="5648" max="5888" width="9" style="240"/>
    <col min="5889" max="5889" width="1.625" style="240" customWidth="1"/>
    <col min="5890" max="5890" width="5.25" style="240" customWidth="1"/>
    <col min="5891" max="5891" width="2" style="240" customWidth="1"/>
    <col min="5892" max="5892" width="8.75" style="240" customWidth="1"/>
    <col min="5893" max="5893" width="9.75" style="240" customWidth="1"/>
    <col min="5894" max="5894" width="2" style="240" customWidth="1"/>
    <col min="5895" max="5895" width="8.75" style="240" customWidth="1"/>
    <col min="5896" max="5896" width="9.75" style="240" customWidth="1"/>
    <col min="5897" max="5897" width="2" style="240" customWidth="1"/>
    <col min="5898" max="5898" width="8.75" style="240" customWidth="1"/>
    <col min="5899" max="5899" width="9.75" style="240" customWidth="1"/>
    <col min="5900" max="5900" width="2" style="240" customWidth="1"/>
    <col min="5901" max="5901" width="8.75" style="240" customWidth="1"/>
    <col min="5902" max="5902" width="9.75" style="240" customWidth="1"/>
    <col min="5903" max="5903" width="3.625" style="240" customWidth="1"/>
    <col min="5904" max="6144" width="9" style="240"/>
    <col min="6145" max="6145" width="1.625" style="240" customWidth="1"/>
    <col min="6146" max="6146" width="5.25" style="240" customWidth="1"/>
    <col min="6147" max="6147" width="2" style="240" customWidth="1"/>
    <col min="6148" max="6148" width="8.75" style="240" customWidth="1"/>
    <col min="6149" max="6149" width="9.75" style="240" customWidth="1"/>
    <col min="6150" max="6150" width="2" style="240" customWidth="1"/>
    <col min="6151" max="6151" width="8.75" style="240" customWidth="1"/>
    <col min="6152" max="6152" width="9.75" style="240" customWidth="1"/>
    <col min="6153" max="6153" width="2" style="240" customWidth="1"/>
    <col min="6154" max="6154" width="8.75" style="240" customWidth="1"/>
    <col min="6155" max="6155" width="9.75" style="240" customWidth="1"/>
    <col min="6156" max="6156" width="2" style="240" customWidth="1"/>
    <col min="6157" max="6157" width="8.75" style="240" customWidth="1"/>
    <col min="6158" max="6158" width="9.75" style="240" customWidth="1"/>
    <col min="6159" max="6159" width="3.625" style="240" customWidth="1"/>
    <col min="6160" max="6400" width="9" style="240"/>
    <col min="6401" max="6401" width="1.625" style="240" customWidth="1"/>
    <col min="6402" max="6402" width="5.25" style="240" customWidth="1"/>
    <col min="6403" max="6403" width="2" style="240" customWidth="1"/>
    <col min="6404" max="6404" width="8.75" style="240" customWidth="1"/>
    <col min="6405" max="6405" width="9.75" style="240" customWidth="1"/>
    <col min="6406" max="6406" width="2" style="240" customWidth="1"/>
    <col min="6407" max="6407" width="8.75" style="240" customWidth="1"/>
    <col min="6408" max="6408" width="9.75" style="240" customWidth="1"/>
    <col min="6409" max="6409" width="2" style="240" customWidth="1"/>
    <col min="6410" max="6410" width="8.75" style="240" customWidth="1"/>
    <col min="6411" max="6411" width="9.75" style="240" customWidth="1"/>
    <col min="6412" max="6412" width="2" style="240" customWidth="1"/>
    <col min="6413" max="6413" width="8.75" style="240" customWidth="1"/>
    <col min="6414" max="6414" width="9.75" style="240" customWidth="1"/>
    <col min="6415" max="6415" width="3.625" style="240" customWidth="1"/>
    <col min="6416" max="6656" width="9" style="240"/>
    <col min="6657" max="6657" width="1.625" style="240" customWidth="1"/>
    <col min="6658" max="6658" width="5.25" style="240" customWidth="1"/>
    <col min="6659" max="6659" width="2" style="240" customWidth="1"/>
    <col min="6660" max="6660" width="8.75" style="240" customWidth="1"/>
    <col min="6661" max="6661" width="9.75" style="240" customWidth="1"/>
    <col min="6662" max="6662" width="2" style="240" customWidth="1"/>
    <col min="6663" max="6663" width="8.75" style="240" customWidth="1"/>
    <col min="6664" max="6664" width="9.75" style="240" customWidth="1"/>
    <col min="6665" max="6665" width="2" style="240" customWidth="1"/>
    <col min="6666" max="6666" width="8.75" style="240" customWidth="1"/>
    <col min="6667" max="6667" width="9.75" style="240" customWidth="1"/>
    <col min="6668" max="6668" width="2" style="240" customWidth="1"/>
    <col min="6669" max="6669" width="8.75" style="240" customWidth="1"/>
    <col min="6670" max="6670" width="9.75" style="240" customWidth="1"/>
    <col min="6671" max="6671" width="3.625" style="240" customWidth="1"/>
    <col min="6672" max="6912" width="9" style="240"/>
    <col min="6913" max="6913" width="1.625" style="240" customWidth="1"/>
    <col min="6914" max="6914" width="5.25" style="240" customWidth="1"/>
    <col min="6915" max="6915" width="2" style="240" customWidth="1"/>
    <col min="6916" max="6916" width="8.75" style="240" customWidth="1"/>
    <col min="6917" max="6917" width="9.75" style="240" customWidth="1"/>
    <col min="6918" max="6918" width="2" style="240" customWidth="1"/>
    <col min="6919" max="6919" width="8.75" style="240" customWidth="1"/>
    <col min="6920" max="6920" width="9.75" style="240" customWidth="1"/>
    <col min="6921" max="6921" width="2" style="240" customWidth="1"/>
    <col min="6922" max="6922" width="8.75" style="240" customWidth="1"/>
    <col min="6923" max="6923" width="9.75" style="240" customWidth="1"/>
    <col min="6924" max="6924" width="2" style="240" customWidth="1"/>
    <col min="6925" max="6925" width="8.75" style="240" customWidth="1"/>
    <col min="6926" max="6926" width="9.75" style="240" customWidth="1"/>
    <col min="6927" max="6927" width="3.625" style="240" customWidth="1"/>
    <col min="6928" max="7168" width="9" style="240"/>
    <col min="7169" max="7169" width="1.625" style="240" customWidth="1"/>
    <col min="7170" max="7170" width="5.25" style="240" customWidth="1"/>
    <col min="7171" max="7171" width="2" style="240" customWidth="1"/>
    <col min="7172" max="7172" width="8.75" style="240" customWidth="1"/>
    <col min="7173" max="7173" width="9.75" style="240" customWidth="1"/>
    <col min="7174" max="7174" width="2" style="240" customWidth="1"/>
    <col min="7175" max="7175" width="8.75" style="240" customWidth="1"/>
    <col min="7176" max="7176" width="9.75" style="240" customWidth="1"/>
    <col min="7177" max="7177" width="2" style="240" customWidth="1"/>
    <col min="7178" max="7178" width="8.75" style="240" customWidth="1"/>
    <col min="7179" max="7179" width="9.75" style="240" customWidth="1"/>
    <col min="7180" max="7180" width="2" style="240" customWidth="1"/>
    <col min="7181" max="7181" width="8.75" style="240" customWidth="1"/>
    <col min="7182" max="7182" width="9.75" style="240" customWidth="1"/>
    <col min="7183" max="7183" width="3.625" style="240" customWidth="1"/>
    <col min="7184" max="7424" width="9" style="240"/>
    <col min="7425" max="7425" width="1.625" style="240" customWidth="1"/>
    <col min="7426" max="7426" width="5.25" style="240" customWidth="1"/>
    <col min="7427" max="7427" width="2" style="240" customWidth="1"/>
    <col min="7428" max="7428" width="8.75" style="240" customWidth="1"/>
    <col min="7429" max="7429" width="9.75" style="240" customWidth="1"/>
    <col min="7430" max="7430" width="2" style="240" customWidth="1"/>
    <col min="7431" max="7431" width="8.75" style="240" customWidth="1"/>
    <col min="7432" max="7432" width="9.75" style="240" customWidth="1"/>
    <col min="7433" max="7433" width="2" style="240" customWidth="1"/>
    <col min="7434" max="7434" width="8.75" style="240" customWidth="1"/>
    <col min="7435" max="7435" width="9.75" style="240" customWidth="1"/>
    <col min="7436" max="7436" width="2" style="240" customWidth="1"/>
    <col min="7437" max="7437" width="8.75" style="240" customWidth="1"/>
    <col min="7438" max="7438" width="9.75" style="240" customWidth="1"/>
    <col min="7439" max="7439" width="3.625" style="240" customWidth="1"/>
    <col min="7440" max="7680" width="9" style="240"/>
    <col min="7681" max="7681" width="1.625" style="240" customWidth="1"/>
    <col min="7682" max="7682" width="5.25" style="240" customWidth="1"/>
    <col min="7683" max="7683" width="2" style="240" customWidth="1"/>
    <col min="7684" max="7684" width="8.75" style="240" customWidth="1"/>
    <col min="7685" max="7685" width="9.75" style="240" customWidth="1"/>
    <col min="7686" max="7686" width="2" style="240" customWidth="1"/>
    <col min="7687" max="7687" width="8.75" style="240" customWidth="1"/>
    <col min="7688" max="7688" width="9.75" style="240" customWidth="1"/>
    <col min="7689" max="7689" width="2" style="240" customWidth="1"/>
    <col min="7690" max="7690" width="8.75" style="240" customWidth="1"/>
    <col min="7691" max="7691" width="9.75" style="240" customWidth="1"/>
    <col min="7692" max="7692" width="2" style="240" customWidth="1"/>
    <col min="7693" max="7693" width="8.75" style="240" customWidth="1"/>
    <col min="7694" max="7694" width="9.75" style="240" customWidth="1"/>
    <col min="7695" max="7695" width="3.625" style="240" customWidth="1"/>
    <col min="7696" max="7936" width="9" style="240"/>
    <col min="7937" max="7937" width="1.625" style="240" customWidth="1"/>
    <col min="7938" max="7938" width="5.25" style="240" customWidth="1"/>
    <col min="7939" max="7939" width="2" style="240" customWidth="1"/>
    <col min="7940" max="7940" width="8.75" style="240" customWidth="1"/>
    <col min="7941" max="7941" width="9.75" style="240" customWidth="1"/>
    <col min="7942" max="7942" width="2" style="240" customWidth="1"/>
    <col min="7943" max="7943" width="8.75" style="240" customWidth="1"/>
    <col min="7944" max="7944" width="9.75" style="240" customWidth="1"/>
    <col min="7945" max="7945" width="2" style="240" customWidth="1"/>
    <col min="7946" max="7946" width="8.75" style="240" customWidth="1"/>
    <col min="7947" max="7947" width="9.75" style="240" customWidth="1"/>
    <col min="7948" max="7948" width="2" style="240" customWidth="1"/>
    <col min="7949" max="7949" width="8.75" style="240" customWidth="1"/>
    <col min="7950" max="7950" width="9.75" style="240" customWidth="1"/>
    <col min="7951" max="7951" width="3.625" style="240" customWidth="1"/>
    <col min="7952" max="8192" width="9" style="240"/>
    <col min="8193" max="8193" width="1.625" style="240" customWidth="1"/>
    <col min="8194" max="8194" width="5.25" style="240" customWidth="1"/>
    <col min="8195" max="8195" width="2" style="240" customWidth="1"/>
    <col min="8196" max="8196" width="8.75" style="240" customWidth="1"/>
    <col min="8197" max="8197" width="9.75" style="240" customWidth="1"/>
    <col min="8198" max="8198" width="2" style="240" customWidth="1"/>
    <col min="8199" max="8199" width="8.75" style="240" customWidth="1"/>
    <col min="8200" max="8200" width="9.75" style="240" customWidth="1"/>
    <col min="8201" max="8201" width="2" style="240" customWidth="1"/>
    <col min="8202" max="8202" width="8.75" style="240" customWidth="1"/>
    <col min="8203" max="8203" width="9.75" style="240" customWidth="1"/>
    <col min="8204" max="8204" width="2" style="240" customWidth="1"/>
    <col min="8205" max="8205" width="8.75" style="240" customWidth="1"/>
    <col min="8206" max="8206" width="9.75" style="240" customWidth="1"/>
    <col min="8207" max="8207" width="3.625" style="240" customWidth="1"/>
    <col min="8208" max="8448" width="9" style="240"/>
    <col min="8449" max="8449" width="1.625" style="240" customWidth="1"/>
    <col min="8450" max="8450" width="5.25" style="240" customWidth="1"/>
    <col min="8451" max="8451" width="2" style="240" customWidth="1"/>
    <col min="8452" max="8452" width="8.75" style="240" customWidth="1"/>
    <col min="8453" max="8453" width="9.75" style="240" customWidth="1"/>
    <col min="8454" max="8454" width="2" style="240" customWidth="1"/>
    <col min="8455" max="8455" width="8.75" style="240" customWidth="1"/>
    <col min="8456" max="8456" width="9.75" style="240" customWidth="1"/>
    <col min="8457" max="8457" width="2" style="240" customWidth="1"/>
    <col min="8458" max="8458" width="8.75" style="240" customWidth="1"/>
    <col min="8459" max="8459" width="9.75" style="240" customWidth="1"/>
    <col min="8460" max="8460" width="2" style="240" customWidth="1"/>
    <col min="8461" max="8461" width="8.75" style="240" customWidth="1"/>
    <col min="8462" max="8462" width="9.75" style="240" customWidth="1"/>
    <col min="8463" max="8463" width="3.625" style="240" customWidth="1"/>
    <col min="8464" max="8704" width="9" style="240"/>
    <col min="8705" max="8705" width="1.625" style="240" customWidth="1"/>
    <col min="8706" max="8706" width="5.25" style="240" customWidth="1"/>
    <col min="8707" max="8707" width="2" style="240" customWidth="1"/>
    <col min="8708" max="8708" width="8.75" style="240" customWidth="1"/>
    <col min="8709" max="8709" width="9.75" style="240" customWidth="1"/>
    <col min="8710" max="8710" width="2" style="240" customWidth="1"/>
    <col min="8711" max="8711" width="8.75" style="240" customWidth="1"/>
    <col min="8712" max="8712" width="9.75" style="240" customWidth="1"/>
    <col min="8713" max="8713" width="2" style="240" customWidth="1"/>
    <col min="8714" max="8714" width="8.75" style="240" customWidth="1"/>
    <col min="8715" max="8715" width="9.75" style="240" customWidth="1"/>
    <col min="8716" max="8716" width="2" style="240" customWidth="1"/>
    <col min="8717" max="8717" width="8.75" style="240" customWidth="1"/>
    <col min="8718" max="8718" width="9.75" style="240" customWidth="1"/>
    <col min="8719" max="8719" width="3.625" style="240" customWidth="1"/>
    <col min="8720" max="8960" width="9" style="240"/>
    <col min="8961" max="8961" width="1.625" style="240" customWidth="1"/>
    <col min="8962" max="8962" width="5.25" style="240" customWidth="1"/>
    <col min="8963" max="8963" width="2" style="240" customWidth="1"/>
    <col min="8964" max="8964" width="8.75" style="240" customWidth="1"/>
    <col min="8965" max="8965" width="9.75" style="240" customWidth="1"/>
    <col min="8966" max="8966" width="2" style="240" customWidth="1"/>
    <col min="8967" max="8967" width="8.75" style="240" customWidth="1"/>
    <col min="8968" max="8968" width="9.75" style="240" customWidth="1"/>
    <col min="8969" max="8969" width="2" style="240" customWidth="1"/>
    <col min="8970" max="8970" width="8.75" style="240" customWidth="1"/>
    <col min="8971" max="8971" width="9.75" style="240" customWidth="1"/>
    <col min="8972" max="8972" width="2" style="240" customWidth="1"/>
    <col min="8973" max="8973" width="8.75" style="240" customWidth="1"/>
    <col min="8974" max="8974" width="9.75" style="240" customWidth="1"/>
    <col min="8975" max="8975" width="3.625" style="240" customWidth="1"/>
    <col min="8976" max="9216" width="9" style="240"/>
    <col min="9217" max="9217" width="1.625" style="240" customWidth="1"/>
    <col min="9218" max="9218" width="5.25" style="240" customWidth="1"/>
    <col min="9219" max="9219" width="2" style="240" customWidth="1"/>
    <col min="9220" max="9220" width="8.75" style="240" customWidth="1"/>
    <col min="9221" max="9221" width="9.75" style="240" customWidth="1"/>
    <col min="9222" max="9222" width="2" style="240" customWidth="1"/>
    <col min="9223" max="9223" width="8.75" style="240" customWidth="1"/>
    <col min="9224" max="9224" width="9.75" style="240" customWidth="1"/>
    <col min="9225" max="9225" width="2" style="240" customWidth="1"/>
    <col min="9226" max="9226" width="8.75" style="240" customWidth="1"/>
    <col min="9227" max="9227" width="9.75" style="240" customWidth="1"/>
    <col min="9228" max="9228" width="2" style="240" customWidth="1"/>
    <col min="9229" max="9229" width="8.75" style="240" customWidth="1"/>
    <col min="9230" max="9230" width="9.75" style="240" customWidth="1"/>
    <col min="9231" max="9231" width="3.625" style="240" customWidth="1"/>
    <col min="9232" max="9472" width="9" style="240"/>
    <col min="9473" max="9473" width="1.625" style="240" customWidth="1"/>
    <col min="9474" max="9474" width="5.25" style="240" customWidth="1"/>
    <col min="9475" max="9475" width="2" style="240" customWidth="1"/>
    <col min="9476" max="9476" width="8.75" style="240" customWidth="1"/>
    <col min="9477" max="9477" width="9.75" style="240" customWidth="1"/>
    <col min="9478" max="9478" width="2" style="240" customWidth="1"/>
    <col min="9479" max="9479" width="8.75" style="240" customWidth="1"/>
    <col min="9480" max="9480" width="9.75" style="240" customWidth="1"/>
    <col min="9481" max="9481" width="2" style="240" customWidth="1"/>
    <col min="9482" max="9482" width="8.75" style="240" customWidth="1"/>
    <col min="9483" max="9483" width="9.75" style="240" customWidth="1"/>
    <col min="9484" max="9484" width="2" style="240" customWidth="1"/>
    <col min="9485" max="9485" width="8.75" style="240" customWidth="1"/>
    <col min="9486" max="9486" width="9.75" style="240" customWidth="1"/>
    <col min="9487" max="9487" width="3.625" style="240" customWidth="1"/>
    <col min="9488" max="9728" width="9" style="240"/>
    <col min="9729" max="9729" width="1.625" style="240" customWidth="1"/>
    <col min="9730" max="9730" width="5.25" style="240" customWidth="1"/>
    <col min="9731" max="9731" width="2" style="240" customWidth="1"/>
    <col min="9732" max="9732" width="8.75" style="240" customWidth="1"/>
    <col min="9733" max="9733" width="9.75" style="240" customWidth="1"/>
    <col min="9734" max="9734" width="2" style="240" customWidth="1"/>
    <col min="9735" max="9735" width="8.75" style="240" customWidth="1"/>
    <col min="9736" max="9736" width="9.75" style="240" customWidth="1"/>
    <col min="9737" max="9737" width="2" style="240" customWidth="1"/>
    <col min="9738" max="9738" width="8.75" style="240" customWidth="1"/>
    <col min="9739" max="9739" width="9.75" style="240" customWidth="1"/>
    <col min="9740" max="9740" width="2" style="240" customWidth="1"/>
    <col min="9741" max="9741" width="8.75" style="240" customWidth="1"/>
    <col min="9742" max="9742" width="9.75" style="240" customWidth="1"/>
    <col min="9743" max="9743" width="3.625" style="240" customWidth="1"/>
    <col min="9744" max="9984" width="9" style="240"/>
    <col min="9985" max="9985" width="1.625" style="240" customWidth="1"/>
    <col min="9986" max="9986" width="5.25" style="240" customWidth="1"/>
    <col min="9987" max="9987" width="2" style="240" customWidth="1"/>
    <col min="9988" max="9988" width="8.75" style="240" customWidth="1"/>
    <col min="9989" max="9989" width="9.75" style="240" customWidth="1"/>
    <col min="9990" max="9990" width="2" style="240" customWidth="1"/>
    <col min="9991" max="9991" width="8.75" style="240" customWidth="1"/>
    <col min="9992" max="9992" width="9.75" style="240" customWidth="1"/>
    <col min="9993" max="9993" width="2" style="240" customWidth="1"/>
    <col min="9994" max="9994" width="8.75" style="240" customWidth="1"/>
    <col min="9995" max="9995" width="9.75" style="240" customWidth="1"/>
    <col min="9996" max="9996" width="2" style="240" customWidth="1"/>
    <col min="9997" max="9997" width="8.75" style="240" customWidth="1"/>
    <col min="9998" max="9998" width="9.75" style="240" customWidth="1"/>
    <col min="9999" max="9999" width="3.625" style="240" customWidth="1"/>
    <col min="10000" max="10240" width="9" style="240"/>
    <col min="10241" max="10241" width="1.625" style="240" customWidth="1"/>
    <col min="10242" max="10242" width="5.25" style="240" customWidth="1"/>
    <col min="10243" max="10243" width="2" style="240" customWidth="1"/>
    <col min="10244" max="10244" width="8.75" style="240" customWidth="1"/>
    <col min="10245" max="10245" width="9.75" style="240" customWidth="1"/>
    <col min="10246" max="10246" width="2" style="240" customWidth="1"/>
    <col min="10247" max="10247" width="8.75" style="240" customWidth="1"/>
    <col min="10248" max="10248" width="9.75" style="240" customWidth="1"/>
    <col min="10249" max="10249" width="2" style="240" customWidth="1"/>
    <col min="10250" max="10250" width="8.75" style="240" customWidth="1"/>
    <col min="10251" max="10251" width="9.75" style="240" customWidth="1"/>
    <col min="10252" max="10252" width="2" style="240" customWidth="1"/>
    <col min="10253" max="10253" width="8.75" style="240" customWidth="1"/>
    <col min="10254" max="10254" width="9.75" style="240" customWidth="1"/>
    <col min="10255" max="10255" width="3.625" style="240" customWidth="1"/>
    <col min="10256" max="10496" width="9" style="240"/>
    <col min="10497" max="10497" width="1.625" style="240" customWidth="1"/>
    <col min="10498" max="10498" width="5.25" style="240" customWidth="1"/>
    <col min="10499" max="10499" width="2" style="240" customWidth="1"/>
    <col min="10500" max="10500" width="8.75" style="240" customWidth="1"/>
    <col min="10501" max="10501" width="9.75" style="240" customWidth="1"/>
    <col min="10502" max="10502" width="2" style="240" customWidth="1"/>
    <col min="10503" max="10503" width="8.75" style="240" customWidth="1"/>
    <col min="10504" max="10504" width="9.75" style="240" customWidth="1"/>
    <col min="10505" max="10505" width="2" style="240" customWidth="1"/>
    <col min="10506" max="10506" width="8.75" style="240" customWidth="1"/>
    <col min="10507" max="10507" width="9.75" style="240" customWidth="1"/>
    <col min="10508" max="10508" width="2" style="240" customWidth="1"/>
    <col min="10509" max="10509" width="8.75" style="240" customWidth="1"/>
    <col min="10510" max="10510" width="9.75" style="240" customWidth="1"/>
    <col min="10511" max="10511" width="3.625" style="240" customWidth="1"/>
    <col min="10512" max="10752" width="9" style="240"/>
    <col min="10753" max="10753" width="1.625" style="240" customWidth="1"/>
    <col min="10754" max="10754" width="5.25" style="240" customWidth="1"/>
    <col min="10755" max="10755" width="2" style="240" customWidth="1"/>
    <col min="10756" max="10756" width="8.75" style="240" customWidth="1"/>
    <col min="10757" max="10757" width="9.75" style="240" customWidth="1"/>
    <col min="10758" max="10758" width="2" style="240" customWidth="1"/>
    <col min="10759" max="10759" width="8.75" style="240" customWidth="1"/>
    <col min="10760" max="10760" width="9.75" style="240" customWidth="1"/>
    <col min="10761" max="10761" width="2" style="240" customWidth="1"/>
    <col min="10762" max="10762" width="8.75" style="240" customWidth="1"/>
    <col min="10763" max="10763" width="9.75" style="240" customWidth="1"/>
    <col min="10764" max="10764" width="2" style="240" customWidth="1"/>
    <col min="10765" max="10765" width="8.75" style="240" customWidth="1"/>
    <col min="10766" max="10766" width="9.75" style="240" customWidth="1"/>
    <col min="10767" max="10767" width="3.625" style="240" customWidth="1"/>
    <col min="10768" max="11008" width="9" style="240"/>
    <col min="11009" max="11009" width="1.625" style="240" customWidth="1"/>
    <col min="11010" max="11010" width="5.25" style="240" customWidth="1"/>
    <col min="11011" max="11011" width="2" style="240" customWidth="1"/>
    <col min="11012" max="11012" width="8.75" style="240" customWidth="1"/>
    <col min="11013" max="11013" width="9.75" style="240" customWidth="1"/>
    <col min="11014" max="11014" width="2" style="240" customWidth="1"/>
    <col min="11015" max="11015" width="8.75" style="240" customWidth="1"/>
    <col min="11016" max="11016" width="9.75" style="240" customWidth="1"/>
    <col min="11017" max="11017" width="2" style="240" customWidth="1"/>
    <col min="11018" max="11018" width="8.75" style="240" customWidth="1"/>
    <col min="11019" max="11019" width="9.75" style="240" customWidth="1"/>
    <col min="11020" max="11020" width="2" style="240" customWidth="1"/>
    <col min="11021" max="11021" width="8.75" style="240" customWidth="1"/>
    <col min="11022" max="11022" width="9.75" style="240" customWidth="1"/>
    <col min="11023" max="11023" width="3.625" style="240" customWidth="1"/>
    <col min="11024" max="11264" width="9" style="240"/>
    <col min="11265" max="11265" width="1.625" style="240" customWidth="1"/>
    <col min="11266" max="11266" width="5.25" style="240" customWidth="1"/>
    <col min="11267" max="11267" width="2" style="240" customWidth="1"/>
    <col min="11268" max="11268" width="8.75" style="240" customWidth="1"/>
    <col min="11269" max="11269" width="9.75" style="240" customWidth="1"/>
    <col min="11270" max="11270" width="2" style="240" customWidth="1"/>
    <col min="11271" max="11271" width="8.75" style="240" customWidth="1"/>
    <col min="11272" max="11272" width="9.75" style="240" customWidth="1"/>
    <col min="11273" max="11273" width="2" style="240" customWidth="1"/>
    <col min="11274" max="11274" width="8.75" style="240" customWidth="1"/>
    <col min="11275" max="11275" width="9.75" style="240" customWidth="1"/>
    <col min="11276" max="11276" width="2" style="240" customWidth="1"/>
    <col min="11277" max="11277" width="8.75" style="240" customWidth="1"/>
    <col min="11278" max="11278" width="9.75" style="240" customWidth="1"/>
    <col min="11279" max="11279" width="3.625" style="240" customWidth="1"/>
    <col min="11280" max="11520" width="9" style="240"/>
    <col min="11521" max="11521" width="1.625" style="240" customWidth="1"/>
    <col min="11522" max="11522" width="5.25" style="240" customWidth="1"/>
    <col min="11523" max="11523" width="2" style="240" customWidth="1"/>
    <col min="11524" max="11524" width="8.75" style="240" customWidth="1"/>
    <col min="11525" max="11525" width="9.75" style="240" customWidth="1"/>
    <col min="11526" max="11526" width="2" style="240" customWidth="1"/>
    <col min="11527" max="11527" width="8.75" style="240" customWidth="1"/>
    <col min="11528" max="11528" width="9.75" style="240" customWidth="1"/>
    <col min="11529" max="11529" width="2" style="240" customWidth="1"/>
    <col min="11530" max="11530" width="8.75" style="240" customWidth="1"/>
    <col min="11531" max="11531" width="9.75" style="240" customWidth="1"/>
    <col min="11532" max="11532" width="2" style="240" customWidth="1"/>
    <col min="11533" max="11533" width="8.75" style="240" customWidth="1"/>
    <col min="11534" max="11534" width="9.75" style="240" customWidth="1"/>
    <col min="11535" max="11535" width="3.625" style="240" customWidth="1"/>
    <col min="11536" max="11776" width="9" style="240"/>
    <col min="11777" max="11777" width="1.625" style="240" customWidth="1"/>
    <col min="11778" max="11778" width="5.25" style="240" customWidth="1"/>
    <col min="11779" max="11779" width="2" style="240" customWidth="1"/>
    <col min="11780" max="11780" width="8.75" style="240" customWidth="1"/>
    <col min="11781" max="11781" width="9.75" style="240" customWidth="1"/>
    <col min="11782" max="11782" width="2" style="240" customWidth="1"/>
    <col min="11783" max="11783" width="8.75" style="240" customWidth="1"/>
    <col min="11784" max="11784" width="9.75" style="240" customWidth="1"/>
    <col min="11785" max="11785" width="2" style="240" customWidth="1"/>
    <col min="11786" max="11786" width="8.75" style="240" customWidth="1"/>
    <col min="11787" max="11787" width="9.75" style="240" customWidth="1"/>
    <col min="11788" max="11788" width="2" style="240" customWidth="1"/>
    <col min="11789" max="11789" width="8.75" style="240" customWidth="1"/>
    <col min="11790" max="11790" width="9.75" style="240" customWidth="1"/>
    <col min="11791" max="11791" width="3.625" style="240" customWidth="1"/>
    <col min="11792" max="12032" width="9" style="240"/>
    <col min="12033" max="12033" width="1.625" style="240" customWidth="1"/>
    <col min="12034" max="12034" width="5.25" style="240" customWidth="1"/>
    <col min="12035" max="12035" width="2" style="240" customWidth="1"/>
    <col min="12036" max="12036" width="8.75" style="240" customWidth="1"/>
    <col min="12037" max="12037" width="9.75" style="240" customWidth="1"/>
    <col min="12038" max="12038" width="2" style="240" customWidth="1"/>
    <col min="12039" max="12039" width="8.75" style="240" customWidth="1"/>
    <col min="12040" max="12040" width="9.75" style="240" customWidth="1"/>
    <col min="12041" max="12041" width="2" style="240" customWidth="1"/>
    <col min="12042" max="12042" width="8.75" style="240" customWidth="1"/>
    <col min="12043" max="12043" width="9.75" style="240" customWidth="1"/>
    <col min="12044" max="12044" width="2" style="240" customWidth="1"/>
    <col min="12045" max="12045" width="8.75" style="240" customWidth="1"/>
    <col min="12046" max="12046" width="9.75" style="240" customWidth="1"/>
    <col min="12047" max="12047" width="3.625" style="240" customWidth="1"/>
    <col min="12048" max="12288" width="9" style="240"/>
    <col min="12289" max="12289" width="1.625" style="240" customWidth="1"/>
    <col min="12290" max="12290" width="5.25" style="240" customWidth="1"/>
    <col min="12291" max="12291" width="2" style="240" customWidth="1"/>
    <col min="12292" max="12292" width="8.75" style="240" customWidth="1"/>
    <col min="12293" max="12293" width="9.75" style="240" customWidth="1"/>
    <col min="12294" max="12294" width="2" style="240" customWidth="1"/>
    <col min="12295" max="12295" width="8.75" style="240" customWidth="1"/>
    <col min="12296" max="12296" width="9.75" style="240" customWidth="1"/>
    <col min="12297" max="12297" width="2" style="240" customWidth="1"/>
    <col min="12298" max="12298" width="8.75" style="240" customWidth="1"/>
    <col min="12299" max="12299" width="9.75" style="240" customWidth="1"/>
    <col min="12300" max="12300" width="2" style="240" customWidth="1"/>
    <col min="12301" max="12301" width="8.75" style="240" customWidth="1"/>
    <col min="12302" max="12302" width="9.75" style="240" customWidth="1"/>
    <col min="12303" max="12303" width="3.625" style="240" customWidth="1"/>
    <col min="12304" max="12544" width="9" style="240"/>
    <col min="12545" max="12545" width="1.625" style="240" customWidth="1"/>
    <col min="12546" max="12546" width="5.25" style="240" customWidth="1"/>
    <col min="12547" max="12547" width="2" style="240" customWidth="1"/>
    <col min="12548" max="12548" width="8.75" style="240" customWidth="1"/>
    <col min="12549" max="12549" width="9.75" style="240" customWidth="1"/>
    <col min="12550" max="12550" width="2" style="240" customWidth="1"/>
    <col min="12551" max="12551" width="8.75" style="240" customWidth="1"/>
    <col min="12552" max="12552" width="9.75" style="240" customWidth="1"/>
    <col min="12553" max="12553" width="2" style="240" customWidth="1"/>
    <col min="12554" max="12554" width="8.75" style="240" customWidth="1"/>
    <col min="12555" max="12555" width="9.75" style="240" customWidth="1"/>
    <col min="12556" max="12556" width="2" style="240" customWidth="1"/>
    <col min="12557" max="12557" width="8.75" style="240" customWidth="1"/>
    <col min="12558" max="12558" width="9.75" style="240" customWidth="1"/>
    <col min="12559" max="12559" width="3.625" style="240" customWidth="1"/>
    <col min="12560" max="12800" width="9" style="240"/>
    <col min="12801" max="12801" width="1.625" style="240" customWidth="1"/>
    <col min="12802" max="12802" width="5.25" style="240" customWidth="1"/>
    <col min="12803" max="12803" width="2" style="240" customWidth="1"/>
    <col min="12804" max="12804" width="8.75" style="240" customWidth="1"/>
    <col min="12805" max="12805" width="9.75" style="240" customWidth="1"/>
    <col min="12806" max="12806" width="2" style="240" customWidth="1"/>
    <col min="12807" max="12807" width="8.75" style="240" customWidth="1"/>
    <col min="12808" max="12808" width="9.75" style="240" customWidth="1"/>
    <col min="12809" max="12809" width="2" style="240" customWidth="1"/>
    <col min="12810" max="12810" width="8.75" style="240" customWidth="1"/>
    <col min="12811" max="12811" width="9.75" style="240" customWidth="1"/>
    <col min="12812" max="12812" width="2" style="240" customWidth="1"/>
    <col min="12813" max="12813" width="8.75" style="240" customWidth="1"/>
    <col min="12814" max="12814" width="9.75" style="240" customWidth="1"/>
    <col min="12815" max="12815" width="3.625" style="240" customWidth="1"/>
    <col min="12816" max="13056" width="9" style="240"/>
    <col min="13057" max="13057" width="1.625" style="240" customWidth="1"/>
    <col min="13058" max="13058" width="5.25" style="240" customWidth="1"/>
    <col min="13059" max="13059" width="2" style="240" customWidth="1"/>
    <col min="13060" max="13060" width="8.75" style="240" customWidth="1"/>
    <col min="13061" max="13061" width="9.75" style="240" customWidth="1"/>
    <col min="13062" max="13062" width="2" style="240" customWidth="1"/>
    <col min="13063" max="13063" width="8.75" style="240" customWidth="1"/>
    <col min="13064" max="13064" width="9.75" style="240" customWidth="1"/>
    <col min="13065" max="13065" width="2" style="240" customWidth="1"/>
    <col min="13066" max="13066" width="8.75" style="240" customWidth="1"/>
    <col min="13067" max="13067" width="9.75" style="240" customWidth="1"/>
    <col min="13068" max="13068" width="2" style="240" customWidth="1"/>
    <col min="13069" max="13069" width="8.75" style="240" customWidth="1"/>
    <col min="13070" max="13070" width="9.75" style="240" customWidth="1"/>
    <col min="13071" max="13071" width="3.625" style="240" customWidth="1"/>
    <col min="13072" max="13312" width="9" style="240"/>
    <col min="13313" max="13313" width="1.625" style="240" customWidth="1"/>
    <col min="13314" max="13314" width="5.25" style="240" customWidth="1"/>
    <col min="13315" max="13315" width="2" style="240" customWidth="1"/>
    <col min="13316" max="13316" width="8.75" style="240" customWidth="1"/>
    <col min="13317" max="13317" width="9.75" style="240" customWidth="1"/>
    <col min="13318" max="13318" width="2" style="240" customWidth="1"/>
    <col min="13319" max="13319" width="8.75" style="240" customWidth="1"/>
    <col min="13320" max="13320" width="9.75" style="240" customWidth="1"/>
    <col min="13321" max="13321" width="2" style="240" customWidth="1"/>
    <col min="13322" max="13322" width="8.75" style="240" customWidth="1"/>
    <col min="13323" max="13323" width="9.75" style="240" customWidth="1"/>
    <col min="13324" max="13324" width="2" style="240" customWidth="1"/>
    <col min="13325" max="13325" width="8.75" style="240" customWidth="1"/>
    <col min="13326" max="13326" width="9.75" style="240" customWidth="1"/>
    <col min="13327" max="13327" width="3.625" style="240" customWidth="1"/>
    <col min="13328" max="13568" width="9" style="240"/>
    <col min="13569" max="13569" width="1.625" style="240" customWidth="1"/>
    <col min="13570" max="13570" width="5.25" style="240" customWidth="1"/>
    <col min="13571" max="13571" width="2" style="240" customWidth="1"/>
    <col min="13572" max="13572" width="8.75" style="240" customWidth="1"/>
    <col min="13573" max="13573" width="9.75" style="240" customWidth="1"/>
    <col min="13574" max="13574" width="2" style="240" customWidth="1"/>
    <col min="13575" max="13575" width="8.75" style="240" customWidth="1"/>
    <col min="13576" max="13576" width="9.75" style="240" customWidth="1"/>
    <col min="13577" max="13577" width="2" style="240" customWidth="1"/>
    <col min="13578" max="13578" width="8.75" style="240" customWidth="1"/>
    <col min="13579" max="13579" width="9.75" style="240" customWidth="1"/>
    <col min="13580" max="13580" width="2" style="240" customWidth="1"/>
    <col min="13581" max="13581" width="8.75" style="240" customWidth="1"/>
    <col min="13582" max="13582" width="9.75" style="240" customWidth="1"/>
    <col min="13583" max="13583" width="3.625" style="240" customWidth="1"/>
    <col min="13584" max="13824" width="9" style="240"/>
    <col min="13825" max="13825" width="1.625" style="240" customWidth="1"/>
    <col min="13826" max="13826" width="5.25" style="240" customWidth="1"/>
    <col min="13827" max="13827" width="2" style="240" customWidth="1"/>
    <col min="13828" max="13828" width="8.75" style="240" customWidth="1"/>
    <col min="13829" max="13829" width="9.75" style="240" customWidth="1"/>
    <col min="13830" max="13830" width="2" style="240" customWidth="1"/>
    <col min="13831" max="13831" width="8.75" style="240" customWidth="1"/>
    <col min="13832" max="13832" width="9.75" style="240" customWidth="1"/>
    <col min="13833" max="13833" width="2" style="240" customWidth="1"/>
    <col min="13834" max="13834" width="8.75" style="240" customWidth="1"/>
    <col min="13835" max="13835" width="9.75" style="240" customWidth="1"/>
    <col min="13836" max="13836" width="2" style="240" customWidth="1"/>
    <col min="13837" max="13837" width="8.75" style="240" customWidth="1"/>
    <col min="13838" max="13838" width="9.75" style="240" customWidth="1"/>
    <col min="13839" max="13839" width="3.625" style="240" customWidth="1"/>
    <col min="13840" max="14080" width="9" style="240"/>
    <col min="14081" max="14081" width="1.625" style="240" customWidth="1"/>
    <col min="14082" max="14082" width="5.25" style="240" customWidth="1"/>
    <col min="14083" max="14083" width="2" style="240" customWidth="1"/>
    <col min="14084" max="14084" width="8.75" style="240" customWidth="1"/>
    <col min="14085" max="14085" width="9.75" style="240" customWidth="1"/>
    <col min="14086" max="14086" width="2" style="240" customWidth="1"/>
    <col min="14087" max="14087" width="8.75" style="240" customWidth="1"/>
    <col min="14088" max="14088" width="9.75" style="240" customWidth="1"/>
    <col min="14089" max="14089" width="2" style="240" customWidth="1"/>
    <col min="14090" max="14090" width="8.75" style="240" customWidth="1"/>
    <col min="14091" max="14091" width="9.75" style="240" customWidth="1"/>
    <col min="14092" max="14092" width="2" style="240" customWidth="1"/>
    <col min="14093" max="14093" width="8.75" style="240" customWidth="1"/>
    <col min="14094" max="14094" width="9.75" style="240" customWidth="1"/>
    <col min="14095" max="14095" width="3.625" style="240" customWidth="1"/>
    <col min="14096" max="14336" width="9" style="240"/>
    <col min="14337" max="14337" width="1.625" style="240" customWidth="1"/>
    <col min="14338" max="14338" width="5.25" style="240" customWidth="1"/>
    <col min="14339" max="14339" width="2" style="240" customWidth="1"/>
    <col min="14340" max="14340" width="8.75" style="240" customWidth="1"/>
    <col min="14341" max="14341" width="9.75" style="240" customWidth="1"/>
    <col min="14342" max="14342" width="2" style="240" customWidth="1"/>
    <col min="14343" max="14343" width="8.75" style="240" customWidth="1"/>
    <col min="14344" max="14344" width="9.75" style="240" customWidth="1"/>
    <col min="14345" max="14345" width="2" style="240" customWidth="1"/>
    <col min="14346" max="14346" width="8.75" style="240" customWidth="1"/>
    <col min="14347" max="14347" width="9.75" style="240" customWidth="1"/>
    <col min="14348" max="14348" width="2" style="240" customWidth="1"/>
    <col min="14349" max="14349" width="8.75" style="240" customWidth="1"/>
    <col min="14350" max="14350" width="9.75" style="240" customWidth="1"/>
    <col min="14351" max="14351" width="3.625" style="240" customWidth="1"/>
    <col min="14352" max="14592" width="9" style="240"/>
    <col min="14593" max="14593" width="1.625" style="240" customWidth="1"/>
    <col min="14594" max="14594" width="5.25" style="240" customWidth="1"/>
    <col min="14595" max="14595" width="2" style="240" customWidth="1"/>
    <col min="14596" max="14596" width="8.75" style="240" customWidth="1"/>
    <col min="14597" max="14597" width="9.75" style="240" customWidth="1"/>
    <col min="14598" max="14598" width="2" style="240" customWidth="1"/>
    <col min="14599" max="14599" width="8.75" style="240" customWidth="1"/>
    <col min="14600" max="14600" width="9.75" style="240" customWidth="1"/>
    <col min="14601" max="14601" width="2" style="240" customWidth="1"/>
    <col min="14602" max="14602" width="8.75" style="240" customWidth="1"/>
    <col min="14603" max="14603" width="9.75" style="240" customWidth="1"/>
    <col min="14604" max="14604" width="2" style="240" customWidth="1"/>
    <col min="14605" max="14605" width="8.75" style="240" customWidth="1"/>
    <col min="14606" max="14606" width="9.75" style="240" customWidth="1"/>
    <col min="14607" max="14607" width="3.625" style="240" customWidth="1"/>
    <col min="14608" max="14848" width="9" style="240"/>
    <col min="14849" max="14849" width="1.625" style="240" customWidth="1"/>
    <col min="14850" max="14850" width="5.25" style="240" customWidth="1"/>
    <col min="14851" max="14851" width="2" style="240" customWidth="1"/>
    <col min="14852" max="14852" width="8.75" style="240" customWidth="1"/>
    <col min="14853" max="14853" width="9.75" style="240" customWidth="1"/>
    <col min="14854" max="14854" width="2" style="240" customWidth="1"/>
    <col min="14855" max="14855" width="8.75" style="240" customWidth="1"/>
    <col min="14856" max="14856" width="9.75" style="240" customWidth="1"/>
    <col min="14857" max="14857" width="2" style="240" customWidth="1"/>
    <col min="14858" max="14858" width="8.75" style="240" customWidth="1"/>
    <col min="14859" max="14859" width="9.75" style="240" customWidth="1"/>
    <col min="14860" max="14860" width="2" style="240" customWidth="1"/>
    <col min="14861" max="14861" width="8.75" style="240" customWidth="1"/>
    <col min="14862" max="14862" width="9.75" style="240" customWidth="1"/>
    <col min="14863" max="14863" width="3.625" style="240" customWidth="1"/>
    <col min="14864" max="15104" width="9" style="240"/>
    <col min="15105" max="15105" width="1.625" style="240" customWidth="1"/>
    <col min="15106" max="15106" width="5.25" style="240" customWidth="1"/>
    <col min="15107" max="15107" width="2" style="240" customWidth="1"/>
    <col min="15108" max="15108" width="8.75" style="240" customWidth="1"/>
    <col min="15109" max="15109" width="9.75" style="240" customWidth="1"/>
    <col min="15110" max="15110" width="2" style="240" customWidth="1"/>
    <col min="15111" max="15111" width="8.75" style="240" customWidth="1"/>
    <col min="15112" max="15112" width="9.75" style="240" customWidth="1"/>
    <col min="15113" max="15113" width="2" style="240" customWidth="1"/>
    <col min="15114" max="15114" width="8.75" style="240" customWidth="1"/>
    <col min="15115" max="15115" width="9.75" style="240" customWidth="1"/>
    <col min="15116" max="15116" width="2" style="240" customWidth="1"/>
    <col min="15117" max="15117" width="8.75" style="240" customWidth="1"/>
    <col min="15118" max="15118" width="9.75" style="240" customWidth="1"/>
    <col min="15119" max="15119" width="3.625" style="240" customWidth="1"/>
    <col min="15120" max="15360" width="9" style="240"/>
    <col min="15361" max="15361" width="1.625" style="240" customWidth="1"/>
    <col min="15362" max="15362" width="5.25" style="240" customWidth="1"/>
    <col min="15363" max="15363" width="2" style="240" customWidth="1"/>
    <col min="15364" max="15364" width="8.75" style="240" customWidth="1"/>
    <col min="15365" max="15365" width="9.75" style="240" customWidth="1"/>
    <col min="15366" max="15366" width="2" style="240" customWidth="1"/>
    <col min="15367" max="15367" width="8.75" style="240" customWidth="1"/>
    <col min="15368" max="15368" width="9.75" style="240" customWidth="1"/>
    <col min="15369" max="15369" width="2" style="240" customWidth="1"/>
    <col min="15370" max="15370" width="8.75" style="240" customWidth="1"/>
    <col min="15371" max="15371" width="9.75" style="240" customWidth="1"/>
    <col min="15372" max="15372" width="2" style="240" customWidth="1"/>
    <col min="15373" max="15373" width="8.75" style="240" customWidth="1"/>
    <col min="15374" max="15374" width="9.75" style="240" customWidth="1"/>
    <col min="15375" max="15375" width="3.625" style="240" customWidth="1"/>
    <col min="15376" max="15616" width="9" style="240"/>
    <col min="15617" max="15617" width="1.625" style="240" customWidth="1"/>
    <col min="15618" max="15618" width="5.25" style="240" customWidth="1"/>
    <col min="15619" max="15619" width="2" style="240" customWidth="1"/>
    <col min="15620" max="15620" width="8.75" style="240" customWidth="1"/>
    <col min="15621" max="15621" width="9.75" style="240" customWidth="1"/>
    <col min="15622" max="15622" width="2" style="240" customWidth="1"/>
    <col min="15623" max="15623" width="8.75" style="240" customWidth="1"/>
    <col min="15624" max="15624" width="9.75" style="240" customWidth="1"/>
    <col min="15625" max="15625" width="2" style="240" customWidth="1"/>
    <col min="15626" max="15626" width="8.75" style="240" customWidth="1"/>
    <col min="15627" max="15627" width="9.75" style="240" customWidth="1"/>
    <col min="15628" max="15628" width="2" style="240" customWidth="1"/>
    <col min="15629" max="15629" width="8.75" style="240" customWidth="1"/>
    <col min="15630" max="15630" width="9.75" style="240" customWidth="1"/>
    <col min="15631" max="15631" width="3.625" style="240" customWidth="1"/>
    <col min="15632" max="15872" width="9" style="240"/>
    <col min="15873" max="15873" width="1.625" style="240" customWidth="1"/>
    <col min="15874" max="15874" width="5.25" style="240" customWidth="1"/>
    <col min="15875" max="15875" width="2" style="240" customWidth="1"/>
    <col min="15876" max="15876" width="8.75" style="240" customWidth="1"/>
    <col min="15877" max="15877" width="9.75" style="240" customWidth="1"/>
    <col min="15878" max="15878" width="2" style="240" customWidth="1"/>
    <col min="15879" max="15879" width="8.75" style="240" customWidth="1"/>
    <col min="15880" max="15880" width="9.75" style="240" customWidth="1"/>
    <col min="15881" max="15881" width="2" style="240" customWidth="1"/>
    <col min="15882" max="15882" width="8.75" style="240" customWidth="1"/>
    <col min="15883" max="15883" width="9.75" style="240" customWidth="1"/>
    <col min="15884" max="15884" width="2" style="240" customWidth="1"/>
    <col min="15885" max="15885" width="8.75" style="240" customWidth="1"/>
    <col min="15886" max="15886" width="9.75" style="240" customWidth="1"/>
    <col min="15887" max="15887" width="3.625" style="240" customWidth="1"/>
    <col min="15888" max="16128" width="9" style="240"/>
    <col min="16129" max="16129" width="1.625" style="240" customWidth="1"/>
    <col min="16130" max="16130" width="5.25" style="240" customWidth="1"/>
    <col min="16131" max="16131" width="2" style="240" customWidth="1"/>
    <col min="16132" max="16132" width="8.75" style="240" customWidth="1"/>
    <col min="16133" max="16133" width="9.75" style="240" customWidth="1"/>
    <col min="16134" max="16134" width="2" style="240" customWidth="1"/>
    <col min="16135" max="16135" width="8.75" style="240" customWidth="1"/>
    <col min="16136" max="16136" width="9.75" style="240" customWidth="1"/>
    <col min="16137" max="16137" width="2" style="240" customWidth="1"/>
    <col min="16138" max="16138" width="8.75" style="240" customWidth="1"/>
    <col min="16139" max="16139" width="9.75" style="240" customWidth="1"/>
    <col min="16140" max="16140" width="2" style="240" customWidth="1"/>
    <col min="16141" max="16141" width="8.75" style="240" customWidth="1"/>
    <col min="16142" max="16142" width="9.75" style="240" customWidth="1"/>
    <col min="16143" max="16143" width="3.625" style="240" customWidth="1"/>
    <col min="16144" max="16384" width="9" style="240"/>
  </cols>
  <sheetData>
    <row r="1" spans="1:14" s="235" customFormat="1" ht="30" customHeight="1" x14ac:dyDescent="0.4">
      <c r="A1" s="1" t="s">
        <v>223</v>
      </c>
      <c r="B1" s="335"/>
      <c r="C1" s="335"/>
      <c r="D1" s="336"/>
      <c r="E1" s="58"/>
      <c r="F1" s="58"/>
      <c r="G1" s="12"/>
      <c r="H1" s="337"/>
      <c r="I1" s="337"/>
      <c r="J1" s="12"/>
      <c r="K1" s="337"/>
      <c r="L1" s="337"/>
      <c r="M1" s="12"/>
      <c r="N1" s="337"/>
    </row>
    <row r="2" spans="1:14" s="235" customFormat="1" ht="15" customHeight="1" x14ac:dyDescent="0.4">
      <c r="A2" s="6"/>
      <c r="B2" s="338"/>
      <c r="C2" s="338"/>
      <c r="D2" s="336"/>
      <c r="E2" s="58"/>
      <c r="F2" s="58"/>
      <c r="G2" s="12"/>
      <c r="H2" s="337"/>
      <c r="I2" s="337"/>
      <c r="J2" s="12"/>
      <c r="K2" s="337"/>
      <c r="L2" s="337"/>
      <c r="M2" s="12"/>
      <c r="N2" s="337"/>
    </row>
    <row r="3" spans="1:14" ht="13.5" customHeight="1" x14ac:dyDescent="0.4">
      <c r="B3" s="237" t="s">
        <v>128</v>
      </c>
      <c r="C3" s="339" t="s">
        <v>224</v>
      </c>
      <c r="D3" s="239" t="s">
        <v>129</v>
      </c>
      <c r="E3" s="238"/>
      <c r="F3" s="339" t="s">
        <v>224</v>
      </c>
      <c r="G3" s="239" t="s">
        <v>130</v>
      </c>
      <c r="H3" s="238"/>
      <c r="I3" s="339" t="s">
        <v>224</v>
      </c>
      <c r="J3" s="239" t="s">
        <v>131</v>
      </c>
      <c r="K3" s="238"/>
      <c r="L3" s="339" t="s">
        <v>224</v>
      </c>
      <c r="M3" s="239" t="s">
        <v>132</v>
      </c>
      <c r="N3" s="238"/>
    </row>
    <row r="4" spans="1:14" ht="13.5" customHeight="1" x14ac:dyDescent="0.4">
      <c r="B4" s="241"/>
      <c r="C4" s="340"/>
      <c r="D4" s="341" t="s">
        <v>133</v>
      </c>
      <c r="E4" s="342" t="s">
        <v>134</v>
      </c>
      <c r="F4" s="340"/>
      <c r="G4" s="244" t="s">
        <v>133</v>
      </c>
      <c r="H4" s="343" t="s">
        <v>134</v>
      </c>
      <c r="I4" s="340"/>
      <c r="J4" s="244" t="s">
        <v>133</v>
      </c>
      <c r="K4" s="343" t="s">
        <v>134</v>
      </c>
      <c r="L4" s="340"/>
      <c r="M4" s="244" t="s">
        <v>133</v>
      </c>
      <c r="N4" s="343" t="s">
        <v>134</v>
      </c>
    </row>
    <row r="5" spans="1:14" ht="6.75" customHeight="1" x14ac:dyDescent="0.4">
      <c r="B5" s="344" t="s">
        <v>170</v>
      </c>
      <c r="C5" s="345">
        <v>1</v>
      </c>
      <c r="D5" s="346" t="s">
        <v>171</v>
      </c>
      <c r="E5" s="347" t="s">
        <v>225</v>
      </c>
      <c r="F5" s="348"/>
      <c r="G5" s="349"/>
      <c r="H5" s="350"/>
      <c r="I5" s="351"/>
      <c r="J5" s="349"/>
      <c r="K5" s="350"/>
      <c r="L5" s="352"/>
      <c r="M5" s="353"/>
      <c r="N5" s="354"/>
    </row>
    <row r="6" spans="1:14" ht="6.75" customHeight="1" x14ac:dyDescent="0.4">
      <c r="B6" s="289"/>
      <c r="C6" s="355"/>
      <c r="D6" s="356"/>
      <c r="E6" s="357"/>
      <c r="F6" s="358"/>
      <c r="G6" s="359"/>
      <c r="H6" s="360"/>
      <c r="I6" s="361"/>
      <c r="J6" s="359"/>
      <c r="K6" s="360"/>
      <c r="L6" s="362">
        <v>1</v>
      </c>
      <c r="M6" s="363" t="s">
        <v>226</v>
      </c>
      <c r="N6" s="347" t="s">
        <v>227</v>
      </c>
    </row>
    <row r="7" spans="1:14" ht="6.75" customHeight="1" x14ac:dyDescent="0.4">
      <c r="B7" s="289">
        <v>30</v>
      </c>
      <c r="C7" s="364"/>
      <c r="D7" s="365"/>
      <c r="E7" s="357"/>
      <c r="F7" s="362">
        <v>1</v>
      </c>
      <c r="G7" s="363" t="s">
        <v>228</v>
      </c>
      <c r="H7" s="347" t="s">
        <v>229</v>
      </c>
      <c r="I7" s="324"/>
      <c r="J7" s="363" t="s">
        <v>226</v>
      </c>
      <c r="K7" s="366"/>
      <c r="L7" s="367"/>
      <c r="M7" s="368"/>
      <c r="N7" s="369"/>
    </row>
    <row r="8" spans="1:14" ht="6.75" customHeight="1" x14ac:dyDescent="0.4">
      <c r="B8" s="289"/>
      <c r="C8" s="364"/>
      <c r="D8" s="365"/>
      <c r="E8" s="357"/>
      <c r="F8" s="367"/>
      <c r="G8" s="368"/>
      <c r="H8" s="369"/>
      <c r="I8" s="370"/>
      <c r="J8" s="371"/>
      <c r="K8" s="372"/>
      <c r="L8" s="324"/>
      <c r="M8" s="373" t="s">
        <v>230</v>
      </c>
      <c r="N8" s="366"/>
    </row>
    <row r="9" spans="1:14" ht="6.75" customHeight="1" x14ac:dyDescent="0.4">
      <c r="B9" s="289">
        <v>31</v>
      </c>
      <c r="C9" s="364"/>
      <c r="D9" s="365"/>
      <c r="E9" s="357"/>
      <c r="F9" s="362">
        <v>2</v>
      </c>
      <c r="G9" s="363" t="s">
        <v>231</v>
      </c>
      <c r="H9" s="347" t="s">
        <v>232</v>
      </c>
      <c r="I9" s="370"/>
      <c r="J9" s="368"/>
      <c r="K9" s="372"/>
      <c r="L9" s="374">
        <v>2</v>
      </c>
      <c r="M9" s="375"/>
      <c r="N9" s="357" t="s">
        <v>233</v>
      </c>
    </row>
    <row r="10" spans="1:14" ht="6.75" customHeight="1" x14ac:dyDescent="0.4">
      <c r="B10" s="289"/>
      <c r="C10" s="364"/>
      <c r="D10" s="365"/>
      <c r="E10" s="357"/>
      <c r="F10" s="367"/>
      <c r="G10" s="368"/>
      <c r="H10" s="369"/>
      <c r="I10" s="370"/>
      <c r="J10" s="376" t="s">
        <v>234</v>
      </c>
      <c r="K10" s="372"/>
      <c r="L10" s="374"/>
      <c r="M10" s="377" t="s">
        <v>235</v>
      </c>
      <c r="N10" s="357"/>
    </row>
    <row r="11" spans="1:14" ht="6.75" customHeight="1" x14ac:dyDescent="0.4">
      <c r="B11" s="289">
        <v>32</v>
      </c>
      <c r="C11" s="364"/>
      <c r="D11" s="365"/>
      <c r="E11" s="357"/>
      <c r="F11" s="378"/>
      <c r="G11" s="379" t="s">
        <v>236</v>
      </c>
      <c r="H11" s="372"/>
      <c r="I11" s="370"/>
      <c r="J11" s="380"/>
      <c r="K11" s="372"/>
      <c r="L11" s="381"/>
      <c r="M11" s="382"/>
      <c r="N11" s="383"/>
    </row>
    <row r="12" spans="1:14" ht="6.75" customHeight="1" x14ac:dyDescent="0.4">
      <c r="B12" s="289"/>
      <c r="C12" s="364"/>
      <c r="D12" s="365"/>
      <c r="E12" s="357"/>
      <c r="F12" s="378"/>
      <c r="G12" s="375"/>
      <c r="H12" s="372"/>
      <c r="I12" s="370"/>
      <c r="J12" s="384" t="s">
        <v>237</v>
      </c>
      <c r="K12" s="372"/>
      <c r="L12" s="324"/>
      <c r="M12" s="373" t="s">
        <v>238</v>
      </c>
      <c r="N12" s="366"/>
    </row>
    <row r="13" spans="1:14" ht="6.75" customHeight="1" x14ac:dyDescent="0.4">
      <c r="B13" s="289">
        <v>33</v>
      </c>
      <c r="C13" s="364"/>
      <c r="D13" s="365"/>
      <c r="E13" s="357"/>
      <c r="F13" s="378"/>
      <c r="G13" s="385"/>
      <c r="H13" s="372"/>
      <c r="I13" s="370"/>
      <c r="J13" s="386"/>
      <c r="K13" s="372"/>
      <c r="L13" s="374">
        <v>3</v>
      </c>
      <c r="M13" s="375"/>
      <c r="N13" s="357" t="s">
        <v>239</v>
      </c>
    </row>
    <row r="14" spans="1:14" ht="6.75" customHeight="1" x14ac:dyDescent="0.4">
      <c r="B14" s="289"/>
      <c r="C14" s="364"/>
      <c r="D14" s="384" t="s">
        <v>240</v>
      </c>
      <c r="E14" s="357"/>
      <c r="F14" s="374">
        <v>3</v>
      </c>
      <c r="G14" s="377" t="s">
        <v>241</v>
      </c>
      <c r="H14" s="357" t="s">
        <v>242</v>
      </c>
      <c r="I14" s="370"/>
      <c r="J14" s="363" t="s">
        <v>243</v>
      </c>
      <c r="K14" s="372"/>
      <c r="L14" s="374"/>
      <c r="M14" s="387">
        <v>21752</v>
      </c>
      <c r="N14" s="357"/>
    </row>
    <row r="15" spans="1:14" ht="6.75" customHeight="1" x14ac:dyDescent="0.4">
      <c r="B15" s="289">
        <v>34</v>
      </c>
      <c r="C15" s="388"/>
      <c r="D15" s="386"/>
      <c r="E15" s="369"/>
      <c r="F15" s="374"/>
      <c r="G15" s="382"/>
      <c r="H15" s="357"/>
      <c r="I15" s="370"/>
      <c r="J15" s="368"/>
      <c r="K15" s="372"/>
      <c r="L15" s="381"/>
      <c r="M15" s="382"/>
      <c r="N15" s="383"/>
    </row>
    <row r="16" spans="1:14" ht="6.75" customHeight="1" x14ac:dyDescent="0.4">
      <c r="B16" s="289"/>
      <c r="C16" s="389">
        <v>2</v>
      </c>
      <c r="D16" s="346" t="s">
        <v>244</v>
      </c>
      <c r="E16" s="347" t="s">
        <v>245</v>
      </c>
      <c r="F16" s="378"/>
      <c r="G16" s="390" t="s">
        <v>246</v>
      </c>
      <c r="H16" s="372"/>
      <c r="I16" s="370"/>
      <c r="J16" s="363" t="s">
        <v>247</v>
      </c>
      <c r="K16" s="357" t="s">
        <v>248</v>
      </c>
      <c r="L16" s="362">
        <v>4</v>
      </c>
      <c r="M16" s="363" t="s">
        <v>249</v>
      </c>
      <c r="N16" s="347" t="s">
        <v>227</v>
      </c>
    </row>
    <row r="17" spans="1:14" ht="6.75" customHeight="1" x14ac:dyDescent="0.4">
      <c r="B17" s="289">
        <v>35</v>
      </c>
      <c r="C17" s="391"/>
      <c r="D17" s="356"/>
      <c r="E17" s="357"/>
      <c r="F17" s="378"/>
      <c r="G17" s="375"/>
      <c r="H17" s="372"/>
      <c r="I17" s="374">
        <v>1</v>
      </c>
      <c r="J17" s="368"/>
      <c r="K17" s="357"/>
      <c r="L17" s="367"/>
      <c r="M17" s="368"/>
      <c r="N17" s="369"/>
    </row>
    <row r="18" spans="1:14" ht="6.75" customHeight="1" x14ac:dyDescent="0.4">
      <c r="B18" s="289"/>
      <c r="C18" s="391"/>
      <c r="D18" s="365"/>
      <c r="E18" s="357"/>
      <c r="F18" s="378"/>
      <c r="G18" s="377" t="s">
        <v>250</v>
      </c>
      <c r="H18" s="372"/>
      <c r="I18" s="374"/>
      <c r="J18" s="392" t="s">
        <v>251</v>
      </c>
      <c r="K18" s="372"/>
      <c r="L18" s="362">
        <v>5</v>
      </c>
      <c r="M18" s="393" t="s">
        <v>252</v>
      </c>
      <c r="N18" s="347" t="s">
        <v>253</v>
      </c>
    </row>
    <row r="19" spans="1:14" ht="6.75" customHeight="1" x14ac:dyDescent="0.4">
      <c r="B19" s="289">
        <v>36</v>
      </c>
      <c r="C19" s="391"/>
      <c r="D19" s="365"/>
      <c r="E19" s="357"/>
      <c r="F19" s="394"/>
      <c r="G19" s="382"/>
      <c r="H19" s="383"/>
      <c r="I19" s="370"/>
      <c r="J19" s="395"/>
      <c r="K19" s="372"/>
      <c r="L19" s="367"/>
      <c r="M19" s="396"/>
      <c r="N19" s="369"/>
    </row>
    <row r="20" spans="1:14" ht="6.75" customHeight="1" x14ac:dyDescent="0.4">
      <c r="B20" s="289"/>
      <c r="C20" s="391"/>
      <c r="D20" s="365"/>
      <c r="E20" s="357"/>
      <c r="F20" s="362">
        <v>4</v>
      </c>
      <c r="G20" s="363" t="s">
        <v>254</v>
      </c>
      <c r="H20" s="347" t="s">
        <v>255</v>
      </c>
      <c r="I20" s="370"/>
      <c r="J20" s="385"/>
      <c r="K20" s="372"/>
      <c r="L20" s="362">
        <v>6</v>
      </c>
      <c r="M20" s="363" t="s">
        <v>256</v>
      </c>
      <c r="N20" s="347" t="s">
        <v>257</v>
      </c>
    </row>
    <row r="21" spans="1:14" ht="6.75" customHeight="1" x14ac:dyDescent="0.4">
      <c r="B21" s="289">
        <v>37</v>
      </c>
      <c r="C21" s="391"/>
      <c r="D21" s="365"/>
      <c r="E21" s="357"/>
      <c r="F21" s="367"/>
      <c r="G21" s="368"/>
      <c r="H21" s="369"/>
      <c r="I21" s="370"/>
      <c r="J21" s="385"/>
      <c r="K21" s="372"/>
      <c r="L21" s="367"/>
      <c r="M21" s="368"/>
      <c r="N21" s="369"/>
    </row>
    <row r="22" spans="1:14" ht="6.75" customHeight="1" x14ac:dyDescent="0.4">
      <c r="B22" s="289"/>
      <c r="C22" s="391"/>
      <c r="D22" s="384" t="s">
        <v>258</v>
      </c>
      <c r="E22" s="357"/>
      <c r="F22" s="378"/>
      <c r="G22" s="390" t="s">
        <v>259</v>
      </c>
      <c r="H22" s="372"/>
      <c r="I22" s="370"/>
      <c r="J22" s="385"/>
      <c r="K22" s="372"/>
      <c r="L22" s="362">
        <v>7</v>
      </c>
      <c r="M22" s="363" t="s">
        <v>260</v>
      </c>
      <c r="N22" s="347" t="s">
        <v>261</v>
      </c>
    </row>
    <row r="23" spans="1:14" ht="6.75" customHeight="1" x14ac:dyDescent="0.4">
      <c r="B23" s="289">
        <v>38</v>
      </c>
      <c r="C23" s="397"/>
      <c r="D23" s="386"/>
      <c r="E23" s="369"/>
      <c r="F23" s="378"/>
      <c r="G23" s="375"/>
      <c r="H23" s="372"/>
      <c r="I23" s="370"/>
      <c r="J23" s="385"/>
      <c r="K23" s="372"/>
      <c r="L23" s="367"/>
      <c r="M23" s="368"/>
      <c r="N23" s="369"/>
    </row>
    <row r="24" spans="1:14" ht="6.75" customHeight="1" x14ac:dyDescent="0.4">
      <c r="B24" s="289"/>
      <c r="C24" s="389">
        <v>3</v>
      </c>
      <c r="D24" s="346" t="s">
        <v>262</v>
      </c>
      <c r="E24" s="398"/>
      <c r="F24" s="378"/>
      <c r="G24" s="385"/>
      <c r="H24" s="372"/>
      <c r="I24" s="370"/>
      <c r="J24" s="399">
        <v>23466</v>
      </c>
      <c r="K24" s="372"/>
      <c r="L24" s="362">
        <v>8</v>
      </c>
      <c r="M24" s="363" t="s">
        <v>263</v>
      </c>
      <c r="N24" s="347" t="s">
        <v>264</v>
      </c>
    </row>
    <row r="25" spans="1:14" ht="6.75" customHeight="1" x14ac:dyDescent="0.4">
      <c r="B25" s="289">
        <v>39</v>
      </c>
      <c r="C25" s="391"/>
      <c r="D25" s="356"/>
      <c r="E25" s="398"/>
      <c r="F25" s="378"/>
      <c r="G25" s="385"/>
      <c r="H25" s="372"/>
      <c r="I25" s="370"/>
      <c r="J25" s="400"/>
      <c r="K25" s="372"/>
      <c r="L25" s="367"/>
      <c r="M25" s="368"/>
      <c r="N25" s="369"/>
    </row>
    <row r="26" spans="1:14" ht="6.75" customHeight="1" x14ac:dyDescent="0.4">
      <c r="B26" s="289"/>
      <c r="C26" s="391"/>
      <c r="D26" s="401"/>
      <c r="E26" s="357" t="s">
        <v>265</v>
      </c>
      <c r="F26" s="378"/>
      <c r="G26" s="385"/>
      <c r="H26" s="372"/>
      <c r="I26" s="370"/>
      <c r="J26" s="402" t="s">
        <v>266</v>
      </c>
      <c r="K26" s="372"/>
      <c r="L26" s="324"/>
      <c r="M26" s="403" t="s">
        <v>267</v>
      </c>
      <c r="N26" s="366"/>
    </row>
    <row r="27" spans="1:14" s="235" customFormat="1" ht="6.75" customHeight="1" x14ac:dyDescent="0.4">
      <c r="A27" s="12"/>
      <c r="B27" s="289">
        <v>40</v>
      </c>
      <c r="C27" s="391"/>
      <c r="D27" s="365"/>
      <c r="E27" s="357"/>
      <c r="F27" s="374">
        <v>5</v>
      </c>
      <c r="G27" s="385"/>
      <c r="H27" s="357" t="s">
        <v>268</v>
      </c>
      <c r="I27" s="370"/>
      <c r="J27" s="395"/>
      <c r="K27" s="372"/>
      <c r="L27" s="374">
        <v>9</v>
      </c>
      <c r="M27" s="404"/>
      <c r="N27" s="357" t="s">
        <v>269</v>
      </c>
    </row>
    <row r="28" spans="1:14" s="235" customFormat="1" ht="6.75" customHeight="1" x14ac:dyDescent="0.4">
      <c r="A28" s="12"/>
      <c r="B28" s="289"/>
      <c r="C28" s="391"/>
      <c r="D28" s="384" t="s">
        <v>270</v>
      </c>
      <c r="E28" s="398"/>
      <c r="F28" s="374"/>
      <c r="G28" s="385"/>
      <c r="H28" s="357"/>
      <c r="I28" s="370"/>
      <c r="J28" s="399">
        <v>24159</v>
      </c>
      <c r="K28" s="372"/>
      <c r="L28" s="374"/>
      <c r="M28" s="405" t="s">
        <v>271</v>
      </c>
      <c r="N28" s="357"/>
    </row>
    <row r="29" spans="1:14" s="235" customFormat="1" ht="6.75" customHeight="1" x14ac:dyDescent="0.4">
      <c r="A29" s="12"/>
      <c r="B29" s="289">
        <v>41</v>
      </c>
      <c r="C29" s="397"/>
      <c r="D29" s="386"/>
      <c r="E29" s="406"/>
      <c r="F29" s="378"/>
      <c r="G29" s="385"/>
      <c r="H29" s="372"/>
      <c r="I29" s="381"/>
      <c r="J29" s="400"/>
      <c r="K29" s="383"/>
      <c r="L29" s="381"/>
      <c r="M29" s="407"/>
      <c r="N29" s="383"/>
    </row>
    <row r="30" spans="1:14" s="235" customFormat="1" ht="6.75" customHeight="1" x14ac:dyDescent="0.4">
      <c r="A30" s="12"/>
      <c r="B30" s="289"/>
      <c r="C30" s="389">
        <v>4</v>
      </c>
      <c r="D30" s="346" t="s">
        <v>272</v>
      </c>
      <c r="E30" s="347" t="s">
        <v>273</v>
      </c>
      <c r="F30" s="378"/>
      <c r="G30" s="385"/>
      <c r="H30" s="372"/>
      <c r="I30" s="374">
        <v>2</v>
      </c>
      <c r="J30" s="408" t="s">
        <v>274</v>
      </c>
      <c r="K30" s="366"/>
      <c r="L30" s="362">
        <v>10</v>
      </c>
      <c r="M30" s="363" t="s">
        <v>275</v>
      </c>
      <c r="N30" s="347" t="s">
        <v>264</v>
      </c>
    </row>
    <row r="31" spans="1:14" s="235" customFormat="1" ht="6.75" customHeight="1" x14ac:dyDescent="0.4">
      <c r="A31" s="12"/>
      <c r="B31" s="289">
        <v>42</v>
      </c>
      <c r="C31" s="391"/>
      <c r="D31" s="356"/>
      <c r="E31" s="357"/>
      <c r="F31" s="378"/>
      <c r="G31" s="385"/>
      <c r="H31" s="372"/>
      <c r="I31" s="374"/>
      <c r="J31" s="409"/>
      <c r="K31" s="357" t="s">
        <v>276</v>
      </c>
      <c r="L31" s="367"/>
      <c r="M31" s="368"/>
      <c r="N31" s="369"/>
    </row>
    <row r="32" spans="1:14" s="235" customFormat="1" ht="6.75" customHeight="1" x14ac:dyDescent="0.4">
      <c r="A32" s="12"/>
      <c r="B32" s="289"/>
      <c r="C32" s="391"/>
      <c r="D32" s="384" t="s">
        <v>277</v>
      </c>
      <c r="E32" s="357"/>
      <c r="F32" s="378"/>
      <c r="G32" s="385"/>
      <c r="H32" s="372"/>
      <c r="I32" s="374"/>
      <c r="J32" s="399">
        <v>24927</v>
      </c>
      <c r="K32" s="357"/>
      <c r="L32" s="378"/>
      <c r="M32" s="403" t="s">
        <v>278</v>
      </c>
      <c r="N32" s="372"/>
    </row>
    <row r="33" spans="1:18" s="235" customFormat="1" ht="6.75" customHeight="1" x14ac:dyDescent="0.4">
      <c r="A33" s="12"/>
      <c r="B33" s="289">
        <v>43</v>
      </c>
      <c r="C33" s="397"/>
      <c r="D33" s="386"/>
      <c r="E33" s="369"/>
      <c r="F33" s="378"/>
      <c r="G33" s="385"/>
      <c r="H33" s="372"/>
      <c r="I33" s="367"/>
      <c r="J33" s="400"/>
      <c r="K33" s="383"/>
      <c r="L33" s="370"/>
      <c r="M33" s="404"/>
      <c r="N33" s="372"/>
    </row>
    <row r="34" spans="1:18" s="235" customFormat="1" ht="6.75" customHeight="1" x14ac:dyDescent="0.4">
      <c r="A34" s="12"/>
      <c r="B34" s="289"/>
      <c r="C34" s="389">
        <v>5</v>
      </c>
      <c r="D34" s="410" t="s">
        <v>279</v>
      </c>
      <c r="E34" s="347" t="s">
        <v>199</v>
      </c>
      <c r="F34" s="378"/>
      <c r="G34" s="377" t="s">
        <v>280</v>
      </c>
      <c r="H34" s="372"/>
      <c r="I34" s="362">
        <v>3</v>
      </c>
      <c r="J34" s="411" t="s">
        <v>281</v>
      </c>
      <c r="K34" s="347" t="s">
        <v>282</v>
      </c>
      <c r="L34" s="378"/>
      <c r="M34" s="385"/>
      <c r="N34" s="372"/>
    </row>
    <row r="35" spans="1:18" s="235" customFormat="1" ht="6.75" customHeight="1" x14ac:dyDescent="0.4">
      <c r="A35" s="12"/>
      <c r="B35" s="289">
        <v>44</v>
      </c>
      <c r="C35" s="391"/>
      <c r="D35" s="412"/>
      <c r="E35" s="357"/>
      <c r="F35" s="394"/>
      <c r="G35" s="382"/>
      <c r="H35" s="383"/>
      <c r="I35" s="367"/>
      <c r="J35" s="413"/>
      <c r="K35" s="369"/>
      <c r="L35" s="374">
        <v>11</v>
      </c>
      <c r="M35" s="385"/>
      <c r="N35" s="357" t="s">
        <v>283</v>
      </c>
    </row>
    <row r="36" spans="1:18" s="235" customFormat="1" ht="6.75" customHeight="1" x14ac:dyDescent="0.4">
      <c r="A36" s="12"/>
      <c r="B36" s="289"/>
      <c r="C36" s="391"/>
      <c r="D36" s="384" t="s">
        <v>284</v>
      </c>
      <c r="E36" s="357"/>
      <c r="F36" s="378"/>
      <c r="G36" s="390" t="s">
        <v>285</v>
      </c>
      <c r="H36" s="372"/>
      <c r="I36" s="362">
        <v>4</v>
      </c>
      <c r="J36" s="411" t="s">
        <v>286</v>
      </c>
      <c r="K36" s="347" t="s">
        <v>287</v>
      </c>
      <c r="L36" s="374"/>
      <c r="M36" s="385"/>
      <c r="N36" s="357"/>
    </row>
    <row r="37" spans="1:18" s="235" customFormat="1" ht="6.75" customHeight="1" x14ac:dyDescent="0.4">
      <c r="A37" s="12"/>
      <c r="B37" s="289">
        <v>45</v>
      </c>
      <c r="C37" s="397"/>
      <c r="D37" s="386"/>
      <c r="E37" s="369"/>
      <c r="F37" s="374">
        <v>6</v>
      </c>
      <c r="G37" s="375"/>
      <c r="H37" s="357" t="s">
        <v>288</v>
      </c>
      <c r="I37" s="367"/>
      <c r="J37" s="413"/>
      <c r="K37" s="369"/>
      <c r="L37" s="378"/>
      <c r="M37" s="385"/>
      <c r="N37" s="372"/>
    </row>
    <row r="38" spans="1:18" s="235" customFormat="1" ht="6.75" customHeight="1" x14ac:dyDescent="0.4">
      <c r="A38" s="12"/>
      <c r="B38" s="289"/>
      <c r="C38" s="389">
        <v>6</v>
      </c>
      <c r="D38" s="346" t="s">
        <v>289</v>
      </c>
      <c r="E38" s="347" t="s">
        <v>290</v>
      </c>
      <c r="F38" s="374"/>
      <c r="G38" s="377" t="s">
        <v>291</v>
      </c>
      <c r="H38" s="357"/>
      <c r="I38" s="362">
        <v>5</v>
      </c>
      <c r="J38" s="411" t="s">
        <v>292</v>
      </c>
      <c r="K38" s="347" t="s">
        <v>293</v>
      </c>
      <c r="L38" s="378"/>
      <c r="M38" s="377" t="s">
        <v>294</v>
      </c>
      <c r="N38" s="372"/>
      <c r="P38" s="414"/>
      <c r="Q38" s="414"/>
      <c r="R38" s="414"/>
    </row>
    <row r="39" spans="1:18" s="235" customFormat="1" ht="6.75" customHeight="1" x14ac:dyDescent="0.4">
      <c r="A39" s="12"/>
      <c r="B39" s="289">
        <v>46</v>
      </c>
      <c r="C39" s="391"/>
      <c r="D39" s="356"/>
      <c r="E39" s="357"/>
      <c r="F39" s="394"/>
      <c r="G39" s="382"/>
      <c r="H39" s="383"/>
      <c r="I39" s="367"/>
      <c r="J39" s="413"/>
      <c r="K39" s="369"/>
      <c r="L39" s="394"/>
      <c r="M39" s="382"/>
      <c r="N39" s="383"/>
      <c r="P39" s="415"/>
      <c r="Q39" s="415"/>
      <c r="R39" s="415"/>
    </row>
    <row r="40" spans="1:18" s="235" customFormat="1" ht="6.75" customHeight="1" x14ac:dyDescent="0.4">
      <c r="A40" s="12"/>
      <c r="B40" s="289"/>
      <c r="C40" s="391"/>
      <c r="D40" s="365"/>
      <c r="E40" s="357"/>
      <c r="F40" s="378"/>
      <c r="G40" s="390" t="s">
        <v>295</v>
      </c>
      <c r="H40" s="372"/>
      <c r="I40" s="362">
        <v>6</v>
      </c>
      <c r="J40" s="411" t="s">
        <v>296</v>
      </c>
      <c r="K40" s="347" t="s">
        <v>297</v>
      </c>
      <c r="L40" s="416"/>
      <c r="M40" s="379" t="s">
        <v>298</v>
      </c>
      <c r="N40" s="366"/>
    </row>
    <row r="41" spans="1:18" s="235" customFormat="1" ht="6.75" customHeight="1" x14ac:dyDescent="0.4">
      <c r="A41" s="12"/>
      <c r="B41" s="289">
        <v>47</v>
      </c>
      <c r="C41" s="391"/>
      <c r="D41" s="365"/>
      <c r="E41" s="357"/>
      <c r="F41" s="378"/>
      <c r="G41" s="375"/>
      <c r="H41" s="372"/>
      <c r="I41" s="367"/>
      <c r="J41" s="413"/>
      <c r="K41" s="369"/>
      <c r="L41" s="374">
        <v>12</v>
      </c>
      <c r="M41" s="375"/>
      <c r="N41" s="357" t="s">
        <v>261</v>
      </c>
    </row>
    <row r="42" spans="1:18" s="235" customFormat="1" ht="6.75" customHeight="1" x14ac:dyDescent="0.4">
      <c r="A42" s="12"/>
      <c r="B42" s="289"/>
      <c r="C42" s="391"/>
      <c r="E42" s="357"/>
      <c r="F42" s="378"/>
      <c r="G42" s="417"/>
      <c r="H42" s="372"/>
      <c r="I42" s="370"/>
      <c r="J42" s="392" t="s">
        <v>299</v>
      </c>
      <c r="K42" s="372"/>
      <c r="L42" s="374"/>
      <c r="M42" s="377" t="s">
        <v>300</v>
      </c>
      <c r="N42" s="357"/>
    </row>
    <row r="43" spans="1:18" s="235" customFormat="1" ht="6.75" customHeight="1" x14ac:dyDescent="0.4">
      <c r="A43" s="12"/>
      <c r="B43" s="289">
        <v>48</v>
      </c>
      <c r="C43" s="391"/>
      <c r="E43" s="357"/>
      <c r="F43" s="378"/>
      <c r="G43" s="418"/>
      <c r="H43" s="372"/>
      <c r="I43" s="370"/>
      <c r="J43" s="395"/>
      <c r="K43" s="372"/>
      <c r="L43" s="381"/>
      <c r="M43" s="382"/>
      <c r="N43" s="383"/>
    </row>
    <row r="44" spans="1:18" s="235" customFormat="1" ht="6.75" customHeight="1" x14ac:dyDescent="0.4">
      <c r="A44" s="12"/>
      <c r="B44" s="289"/>
      <c r="C44" s="391"/>
      <c r="D44" s="384" t="s">
        <v>301</v>
      </c>
      <c r="E44" s="357"/>
      <c r="F44" s="378"/>
      <c r="G44" s="385"/>
      <c r="H44" s="372"/>
      <c r="I44" s="370"/>
      <c r="J44" s="385"/>
      <c r="K44" s="372"/>
      <c r="L44" s="370"/>
      <c r="M44" s="373" t="s">
        <v>302</v>
      </c>
      <c r="N44" s="372"/>
    </row>
    <row r="45" spans="1:18" s="235" customFormat="1" ht="6.75" customHeight="1" x14ac:dyDescent="0.4">
      <c r="A45" s="12"/>
      <c r="B45" s="289">
        <v>49</v>
      </c>
      <c r="C45" s="397"/>
      <c r="D45" s="386"/>
      <c r="E45" s="369"/>
      <c r="F45" s="378"/>
      <c r="G45" s="385"/>
      <c r="H45" s="372"/>
      <c r="I45" s="419"/>
      <c r="J45" s="385"/>
      <c r="K45" s="357"/>
      <c r="L45" s="370"/>
      <c r="M45" s="375"/>
      <c r="N45" s="372"/>
    </row>
    <row r="46" spans="1:18" s="235" customFormat="1" ht="6.75" customHeight="1" x14ac:dyDescent="0.4">
      <c r="A46" s="12"/>
      <c r="B46" s="289"/>
      <c r="C46" s="391">
        <v>7</v>
      </c>
      <c r="D46" s="411" t="s">
        <v>303</v>
      </c>
      <c r="E46" s="347" t="s">
        <v>304</v>
      </c>
      <c r="F46" s="378"/>
      <c r="G46" s="377" t="s">
        <v>305</v>
      </c>
      <c r="H46" s="372"/>
      <c r="I46" s="419"/>
      <c r="J46" s="385"/>
      <c r="K46" s="357"/>
      <c r="L46" s="370"/>
      <c r="M46" s="377" t="s">
        <v>306</v>
      </c>
      <c r="N46" s="372"/>
    </row>
    <row r="47" spans="1:18" s="235" customFormat="1" ht="6.75" customHeight="1" x14ac:dyDescent="0.4">
      <c r="A47" s="12"/>
      <c r="B47" s="289">
        <v>50</v>
      </c>
      <c r="C47" s="397"/>
      <c r="D47" s="413"/>
      <c r="E47" s="369"/>
      <c r="F47" s="374">
        <v>7</v>
      </c>
      <c r="G47" s="382"/>
      <c r="H47" s="357" t="s">
        <v>307</v>
      </c>
      <c r="I47" s="374">
        <v>7</v>
      </c>
      <c r="J47" s="385"/>
      <c r="K47" s="357" t="s">
        <v>308</v>
      </c>
      <c r="L47" s="374">
        <v>13</v>
      </c>
      <c r="M47" s="382"/>
      <c r="N47" s="372"/>
    </row>
    <row r="48" spans="1:18" s="235" customFormat="1" ht="6.75" customHeight="1" x14ac:dyDescent="0.4">
      <c r="A48" s="12"/>
      <c r="B48" s="289"/>
      <c r="C48" s="389">
        <v>8</v>
      </c>
      <c r="D48" s="346" t="s">
        <v>309</v>
      </c>
      <c r="E48" s="347" t="s">
        <v>310</v>
      </c>
      <c r="F48" s="374"/>
      <c r="G48" s="373" t="s">
        <v>311</v>
      </c>
      <c r="H48" s="357"/>
      <c r="I48" s="374"/>
      <c r="J48" s="399">
        <v>27849</v>
      </c>
      <c r="K48" s="357"/>
      <c r="L48" s="374"/>
      <c r="M48" s="379" t="s">
        <v>312</v>
      </c>
      <c r="N48" s="372"/>
    </row>
    <row r="49" spans="1:18" s="235" customFormat="1" ht="6.75" customHeight="1" x14ac:dyDescent="0.4">
      <c r="A49" s="12"/>
      <c r="B49" s="289">
        <v>51</v>
      </c>
      <c r="C49" s="391"/>
      <c r="D49" s="356"/>
      <c r="E49" s="357"/>
      <c r="F49" s="378"/>
      <c r="G49" s="375"/>
      <c r="H49" s="372"/>
      <c r="I49" s="370"/>
      <c r="J49" s="400"/>
      <c r="K49" s="372"/>
      <c r="L49" s="370"/>
      <c r="M49" s="375"/>
      <c r="N49" s="357" t="s">
        <v>313</v>
      </c>
    </row>
    <row r="50" spans="1:18" s="235" customFormat="1" ht="6.75" customHeight="1" x14ac:dyDescent="0.4">
      <c r="A50" s="12"/>
      <c r="B50" s="289"/>
      <c r="C50" s="391"/>
      <c r="D50" s="365"/>
      <c r="E50" s="357"/>
      <c r="F50" s="378"/>
      <c r="G50" s="385"/>
      <c r="H50" s="372"/>
      <c r="I50" s="370"/>
      <c r="J50" s="408" t="s">
        <v>314</v>
      </c>
      <c r="K50" s="372"/>
      <c r="L50" s="370"/>
      <c r="M50" s="385"/>
      <c r="N50" s="357"/>
    </row>
    <row r="51" spans="1:18" s="235" customFormat="1" ht="6.75" customHeight="1" x14ac:dyDescent="0.4">
      <c r="A51" s="12"/>
      <c r="B51" s="289">
        <v>52</v>
      </c>
      <c r="C51" s="391"/>
      <c r="E51" s="357"/>
      <c r="F51" s="378"/>
      <c r="G51" s="385"/>
      <c r="H51" s="372"/>
      <c r="I51" s="370"/>
      <c r="J51" s="409"/>
      <c r="K51" s="372"/>
      <c r="L51" s="370"/>
      <c r="M51" s="385"/>
      <c r="N51" s="372"/>
    </row>
    <row r="52" spans="1:18" s="235" customFormat="1" ht="6.75" customHeight="1" x14ac:dyDescent="0.4">
      <c r="A52" s="12"/>
      <c r="B52" s="289"/>
      <c r="C52" s="391"/>
      <c r="D52" s="384" t="s">
        <v>315</v>
      </c>
      <c r="E52" s="357"/>
      <c r="F52" s="378"/>
      <c r="G52" s="385"/>
      <c r="H52" s="372"/>
      <c r="I52" s="370"/>
      <c r="J52" s="399">
        <v>28676</v>
      </c>
      <c r="K52" s="372"/>
      <c r="L52" s="370"/>
      <c r="M52" s="385"/>
      <c r="N52" s="372"/>
    </row>
    <row r="53" spans="1:18" s="235" customFormat="1" ht="6.75" customHeight="1" x14ac:dyDescent="0.15">
      <c r="A53" s="12"/>
      <c r="B53" s="289">
        <v>53</v>
      </c>
      <c r="C53" s="397"/>
      <c r="D53" s="384"/>
      <c r="E53" s="369"/>
      <c r="F53" s="378"/>
      <c r="G53" s="385"/>
      <c r="H53" s="372"/>
      <c r="I53" s="381"/>
      <c r="J53" s="400"/>
      <c r="K53" s="383"/>
      <c r="L53" s="370"/>
      <c r="M53" s="385"/>
      <c r="N53" s="372"/>
      <c r="P53" s="420"/>
      <c r="Q53" s="415"/>
      <c r="R53" s="415"/>
    </row>
    <row r="54" spans="1:18" s="235" customFormat="1" ht="6.75" customHeight="1" x14ac:dyDescent="0.15">
      <c r="A54" s="12"/>
      <c r="B54" s="289"/>
      <c r="C54" s="391">
        <v>9</v>
      </c>
      <c r="D54" s="411" t="s">
        <v>316</v>
      </c>
      <c r="E54" s="357" t="s">
        <v>317</v>
      </c>
      <c r="F54" s="378"/>
      <c r="G54" s="377" t="s">
        <v>318</v>
      </c>
      <c r="H54" s="372"/>
      <c r="I54" s="324"/>
      <c r="J54" s="408" t="s">
        <v>319</v>
      </c>
      <c r="K54" s="366"/>
      <c r="L54" s="370"/>
      <c r="M54" s="377" t="s">
        <v>320</v>
      </c>
      <c r="N54" s="372"/>
      <c r="P54" s="420"/>
      <c r="Q54" s="415"/>
      <c r="R54" s="415"/>
    </row>
    <row r="55" spans="1:18" s="235" customFormat="1" ht="6.75" customHeight="1" x14ac:dyDescent="0.15">
      <c r="A55" s="12"/>
      <c r="B55" s="289">
        <v>54</v>
      </c>
      <c r="C55" s="397"/>
      <c r="D55" s="413"/>
      <c r="E55" s="369"/>
      <c r="F55" s="394"/>
      <c r="G55" s="382"/>
      <c r="H55" s="383"/>
      <c r="I55" s="374">
        <v>8</v>
      </c>
      <c r="J55" s="409"/>
      <c r="K55" s="357" t="s">
        <v>321</v>
      </c>
      <c r="L55" s="381"/>
      <c r="M55" s="382"/>
      <c r="N55" s="383"/>
      <c r="P55" s="420"/>
      <c r="Q55" s="415"/>
      <c r="R55" s="415"/>
    </row>
    <row r="56" spans="1:18" s="235" customFormat="1" ht="6.75" customHeight="1" x14ac:dyDescent="0.15">
      <c r="A56" s="12"/>
      <c r="B56" s="289"/>
      <c r="C56" s="389">
        <v>10</v>
      </c>
      <c r="D56" s="346" t="s">
        <v>322</v>
      </c>
      <c r="E56" s="347" t="s">
        <v>323</v>
      </c>
      <c r="F56" s="416"/>
      <c r="G56" s="373" t="s">
        <v>324</v>
      </c>
      <c r="H56" s="366"/>
      <c r="I56" s="374"/>
      <c r="J56" s="399">
        <v>29310</v>
      </c>
      <c r="K56" s="357"/>
      <c r="L56" s="324"/>
      <c r="M56" s="373" t="s">
        <v>325</v>
      </c>
      <c r="N56" s="366"/>
      <c r="P56" s="415"/>
      <c r="Q56" s="415"/>
      <c r="R56" s="421"/>
    </row>
    <row r="57" spans="1:18" s="235" customFormat="1" ht="6.75" customHeight="1" x14ac:dyDescent="0.4">
      <c r="A57" s="12"/>
      <c r="B57" s="289">
        <v>55</v>
      </c>
      <c r="C57" s="391"/>
      <c r="D57" s="356"/>
      <c r="E57" s="357"/>
      <c r="F57" s="374">
        <v>8</v>
      </c>
      <c r="G57" s="375"/>
      <c r="H57" s="357" t="s">
        <v>326</v>
      </c>
      <c r="I57" s="381"/>
      <c r="J57" s="400"/>
      <c r="K57" s="383"/>
      <c r="L57" s="374">
        <v>14</v>
      </c>
      <c r="M57" s="375"/>
      <c r="N57" s="357" t="s">
        <v>327</v>
      </c>
    </row>
    <row r="58" spans="1:18" s="235" customFormat="1" ht="6.75" customHeight="1" x14ac:dyDescent="0.4">
      <c r="A58" s="12"/>
      <c r="B58" s="289"/>
      <c r="C58" s="391"/>
      <c r="D58" s="384" t="s">
        <v>328</v>
      </c>
      <c r="E58" s="357"/>
      <c r="F58" s="374"/>
      <c r="G58" s="377" t="s">
        <v>329</v>
      </c>
      <c r="H58" s="357"/>
      <c r="I58" s="324"/>
      <c r="J58" s="408" t="s">
        <v>330</v>
      </c>
      <c r="K58" s="366"/>
      <c r="L58" s="374"/>
      <c r="M58" s="377" t="s">
        <v>331</v>
      </c>
      <c r="N58" s="357"/>
    </row>
    <row r="59" spans="1:18" s="235" customFormat="1" ht="6.75" customHeight="1" x14ac:dyDescent="0.4">
      <c r="A59" s="12"/>
      <c r="B59" s="289">
        <v>56</v>
      </c>
      <c r="C59" s="397"/>
      <c r="D59" s="386"/>
      <c r="E59" s="369"/>
      <c r="F59" s="394"/>
      <c r="G59" s="382"/>
      <c r="H59" s="383"/>
      <c r="I59" s="374">
        <v>9</v>
      </c>
      <c r="J59" s="409"/>
      <c r="K59" s="357" t="s">
        <v>332</v>
      </c>
      <c r="L59" s="381"/>
      <c r="M59" s="382"/>
      <c r="N59" s="383"/>
    </row>
    <row r="60" spans="1:18" s="235" customFormat="1" ht="6.75" customHeight="1" x14ac:dyDescent="0.4">
      <c r="A60" s="12"/>
      <c r="B60" s="289"/>
      <c r="C60" s="389">
        <v>11</v>
      </c>
      <c r="D60" s="346" t="s">
        <v>333</v>
      </c>
      <c r="E60" s="347" t="s">
        <v>334</v>
      </c>
      <c r="F60" s="378"/>
      <c r="G60" s="373" t="s">
        <v>335</v>
      </c>
      <c r="H60" s="372"/>
      <c r="I60" s="374"/>
      <c r="J60" s="399">
        <v>30228</v>
      </c>
      <c r="K60" s="357"/>
      <c r="L60" s="362">
        <v>15</v>
      </c>
      <c r="M60" s="422" t="s">
        <v>336</v>
      </c>
      <c r="N60" s="347" t="s">
        <v>337</v>
      </c>
    </row>
    <row r="61" spans="1:18" s="235" customFormat="1" ht="6.75" customHeight="1" x14ac:dyDescent="0.4">
      <c r="A61" s="12"/>
      <c r="B61" s="289">
        <v>57</v>
      </c>
      <c r="C61" s="391"/>
      <c r="D61" s="356"/>
      <c r="E61" s="357"/>
      <c r="F61" s="378"/>
      <c r="G61" s="375"/>
      <c r="H61" s="372"/>
      <c r="I61" s="381"/>
      <c r="J61" s="400"/>
      <c r="K61" s="383"/>
      <c r="L61" s="367"/>
      <c r="M61" s="423"/>
      <c r="N61" s="369"/>
    </row>
    <row r="62" spans="1:18" s="235" customFormat="1" ht="6.75" customHeight="1" x14ac:dyDescent="0.4">
      <c r="A62" s="12"/>
      <c r="B62" s="289"/>
      <c r="C62" s="391"/>
      <c r="D62" s="384" t="s">
        <v>338</v>
      </c>
      <c r="E62" s="357"/>
      <c r="F62" s="378"/>
      <c r="G62" s="385"/>
      <c r="H62" s="372"/>
      <c r="I62" s="324"/>
      <c r="J62" s="408" t="s">
        <v>339</v>
      </c>
      <c r="K62" s="366"/>
      <c r="L62" s="362">
        <v>16</v>
      </c>
      <c r="M62" s="422" t="s">
        <v>340</v>
      </c>
      <c r="N62" s="347" t="s">
        <v>341</v>
      </c>
    </row>
    <row r="63" spans="1:18" s="235" customFormat="1" ht="6.75" customHeight="1" x14ac:dyDescent="0.4">
      <c r="A63" s="12"/>
      <c r="B63" s="289">
        <v>58</v>
      </c>
      <c r="C63" s="397"/>
      <c r="D63" s="386"/>
      <c r="E63" s="369"/>
      <c r="F63" s="378"/>
      <c r="G63" s="385"/>
      <c r="H63" s="372"/>
      <c r="I63" s="374">
        <v>10</v>
      </c>
      <c r="J63" s="409"/>
      <c r="K63" s="357" t="s">
        <v>342</v>
      </c>
      <c r="L63" s="367"/>
      <c r="M63" s="423"/>
      <c r="N63" s="369"/>
    </row>
    <row r="64" spans="1:18" s="235" customFormat="1" ht="6.75" customHeight="1" x14ac:dyDescent="0.4">
      <c r="A64" s="12"/>
      <c r="B64" s="289"/>
      <c r="C64" s="424"/>
      <c r="D64" s="346" t="s">
        <v>343</v>
      </c>
      <c r="E64" s="366"/>
      <c r="F64" s="374">
        <v>9</v>
      </c>
      <c r="G64" s="385"/>
      <c r="H64" s="357" t="s">
        <v>344</v>
      </c>
      <c r="I64" s="374"/>
      <c r="J64" s="399">
        <v>30771</v>
      </c>
      <c r="K64" s="357"/>
      <c r="L64" s="324"/>
      <c r="M64" s="403" t="s">
        <v>345</v>
      </c>
      <c r="N64" s="366"/>
    </row>
    <row r="65" spans="1:14" s="235" customFormat="1" ht="6.75" customHeight="1" x14ac:dyDescent="0.4">
      <c r="A65" s="12"/>
      <c r="B65" s="289">
        <v>59</v>
      </c>
      <c r="C65" s="391">
        <v>12</v>
      </c>
      <c r="D65" s="356"/>
      <c r="E65" s="357" t="s">
        <v>346</v>
      </c>
      <c r="F65" s="374"/>
      <c r="G65" s="385"/>
      <c r="H65" s="357"/>
      <c r="I65" s="381"/>
      <c r="J65" s="400"/>
      <c r="K65" s="383"/>
      <c r="L65" s="374">
        <v>17</v>
      </c>
      <c r="M65" s="404"/>
      <c r="N65" s="357" t="s">
        <v>347</v>
      </c>
    </row>
    <row r="66" spans="1:14" s="235" customFormat="1" ht="6.75" customHeight="1" x14ac:dyDescent="0.4">
      <c r="A66" s="12"/>
      <c r="B66" s="289"/>
      <c r="C66" s="391"/>
      <c r="D66" s="384" t="s">
        <v>348</v>
      </c>
      <c r="E66" s="357"/>
      <c r="F66" s="378"/>
      <c r="G66" s="385"/>
      <c r="H66" s="372"/>
      <c r="I66" s="324"/>
      <c r="J66" s="408" t="s">
        <v>349</v>
      </c>
      <c r="K66" s="366"/>
      <c r="L66" s="374"/>
      <c r="M66" s="377" t="s">
        <v>350</v>
      </c>
      <c r="N66" s="357"/>
    </row>
    <row r="67" spans="1:14" s="235" customFormat="1" ht="6.75" customHeight="1" x14ac:dyDescent="0.4">
      <c r="A67" s="12"/>
      <c r="B67" s="289">
        <v>60</v>
      </c>
      <c r="C67" s="425"/>
      <c r="D67" s="386"/>
      <c r="E67" s="383"/>
      <c r="F67" s="378"/>
      <c r="G67" s="385"/>
      <c r="H67" s="372"/>
      <c r="I67" s="374">
        <v>11</v>
      </c>
      <c r="J67" s="409"/>
      <c r="K67" s="357" t="s">
        <v>351</v>
      </c>
      <c r="L67" s="381"/>
      <c r="M67" s="382"/>
      <c r="N67" s="383"/>
    </row>
    <row r="68" spans="1:14" s="235" customFormat="1" ht="6.75" customHeight="1" x14ac:dyDescent="0.4">
      <c r="A68" s="12"/>
      <c r="B68" s="289"/>
      <c r="C68" s="389">
        <v>13</v>
      </c>
      <c r="D68" s="346" t="s">
        <v>352</v>
      </c>
      <c r="E68" s="347" t="s">
        <v>353</v>
      </c>
      <c r="F68" s="378"/>
      <c r="G68" s="377" t="s">
        <v>354</v>
      </c>
      <c r="H68" s="372"/>
      <c r="I68" s="374"/>
      <c r="J68" s="399">
        <v>31747</v>
      </c>
      <c r="K68" s="357"/>
      <c r="L68" s="362">
        <v>18</v>
      </c>
      <c r="M68" s="422" t="s">
        <v>355</v>
      </c>
      <c r="N68" s="347" t="s">
        <v>356</v>
      </c>
    </row>
    <row r="69" spans="1:14" s="235" customFormat="1" ht="6.75" customHeight="1" x14ac:dyDescent="0.4">
      <c r="A69" s="12"/>
      <c r="B69" s="289">
        <v>61</v>
      </c>
      <c r="C69" s="391"/>
      <c r="D69" s="356"/>
      <c r="E69" s="357"/>
      <c r="F69" s="394"/>
      <c r="G69" s="382"/>
      <c r="H69" s="383"/>
      <c r="I69" s="381"/>
      <c r="J69" s="400"/>
      <c r="K69" s="383"/>
      <c r="L69" s="367"/>
      <c r="M69" s="423"/>
      <c r="N69" s="369"/>
    </row>
    <row r="70" spans="1:14" s="235" customFormat="1" ht="6.75" customHeight="1" x14ac:dyDescent="0.4">
      <c r="A70" s="12"/>
      <c r="B70" s="289"/>
      <c r="C70" s="391"/>
      <c r="D70" s="384" t="s">
        <v>357</v>
      </c>
      <c r="E70" s="357"/>
      <c r="F70" s="362">
        <v>10</v>
      </c>
      <c r="G70" s="411" t="s">
        <v>358</v>
      </c>
      <c r="H70" s="347" t="s">
        <v>359</v>
      </c>
      <c r="I70" s="362">
        <v>12</v>
      </c>
      <c r="J70" s="411" t="s">
        <v>360</v>
      </c>
      <c r="K70" s="347" t="s">
        <v>342</v>
      </c>
      <c r="L70" s="362">
        <v>19</v>
      </c>
      <c r="M70" s="422" t="s">
        <v>361</v>
      </c>
      <c r="N70" s="347" t="s">
        <v>362</v>
      </c>
    </row>
    <row r="71" spans="1:14" s="235" customFormat="1" ht="6.75" customHeight="1" x14ac:dyDescent="0.4">
      <c r="A71" s="12"/>
      <c r="B71" s="289">
        <v>62</v>
      </c>
      <c r="C71" s="397"/>
      <c r="D71" s="386"/>
      <c r="E71" s="369"/>
      <c r="F71" s="367"/>
      <c r="G71" s="413"/>
      <c r="H71" s="369"/>
      <c r="I71" s="367"/>
      <c r="J71" s="413"/>
      <c r="K71" s="369"/>
      <c r="L71" s="367"/>
      <c r="M71" s="423"/>
      <c r="N71" s="369"/>
    </row>
    <row r="72" spans="1:14" s="235" customFormat="1" ht="6.75" customHeight="1" x14ac:dyDescent="0.4">
      <c r="A72" s="12"/>
      <c r="B72" s="289"/>
      <c r="C72" s="424"/>
      <c r="D72" s="426" t="s">
        <v>363</v>
      </c>
      <c r="E72" s="366"/>
      <c r="F72" s="362">
        <v>11</v>
      </c>
      <c r="G72" s="411" t="s">
        <v>364</v>
      </c>
      <c r="H72" s="347" t="s">
        <v>365</v>
      </c>
      <c r="I72" s="362">
        <v>13</v>
      </c>
      <c r="J72" s="411" t="s">
        <v>366</v>
      </c>
      <c r="K72" s="347" t="s">
        <v>367</v>
      </c>
      <c r="L72" s="324"/>
      <c r="M72" s="403" t="s">
        <v>368</v>
      </c>
      <c r="N72" s="366"/>
    </row>
    <row r="73" spans="1:14" s="235" customFormat="1" ht="6.75" customHeight="1" x14ac:dyDescent="0.4">
      <c r="A73" s="12"/>
      <c r="B73" s="289">
        <v>63</v>
      </c>
      <c r="C73" s="391">
        <v>14</v>
      </c>
      <c r="D73" s="427"/>
      <c r="E73" s="357" t="s">
        <v>369</v>
      </c>
      <c r="F73" s="367"/>
      <c r="G73" s="413"/>
      <c r="H73" s="369"/>
      <c r="I73" s="367"/>
      <c r="J73" s="413"/>
      <c r="K73" s="369"/>
      <c r="L73" s="374">
        <v>20</v>
      </c>
      <c r="M73" s="404"/>
      <c r="N73" s="357" t="s">
        <v>341</v>
      </c>
    </row>
    <row r="74" spans="1:14" s="235" customFormat="1" ht="6.75" customHeight="1" x14ac:dyDescent="0.4">
      <c r="A74" s="12"/>
      <c r="B74" s="289"/>
      <c r="C74" s="391"/>
      <c r="D74" s="384" t="s">
        <v>370</v>
      </c>
      <c r="E74" s="357"/>
      <c r="F74" s="362">
        <v>12</v>
      </c>
      <c r="G74" s="411" t="s">
        <v>371</v>
      </c>
      <c r="H74" s="347" t="s">
        <v>372</v>
      </c>
      <c r="I74" s="324"/>
      <c r="J74" s="408" t="s">
        <v>373</v>
      </c>
      <c r="K74" s="372"/>
      <c r="L74" s="374"/>
      <c r="M74" s="385"/>
      <c r="N74" s="357"/>
    </row>
    <row r="75" spans="1:14" s="235" customFormat="1" ht="6.75" customHeight="1" x14ac:dyDescent="0.4">
      <c r="A75" s="12"/>
      <c r="B75" s="289" t="s">
        <v>202</v>
      </c>
      <c r="C75" s="425"/>
      <c r="D75" s="386"/>
      <c r="E75" s="383"/>
      <c r="F75" s="367"/>
      <c r="G75" s="413"/>
      <c r="H75" s="369"/>
      <c r="I75" s="370"/>
      <c r="J75" s="409"/>
      <c r="K75" s="372"/>
      <c r="L75" s="370"/>
      <c r="M75" s="385"/>
      <c r="N75" s="372"/>
    </row>
    <row r="76" spans="1:14" s="235" customFormat="1" ht="6.75" customHeight="1" x14ac:dyDescent="0.4">
      <c r="A76" s="12"/>
      <c r="B76" s="289"/>
      <c r="C76" s="389">
        <v>15</v>
      </c>
      <c r="D76" s="346" t="s">
        <v>374</v>
      </c>
      <c r="E76" s="347" t="s">
        <v>375</v>
      </c>
      <c r="F76" s="416"/>
      <c r="G76" s="373" t="s">
        <v>376</v>
      </c>
      <c r="H76" s="366"/>
      <c r="I76" s="374">
        <v>14</v>
      </c>
      <c r="J76" s="385"/>
      <c r="K76" s="357" t="s">
        <v>377</v>
      </c>
      <c r="L76" s="370"/>
      <c r="M76" s="377" t="s">
        <v>378</v>
      </c>
      <c r="N76" s="372"/>
    </row>
    <row r="77" spans="1:14" s="235" customFormat="1" ht="6.75" customHeight="1" x14ac:dyDescent="0.4">
      <c r="A77" s="12"/>
      <c r="B77" s="289">
        <v>2</v>
      </c>
      <c r="C77" s="391"/>
      <c r="D77" s="356"/>
      <c r="E77" s="357"/>
      <c r="F77" s="374">
        <v>13</v>
      </c>
      <c r="G77" s="375"/>
      <c r="H77" s="357" t="s">
        <v>379</v>
      </c>
      <c r="I77" s="374"/>
      <c r="J77" s="385"/>
      <c r="K77" s="357"/>
      <c r="L77" s="381"/>
      <c r="M77" s="382"/>
      <c r="N77" s="383"/>
    </row>
    <row r="78" spans="1:14" s="235" customFormat="1" ht="6.75" customHeight="1" x14ac:dyDescent="0.4">
      <c r="A78" s="12"/>
      <c r="B78" s="289"/>
      <c r="C78" s="391"/>
      <c r="D78" s="384" t="s">
        <v>380</v>
      </c>
      <c r="E78" s="357"/>
      <c r="F78" s="374"/>
      <c r="G78" s="377" t="s">
        <v>381</v>
      </c>
      <c r="H78" s="357"/>
      <c r="I78" s="370"/>
      <c r="J78" s="428">
        <v>33325</v>
      </c>
      <c r="K78" s="372"/>
      <c r="L78" s="370"/>
      <c r="M78" s="403" t="s">
        <v>382</v>
      </c>
      <c r="N78" s="372"/>
    </row>
    <row r="79" spans="1:14" s="235" customFormat="1" ht="6.75" customHeight="1" x14ac:dyDescent="0.4">
      <c r="A79" s="12"/>
      <c r="B79" s="289">
        <v>3</v>
      </c>
      <c r="C79" s="397"/>
      <c r="D79" s="386"/>
      <c r="E79" s="369"/>
      <c r="F79" s="394"/>
      <c r="G79" s="382"/>
      <c r="H79" s="383"/>
      <c r="I79" s="381"/>
      <c r="J79" s="429"/>
      <c r="K79" s="383"/>
      <c r="L79" s="370"/>
      <c r="M79" s="404"/>
      <c r="N79" s="372"/>
    </row>
    <row r="80" spans="1:14" s="235" customFormat="1" ht="6.75" customHeight="1" x14ac:dyDescent="0.4">
      <c r="A80" s="12"/>
      <c r="B80" s="289"/>
      <c r="C80" s="389">
        <v>16</v>
      </c>
      <c r="D80" s="346" t="s">
        <v>383</v>
      </c>
      <c r="E80" s="347" t="s">
        <v>213</v>
      </c>
      <c r="F80" s="378"/>
      <c r="G80" s="373" t="s">
        <v>384</v>
      </c>
      <c r="H80" s="372"/>
      <c r="I80" s="362">
        <v>15</v>
      </c>
      <c r="J80" s="411" t="s">
        <v>385</v>
      </c>
      <c r="K80" s="347" t="s">
        <v>386</v>
      </c>
      <c r="L80" s="374">
        <v>21</v>
      </c>
      <c r="M80" s="385"/>
      <c r="N80" s="357" t="s">
        <v>387</v>
      </c>
    </row>
    <row r="81" spans="1:14" s="235" customFormat="1" ht="6.75" customHeight="1" x14ac:dyDescent="0.4">
      <c r="A81" s="12"/>
      <c r="B81" s="289">
        <v>4</v>
      </c>
      <c r="C81" s="391"/>
      <c r="D81" s="356"/>
      <c r="E81" s="357"/>
      <c r="F81" s="374">
        <v>14</v>
      </c>
      <c r="G81" s="375"/>
      <c r="H81" s="357" t="s">
        <v>388</v>
      </c>
      <c r="I81" s="367"/>
      <c r="J81" s="413"/>
      <c r="K81" s="369"/>
      <c r="L81" s="374"/>
      <c r="M81" s="385"/>
      <c r="N81" s="357"/>
    </row>
    <row r="82" spans="1:14" s="235" customFormat="1" ht="6.75" customHeight="1" x14ac:dyDescent="0.4">
      <c r="A82" s="12"/>
      <c r="B82" s="289"/>
      <c r="C82" s="391"/>
      <c r="D82" s="384" t="s">
        <v>389</v>
      </c>
      <c r="E82" s="357"/>
      <c r="F82" s="374"/>
      <c r="G82" s="430" t="s">
        <v>390</v>
      </c>
      <c r="H82" s="357"/>
      <c r="I82" s="370"/>
      <c r="J82" s="408" t="s">
        <v>391</v>
      </c>
      <c r="K82" s="372"/>
      <c r="L82" s="370"/>
      <c r="M82" s="377" t="s">
        <v>392</v>
      </c>
      <c r="N82" s="372"/>
    </row>
    <row r="83" spans="1:14" s="235" customFormat="1" ht="6.75" customHeight="1" x14ac:dyDescent="0.4">
      <c r="A83" s="12"/>
      <c r="B83" s="289">
        <v>5</v>
      </c>
      <c r="C83" s="397"/>
      <c r="D83" s="386"/>
      <c r="E83" s="369"/>
      <c r="F83" s="394"/>
      <c r="G83" s="431"/>
      <c r="H83" s="383"/>
      <c r="I83" s="370"/>
      <c r="J83" s="409"/>
      <c r="K83" s="372"/>
      <c r="L83" s="381"/>
      <c r="M83" s="382"/>
      <c r="N83" s="383"/>
    </row>
    <row r="84" spans="1:14" s="235" customFormat="1" ht="6.75" customHeight="1" x14ac:dyDescent="0.4">
      <c r="A84" s="12"/>
      <c r="B84" s="289"/>
      <c r="C84" s="389">
        <v>17</v>
      </c>
      <c r="D84" s="346" t="s">
        <v>393</v>
      </c>
      <c r="E84" s="347" t="s">
        <v>394</v>
      </c>
      <c r="F84" s="362">
        <v>15</v>
      </c>
      <c r="G84" s="422" t="s">
        <v>395</v>
      </c>
      <c r="H84" s="347" t="s">
        <v>396</v>
      </c>
      <c r="I84" s="374">
        <v>16</v>
      </c>
      <c r="J84" s="432"/>
      <c r="K84" s="357" t="s">
        <v>397</v>
      </c>
      <c r="L84" s="324"/>
      <c r="M84" s="373" t="s">
        <v>398</v>
      </c>
      <c r="N84" s="366"/>
    </row>
    <row r="85" spans="1:14" s="235" customFormat="1" ht="6.75" customHeight="1" x14ac:dyDescent="0.4">
      <c r="A85" s="12"/>
      <c r="B85" s="289">
        <v>6</v>
      </c>
      <c r="C85" s="391"/>
      <c r="D85" s="356"/>
      <c r="E85" s="357"/>
      <c r="F85" s="367"/>
      <c r="G85" s="423"/>
      <c r="H85" s="369"/>
      <c r="I85" s="374"/>
      <c r="J85" s="385"/>
      <c r="K85" s="357"/>
      <c r="L85" s="374">
        <v>22</v>
      </c>
      <c r="M85" s="375"/>
      <c r="N85" s="357" t="s">
        <v>399</v>
      </c>
    </row>
    <row r="86" spans="1:14" s="235" customFormat="1" ht="6.75" customHeight="1" x14ac:dyDescent="0.4">
      <c r="A86" s="12"/>
      <c r="B86" s="289"/>
      <c r="C86" s="391"/>
      <c r="D86" s="384" t="s">
        <v>400</v>
      </c>
      <c r="E86" s="357"/>
      <c r="F86" s="362">
        <v>16</v>
      </c>
      <c r="G86" s="422" t="s">
        <v>401</v>
      </c>
      <c r="H86" s="347" t="s">
        <v>402</v>
      </c>
      <c r="I86" s="370"/>
      <c r="J86" s="433" t="s">
        <v>403</v>
      </c>
      <c r="K86" s="372"/>
      <c r="L86" s="374"/>
      <c r="M86" s="377" t="s">
        <v>404</v>
      </c>
      <c r="N86" s="357"/>
    </row>
    <row r="87" spans="1:14" s="235" customFormat="1" ht="6.75" customHeight="1" x14ac:dyDescent="0.4">
      <c r="A87" s="12"/>
      <c r="B87" s="289">
        <v>7</v>
      </c>
      <c r="C87" s="397"/>
      <c r="D87" s="386"/>
      <c r="E87" s="369"/>
      <c r="F87" s="367"/>
      <c r="G87" s="423"/>
      <c r="H87" s="369"/>
      <c r="I87" s="381"/>
      <c r="J87" s="400"/>
      <c r="K87" s="383"/>
      <c r="L87" s="381"/>
      <c r="M87" s="382"/>
      <c r="N87" s="383"/>
    </row>
    <row r="88" spans="1:14" s="235" customFormat="1" ht="6.75" customHeight="1" x14ac:dyDescent="0.4">
      <c r="A88" s="12"/>
      <c r="B88" s="289"/>
      <c r="C88" s="389">
        <v>18</v>
      </c>
      <c r="D88" s="346" t="s">
        <v>405</v>
      </c>
      <c r="E88" s="347" t="s">
        <v>406</v>
      </c>
      <c r="F88" s="416"/>
      <c r="G88" s="373" t="s">
        <v>407</v>
      </c>
      <c r="H88" s="366"/>
      <c r="I88" s="362">
        <v>17</v>
      </c>
      <c r="J88" s="363" t="s">
        <v>408</v>
      </c>
      <c r="K88" s="347" t="s">
        <v>409</v>
      </c>
      <c r="L88" s="324"/>
      <c r="M88" s="373" t="s">
        <v>410</v>
      </c>
      <c r="N88" s="366"/>
    </row>
    <row r="89" spans="1:14" s="235" customFormat="1" ht="6.75" customHeight="1" x14ac:dyDescent="0.4">
      <c r="A89" s="12"/>
      <c r="B89" s="289">
        <v>8</v>
      </c>
      <c r="C89" s="391"/>
      <c r="D89" s="356"/>
      <c r="E89" s="357"/>
      <c r="F89" s="374">
        <v>17</v>
      </c>
      <c r="G89" s="375"/>
      <c r="H89" s="357" t="s">
        <v>411</v>
      </c>
      <c r="I89" s="367"/>
      <c r="J89" s="368"/>
      <c r="K89" s="369"/>
      <c r="L89" s="374">
        <v>23</v>
      </c>
      <c r="M89" s="375"/>
      <c r="N89" s="357" t="s">
        <v>412</v>
      </c>
    </row>
    <row r="90" spans="1:14" s="235" customFormat="1" ht="6.75" customHeight="1" x14ac:dyDescent="0.4">
      <c r="A90" s="12"/>
      <c r="B90" s="289"/>
      <c r="C90" s="391"/>
      <c r="D90" s="384" t="s">
        <v>413</v>
      </c>
      <c r="E90" s="357"/>
      <c r="F90" s="374"/>
      <c r="G90" s="384" t="s">
        <v>414</v>
      </c>
      <c r="H90" s="357"/>
      <c r="I90" s="324"/>
      <c r="J90" s="408" t="s">
        <v>415</v>
      </c>
      <c r="K90" s="366"/>
      <c r="L90" s="374"/>
      <c r="M90" s="377" t="s">
        <v>416</v>
      </c>
      <c r="N90" s="357"/>
    </row>
    <row r="91" spans="1:14" s="235" customFormat="1" ht="6.75" customHeight="1" x14ac:dyDescent="0.4">
      <c r="A91" s="12"/>
      <c r="B91" s="289">
        <v>9</v>
      </c>
      <c r="C91" s="397"/>
      <c r="D91" s="386"/>
      <c r="E91" s="369"/>
      <c r="F91" s="394"/>
      <c r="G91" s="386"/>
      <c r="H91" s="383"/>
      <c r="I91" s="374">
        <v>18</v>
      </c>
      <c r="J91" s="409"/>
      <c r="K91" s="357" t="s">
        <v>417</v>
      </c>
      <c r="L91" s="381"/>
      <c r="M91" s="382"/>
      <c r="N91" s="383"/>
    </row>
    <row r="92" spans="1:14" s="235" customFormat="1" ht="6.75" customHeight="1" x14ac:dyDescent="0.4">
      <c r="A92" s="12"/>
      <c r="B92" s="289"/>
      <c r="C92" s="424"/>
      <c r="D92" s="346" t="s">
        <v>418</v>
      </c>
      <c r="E92" s="366"/>
      <c r="F92" s="416"/>
      <c r="G92" s="346" t="s">
        <v>419</v>
      </c>
      <c r="H92" s="372"/>
      <c r="I92" s="374"/>
      <c r="J92" s="434" t="s">
        <v>420</v>
      </c>
      <c r="K92" s="357"/>
      <c r="L92" s="324"/>
      <c r="M92" s="373" t="s">
        <v>421</v>
      </c>
      <c r="N92" s="366"/>
    </row>
    <row r="93" spans="1:14" s="235" customFormat="1" ht="6.75" customHeight="1" x14ac:dyDescent="0.4">
      <c r="A93" s="12"/>
      <c r="B93" s="289">
        <v>10</v>
      </c>
      <c r="C93" s="391">
        <v>19</v>
      </c>
      <c r="D93" s="356"/>
      <c r="E93" s="357" t="s">
        <v>422</v>
      </c>
      <c r="F93" s="374">
        <v>18</v>
      </c>
      <c r="G93" s="356"/>
      <c r="H93" s="357" t="s">
        <v>423</v>
      </c>
      <c r="I93" s="381"/>
      <c r="J93" s="400"/>
      <c r="K93" s="383"/>
      <c r="L93" s="374">
        <v>24</v>
      </c>
      <c r="M93" s="375"/>
      <c r="N93" s="357" t="s">
        <v>424</v>
      </c>
    </row>
    <row r="94" spans="1:14" s="235" customFormat="1" ht="6.75" customHeight="1" x14ac:dyDescent="0.4">
      <c r="A94" s="12"/>
      <c r="B94" s="289"/>
      <c r="C94" s="391"/>
      <c r="D94" s="384" t="s">
        <v>425</v>
      </c>
      <c r="E94" s="357"/>
      <c r="F94" s="374"/>
      <c r="G94" s="384" t="s">
        <v>426</v>
      </c>
      <c r="H94" s="357"/>
      <c r="I94" s="324"/>
      <c r="J94" s="435" t="s">
        <v>427</v>
      </c>
      <c r="K94" s="366"/>
      <c r="L94" s="374"/>
      <c r="M94" s="377" t="s">
        <v>428</v>
      </c>
      <c r="N94" s="357"/>
    </row>
    <row r="95" spans="1:14" s="235" customFormat="1" ht="6.75" customHeight="1" x14ac:dyDescent="0.4">
      <c r="A95" s="12"/>
      <c r="B95" s="289">
        <v>11</v>
      </c>
      <c r="C95" s="425"/>
      <c r="D95" s="386"/>
      <c r="E95" s="383"/>
      <c r="F95" s="394"/>
      <c r="G95" s="386"/>
      <c r="H95" s="383"/>
      <c r="I95" s="374">
        <v>19</v>
      </c>
      <c r="J95" s="409"/>
      <c r="K95" s="357" t="s">
        <v>429</v>
      </c>
      <c r="L95" s="381"/>
      <c r="M95" s="382"/>
      <c r="N95" s="383"/>
    </row>
    <row r="96" spans="1:14" s="235" customFormat="1" ht="6.75" customHeight="1" x14ac:dyDescent="0.4">
      <c r="A96" s="12"/>
      <c r="B96" s="289"/>
      <c r="C96" s="389">
        <v>20</v>
      </c>
      <c r="D96" s="346" t="s">
        <v>430</v>
      </c>
      <c r="E96" s="347" t="s">
        <v>431</v>
      </c>
      <c r="F96" s="378"/>
      <c r="G96" s="346" t="s">
        <v>432</v>
      </c>
      <c r="H96" s="372"/>
      <c r="I96" s="374"/>
      <c r="J96" s="433" t="s">
        <v>433</v>
      </c>
      <c r="K96" s="357"/>
      <c r="L96" s="324"/>
      <c r="M96" s="373" t="s">
        <v>434</v>
      </c>
      <c r="N96" s="366"/>
    </row>
    <row r="97" spans="1:14" s="235" customFormat="1" ht="6.75" customHeight="1" x14ac:dyDescent="0.4">
      <c r="A97" s="12"/>
      <c r="B97" s="289">
        <v>12</v>
      </c>
      <c r="C97" s="391"/>
      <c r="D97" s="356"/>
      <c r="E97" s="357"/>
      <c r="F97" s="374">
        <v>19</v>
      </c>
      <c r="G97" s="356"/>
      <c r="H97" s="357" t="s">
        <v>435</v>
      </c>
      <c r="I97" s="381"/>
      <c r="J97" s="400"/>
      <c r="K97" s="383"/>
      <c r="L97" s="374">
        <v>25</v>
      </c>
      <c r="M97" s="375"/>
      <c r="N97" s="357" t="s">
        <v>436</v>
      </c>
    </row>
    <row r="98" spans="1:14" s="235" customFormat="1" ht="6.75" customHeight="1" x14ac:dyDescent="0.4">
      <c r="A98" s="12"/>
      <c r="B98" s="289"/>
      <c r="C98" s="391"/>
      <c r="D98" s="384" t="s">
        <v>437</v>
      </c>
      <c r="E98" s="357"/>
      <c r="F98" s="374"/>
      <c r="G98" s="384" t="s">
        <v>438</v>
      </c>
      <c r="H98" s="357"/>
      <c r="I98" s="324"/>
      <c r="J98" s="436" t="s">
        <v>439</v>
      </c>
      <c r="K98" s="366"/>
      <c r="L98" s="374"/>
      <c r="M98" s="377" t="s">
        <v>440</v>
      </c>
      <c r="N98" s="357"/>
    </row>
    <row r="99" spans="1:14" s="235" customFormat="1" ht="6.75" customHeight="1" x14ac:dyDescent="0.4">
      <c r="A99" s="12"/>
      <c r="B99" s="289">
        <v>13</v>
      </c>
      <c r="C99" s="397"/>
      <c r="D99" s="386"/>
      <c r="E99" s="369"/>
      <c r="F99" s="394"/>
      <c r="G99" s="386"/>
      <c r="H99" s="383"/>
      <c r="I99" s="374">
        <v>20</v>
      </c>
      <c r="J99" s="409"/>
      <c r="K99" s="357" t="s">
        <v>441</v>
      </c>
      <c r="L99" s="381"/>
      <c r="M99" s="382"/>
      <c r="N99" s="383"/>
    </row>
    <row r="100" spans="1:14" s="235" customFormat="1" ht="6.75" customHeight="1" x14ac:dyDescent="0.4">
      <c r="A100" s="12"/>
      <c r="B100" s="289"/>
      <c r="C100" s="389">
        <v>21</v>
      </c>
      <c r="D100" s="346" t="s">
        <v>442</v>
      </c>
      <c r="E100" s="347" t="s">
        <v>443</v>
      </c>
      <c r="F100" s="424"/>
      <c r="G100" s="346" t="s">
        <v>444</v>
      </c>
      <c r="H100" s="366"/>
      <c r="I100" s="374"/>
      <c r="J100" s="433" t="s">
        <v>445</v>
      </c>
      <c r="K100" s="357"/>
      <c r="L100" s="324"/>
      <c r="M100" s="373" t="s">
        <v>446</v>
      </c>
      <c r="N100" s="366"/>
    </row>
    <row r="101" spans="1:14" s="235" customFormat="1" ht="6.75" customHeight="1" x14ac:dyDescent="0.4">
      <c r="A101" s="12"/>
      <c r="B101" s="289">
        <v>14</v>
      </c>
      <c r="C101" s="391"/>
      <c r="D101" s="356"/>
      <c r="E101" s="357"/>
      <c r="F101" s="391">
        <v>20</v>
      </c>
      <c r="G101" s="356"/>
      <c r="H101" s="357" t="s">
        <v>447</v>
      </c>
      <c r="I101" s="381"/>
      <c r="J101" s="400"/>
      <c r="K101" s="383"/>
      <c r="L101" s="374">
        <v>26</v>
      </c>
      <c r="M101" s="375"/>
      <c r="N101" s="357" t="s">
        <v>448</v>
      </c>
    </row>
    <row r="102" spans="1:14" s="235" customFormat="1" ht="6.75" customHeight="1" x14ac:dyDescent="0.4">
      <c r="A102" s="12"/>
      <c r="B102" s="289"/>
      <c r="C102" s="391"/>
      <c r="D102" s="384" t="s">
        <v>449</v>
      </c>
      <c r="E102" s="357"/>
      <c r="F102" s="391"/>
      <c r="G102" s="384" t="s">
        <v>450</v>
      </c>
      <c r="H102" s="357"/>
      <c r="I102" s="324"/>
      <c r="J102" s="436" t="s">
        <v>451</v>
      </c>
      <c r="K102" s="366"/>
      <c r="L102" s="374"/>
      <c r="M102" s="377" t="s">
        <v>452</v>
      </c>
      <c r="N102" s="357"/>
    </row>
    <row r="103" spans="1:14" s="235" customFormat="1" ht="6.75" customHeight="1" x14ac:dyDescent="0.4">
      <c r="A103" s="12"/>
      <c r="B103" s="289">
        <v>15</v>
      </c>
      <c r="C103" s="397"/>
      <c r="D103" s="386"/>
      <c r="E103" s="369"/>
      <c r="F103" s="425"/>
      <c r="G103" s="386"/>
      <c r="H103" s="383"/>
      <c r="I103" s="374">
        <v>21</v>
      </c>
      <c r="J103" s="409"/>
      <c r="K103" s="357" t="s">
        <v>453</v>
      </c>
      <c r="L103" s="381"/>
      <c r="M103" s="382"/>
      <c r="N103" s="383"/>
    </row>
    <row r="104" spans="1:14" s="235" customFormat="1" ht="6.75" customHeight="1" x14ac:dyDescent="0.4">
      <c r="A104" s="12"/>
      <c r="B104" s="289"/>
      <c r="C104" s="389">
        <v>22</v>
      </c>
      <c r="D104" s="346" t="s">
        <v>454</v>
      </c>
      <c r="E104" s="347" t="s">
        <v>455</v>
      </c>
      <c r="F104" s="378"/>
      <c r="G104" s="346" t="s">
        <v>456</v>
      </c>
      <c r="H104" s="372"/>
      <c r="I104" s="374"/>
      <c r="J104" s="433" t="s">
        <v>457</v>
      </c>
      <c r="K104" s="357"/>
      <c r="L104" s="370"/>
      <c r="M104" s="373" t="s">
        <v>458</v>
      </c>
      <c r="N104" s="372"/>
    </row>
    <row r="105" spans="1:14" s="235" customFormat="1" ht="6.75" customHeight="1" x14ac:dyDescent="0.4">
      <c r="A105" s="12"/>
      <c r="B105" s="289">
        <v>16</v>
      </c>
      <c r="C105" s="391"/>
      <c r="D105" s="356"/>
      <c r="E105" s="357"/>
      <c r="F105" s="374">
        <v>21</v>
      </c>
      <c r="G105" s="356"/>
      <c r="H105" s="357" t="s">
        <v>459</v>
      </c>
      <c r="I105" s="381"/>
      <c r="J105" s="400"/>
      <c r="K105" s="383"/>
      <c r="L105" s="370"/>
      <c r="M105" s="375"/>
      <c r="N105" s="372"/>
    </row>
    <row r="106" spans="1:14" s="235" customFormat="1" ht="6.75" customHeight="1" x14ac:dyDescent="0.4">
      <c r="A106" s="12"/>
      <c r="B106" s="289"/>
      <c r="C106" s="391"/>
      <c r="D106" s="384" t="s">
        <v>460</v>
      </c>
      <c r="E106" s="357"/>
      <c r="F106" s="374"/>
      <c r="G106" s="384" t="s">
        <v>461</v>
      </c>
      <c r="H106" s="357"/>
      <c r="I106" s="362">
        <v>22</v>
      </c>
      <c r="J106" s="363" t="s">
        <v>462</v>
      </c>
      <c r="K106" s="347" t="s">
        <v>463</v>
      </c>
      <c r="L106" s="374">
        <v>27</v>
      </c>
      <c r="M106" s="385"/>
      <c r="N106" s="357" t="s">
        <v>464</v>
      </c>
    </row>
    <row r="107" spans="1:14" s="235" customFormat="1" ht="6.75" customHeight="1" x14ac:dyDescent="0.4">
      <c r="A107" s="12"/>
      <c r="B107" s="289">
        <v>17</v>
      </c>
      <c r="C107" s="397"/>
      <c r="D107" s="386"/>
      <c r="E107" s="369"/>
      <c r="F107" s="394"/>
      <c r="G107" s="386"/>
      <c r="H107" s="383"/>
      <c r="I107" s="367"/>
      <c r="J107" s="368"/>
      <c r="K107" s="369"/>
      <c r="L107" s="374"/>
      <c r="M107" s="437"/>
      <c r="N107" s="357"/>
    </row>
    <row r="108" spans="1:14" s="235" customFormat="1" ht="6.75" customHeight="1" x14ac:dyDescent="0.4">
      <c r="A108" s="12"/>
      <c r="B108" s="289"/>
      <c r="C108" s="389">
        <v>23</v>
      </c>
      <c r="D108" s="411" t="s">
        <v>465</v>
      </c>
      <c r="E108" s="347" t="s">
        <v>466</v>
      </c>
      <c r="F108" s="362">
        <v>22</v>
      </c>
      <c r="G108" s="438" t="s">
        <v>467</v>
      </c>
      <c r="H108" s="347" t="s">
        <v>468</v>
      </c>
      <c r="I108" s="362">
        <v>23</v>
      </c>
      <c r="J108" s="438" t="s">
        <v>469</v>
      </c>
      <c r="K108" s="347" t="s">
        <v>470</v>
      </c>
      <c r="L108" s="370"/>
      <c r="M108" s="437"/>
      <c r="N108" s="372"/>
    </row>
    <row r="109" spans="1:14" s="235" customFormat="1" ht="6.75" customHeight="1" x14ac:dyDescent="0.4">
      <c r="A109" s="12"/>
      <c r="B109" s="289">
        <v>18</v>
      </c>
      <c r="C109" s="391"/>
      <c r="D109" s="439"/>
      <c r="E109" s="357"/>
      <c r="F109" s="374"/>
      <c r="G109" s="371"/>
      <c r="H109" s="357"/>
      <c r="I109" s="374"/>
      <c r="J109" s="371"/>
      <c r="K109" s="357"/>
      <c r="L109" s="370"/>
      <c r="M109" s="440">
        <v>38795</v>
      </c>
      <c r="N109" s="372"/>
    </row>
    <row r="110" spans="1:14" s="235" customFormat="1" ht="6.75" customHeight="1" x14ac:dyDescent="0.4">
      <c r="A110" s="12"/>
      <c r="B110" s="441"/>
      <c r="C110" s="397"/>
      <c r="D110" s="413"/>
      <c r="E110" s="369"/>
      <c r="F110" s="367"/>
      <c r="G110" s="368"/>
      <c r="H110" s="369"/>
      <c r="I110" s="367"/>
      <c r="J110" s="368"/>
      <c r="K110" s="369"/>
      <c r="L110" s="381"/>
      <c r="M110" s="407"/>
      <c r="N110" s="383"/>
    </row>
    <row r="111" spans="1:14" x14ac:dyDescent="0.4">
      <c r="B111" s="130" t="s">
        <v>222</v>
      </c>
      <c r="N111" s="335"/>
    </row>
  </sheetData>
  <mergeCells count="425">
    <mergeCell ref="H108:H110"/>
    <mergeCell ref="I108:I110"/>
    <mergeCell ref="J108:J110"/>
    <mergeCell ref="K108:K110"/>
    <mergeCell ref="B109:B110"/>
    <mergeCell ref="M109:M110"/>
    <mergeCell ref="J106:J107"/>
    <mergeCell ref="K106:K107"/>
    <mergeCell ref="L106:L107"/>
    <mergeCell ref="N106:N107"/>
    <mergeCell ref="B107:B108"/>
    <mergeCell ref="C108:C110"/>
    <mergeCell ref="D108:D110"/>
    <mergeCell ref="E108:E110"/>
    <mergeCell ref="F108:F110"/>
    <mergeCell ref="G108:G110"/>
    <mergeCell ref="E104:E107"/>
    <mergeCell ref="G104:G105"/>
    <mergeCell ref="J104:J105"/>
    <mergeCell ref="M104:M105"/>
    <mergeCell ref="B105:B106"/>
    <mergeCell ref="F105:F106"/>
    <mergeCell ref="H105:H106"/>
    <mergeCell ref="D106:D107"/>
    <mergeCell ref="G106:G107"/>
    <mergeCell ref="I106:I107"/>
    <mergeCell ref="N101:N102"/>
    <mergeCell ref="D102:D103"/>
    <mergeCell ref="G102:G103"/>
    <mergeCell ref="J102:J103"/>
    <mergeCell ref="M102:M103"/>
    <mergeCell ref="B103:B104"/>
    <mergeCell ref="I103:I104"/>
    <mergeCell ref="K103:K104"/>
    <mergeCell ref="C104:C107"/>
    <mergeCell ref="D104:D105"/>
    <mergeCell ref="E100:E103"/>
    <mergeCell ref="G100:G101"/>
    <mergeCell ref="J100:J101"/>
    <mergeCell ref="M100:M101"/>
    <mergeCell ref="B101:B102"/>
    <mergeCell ref="F101:F102"/>
    <mergeCell ref="H101:H102"/>
    <mergeCell ref="L101:L102"/>
    <mergeCell ref="N97:N98"/>
    <mergeCell ref="D98:D99"/>
    <mergeCell ref="G98:G99"/>
    <mergeCell ref="J98:J99"/>
    <mergeCell ref="M98:M99"/>
    <mergeCell ref="B99:B100"/>
    <mergeCell ref="I99:I100"/>
    <mergeCell ref="K99:K100"/>
    <mergeCell ref="C100:C103"/>
    <mergeCell ref="D100:D101"/>
    <mergeCell ref="E96:E99"/>
    <mergeCell ref="G96:G97"/>
    <mergeCell ref="J96:J97"/>
    <mergeCell ref="M96:M97"/>
    <mergeCell ref="B97:B98"/>
    <mergeCell ref="F97:F98"/>
    <mergeCell ref="H97:H98"/>
    <mergeCell ref="L97:L98"/>
    <mergeCell ref="N93:N94"/>
    <mergeCell ref="D94:D95"/>
    <mergeCell ref="G94:G95"/>
    <mergeCell ref="J94:J95"/>
    <mergeCell ref="M94:M95"/>
    <mergeCell ref="B95:B96"/>
    <mergeCell ref="I95:I96"/>
    <mergeCell ref="K95:K96"/>
    <mergeCell ref="C96:C99"/>
    <mergeCell ref="D96:D97"/>
    <mergeCell ref="J92:J93"/>
    <mergeCell ref="M92:M93"/>
    <mergeCell ref="B93:B94"/>
    <mergeCell ref="C93:C94"/>
    <mergeCell ref="E93:E94"/>
    <mergeCell ref="F93:F94"/>
    <mergeCell ref="H93:H94"/>
    <mergeCell ref="L93:L94"/>
    <mergeCell ref="N89:N90"/>
    <mergeCell ref="D90:D91"/>
    <mergeCell ref="G90:G91"/>
    <mergeCell ref="J90:J91"/>
    <mergeCell ref="M90:M91"/>
    <mergeCell ref="B91:B92"/>
    <mergeCell ref="I91:I92"/>
    <mergeCell ref="K91:K92"/>
    <mergeCell ref="D92:D93"/>
    <mergeCell ref="G92:G93"/>
    <mergeCell ref="G88:G89"/>
    <mergeCell ref="I88:I89"/>
    <mergeCell ref="J88:J89"/>
    <mergeCell ref="K88:K89"/>
    <mergeCell ref="M88:M89"/>
    <mergeCell ref="B89:B90"/>
    <mergeCell ref="F89:F90"/>
    <mergeCell ref="H89:H90"/>
    <mergeCell ref="L89:L90"/>
    <mergeCell ref="N85:N86"/>
    <mergeCell ref="D86:D87"/>
    <mergeCell ref="F86:F87"/>
    <mergeCell ref="G86:G87"/>
    <mergeCell ref="H86:H87"/>
    <mergeCell ref="J86:J87"/>
    <mergeCell ref="M86:M87"/>
    <mergeCell ref="H84:H85"/>
    <mergeCell ref="I84:I85"/>
    <mergeCell ref="K84:K85"/>
    <mergeCell ref="M84:M85"/>
    <mergeCell ref="B85:B86"/>
    <mergeCell ref="L85:L86"/>
    <mergeCell ref="B83:B84"/>
    <mergeCell ref="C84:C87"/>
    <mergeCell ref="D84:D85"/>
    <mergeCell ref="E84:E87"/>
    <mergeCell ref="F84:F85"/>
    <mergeCell ref="G84:G85"/>
    <mergeCell ref="B87:B88"/>
    <mergeCell ref="C88:C91"/>
    <mergeCell ref="D88:D89"/>
    <mergeCell ref="E88:E91"/>
    <mergeCell ref="K80:K81"/>
    <mergeCell ref="L80:L81"/>
    <mergeCell ref="N80:N81"/>
    <mergeCell ref="B81:B82"/>
    <mergeCell ref="F81:F82"/>
    <mergeCell ref="H81:H82"/>
    <mergeCell ref="D82:D83"/>
    <mergeCell ref="G82:G83"/>
    <mergeCell ref="J82:J83"/>
    <mergeCell ref="M82:M83"/>
    <mergeCell ref="C80:C83"/>
    <mergeCell ref="D80:D81"/>
    <mergeCell ref="E80:E83"/>
    <mergeCell ref="G80:G81"/>
    <mergeCell ref="I80:I81"/>
    <mergeCell ref="J80:J81"/>
    <mergeCell ref="K76:K77"/>
    <mergeCell ref="M76:M77"/>
    <mergeCell ref="B77:B78"/>
    <mergeCell ref="F77:F78"/>
    <mergeCell ref="H77:H78"/>
    <mergeCell ref="D78:D79"/>
    <mergeCell ref="G78:G79"/>
    <mergeCell ref="J78:J79"/>
    <mergeCell ref="M78:M79"/>
    <mergeCell ref="B79:B80"/>
    <mergeCell ref="B75:B76"/>
    <mergeCell ref="C76:C79"/>
    <mergeCell ref="D76:D77"/>
    <mergeCell ref="E76:E79"/>
    <mergeCell ref="G76:G77"/>
    <mergeCell ref="I76:I77"/>
    <mergeCell ref="N73:N74"/>
    <mergeCell ref="D74:D75"/>
    <mergeCell ref="F74:F75"/>
    <mergeCell ref="G74:G75"/>
    <mergeCell ref="H74:H75"/>
    <mergeCell ref="J74:J75"/>
    <mergeCell ref="J72:J73"/>
    <mergeCell ref="K72:K73"/>
    <mergeCell ref="M72:M73"/>
    <mergeCell ref="B73:B74"/>
    <mergeCell ref="C73:C74"/>
    <mergeCell ref="E73:E74"/>
    <mergeCell ref="L73:L74"/>
    <mergeCell ref="B71:B72"/>
    <mergeCell ref="D72:D73"/>
    <mergeCell ref="F72:F73"/>
    <mergeCell ref="G72:G73"/>
    <mergeCell ref="H72:H73"/>
    <mergeCell ref="I72:I73"/>
    <mergeCell ref="I70:I71"/>
    <mergeCell ref="J70:J71"/>
    <mergeCell ref="K70:K71"/>
    <mergeCell ref="L70:L71"/>
    <mergeCell ref="M70:M71"/>
    <mergeCell ref="N70:N71"/>
    <mergeCell ref="G68:G69"/>
    <mergeCell ref="J68:J69"/>
    <mergeCell ref="L68:L69"/>
    <mergeCell ref="M68:M69"/>
    <mergeCell ref="N68:N69"/>
    <mergeCell ref="B69:B70"/>
    <mergeCell ref="D70:D71"/>
    <mergeCell ref="F70:F71"/>
    <mergeCell ref="G70:G71"/>
    <mergeCell ref="H70:H71"/>
    <mergeCell ref="N65:N66"/>
    <mergeCell ref="D66:D67"/>
    <mergeCell ref="J66:J67"/>
    <mergeCell ref="M66:M67"/>
    <mergeCell ref="B67:B68"/>
    <mergeCell ref="I67:I68"/>
    <mergeCell ref="K67:K68"/>
    <mergeCell ref="C68:C71"/>
    <mergeCell ref="D68:D69"/>
    <mergeCell ref="E68:E71"/>
    <mergeCell ref="D64:D65"/>
    <mergeCell ref="F64:F65"/>
    <mergeCell ref="H64:H65"/>
    <mergeCell ref="J64:J65"/>
    <mergeCell ref="M64:M65"/>
    <mergeCell ref="B65:B66"/>
    <mergeCell ref="C65:C66"/>
    <mergeCell ref="E65:E66"/>
    <mergeCell ref="L65:L66"/>
    <mergeCell ref="L60:L61"/>
    <mergeCell ref="M60:M61"/>
    <mergeCell ref="N60:N61"/>
    <mergeCell ref="B61:B62"/>
    <mergeCell ref="D62:D63"/>
    <mergeCell ref="J62:J63"/>
    <mergeCell ref="L62:L63"/>
    <mergeCell ref="M62:M63"/>
    <mergeCell ref="N62:N63"/>
    <mergeCell ref="B63:B64"/>
    <mergeCell ref="B59:B60"/>
    <mergeCell ref="I59:I60"/>
    <mergeCell ref="K59:K60"/>
    <mergeCell ref="C60:C63"/>
    <mergeCell ref="D60:D61"/>
    <mergeCell ref="E60:E63"/>
    <mergeCell ref="G60:G61"/>
    <mergeCell ref="J60:J61"/>
    <mergeCell ref="I63:I64"/>
    <mergeCell ref="K63:K64"/>
    <mergeCell ref="M56:M57"/>
    <mergeCell ref="B57:B58"/>
    <mergeCell ref="F57:F58"/>
    <mergeCell ref="H57:H58"/>
    <mergeCell ref="L57:L58"/>
    <mergeCell ref="N57:N58"/>
    <mergeCell ref="D58:D59"/>
    <mergeCell ref="G58:G59"/>
    <mergeCell ref="J58:J59"/>
    <mergeCell ref="M58:M59"/>
    <mergeCell ref="J54:J55"/>
    <mergeCell ref="M54:M55"/>
    <mergeCell ref="B55:B56"/>
    <mergeCell ref="I55:I56"/>
    <mergeCell ref="K55:K56"/>
    <mergeCell ref="C56:C59"/>
    <mergeCell ref="D56:D57"/>
    <mergeCell ref="E56:E59"/>
    <mergeCell ref="G56:G57"/>
    <mergeCell ref="J56:J57"/>
    <mergeCell ref="N49:N50"/>
    <mergeCell ref="J50:J51"/>
    <mergeCell ref="B51:B52"/>
    <mergeCell ref="D52:D53"/>
    <mergeCell ref="J52:J53"/>
    <mergeCell ref="B53:B54"/>
    <mergeCell ref="C54:C55"/>
    <mergeCell ref="D54:D55"/>
    <mergeCell ref="E54:E55"/>
    <mergeCell ref="G54:G55"/>
    <mergeCell ref="D48:D49"/>
    <mergeCell ref="E48:E53"/>
    <mergeCell ref="G48:G49"/>
    <mergeCell ref="J48:J49"/>
    <mergeCell ref="M48:M49"/>
    <mergeCell ref="B49:B50"/>
    <mergeCell ref="E46:E47"/>
    <mergeCell ref="G46:G47"/>
    <mergeCell ref="M46:M47"/>
    <mergeCell ref="B47:B48"/>
    <mergeCell ref="F47:F48"/>
    <mergeCell ref="H47:H48"/>
    <mergeCell ref="I47:I48"/>
    <mergeCell ref="K47:K48"/>
    <mergeCell ref="L47:L48"/>
    <mergeCell ref="C48:C53"/>
    <mergeCell ref="N41:N42"/>
    <mergeCell ref="J42:J43"/>
    <mergeCell ref="M42:M43"/>
    <mergeCell ref="B43:B44"/>
    <mergeCell ref="D44:D45"/>
    <mergeCell ref="M44:M45"/>
    <mergeCell ref="B45:B46"/>
    <mergeCell ref="K45:K46"/>
    <mergeCell ref="C46:C47"/>
    <mergeCell ref="D46:D47"/>
    <mergeCell ref="M38:M39"/>
    <mergeCell ref="B39:B40"/>
    <mergeCell ref="G40:G41"/>
    <mergeCell ref="I40:I41"/>
    <mergeCell ref="J40:J41"/>
    <mergeCell ref="K40:K41"/>
    <mergeCell ref="M40:M41"/>
    <mergeCell ref="B41:B42"/>
    <mergeCell ref="L41:L42"/>
    <mergeCell ref="C38:C45"/>
    <mergeCell ref="D38:D39"/>
    <mergeCell ref="E38:E45"/>
    <mergeCell ref="G38:G39"/>
    <mergeCell ref="I38:I39"/>
    <mergeCell ref="J38:J39"/>
    <mergeCell ref="B35:B36"/>
    <mergeCell ref="L35:L36"/>
    <mergeCell ref="N35:N36"/>
    <mergeCell ref="D36:D37"/>
    <mergeCell ref="G36:G37"/>
    <mergeCell ref="I36:I37"/>
    <mergeCell ref="J36:J37"/>
    <mergeCell ref="K36:K37"/>
    <mergeCell ref="B37:B38"/>
    <mergeCell ref="F37:F38"/>
    <mergeCell ref="D34:D35"/>
    <mergeCell ref="E34:E37"/>
    <mergeCell ref="G34:G35"/>
    <mergeCell ref="I34:I35"/>
    <mergeCell ref="J34:J35"/>
    <mergeCell ref="K34:K35"/>
    <mergeCell ref="H37:H38"/>
    <mergeCell ref="K38:K39"/>
    <mergeCell ref="L30:L31"/>
    <mergeCell ref="M30:M31"/>
    <mergeCell ref="N30:N31"/>
    <mergeCell ref="B31:B32"/>
    <mergeCell ref="K31:K32"/>
    <mergeCell ref="D32:D33"/>
    <mergeCell ref="J32:J33"/>
    <mergeCell ref="M32:M33"/>
    <mergeCell ref="B33:B34"/>
    <mergeCell ref="C34:C37"/>
    <mergeCell ref="N27:N28"/>
    <mergeCell ref="D28:D29"/>
    <mergeCell ref="J28:J29"/>
    <mergeCell ref="M28:M29"/>
    <mergeCell ref="B29:B30"/>
    <mergeCell ref="C30:C33"/>
    <mergeCell ref="D30:D31"/>
    <mergeCell ref="E30:E33"/>
    <mergeCell ref="I30:I33"/>
    <mergeCell ref="J30:J31"/>
    <mergeCell ref="B25:B26"/>
    <mergeCell ref="E26:E27"/>
    <mergeCell ref="J26:J27"/>
    <mergeCell ref="M26:M27"/>
    <mergeCell ref="B27:B28"/>
    <mergeCell ref="F27:F28"/>
    <mergeCell ref="H27:H28"/>
    <mergeCell ref="L27:L28"/>
    <mergeCell ref="L22:L23"/>
    <mergeCell ref="M22:M23"/>
    <mergeCell ref="N22:N23"/>
    <mergeCell ref="B23:B24"/>
    <mergeCell ref="C24:C29"/>
    <mergeCell ref="D24:D25"/>
    <mergeCell ref="J24:J25"/>
    <mergeCell ref="L24:L25"/>
    <mergeCell ref="M24:M25"/>
    <mergeCell ref="N24:N25"/>
    <mergeCell ref="N18:N19"/>
    <mergeCell ref="B19:B20"/>
    <mergeCell ref="F20:F21"/>
    <mergeCell ref="G20:G21"/>
    <mergeCell ref="H20:H21"/>
    <mergeCell ref="L20:L21"/>
    <mergeCell ref="M20:M21"/>
    <mergeCell ref="N20:N21"/>
    <mergeCell ref="B21:B22"/>
    <mergeCell ref="D22:D23"/>
    <mergeCell ref="K16:K17"/>
    <mergeCell ref="L16:L17"/>
    <mergeCell ref="M16:M17"/>
    <mergeCell ref="N16:N17"/>
    <mergeCell ref="B17:B18"/>
    <mergeCell ref="I17:I18"/>
    <mergeCell ref="G18:G19"/>
    <mergeCell ref="J18:J19"/>
    <mergeCell ref="L18:L19"/>
    <mergeCell ref="M18:M19"/>
    <mergeCell ref="B15:B16"/>
    <mergeCell ref="C16:C23"/>
    <mergeCell ref="D16:D17"/>
    <mergeCell ref="E16:E23"/>
    <mergeCell ref="G16:G17"/>
    <mergeCell ref="J16:J17"/>
    <mergeCell ref="G22:G23"/>
    <mergeCell ref="N13:N14"/>
    <mergeCell ref="D14:D15"/>
    <mergeCell ref="F14:F15"/>
    <mergeCell ref="G14:G15"/>
    <mergeCell ref="H14:H15"/>
    <mergeCell ref="J14:J15"/>
    <mergeCell ref="M14:M15"/>
    <mergeCell ref="L9:L10"/>
    <mergeCell ref="N9:N10"/>
    <mergeCell ref="J10:J11"/>
    <mergeCell ref="M10:M11"/>
    <mergeCell ref="B11:B12"/>
    <mergeCell ref="G11:G12"/>
    <mergeCell ref="J12:J13"/>
    <mergeCell ref="M12:M13"/>
    <mergeCell ref="B13:B14"/>
    <mergeCell ref="L13:L14"/>
    <mergeCell ref="B7:B8"/>
    <mergeCell ref="F7:F8"/>
    <mergeCell ref="G7:G8"/>
    <mergeCell ref="H7:H8"/>
    <mergeCell ref="J7:J9"/>
    <mergeCell ref="M8:M9"/>
    <mergeCell ref="B9:B10"/>
    <mergeCell ref="F9:F10"/>
    <mergeCell ref="G9:G10"/>
    <mergeCell ref="H9:H10"/>
    <mergeCell ref="J3:K3"/>
    <mergeCell ref="L3:L4"/>
    <mergeCell ref="M3:N3"/>
    <mergeCell ref="B5:B6"/>
    <mergeCell ref="C5:C15"/>
    <mergeCell ref="D5:D6"/>
    <mergeCell ref="E5:E15"/>
    <mergeCell ref="L6:L7"/>
    <mergeCell ref="M6:M7"/>
    <mergeCell ref="N6:N7"/>
    <mergeCell ref="B3:B4"/>
    <mergeCell ref="C3:C4"/>
    <mergeCell ref="D3:E3"/>
    <mergeCell ref="F3:F4"/>
    <mergeCell ref="G3:H3"/>
    <mergeCell ref="I3:I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&amp;C-145-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topLeftCell="A25" zoomScaleNormal="100" workbookViewId="0">
      <selection activeCell="M40" sqref="M40"/>
    </sheetView>
  </sheetViews>
  <sheetFormatPr defaultRowHeight="13.5" x14ac:dyDescent="0.4"/>
  <cols>
    <col min="1" max="1" width="1.625" style="2" customWidth="1"/>
    <col min="2" max="2" width="3.625" style="2" customWidth="1"/>
    <col min="3" max="3" width="6" style="335" customWidth="1"/>
    <col min="4" max="4" width="8.625" style="2" customWidth="1"/>
    <col min="5" max="5" width="10.625" style="2" customWidth="1"/>
    <col min="6" max="6" width="8.625" style="2" customWidth="1"/>
    <col min="7" max="7" width="14.125" style="2" bestFit="1" customWidth="1"/>
    <col min="8" max="9" width="15.125" style="2" bestFit="1" customWidth="1"/>
    <col min="10" max="10" width="8.625" style="2" customWidth="1"/>
    <col min="11" max="11" width="10.625" style="2" customWidth="1"/>
    <col min="12" max="256" width="9" style="485"/>
    <col min="257" max="257" width="1.625" style="485" customWidth="1"/>
    <col min="258" max="258" width="3.625" style="485" customWidth="1"/>
    <col min="259" max="259" width="6" style="485" customWidth="1"/>
    <col min="260" max="260" width="8.625" style="485" customWidth="1"/>
    <col min="261" max="261" width="10.625" style="485" customWidth="1"/>
    <col min="262" max="262" width="8.625" style="485" customWidth="1"/>
    <col min="263" max="263" width="14.125" style="485" bestFit="1" customWidth="1"/>
    <col min="264" max="265" width="15.125" style="485" bestFit="1" customWidth="1"/>
    <col min="266" max="266" width="8.625" style="485" customWidth="1"/>
    <col min="267" max="267" width="10.625" style="485" customWidth="1"/>
    <col min="268" max="512" width="9" style="485"/>
    <col min="513" max="513" width="1.625" style="485" customWidth="1"/>
    <col min="514" max="514" width="3.625" style="485" customWidth="1"/>
    <col min="515" max="515" width="6" style="485" customWidth="1"/>
    <col min="516" max="516" width="8.625" style="485" customWidth="1"/>
    <col min="517" max="517" width="10.625" style="485" customWidth="1"/>
    <col min="518" max="518" width="8.625" style="485" customWidth="1"/>
    <col min="519" max="519" width="14.125" style="485" bestFit="1" customWidth="1"/>
    <col min="520" max="521" width="15.125" style="485" bestFit="1" customWidth="1"/>
    <col min="522" max="522" width="8.625" style="485" customWidth="1"/>
    <col min="523" max="523" width="10.625" style="485" customWidth="1"/>
    <col min="524" max="768" width="9" style="485"/>
    <col min="769" max="769" width="1.625" style="485" customWidth="1"/>
    <col min="770" max="770" width="3.625" style="485" customWidth="1"/>
    <col min="771" max="771" width="6" style="485" customWidth="1"/>
    <col min="772" max="772" width="8.625" style="485" customWidth="1"/>
    <col min="773" max="773" width="10.625" style="485" customWidth="1"/>
    <col min="774" max="774" width="8.625" style="485" customWidth="1"/>
    <col min="775" max="775" width="14.125" style="485" bestFit="1" customWidth="1"/>
    <col min="776" max="777" width="15.125" style="485" bestFit="1" customWidth="1"/>
    <col min="778" max="778" width="8.625" style="485" customWidth="1"/>
    <col min="779" max="779" width="10.625" style="485" customWidth="1"/>
    <col min="780" max="1024" width="9" style="485"/>
    <col min="1025" max="1025" width="1.625" style="485" customWidth="1"/>
    <col min="1026" max="1026" width="3.625" style="485" customWidth="1"/>
    <col min="1027" max="1027" width="6" style="485" customWidth="1"/>
    <col min="1028" max="1028" width="8.625" style="485" customWidth="1"/>
    <col min="1029" max="1029" width="10.625" style="485" customWidth="1"/>
    <col min="1030" max="1030" width="8.625" style="485" customWidth="1"/>
    <col min="1031" max="1031" width="14.125" style="485" bestFit="1" customWidth="1"/>
    <col min="1032" max="1033" width="15.125" style="485" bestFit="1" customWidth="1"/>
    <col min="1034" max="1034" width="8.625" style="485" customWidth="1"/>
    <col min="1035" max="1035" width="10.625" style="485" customWidth="1"/>
    <col min="1036" max="1280" width="9" style="485"/>
    <col min="1281" max="1281" width="1.625" style="485" customWidth="1"/>
    <col min="1282" max="1282" width="3.625" style="485" customWidth="1"/>
    <col min="1283" max="1283" width="6" style="485" customWidth="1"/>
    <col min="1284" max="1284" width="8.625" style="485" customWidth="1"/>
    <col min="1285" max="1285" width="10.625" style="485" customWidth="1"/>
    <col min="1286" max="1286" width="8.625" style="485" customWidth="1"/>
    <col min="1287" max="1287" width="14.125" style="485" bestFit="1" customWidth="1"/>
    <col min="1288" max="1289" width="15.125" style="485" bestFit="1" customWidth="1"/>
    <col min="1290" max="1290" width="8.625" style="485" customWidth="1"/>
    <col min="1291" max="1291" width="10.625" style="485" customWidth="1"/>
    <col min="1292" max="1536" width="9" style="485"/>
    <col min="1537" max="1537" width="1.625" style="485" customWidth="1"/>
    <col min="1538" max="1538" width="3.625" style="485" customWidth="1"/>
    <col min="1539" max="1539" width="6" style="485" customWidth="1"/>
    <col min="1540" max="1540" width="8.625" style="485" customWidth="1"/>
    <col min="1541" max="1541" width="10.625" style="485" customWidth="1"/>
    <col min="1542" max="1542" width="8.625" style="485" customWidth="1"/>
    <col min="1543" max="1543" width="14.125" style="485" bestFit="1" customWidth="1"/>
    <col min="1544" max="1545" width="15.125" style="485" bestFit="1" customWidth="1"/>
    <col min="1546" max="1546" width="8.625" style="485" customWidth="1"/>
    <col min="1547" max="1547" width="10.625" style="485" customWidth="1"/>
    <col min="1548" max="1792" width="9" style="485"/>
    <col min="1793" max="1793" width="1.625" style="485" customWidth="1"/>
    <col min="1794" max="1794" width="3.625" style="485" customWidth="1"/>
    <col min="1795" max="1795" width="6" style="485" customWidth="1"/>
    <col min="1796" max="1796" width="8.625" style="485" customWidth="1"/>
    <col min="1797" max="1797" width="10.625" style="485" customWidth="1"/>
    <col min="1798" max="1798" width="8.625" style="485" customWidth="1"/>
    <col min="1799" max="1799" width="14.125" style="485" bestFit="1" customWidth="1"/>
    <col min="1800" max="1801" width="15.125" style="485" bestFit="1" customWidth="1"/>
    <col min="1802" max="1802" width="8.625" style="485" customWidth="1"/>
    <col min="1803" max="1803" width="10.625" style="485" customWidth="1"/>
    <col min="1804" max="2048" width="9" style="485"/>
    <col min="2049" max="2049" width="1.625" style="485" customWidth="1"/>
    <col min="2050" max="2050" width="3.625" style="485" customWidth="1"/>
    <col min="2051" max="2051" width="6" style="485" customWidth="1"/>
    <col min="2052" max="2052" width="8.625" style="485" customWidth="1"/>
    <col min="2053" max="2053" width="10.625" style="485" customWidth="1"/>
    <col min="2054" max="2054" width="8.625" style="485" customWidth="1"/>
    <col min="2055" max="2055" width="14.125" style="485" bestFit="1" customWidth="1"/>
    <col min="2056" max="2057" width="15.125" style="485" bestFit="1" customWidth="1"/>
    <col min="2058" max="2058" width="8.625" style="485" customWidth="1"/>
    <col min="2059" max="2059" width="10.625" style="485" customWidth="1"/>
    <col min="2060" max="2304" width="9" style="485"/>
    <col min="2305" max="2305" width="1.625" style="485" customWidth="1"/>
    <col min="2306" max="2306" width="3.625" style="485" customWidth="1"/>
    <col min="2307" max="2307" width="6" style="485" customWidth="1"/>
    <col min="2308" max="2308" width="8.625" style="485" customWidth="1"/>
    <col min="2309" max="2309" width="10.625" style="485" customWidth="1"/>
    <col min="2310" max="2310" width="8.625" style="485" customWidth="1"/>
    <col min="2311" max="2311" width="14.125" style="485" bestFit="1" customWidth="1"/>
    <col min="2312" max="2313" width="15.125" style="485" bestFit="1" customWidth="1"/>
    <col min="2314" max="2314" width="8.625" style="485" customWidth="1"/>
    <col min="2315" max="2315" width="10.625" style="485" customWidth="1"/>
    <col min="2316" max="2560" width="9" style="485"/>
    <col min="2561" max="2561" width="1.625" style="485" customWidth="1"/>
    <col min="2562" max="2562" width="3.625" style="485" customWidth="1"/>
    <col min="2563" max="2563" width="6" style="485" customWidth="1"/>
    <col min="2564" max="2564" width="8.625" style="485" customWidth="1"/>
    <col min="2565" max="2565" width="10.625" style="485" customWidth="1"/>
    <col min="2566" max="2566" width="8.625" style="485" customWidth="1"/>
    <col min="2567" max="2567" width="14.125" style="485" bestFit="1" customWidth="1"/>
    <col min="2568" max="2569" width="15.125" style="485" bestFit="1" customWidth="1"/>
    <col min="2570" max="2570" width="8.625" style="485" customWidth="1"/>
    <col min="2571" max="2571" width="10.625" style="485" customWidth="1"/>
    <col min="2572" max="2816" width="9" style="485"/>
    <col min="2817" max="2817" width="1.625" style="485" customWidth="1"/>
    <col min="2818" max="2818" width="3.625" style="485" customWidth="1"/>
    <col min="2819" max="2819" width="6" style="485" customWidth="1"/>
    <col min="2820" max="2820" width="8.625" style="485" customWidth="1"/>
    <col min="2821" max="2821" width="10.625" style="485" customWidth="1"/>
    <col min="2822" max="2822" width="8.625" style="485" customWidth="1"/>
    <col min="2823" max="2823" width="14.125" style="485" bestFit="1" customWidth="1"/>
    <col min="2824" max="2825" width="15.125" style="485" bestFit="1" customWidth="1"/>
    <col min="2826" max="2826" width="8.625" style="485" customWidth="1"/>
    <col min="2827" max="2827" width="10.625" style="485" customWidth="1"/>
    <col min="2828" max="3072" width="9" style="485"/>
    <col min="3073" max="3073" width="1.625" style="485" customWidth="1"/>
    <col min="3074" max="3074" width="3.625" style="485" customWidth="1"/>
    <col min="3075" max="3075" width="6" style="485" customWidth="1"/>
    <col min="3076" max="3076" width="8.625" style="485" customWidth="1"/>
    <col min="3077" max="3077" width="10.625" style="485" customWidth="1"/>
    <col min="3078" max="3078" width="8.625" style="485" customWidth="1"/>
    <col min="3079" max="3079" width="14.125" style="485" bestFit="1" customWidth="1"/>
    <col min="3080" max="3081" width="15.125" style="485" bestFit="1" customWidth="1"/>
    <col min="3082" max="3082" width="8.625" style="485" customWidth="1"/>
    <col min="3083" max="3083" width="10.625" style="485" customWidth="1"/>
    <col min="3084" max="3328" width="9" style="485"/>
    <col min="3329" max="3329" width="1.625" style="485" customWidth="1"/>
    <col min="3330" max="3330" width="3.625" style="485" customWidth="1"/>
    <col min="3331" max="3331" width="6" style="485" customWidth="1"/>
    <col min="3332" max="3332" width="8.625" style="485" customWidth="1"/>
    <col min="3333" max="3333" width="10.625" style="485" customWidth="1"/>
    <col min="3334" max="3334" width="8.625" style="485" customWidth="1"/>
    <col min="3335" max="3335" width="14.125" style="485" bestFit="1" customWidth="1"/>
    <col min="3336" max="3337" width="15.125" style="485" bestFit="1" customWidth="1"/>
    <col min="3338" max="3338" width="8.625" style="485" customWidth="1"/>
    <col min="3339" max="3339" width="10.625" style="485" customWidth="1"/>
    <col min="3340" max="3584" width="9" style="485"/>
    <col min="3585" max="3585" width="1.625" style="485" customWidth="1"/>
    <col min="3586" max="3586" width="3.625" style="485" customWidth="1"/>
    <col min="3587" max="3587" width="6" style="485" customWidth="1"/>
    <col min="3588" max="3588" width="8.625" style="485" customWidth="1"/>
    <col min="3589" max="3589" width="10.625" style="485" customWidth="1"/>
    <col min="3590" max="3590" width="8.625" style="485" customWidth="1"/>
    <col min="3591" max="3591" width="14.125" style="485" bestFit="1" customWidth="1"/>
    <col min="3592" max="3593" width="15.125" style="485" bestFit="1" customWidth="1"/>
    <col min="3594" max="3594" width="8.625" style="485" customWidth="1"/>
    <col min="3595" max="3595" width="10.625" style="485" customWidth="1"/>
    <col min="3596" max="3840" width="9" style="485"/>
    <col min="3841" max="3841" width="1.625" style="485" customWidth="1"/>
    <col min="3842" max="3842" width="3.625" style="485" customWidth="1"/>
    <col min="3843" max="3843" width="6" style="485" customWidth="1"/>
    <col min="3844" max="3844" width="8.625" style="485" customWidth="1"/>
    <col min="3845" max="3845" width="10.625" style="485" customWidth="1"/>
    <col min="3846" max="3846" width="8.625" style="485" customWidth="1"/>
    <col min="3847" max="3847" width="14.125" style="485" bestFit="1" customWidth="1"/>
    <col min="3848" max="3849" width="15.125" style="485" bestFit="1" customWidth="1"/>
    <col min="3850" max="3850" width="8.625" style="485" customWidth="1"/>
    <col min="3851" max="3851" width="10.625" style="485" customWidth="1"/>
    <col min="3852" max="4096" width="9" style="485"/>
    <col min="4097" max="4097" width="1.625" style="485" customWidth="1"/>
    <col min="4098" max="4098" width="3.625" style="485" customWidth="1"/>
    <col min="4099" max="4099" width="6" style="485" customWidth="1"/>
    <col min="4100" max="4100" width="8.625" style="485" customWidth="1"/>
    <col min="4101" max="4101" width="10.625" style="485" customWidth="1"/>
    <col min="4102" max="4102" width="8.625" style="485" customWidth="1"/>
    <col min="4103" max="4103" width="14.125" style="485" bestFit="1" customWidth="1"/>
    <col min="4104" max="4105" width="15.125" style="485" bestFit="1" customWidth="1"/>
    <col min="4106" max="4106" width="8.625" style="485" customWidth="1"/>
    <col min="4107" max="4107" width="10.625" style="485" customWidth="1"/>
    <col min="4108" max="4352" width="9" style="485"/>
    <col min="4353" max="4353" width="1.625" style="485" customWidth="1"/>
    <col min="4354" max="4354" width="3.625" style="485" customWidth="1"/>
    <col min="4355" max="4355" width="6" style="485" customWidth="1"/>
    <col min="4356" max="4356" width="8.625" style="485" customWidth="1"/>
    <col min="4357" max="4357" width="10.625" style="485" customWidth="1"/>
    <col min="4358" max="4358" width="8.625" style="485" customWidth="1"/>
    <col min="4359" max="4359" width="14.125" style="485" bestFit="1" customWidth="1"/>
    <col min="4360" max="4361" width="15.125" style="485" bestFit="1" customWidth="1"/>
    <col min="4362" max="4362" width="8.625" style="485" customWidth="1"/>
    <col min="4363" max="4363" width="10.625" style="485" customWidth="1"/>
    <col min="4364" max="4608" width="9" style="485"/>
    <col min="4609" max="4609" width="1.625" style="485" customWidth="1"/>
    <col min="4610" max="4610" width="3.625" style="485" customWidth="1"/>
    <col min="4611" max="4611" width="6" style="485" customWidth="1"/>
    <col min="4612" max="4612" width="8.625" style="485" customWidth="1"/>
    <col min="4613" max="4613" width="10.625" style="485" customWidth="1"/>
    <col min="4614" max="4614" width="8.625" style="485" customWidth="1"/>
    <col min="4615" max="4615" width="14.125" style="485" bestFit="1" customWidth="1"/>
    <col min="4616" max="4617" width="15.125" style="485" bestFit="1" customWidth="1"/>
    <col min="4618" max="4618" width="8.625" style="485" customWidth="1"/>
    <col min="4619" max="4619" width="10.625" style="485" customWidth="1"/>
    <col min="4620" max="4864" width="9" style="485"/>
    <col min="4865" max="4865" width="1.625" style="485" customWidth="1"/>
    <col min="4866" max="4866" width="3.625" style="485" customWidth="1"/>
    <col min="4867" max="4867" width="6" style="485" customWidth="1"/>
    <col min="4868" max="4868" width="8.625" style="485" customWidth="1"/>
    <col min="4869" max="4869" width="10.625" style="485" customWidth="1"/>
    <col min="4870" max="4870" width="8.625" style="485" customWidth="1"/>
    <col min="4871" max="4871" width="14.125" style="485" bestFit="1" customWidth="1"/>
    <col min="4872" max="4873" width="15.125" style="485" bestFit="1" customWidth="1"/>
    <col min="4874" max="4874" width="8.625" style="485" customWidth="1"/>
    <col min="4875" max="4875" width="10.625" style="485" customWidth="1"/>
    <col min="4876" max="5120" width="9" style="485"/>
    <col min="5121" max="5121" width="1.625" style="485" customWidth="1"/>
    <col min="5122" max="5122" width="3.625" style="485" customWidth="1"/>
    <col min="5123" max="5123" width="6" style="485" customWidth="1"/>
    <col min="5124" max="5124" width="8.625" style="485" customWidth="1"/>
    <col min="5125" max="5125" width="10.625" style="485" customWidth="1"/>
    <col min="5126" max="5126" width="8.625" style="485" customWidth="1"/>
    <col min="5127" max="5127" width="14.125" style="485" bestFit="1" customWidth="1"/>
    <col min="5128" max="5129" width="15.125" style="485" bestFit="1" customWidth="1"/>
    <col min="5130" max="5130" width="8.625" style="485" customWidth="1"/>
    <col min="5131" max="5131" width="10.625" style="485" customWidth="1"/>
    <col min="5132" max="5376" width="9" style="485"/>
    <col min="5377" max="5377" width="1.625" style="485" customWidth="1"/>
    <col min="5378" max="5378" width="3.625" style="485" customWidth="1"/>
    <col min="5379" max="5379" width="6" style="485" customWidth="1"/>
    <col min="5380" max="5380" width="8.625" style="485" customWidth="1"/>
    <col min="5381" max="5381" width="10.625" style="485" customWidth="1"/>
    <col min="5382" max="5382" width="8.625" style="485" customWidth="1"/>
    <col min="5383" max="5383" width="14.125" style="485" bestFit="1" customWidth="1"/>
    <col min="5384" max="5385" width="15.125" style="485" bestFit="1" customWidth="1"/>
    <col min="5386" max="5386" width="8.625" style="485" customWidth="1"/>
    <col min="5387" max="5387" width="10.625" style="485" customWidth="1"/>
    <col min="5388" max="5632" width="9" style="485"/>
    <col min="5633" max="5633" width="1.625" style="485" customWidth="1"/>
    <col min="5634" max="5634" width="3.625" style="485" customWidth="1"/>
    <col min="5635" max="5635" width="6" style="485" customWidth="1"/>
    <col min="5636" max="5636" width="8.625" style="485" customWidth="1"/>
    <col min="5637" max="5637" width="10.625" style="485" customWidth="1"/>
    <col min="5638" max="5638" width="8.625" style="485" customWidth="1"/>
    <col min="5639" max="5639" width="14.125" style="485" bestFit="1" customWidth="1"/>
    <col min="5640" max="5641" width="15.125" style="485" bestFit="1" customWidth="1"/>
    <col min="5642" max="5642" width="8.625" style="485" customWidth="1"/>
    <col min="5643" max="5643" width="10.625" style="485" customWidth="1"/>
    <col min="5644" max="5888" width="9" style="485"/>
    <col min="5889" max="5889" width="1.625" style="485" customWidth="1"/>
    <col min="5890" max="5890" width="3.625" style="485" customWidth="1"/>
    <col min="5891" max="5891" width="6" style="485" customWidth="1"/>
    <col min="5892" max="5892" width="8.625" style="485" customWidth="1"/>
    <col min="5893" max="5893" width="10.625" style="485" customWidth="1"/>
    <col min="5894" max="5894" width="8.625" style="485" customWidth="1"/>
    <col min="5895" max="5895" width="14.125" style="485" bestFit="1" customWidth="1"/>
    <col min="5896" max="5897" width="15.125" style="485" bestFit="1" customWidth="1"/>
    <col min="5898" max="5898" width="8.625" style="485" customWidth="1"/>
    <col min="5899" max="5899" width="10.625" style="485" customWidth="1"/>
    <col min="5900" max="6144" width="9" style="485"/>
    <col min="6145" max="6145" width="1.625" style="485" customWidth="1"/>
    <col min="6146" max="6146" width="3.625" style="485" customWidth="1"/>
    <col min="6147" max="6147" width="6" style="485" customWidth="1"/>
    <col min="6148" max="6148" width="8.625" style="485" customWidth="1"/>
    <col min="6149" max="6149" width="10.625" style="485" customWidth="1"/>
    <col min="6150" max="6150" width="8.625" style="485" customWidth="1"/>
    <col min="6151" max="6151" width="14.125" style="485" bestFit="1" customWidth="1"/>
    <col min="6152" max="6153" width="15.125" style="485" bestFit="1" customWidth="1"/>
    <col min="6154" max="6154" width="8.625" style="485" customWidth="1"/>
    <col min="6155" max="6155" width="10.625" style="485" customWidth="1"/>
    <col min="6156" max="6400" width="9" style="485"/>
    <col min="6401" max="6401" width="1.625" style="485" customWidth="1"/>
    <col min="6402" max="6402" width="3.625" style="485" customWidth="1"/>
    <col min="6403" max="6403" width="6" style="485" customWidth="1"/>
    <col min="6404" max="6404" width="8.625" style="485" customWidth="1"/>
    <col min="6405" max="6405" width="10.625" style="485" customWidth="1"/>
    <col min="6406" max="6406" width="8.625" style="485" customWidth="1"/>
    <col min="6407" max="6407" width="14.125" style="485" bestFit="1" customWidth="1"/>
    <col min="6408" max="6409" width="15.125" style="485" bestFit="1" customWidth="1"/>
    <col min="6410" max="6410" width="8.625" style="485" customWidth="1"/>
    <col min="6411" max="6411" width="10.625" style="485" customWidth="1"/>
    <col min="6412" max="6656" width="9" style="485"/>
    <col min="6657" max="6657" width="1.625" style="485" customWidth="1"/>
    <col min="6658" max="6658" width="3.625" style="485" customWidth="1"/>
    <col min="6659" max="6659" width="6" style="485" customWidth="1"/>
    <col min="6660" max="6660" width="8.625" style="485" customWidth="1"/>
    <col min="6661" max="6661" width="10.625" style="485" customWidth="1"/>
    <col min="6662" max="6662" width="8.625" style="485" customWidth="1"/>
    <col min="6663" max="6663" width="14.125" style="485" bestFit="1" customWidth="1"/>
    <col min="6664" max="6665" width="15.125" style="485" bestFit="1" customWidth="1"/>
    <col min="6666" max="6666" width="8.625" style="485" customWidth="1"/>
    <col min="6667" max="6667" width="10.625" style="485" customWidth="1"/>
    <col min="6668" max="6912" width="9" style="485"/>
    <col min="6913" max="6913" width="1.625" style="485" customWidth="1"/>
    <col min="6914" max="6914" width="3.625" style="485" customWidth="1"/>
    <col min="6915" max="6915" width="6" style="485" customWidth="1"/>
    <col min="6916" max="6916" width="8.625" style="485" customWidth="1"/>
    <col min="6917" max="6917" width="10.625" style="485" customWidth="1"/>
    <col min="6918" max="6918" width="8.625" style="485" customWidth="1"/>
    <col min="6919" max="6919" width="14.125" style="485" bestFit="1" customWidth="1"/>
    <col min="6920" max="6921" width="15.125" style="485" bestFit="1" customWidth="1"/>
    <col min="6922" max="6922" width="8.625" style="485" customWidth="1"/>
    <col min="6923" max="6923" width="10.625" style="485" customWidth="1"/>
    <col min="6924" max="7168" width="9" style="485"/>
    <col min="7169" max="7169" width="1.625" style="485" customWidth="1"/>
    <col min="7170" max="7170" width="3.625" style="485" customWidth="1"/>
    <col min="7171" max="7171" width="6" style="485" customWidth="1"/>
    <col min="7172" max="7172" width="8.625" style="485" customWidth="1"/>
    <col min="7173" max="7173" width="10.625" style="485" customWidth="1"/>
    <col min="7174" max="7174" width="8.625" style="485" customWidth="1"/>
    <col min="7175" max="7175" width="14.125" style="485" bestFit="1" customWidth="1"/>
    <col min="7176" max="7177" width="15.125" style="485" bestFit="1" customWidth="1"/>
    <col min="7178" max="7178" width="8.625" style="485" customWidth="1"/>
    <col min="7179" max="7179" width="10.625" style="485" customWidth="1"/>
    <col min="7180" max="7424" width="9" style="485"/>
    <col min="7425" max="7425" width="1.625" style="485" customWidth="1"/>
    <col min="7426" max="7426" width="3.625" style="485" customWidth="1"/>
    <col min="7427" max="7427" width="6" style="485" customWidth="1"/>
    <col min="7428" max="7428" width="8.625" style="485" customWidth="1"/>
    <col min="7429" max="7429" width="10.625" style="485" customWidth="1"/>
    <col min="7430" max="7430" width="8.625" style="485" customWidth="1"/>
    <col min="7431" max="7431" width="14.125" style="485" bestFit="1" customWidth="1"/>
    <col min="7432" max="7433" width="15.125" style="485" bestFit="1" customWidth="1"/>
    <col min="7434" max="7434" width="8.625" style="485" customWidth="1"/>
    <col min="7435" max="7435" width="10.625" style="485" customWidth="1"/>
    <col min="7436" max="7680" width="9" style="485"/>
    <col min="7681" max="7681" width="1.625" style="485" customWidth="1"/>
    <col min="7682" max="7682" width="3.625" style="485" customWidth="1"/>
    <col min="7683" max="7683" width="6" style="485" customWidth="1"/>
    <col min="7684" max="7684" width="8.625" style="485" customWidth="1"/>
    <col min="7685" max="7685" width="10.625" style="485" customWidth="1"/>
    <col min="7686" max="7686" width="8.625" style="485" customWidth="1"/>
    <col min="7687" max="7687" width="14.125" style="485" bestFit="1" customWidth="1"/>
    <col min="7688" max="7689" width="15.125" style="485" bestFit="1" customWidth="1"/>
    <col min="7690" max="7690" width="8.625" style="485" customWidth="1"/>
    <col min="7691" max="7691" width="10.625" style="485" customWidth="1"/>
    <col min="7692" max="7936" width="9" style="485"/>
    <col min="7937" max="7937" width="1.625" style="485" customWidth="1"/>
    <col min="7938" max="7938" width="3.625" style="485" customWidth="1"/>
    <col min="7939" max="7939" width="6" style="485" customWidth="1"/>
    <col min="7940" max="7940" width="8.625" style="485" customWidth="1"/>
    <col min="7941" max="7941" width="10.625" style="485" customWidth="1"/>
    <col min="7942" max="7942" width="8.625" style="485" customWidth="1"/>
    <col min="7943" max="7943" width="14.125" style="485" bestFit="1" customWidth="1"/>
    <col min="7944" max="7945" width="15.125" style="485" bestFit="1" customWidth="1"/>
    <col min="7946" max="7946" width="8.625" style="485" customWidth="1"/>
    <col min="7947" max="7947" width="10.625" style="485" customWidth="1"/>
    <col min="7948" max="8192" width="9" style="485"/>
    <col min="8193" max="8193" width="1.625" style="485" customWidth="1"/>
    <col min="8194" max="8194" width="3.625" style="485" customWidth="1"/>
    <col min="8195" max="8195" width="6" style="485" customWidth="1"/>
    <col min="8196" max="8196" width="8.625" style="485" customWidth="1"/>
    <col min="8197" max="8197" width="10.625" style="485" customWidth="1"/>
    <col min="8198" max="8198" width="8.625" style="485" customWidth="1"/>
    <col min="8199" max="8199" width="14.125" style="485" bestFit="1" customWidth="1"/>
    <col min="8200" max="8201" width="15.125" style="485" bestFit="1" customWidth="1"/>
    <col min="8202" max="8202" width="8.625" style="485" customWidth="1"/>
    <col min="8203" max="8203" width="10.625" style="485" customWidth="1"/>
    <col min="8204" max="8448" width="9" style="485"/>
    <col min="8449" max="8449" width="1.625" style="485" customWidth="1"/>
    <col min="8450" max="8450" width="3.625" style="485" customWidth="1"/>
    <col min="8451" max="8451" width="6" style="485" customWidth="1"/>
    <col min="8452" max="8452" width="8.625" style="485" customWidth="1"/>
    <col min="8453" max="8453" width="10.625" style="485" customWidth="1"/>
    <col min="8454" max="8454" width="8.625" style="485" customWidth="1"/>
    <col min="8455" max="8455" width="14.125" style="485" bestFit="1" customWidth="1"/>
    <col min="8456" max="8457" width="15.125" style="485" bestFit="1" customWidth="1"/>
    <col min="8458" max="8458" width="8.625" style="485" customWidth="1"/>
    <col min="8459" max="8459" width="10.625" style="485" customWidth="1"/>
    <col min="8460" max="8704" width="9" style="485"/>
    <col min="8705" max="8705" width="1.625" style="485" customWidth="1"/>
    <col min="8706" max="8706" width="3.625" style="485" customWidth="1"/>
    <col min="8707" max="8707" width="6" style="485" customWidth="1"/>
    <col min="8708" max="8708" width="8.625" style="485" customWidth="1"/>
    <col min="8709" max="8709" width="10.625" style="485" customWidth="1"/>
    <col min="8710" max="8710" width="8.625" style="485" customWidth="1"/>
    <col min="8711" max="8711" width="14.125" style="485" bestFit="1" customWidth="1"/>
    <col min="8712" max="8713" width="15.125" style="485" bestFit="1" customWidth="1"/>
    <col min="8714" max="8714" width="8.625" style="485" customWidth="1"/>
    <col min="8715" max="8715" width="10.625" style="485" customWidth="1"/>
    <col min="8716" max="8960" width="9" style="485"/>
    <col min="8961" max="8961" width="1.625" style="485" customWidth="1"/>
    <col min="8962" max="8962" width="3.625" style="485" customWidth="1"/>
    <col min="8963" max="8963" width="6" style="485" customWidth="1"/>
    <col min="8964" max="8964" width="8.625" style="485" customWidth="1"/>
    <col min="8965" max="8965" width="10.625" style="485" customWidth="1"/>
    <col min="8966" max="8966" width="8.625" style="485" customWidth="1"/>
    <col min="8967" max="8967" width="14.125" style="485" bestFit="1" customWidth="1"/>
    <col min="8968" max="8969" width="15.125" style="485" bestFit="1" customWidth="1"/>
    <col min="8970" max="8970" width="8.625" style="485" customWidth="1"/>
    <col min="8971" max="8971" width="10.625" style="485" customWidth="1"/>
    <col min="8972" max="9216" width="9" style="485"/>
    <col min="9217" max="9217" width="1.625" style="485" customWidth="1"/>
    <col min="9218" max="9218" width="3.625" style="485" customWidth="1"/>
    <col min="9219" max="9219" width="6" style="485" customWidth="1"/>
    <col min="9220" max="9220" width="8.625" style="485" customWidth="1"/>
    <col min="9221" max="9221" width="10.625" style="485" customWidth="1"/>
    <col min="9222" max="9222" width="8.625" style="485" customWidth="1"/>
    <col min="9223" max="9223" width="14.125" style="485" bestFit="1" customWidth="1"/>
    <col min="9224" max="9225" width="15.125" style="485" bestFit="1" customWidth="1"/>
    <col min="9226" max="9226" width="8.625" style="485" customWidth="1"/>
    <col min="9227" max="9227" width="10.625" style="485" customWidth="1"/>
    <col min="9228" max="9472" width="9" style="485"/>
    <col min="9473" max="9473" width="1.625" style="485" customWidth="1"/>
    <col min="9474" max="9474" width="3.625" style="485" customWidth="1"/>
    <col min="9475" max="9475" width="6" style="485" customWidth="1"/>
    <col min="9476" max="9476" width="8.625" style="485" customWidth="1"/>
    <col min="9477" max="9477" width="10.625" style="485" customWidth="1"/>
    <col min="9478" max="9478" width="8.625" style="485" customWidth="1"/>
    <col min="9479" max="9479" width="14.125" style="485" bestFit="1" customWidth="1"/>
    <col min="9480" max="9481" width="15.125" style="485" bestFit="1" customWidth="1"/>
    <col min="9482" max="9482" width="8.625" style="485" customWidth="1"/>
    <col min="9483" max="9483" width="10.625" style="485" customWidth="1"/>
    <col min="9484" max="9728" width="9" style="485"/>
    <col min="9729" max="9729" width="1.625" style="485" customWidth="1"/>
    <col min="9730" max="9730" width="3.625" style="485" customWidth="1"/>
    <col min="9731" max="9731" width="6" style="485" customWidth="1"/>
    <col min="9732" max="9732" width="8.625" style="485" customWidth="1"/>
    <col min="9733" max="9733" width="10.625" style="485" customWidth="1"/>
    <col min="9734" max="9734" width="8.625" style="485" customWidth="1"/>
    <col min="9735" max="9735" width="14.125" style="485" bestFit="1" customWidth="1"/>
    <col min="9736" max="9737" width="15.125" style="485" bestFit="1" customWidth="1"/>
    <col min="9738" max="9738" width="8.625" style="485" customWidth="1"/>
    <col min="9739" max="9739" width="10.625" style="485" customWidth="1"/>
    <col min="9740" max="9984" width="9" style="485"/>
    <col min="9985" max="9985" width="1.625" style="485" customWidth="1"/>
    <col min="9986" max="9986" width="3.625" style="485" customWidth="1"/>
    <col min="9987" max="9987" width="6" style="485" customWidth="1"/>
    <col min="9988" max="9988" width="8.625" style="485" customWidth="1"/>
    <col min="9989" max="9989" width="10.625" style="485" customWidth="1"/>
    <col min="9990" max="9990" width="8.625" style="485" customWidth="1"/>
    <col min="9991" max="9991" width="14.125" style="485" bestFit="1" customWidth="1"/>
    <col min="9992" max="9993" width="15.125" style="485" bestFit="1" customWidth="1"/>
    <col min="9994" max="9994" width="8.625" style="485" customWidth="1"/>
    <col min="9995" max="9995" width="10.625" style="485" customWidth="1"/>
    <col min="9996" max="10240" width="9" style="485"/>
    <col min="10241" max="10241" width="1.625" style="485" customWidth="1"/>
    <col min="10242" max="10242" width="3.625" style="485" customWidth="1"/>
    <col min="10243" max="10243" width="6" style="485" customWidth="1"/>
    <col min="10244" max="10244" width="8.625" style="485" customWidth="1"/>
    <col min="10245" max="10245" width="10.625" style="485" customWidth="1"/>
    <col min="10246" max="10246" width="8.625" style="485" customWidth="1"/>
    <col min="10247" max="10247" width="14.125" style="485" bestFit="1" customWidth="1"/>
    <col min="10248" max="10249" width="15.125" style="485" bestFit="1" customWidth="1"/>
    <col min="10250" max="10250" width="8.625" style="485" customWidth="1"/>
    <col min="10251" max="10251" width="10.625" style="485" customWidth="1"/>
    <col min="10252" max="10496" width="9" style="485"/>
    <col min="10497" max="10497" width="1.625" style="485" customWidth="1"/>
    <col min="10498" max="10498" width="3.625" style="485" customWidth="1"/>
    <col min="10499" max="10499" width="6" style="485" customWidth="1"/>
    <col min="10500" max="10500" width="8.625" style="485" customWidth="1"/>
    <col min="10501" max="10501" width="10.625" style="485" customWidth="1"/>
    <col min="10502" max="10502" width="8.625" style="485" customWidth="1"/>
    <col min="10503" max="10503" width="14.125" style="485" bestFit="1" customWidth="1"/>
    <col min="10504" max="10505" width="15.125" style="485" bestFit="1" customWidth="1"/>
    <col min="10506" max="10506" width="8.625" style="485" customWidth="1"/>
    <col min="10507" max="10507" width="10.625" style="485" customWidth="1"/>
    <col min="10508" max="10752" width="9" style="485"/>
    <col min="10753" max="10753" width="1.625" style="485" customWidth="1"/>
    <col min="10754" max="10754" width="3.625" style="485" customWidth="1"/>
    <col min="10755" max="10755" width="6" style="485" customWidth="1"/>
    <col min="10756" max="10756" width="8.625" style="485" customWidth="1"/>
    <col min="10757" max="10757" width="10.625" style="485" customWidth="1"/>
    <col min="10758" max="10758" width="8.625" style="485" customWidth="1"/>
    <col min="10759" max="10759" width="14.125" style="485" bestFit="1" customWidth="1"/>
    <col min="10760" max="10761" width="15.125" style="485" bestFit="1" customWidth="1"/>
    <col min="10762" max="10762" width="8.625" style="485" customWidth="1"/>
    <col min="10763" max="10763" width="10.625" style="485" customWidth="1"/>
    <col min="10764" max="11008" width="9" style="485"/>
    <col min="11009" max="11009" width="1.625" style="485" customWidth="1"/>
    <col min="11010" max="11010" width="3.625" style="485" customWidth="1"/>
    <col min="11011" max="11011" width="6" style="485" customWidth="1"/>
    <col min="11012" max="11012" width="8.625" style="485" customWidth="1"/>
    <col min="11013" max="11013" width="10.625" style="485" customWidth="1"/>
    <col min="11014" max="11014" width="8.625" style="485" customWidth="1"/>
    <col min="11015" max="11015" width="14.125" style="485" bestFit="1" customWidth="1"/>
    <col min="11016" max="11017" width="15.125" style="485" bestFit="1" customWidth="1"/>
    <col min="11018" max="11018" width="8.625" style="485" customWidth="1"/>
    <col min="11019" max="11019" width="10.625" style="485" customWidth="1"/>
    <col min="11020" max="11264" width="9" style="485"/>
    <col min="11265" max="11265" width="1.625" style="485" customWidth="1"/>
    <col min="11266" max="11266" width="3.625" style="485" customWidth="1"/>
    <col min="11267" max="11267" width="6" style="485" customWidth="1"/>
    <col min="11268" max="11268" width="8.625" style="485" customWidth="1"/>
    <col min="11269" max="11269" width="10.625" style="485" customWidth="1"/>
    <col min="11270" max="11270" width="8.625" style="485" customWidth="1"/>
    <col min="11271" max="11271" width="14.125" style="485" bestFit="1" customWidth="1"/>
    <col min="11272" max="11273" width="15.125" style="485" bestFit="1" customWidth="1"/>
    <col min="11274" max="11274" width="8.625" style="485" customWidth="1"/>
    <col min="11275" max="11275" width="10.625" style="485" customWidth="1"/>
    <col min="11276" max="11520" width="9" style="485"/>
    <col min="11521" max="11521" width="1.625" style="485" customWidth="1"/>
    <col min="11522" max="11522" width="3.625" style="485" customWidth="1"/>
    <col min="11523" max="11523" width="6" style="485" customWidth="1"/>
    <col min="11524" max="11524" width="8.625" style="485" customWidth="1"/>
    <col min="11525" max="11525" width="10.625" style="485" customWidth="1"/>
    <col min="11526" max="11526" width="8.625" style="485" customWidth="1"/>
    <col min="11527" max="11527" width="14.125" style="485" bestFit="1" customWidth="1"/>
    <col min="11528" max="11529" width="15.125" style="485" bestFit="1" customWidth="1"/>
    <col min="11530" max="11530" width="8.625" style="485" customWidth="1"/>
    <col min="11531" max="11531" width="10.625" style="485" customWidth="1"/>
    <col min="11532" max="11776" width="9" style="485"/>
    <col min="11777" max="11777" width="1.625" style="485" customWidth="1"/>
    <col min="11778" max="11778" width="3.625" style="485" customWidth="1"/>
    <col min="11779" max="11779" width="6" style="485" customWidth="1"/>
    <col min="11780" max="11780" width="8.625" style="485" customWidth="1"/>
    <col min="11781" max="11781" width="10.625" style="485" customWidth="1"/>
    <col min="11782" max="11782" width="8.625" style="485" customWidth="1"/>
    <col min="11783" max="11783" width="14.125" style="485" bestFit="1" customWidth="1"/>
    <col min="11784" max="11785" width="15.125" style="485" bestFit="1" customWidth="1"/>
    <col min="11786" max="11786" width="8.625" style="485" customWidth="1"/>
    <col min="11787" max="11787" width="10.625" style="485" customWidth="1"/>
    <col min="11788" max="12032" width="9" style="485"/>
    <col min="12033" max="12033" width="1.625" style="485" customWidth="1"/>
    <col min="12034" max="12034" width="3.625" style="485" customWidth="1"/>
    <col min="12035" max="12035" width="6" style="485" customWidth="1"/>
    <col min="12036" max="12036" width="8.625" style="485" customWidth="1"/>
    <col min="12037" max="12037" width="10.625" style="485" customWidth="1"/>
    <col min="12038" max="12038" width="8.625" style="485" customWidth="1"/>
    <col min="12039" max="12039" width="14.125" style="485" bestFit="1" customWidth="1"/>
    <col min="12040" max="12041" width="15.125" style="485" bestFit="1" customWidth="1"/>
    <col min="12042" max="12042" width="8.625" style="485" customWidth="1"/>
    <col min="12043" max="12043" width="10.625" style="485" customWidth="1"/>
    <col min="12044" max="12288" width="9" style="485"/>
    <col min="12289" max="12289" width="1.625" style="485" customWidth="1"/>
    <col min="12290" max="12290" width="3.625" style="485" customWidth="1"/>
    <col min="12291" max="12291" width="6" style="485" customWidth="1"/>
    <col min="12292" max="12292" width="8.625" style="485" customWidth="1"/>
    <col min="12293" max="12293" width="10.625" style="485" customWidth="1"/>
    <col min="12294" max="12294" width="8.625" style="485" customWidth="1"/>
    <col min="12295" max="12295" width="14.125" style="485" bestFit="1" customWidth="1"/>
    <col min="12296" max="12297" width="15.125" style="485" bestFit="1" customWidth="1"/>
    <col min="12298" max="12298" width="8.625" style="485" customWidth="1"/>
    <col min="12299" max="12299" width="10.625" style="485" customWidth="1"/>
    <col min="12300" max="12544" width="9" style="485"/>
    <col min="12545" max="12545" width="1.625" style="485" customWidth="1"/>
    <col min="12546" max="12546" width="3.625" style="485" customWidth="1"/>
    <col min="12547" max="12547" width="6" style="485" customWidth="1"/>
    <col min="12548" max="12548" width="8.625" style="485" customWidth="1"/>
    <col min="12549" max="12549" width="10.625" style="485" customWidth="1"/>
    <col min="12550" max="12550" width="8.625" style="485" customWidth="1"/>
    <col min="12551" max="12551" width="14.125" style="485" bestFit="1" customWidth="1"/>
    <col min="12552" max="12553" width="15.125" style="485" bestFit="1" customWidth="1"/>
    <col min="12554" max="12554" width="8.625" style="485" customWidth="1"/>
    <col min="12555" max="12555" width="10.625" style="485" customWidth="1"/>
    <col min="12556" max="12800" width="9" style="485"/>
    <col min="12801" max="12801" width="1.625" style="485" customWidth="1"/>
    <col min="12802" max="12802" width="3.625" style="485" customWidth="1"/>
    <col min="12803" max="12803" width="6" style="485" customWidth="1"/>
    <col min="12804" max="12804" width="8.625" style="485" customWidth="1"/>
    <col min="12805" max="12805" width="10.625" style="485" customWidth="1"/>
    <col min="12806" max="12806" width="8.625" style="485" customWidth="1"/>
    <col min="12807" max="12807" width="14.125" style="485" bestFit="1" customWidth="1"/>
    <col min="12808" max="12809" width="15.125" style="485" bestFit="1" customWidth="1"/>
    <col min="12810" max="12810" width="8.625" style="485" customWidth="1"/>
    <col min="12811" max="12811" width="10.625" style="485" customWidth="1"/>
    <col min="12812" max="13056" width="9" style="485"/>
    <col min="13057" max="13057" width="1.625" style="485" customWidth="1"/>
    <col min="13058" max="13058" width="3.625" style="485" customWidth="1"/>
    <col min="13059" max="13059" width="6" style="485" customWidth="1"/>
    <col min="13060" max="13060" width="8.625" style="485" customWidth="1"/>
    <col min="13061" max="13061" width="10.625" style="485" customWidth="1"/>
    <col min="13062" max="13062" width="8.625" style="485" customWidth="1"/>
    <col min="13063" max="13063" width="14.125" style="485" bestFit="1" customWidth="1"/>
    <col min="13064" max="13065" width="15.125" style="485" bestFit="1" customWidth="1"/>
    <col min="13066" max="13066" width="8.625" style="485" customWidth="1"/>
    <col min="13067" max="13067" width="10.625" style="485" customWidth="1"/>
    <col min="13068" max="13312" width="9" style="485"/>
    <col min="13313" max="13313" width="1.625" style="485" customWidth="1"/>
    <col min="13314" max="13314" width="3.625" style="485" customWidth="1"/>
    <col min="13315" max="13315" width="6" style="485" customWidth="1"/>
    <col min="13316" max="13316" width="8.625" style="485" customWidth="1"/>
    <col min="13317" max="13317" width="10.625" style="485" customWidth="1"/>
    <col min="13318" max="13318" width="8.625" style="485" customWidth="1"/>
    <col min="13319" max="13319" width="14.125" style="485" bestFit="1" customWidth="1"/>
    <col min="13320" max="13321" width="15.125" style="485" bestFit="1" customWidth="1"/>
    <col min="13322" max="13322" width="8.625" style="485" customWidth="1"/>
    <col min="13323" max="13323" width="10.625" style="485" customWidth="1"/>
    <col min="13324" max="13568" width="9" style="485"/>
    <col min="13569" max="13569" width="1.625" style="485" customWidth="1"/>
    <col min="13570" max="13570" width="3.625" style="485" customWidth="1"/>
    <col min="13571" max="13571" width="6" style="485" customWidth="1"/>
    <col min="13572" max="13572" width="8.625" style="485" customWidth="1"/>
    <col min="13573" max="13573" width="10.625" style="485" customWidth="1"/>
    <col min="13574" max="13574" width="8.625" style="485" customWidth="1"/>
    <col min="13575" max="13575" width="14.125" style="485" bestFit="1" customWidth="1"/>
    <col min="13576" max="13577" width="15.125" style="485" bestFit="1" customWidth="1"/>
    <col min="13578" max="13578" width="8.625" style="485" customWidth="1"/>
    <col min="13579" max="13579" width="10.625" style="485" customWidth="1"/>
    <col min="13580" max="13824" width="9" style="485"/>
    <col min="13825" max="13825" width="1.625" style="485" customWidth="1"/>
    <col min="13826" max="13826" width="3.625" style="485" customWidth="1"/>
    <col min="13827" max="13827" width="6" style="485" customWidth="1"/>
    <col min="13828" max="13828" width="8.625" style="485" customWidth="1"/>
    <col min="13829" max="13829" width="10.625" style="485" customWidth="1"/>
    <col min="13830" max="13830" width="8.625" style="485" customWidth="1"/>
    <col min="13831" max="13831" width="14.125" style="485" bestFit="1" customWidth="1"/>
    <col min="13832" max="13833" width="15.125" style="485" bestFit="1" customWidth="1"/>
    <col min="13834" max="13834" width="8.625" style="485" customWidth="1"/>
    <col min="13835" max="13835" width="10.625" style="485" customWidth="1"/>
    <col min="13836" max="14080" width="9" style="485"/>
    <col min="14081" max="14081" width="1.625" style="485" customWidth="1"/>
    <col min="14082" max="14082" width="3.625" style="485" customWidth="1"/>
    <col min="14083" max="14083" width="6" style="485" customWidth="1"/>
    <col min="14084" max="14084" width="8.625" style="485" customWidth="1"/>
    <col min="14085" max="14085" width="10.625" style="485" customWidth="1"/>
    <col min="14086" max="14086" width="8.625" style="485" customWidth="1"/>
    <col min="14087" max="14087" width="14.125" style="485" bestFit="1" customWidth="1"/>
    <col min="14088" max="14089" width="15.125" style="485" bestFit="1" customWidth="1"/>
    <col min="14090" max="14090" width="8.625" style="485" customWidth="1"/>
    <col min="14091" max="14091" width="10.625" style="485" customWidth="1"/>
    <col min="14092" max="14336" width="9" style="485"/>
    <col min="14337" max="14337" width="1.625" style="485" customWidth="1"/>
    <col min="14338" max="14338" width="3.625" style="485" customWidth="1"/>
    <col min="14339" max="14339" width="6" style="485" customWidth="1"/>
    <col min="14340" max="14340" width="8.625" style="485" customWidth="1"/>
    <col min="14341" max="14341" width="10.625" style="485" customWidth="1"/>
    <col min="14342" max="14342" width="8.625" style="485" customWidth="1"/>
    <col min="14343" max="14343" width="14.125" style="485" bestFit="1" customWidth="1"/>
    <col min="14344" max="14345" width="15.125" style="485" bestFit="1" customWidth="1"/>
    <col min="14346" max="14346" width="8.625" style="485" customWidth="1"/>
    <col min="14347" max="14347" width="10.625" style="485" customWidth="1"/>
    <col min="14348" max="14592" width="9" style="485"/>
    <col min="14593" max="14593" width="1.625" style="485" customWidth="1"/>
    <col min="14594" max="14594" width="3.625" style="485" customWidth="1"/>
    <col min="14595" max="14595" width="6" style="485" customWidth="1"/>
    <col min="14596" max="14596" width="8.625" style="485" customWidth="1"/>
    <col min="14597" max="14597" width="10.625" style="485" customWidth="1"/>
    <col min="14598" max="14598" width="8.625" style="485" customWidth="1"/>
    <col min="14599" max="14599" width="14.125" style="485" bestFit="1" customWidth="1"/>
    <col min="14600" max="14601" width="15.125" style="485" bestFit="1" customWidth="1"/>
    <col min="14602" max="14602" width="8.625" style="485" customWidth="1"/>
    <col min="14603" max="14603" width="10.625" style="485" customWidth="1"/>
    <col min="14604" max="14848" width="9" style="485"/>
    <col min="14849" max="14849" width="1.625" style="485" customWidth="1"/>
    <col min="14850" max="14850" width="3.625" style="485" customWidth="1"/>
    <col min="14851" max="14851" width="6" style="485" customWidth="1"/>
    <col min="14852" max="14852" width="8.625" style="485" customWidth="1"/>
    <col min="14853" max="14853" width="10.625" style="485" customWidth="1"/>
    <col min="14854" max="14854" width="8.625" style="485" customWidth="1"/>
    <col min="14855" max="14855" width="14.125" style="485" bestFit="1" customWidth="1"/>
    <col min="14856" max="14857" width="15.125" style="485" bestFit="1" customWidth="1"/>
    <col min="14858" max="14858" width="8.625" style="485" customWidth="1"/>
    <col min="14859" max="14859" width="10.625" style="485" customWidth="1"/>
    <col min="14860" max="15104" width="9" style="485"/>
    <col min="15105" max="15105" width="1.625" style="485" customWidth="1"/>
    <col min="15106" max="15106" width="3.625" style="485" customWidth="1"/>
    <col min="15107" max="15107" width="6" style="485" customWidth="1"/>
    <col min="15108" max="15108" width="8.625" style="485" customWidth="1"/>
    <col min="15109" max="15109" width="10.625" style="485" customWidth="1"/>
    <col min="15110" max="15110" width="8.625" style="485" customWidth="1"/>
    <col min="15111" max="15111" width="14.125" style="485" bestFit="1" customWidth="1"/>
    <col min="15112" max="15113" width="15.125" style="485" bestFit="1" customWidth="1"/>
    <col min="15114" max="15114" width="8.625" style="485" customWidth="1"/>
    <col min="15115" max="15115" width="10.625" style="485" customWidth="1"/>
    <col min="15116" max="15360" width="9" style="485"/>
    <col min="15361" max="15361" width="1.625" style="485" customWidth="1"/>
    <col min="15362" max="15362" width="3.625" style="485" customWidth="1"/>
    <col min="15363" max="15363" width="6" style="485" customWidth="1"/>
    <col min="15364" max="15364" width="8.625" style="485" customWidth="1"/>
    <col min="15365" max="15365" width="10.625" style="485" customWidth="1"/>
    <col min="15366" max="15366" width="8.625" style="485" customWidth="1"/>
    <col min="15367" max="15367" width="14.125" style="485" bestFit="1" customWidth="1"/>
    <col min="15368" max="15369" width="15.125" style="485" bestFit="1" customWidth="1"/>
    <col min="15370" max="15370" width="8.625" style="485" customWidth="1"/>
    <col min="15371" max="15371" width="10.625" style="485" customWidth="1"/>
    <col min="15372" max="15616" width="9" style="485"/>
    <col min="15617" max="15617" width="1.625" style="485" customWidth="1"/>
    <col min="15618" max="15618" width="3.625" style="485" customWidth="1"/>
    <col min="15619" max="15619" width="6" style="485" customWidth="1"/>
    <col min="15620" max="15620" width="8.625" style="485" customWidth="1"/>
    <col min="15621" max="15621" width="10.625" style="485" customWidth="1"/>
    <col min="15622" max="15622" width="8.625" style="485" customWidth="1"/>
    <col min="15623" max="15623" width="14.125" style="485" bestFit="1" customWidth="1"/>
    <col min="15624" max="15625" width="15.125" style="485" bestFit="1" customWidth="1"/>
    <col min="15626" max="15626" width="8.625" style="485" customWidth="1"/>
    <col min="15627" max="15627" width="10.625" style="485" customWidth="1"/>
    <col min="15628" max="15872" width="9" style="485"/>
    <col min="15873" max="15873" width="1.625" style="485" customWidth="1"/>
    <col min="15874" max="15874" width="3.625" style="485" customWidth="1"/>
    <col min="15875" max="15875" width="6" style="485" customWidth="1"/>
    <col min="15876" max="15876" width="8.625" style="485" customWidth="1"/>
    <col min="15877" max="15877" width="10.625" style="485" customWidth="1"/>
    <col min="15878" max="15878" width="8.625" style="485" customWidth="1"/>
    <col min="15879" max="15879" width="14.125" style="485" bestFit="1" customWidth="1"/>
    <col min="15880" max="15881" width="15.125" style="485" bestFit="1" customWidth="1"/>
    <col min="15882" max="15882" width="8.625" style="485" customWidth="1"/>
    <col min="15883" max="15883" width="10.625" style="485" customWidth="1"/>
    <col min="15884" max="16128" width="9" style="485"/>
    <col min="16129" max="16129" width="1.625" style="485" customWidth="1"/>
    <col min="16130" max="16130" width="3.625" style="485" customWidth="1"/>
    <col min="16131" max="16131" width="6" style="485" customWidth="1"/>
    <col min="16132" max="16132" width="8.625" style="485" customWidth="1"/>
    <col min="16133" max="16133" width="10.625" style="485" customWidth="1"/>
    <col min="16134" max="16134" width="8.625" style="485" customWidth="1"/>
    <col min="16135" max="16135" width="14.125" style="485" bestFit="1" customWidth="1"/>
    <col min="16136" max="16137" width="15.125" style="485" bestFit="1" customWidth="1"/>
    <col min="16138" max="16138" width="8.625" style="485" customWidth="1"/>
    <col min="16139" max="16139" width="10.625" style="485" customWidth="1"/>
    <col min="16140" max="16384" width="9" style="485"/>
  </cols>
  <sheetData>
    <row r="1" spans="1:20" s="6" customFormat="1" ht="30" customHeight="1" x14ac:dyDescent="0.4">
      <c r="A1" s="1" t="s">
        <v>471</v>
      </c>
      <c r="B1" s="1"/>
      <c r="C1" s="119"/>
      <c r="D1" s="12"/>
      <c r="E1" s="12"/>
      <c r="F1" s="12"/>
      <c r="G1" s="12"/>
      <c r="H1" s="12"/>
      <c r="I1" s="12"/>
      <c r="J1" s="12"/>
      <c r="K1" s="12"/>
    </row>
    <row r="2" spans="1:20" s="6" customFormat="1" ht="7.5" customHeight="1" x14ac:dyDescent="0.4">
      <c r="A2" s="1"/>
      <c r="B2" s="1"/>
      <c r="C2" s="119"/>
      <c r="D2" s="12"/>
      <c r="E2" s="12"/>
      <c r="F2" s="12"/>
      <c r="G2" s="12"/>
      <c r="H2" s="12"/>
      <c r="I2" s="12"/>
      <c r="J2" s="12"/>
      <c r="K2" s="12"/>
    </row>
    <row r="3" spans="1:20" s="6" customFormat="1" ht="22.5" customHeight="1" x14ac:dyDescent="0.4">
      <c r="C3" s="236"/>
      <c r="D3" s="12"/>
      <c r="E3" s="12"/>
      <c r="F3" s="12"/>
      <c r="G3" s="12"/>
      <c r="H3" s="12"/>
      <c r="I3" s="12"/>
      <c r="J3" s="12"/>
      <c r="K3" s="12"/>
    </row>
    <row r="4" spans="1:20" s="452" customFormat="1" ht="18" customHeight="1" x14ac:dyDescent="0.4">
      <c r="A4" s="443"/>
      <c r="B4" s="444" t="s">
        <v>224</v>
      </c>
      <c r="C4" s="445" t="s">
        <v>472</v>
      </c>
      <c r="D4" s="446"/>
      <c r="E4" s="447"/>
      <c r="F4" s="448" t="s">
        <v>473</v>
      </c>
      <c r="G4" s="449"/>
      <c r="H4" s="450" t="s">
        <v>474</v>
      </c>
      <c r="I4" s="451" t="s">
        <v>475</v>
      </c>
      <c r="L4" s="453"/>
      <c r="M4" s="453"/>
      <c r="N4" s="453"/>
      <c r="O4" s="453"/>
      <c r="P4" s="453"/>
      <c r="Q4" s="453"/>
      <c r="R4" s="453"/>
      <c r="S4" s="453"/>
      <c r="T4" s="453"/>
    </row>
    <row r="5" spans="1:20" s="452" customFormat="1" ht="18" customHeight="1" x14ac:dyDescent="0.15">
      <c r="A5" s="454"/>
      <c r="B5" s="455">
        <v>1</v>
      </c>
      <c r="C5" s="456" t="s">
        <v>213</v>
      </c>
      <c r="D5" s="457"/>
      <c r="E5" s="458"/>
      <c r="F5" s="456" t="s">
        <v>476</v>
      </c>
      <c r="G5" s="458"/>
      <c r="H5" s="459" t="s">
        <v>477</v>
      </c>
      <c r="I5" s="460"/>
      <c r="L5" s="453"/>
      <c r="M5" s="453"/>
      <c r="N5" s="453"/>
      <c r="O5" s="453"/>
      <c r="P5" s="453"/>
      <c r="Q5" s="453"/>
      <c r="R5" s="453"/>
      <c r="S5" s="453"/>
      <c r="T5" s="453"/>
    </row>
    <row r="6" spans="1:20" s="452" customFormat="1" ht="18" customHeight="1" x14ac:dyDescent="0.15">
      <c r="A6" s="454"/>
      <c r="B6" s="461"/>
      <c r="C6" s="462"/>
      <c r="D6" s="463"/>
      <c r="E6" s="464"/>
      <c r="F6" s="462"/>
      <c r="G6" s="464"/>
      <c r="H6" s="465">
        <v>2006</v>
      </c>
      <c r="I6" s="466"/>
      <c r="L6" s="453"/>
      <c r="M6" s="453"/>
      <c r="N6" s="453"/>
      <c r="O6" s="453"/>
      <c r="P6" s="453"/>
      <c r="Q6" s="453"/>
      <c r="R6" s="453"/>
      <c r="S6" s="453"/>
      <c r="T6" s="453"/>
    </row>
    <row r="7" spans="1:20" s="452" customFormat="1" ht="15" customHeight="1" x14ac:dyDescent="0.15">
      <c r="A7" s="467"/>
      <c r="B7" s="468" t="s">
        <v>222</v>
      </c>
      <c r="C7" s="469"/>
      <c r="D7" s="470"/>
      <c r="E7" s="470"/>
      <c r="F7" s="470"/>
      <c r="G7" s="471"/>
      <c r="H7" s="472"/>
      <c r="I7" s="473"/>
      <c r="L7" s="453"/>
      <c r="M7" s="453"/>
      <c r="N7" s="453"/>
      <c r="O7" s="453"/>
      <c r="P7" s="453"/>
      <c r="Q7" s="453"/>
      <c r="R7" s="453"/>
      <c r="S7" s="453"/>
      <c r="T7" s="453"/>
    </row>
    <row r="8" spans="1:20" s="452" customFormat="1" ht="18" customHeight="1" x14ac:dyDescent="0.15">
      <c r="A8" s="467"/>
      <c r="B8" s="474"/>
      <c r="C8" s="469"/>
      <c r="D8" s="470"/>
      <c r="E8" s="470"/>
      <c r="F8" s="470"/>
      <c r="G8" s="471"/>
      <c r="H8" s="472"/>
      <c r="I8" s="472"/>
      <c r="L8" s="453"/>
      <c r="M8" s="453"/>
      <c r="N8" s="453"/>
      <c r="O8" s="453"/>
      <c r="P8" s="453"/>
      <c r="Q8" s="453"/>
      <c r="R8" s="453"/>
      <c r="S8" s="453"/>
      <c r="T8" s="453"/>
    </row>
    <row r="9" spans="1:20" s="452" customFormat="1" ht="18" customHeight="1" x14ac:dyDescent="0.15">
      <c r="A9" s="467"/>
      <c r="B9" s="474"/>
      <c r="C9" s="469"/>
      <c r="D9" s="470"/>
      <c r="E9" s="470"/>
      <c r="F9" s="470"/>
      <c r="G9" s="471"/>
      <c r="H9" s="472"/>
      <c r="I9" s="472"/>
      <c r="L9" s="453"/>
      <c r="M9" s="453"/>
      <c r="N9" s="453"/>
      <c r="O9" s="453"/>
      <c r="P9" s="453"/>
      <c r="Q9" s="453"/>
      <c r="R9" s="453"/>
      <c r="S9" s="453"/>
      <c r="T9" s="453"/>
    </row>
    <row r="10" spans="1:20" s="452" customFormat="1" ht="18" customHeight="1" x14ac:dyDescent="0.15">
      <c r="A10" s="467"/>
      <c r="B10" s="474"/>
      <c r="C10" s="469"/>
      <c r="D10" s="470"/>
      <c r="E10" s="470"/>
      <c r="F10" s="470"/>
      <c r="G10" s="471"/>
      <c r="H10" s="472"/>
      <c r="I10" s="472"/>
      <c r="L10" s="453"/>
      <c r="M10" s="453"/>
      <c r="N10" s="453"/>
      <c r="O10" s="453"/>
      <c r="P10" s="453"/>
      <c r="Q10" s="453"/>
      <c r="R10" s="453"/>
      <c r="S10" s="453"/>
      <c r="T10" s="453"/>
    </row>
    <row r="11" spans="1:20" s="452" customFormat="1" ht="18" customHeight="1" x14ac:dyDescent="0.15">
      <c r="A11" s="467"/>
      <c r="B11" s="474"/>
      <c r="C11" s="469"/>
      <c r="D11" s="470"/>
      <c r="E11" s="470"/>
      <c r="F11" s="470"/>
      <c r="G11" s="471"/>
      <c r="H11" s="472"/>
      <c r="I11" s="472"/>
      <c r="L11" s="453"/>
      <c r="M11" s="453"/>
      <c r="N11" s="453"/>
      <c r="O11" s="453"/>
      <c r="P11" s="453"/>
      <c r="Q11" s="453"/>
      <c r="R11" s="453"/>
      <c r="S11" s="453"/>
      <c r="T11" s="453"/>
    </row>
    <row r="12" spans="1:20" s="452" customFormat="1" ht="18" customHeight="1" x14ac:dyDescent="0.15">
      <c r="A12" s="467"/>
      <c r="B12" s="474"/>
      <c r="C12" s="469"/>
      <c r="D12" s="470"/>
      <c r="E12" s="470"/>
      <c r="F12" s="470"/>
      <c r="G12" s="471"/>
      <c r="H12" s="472"/>
      <c r="I12" s="472"/>
      <c r="L12" s="453"/>
      <c r="M12" s="453"/>
      <c r="N12" s="453"/>
      <c r="O12" s="453"/>
      <c r="P12" s="453"/>
      <c r="Q12" s="453"/>
      <c r="R12" s="453"/>
      <c r="S12" s="453"/>
      <c r="T12" s="453"/>
    </row>
    <row r="16" spans="1:20" s="6" customFormat="1" ht="30" customHeight="1" x14ac:dyDescent="0.4">
      <c r="A16" s="1" t="s">
        <v>478</v>
      </c>
      <c r="B16" s="1"/>
      <c r="C16" s="119"/>
      <c r="D16" s="12"/>
      <c r="E16" s="12"/>
      <c r="F16" s="12"/>
      <c r="G16" s="12"/>
      <c r="H16" s="12"/>
      <c r="I16" s="12"/>
      <c r="J16" s="12"/>
      <c r="K16" s="12"/>
    </row>
    <row r="17" spans="1:20" s="6" customFormat="1" ht="7.5" customHeight="1" x14ac:dyDescent="0.4">
      <c r="A17" s="1"/>
      <c r="B17" s="1"/>
      <c r="C17" s="119"/>
      <c r="D17" s="12"/>
      <c r="E17" s="12"/>
      <c r="F17" s="12"/>
      <c r="G17" s="12"/>
      <c r="H17" s="12"/>
      <c r="I17" s="12"/>
      <c r="J17" s="12"/>
      <c r="K17" s="12"/>
    </row>
    <row r="18" spans="1:20" s="6" customFormat="1" ht="22.5" customHeight="1" x14ac:dyDescent="0.4">
      <c r="C18" s="236"/>
      <c r="D18" s="12"/>
      <c r="E18" s="12"/>
      <c r="F18" s="12"/>
      <c r="G18" s="12"/>
      <c r="H18" s="12"/>
      <c r="I18" s="12"/>
      <c r="J18" s="12"/>
      <c r="K18" s="12"/>
    </row>
    <row r="19" spans="1:20" s="452" customFormat="1" ht="18" customHeight="1" x14ac:dyDescent="0.4">
      <c r="A19" s="443"/>
      <c r="B19" s="444" t="s">
        <v>224</v>
      </c>
      <c r="C19" s="445" t="s">
        <v>472</v>
      </c>
      <c r="D19" s="446"/>
      <c r="E19" s="447"/>
      <c r="F19" s="448" t="s">
        <v>473</v>
      </c>
      <c r="G19" s="449"/>
      <c r="H19" s="450" t="s">
        <v>474</v>
      </c>
      <c r="I19" s="451" t="s">
        <v>475</v>
      </c>
      <c r="L19" s="453"/>
      <c r="M19" s="453"/>
      <c r="N19" s="453"/>
      <c r="O19" s="453"/>
      <c r="P19" s="453"/>
      <c r="Q19" s="453"/>
      <c r="R19" s="453"/>
      <c r="S19" s="453"/>
      <c r="T19" s="453"/>
    </row>
    <row r="20" spans="1:20" s="452" customFormat="1" ht="18" customHeight="1" x14ac:dyDescent="0.15">
      <c r="A20" s="454"/>
      <c r="B20" s="455">
        <v>1</v>
      </c>
      <c r="C20" s="475" t="s">
        <v>479</v>
      </c>
      <c r="D20" s="476"/>
      <c r="E20" s="477"/>
      <c r="F20" s="478" t="s">
        <v>480</v>
      </c>
      <c r="G20" s="479" t="s">
        <v>481</v>
      </c>
      <c r="H20" s="459" t="s">
        <v>482</v>
      </c>
      <c r="I20" s="480" t="s">
        <v>483</v>
      </c>
      <c r="L20" s="453"/>
      <c r="M20" s="453"/>
      <c r="N20" s="453"/>
      <c r="O20" s="453"/>
      <c r="P20" s="453"/>
      <c r="Q20" s="453"/>
      <c r="R20" s="453"/>
      <c r="S20" s="453"/>
      <c r="T20" s="453"/>
    </row>
    <row r="21" spans="1:20" s="452" customFormat="1" ht="18" customHeight="1" x14ac:dyDescent="0.15">
      <c r="A21" s="454"/>
      <c r="B21" s="461"/>
      <c r="C21" s="481"/>
      <c r="D21" s="482"/>
      <c r="E21" s="482"/>
      <c r="F21" s="483"/>
      <c r="G21" s="484"/>
      <c r="H21" s="465">
        <v>2006</v>
      </c>
      <c r="I21" s="466">
        <v>2007</v>
      </c>
      <c r="L21" s="453"/>
      <c r="M21" s="453"/>
      <c r="N21" s="453"/>
      <c r="O21" s="453"/>
      <c r="P21" s="453"/>
      <c r="Q21" s="453"/>
      <c r="R21" s="453"/>
      <c r="S21" s="453"/>
      <c r="T21" s="453"/>
    </row>
    <row r="22" spans="1:20" s="452" customFormat="1" ht="18" customHeight="1" x14ac:dyDescent="0.15">
      <c r="A22" s="454"/>
      <c r="B22" s="455">
        <v>2</v>
      </c>
      <c r="C22" s="475" t="s">
        <v>484</v>
      </c>
      <c r="D22" s="476"/>
      <c r="E22" s="477"/>
      <c r="F22" s="478" t="s">
        <v>485</v>
      </c>
      <c r="G22" s="479" t="s">
        <v>486</v>
      </c>
      <c r="H22" s="459" t="s">
        <v>483</v>
      </c>
      <c r="I22" s="480" t="s">
        <v>487</v>
      </c>
      <c r="L22" s="453"/>
      <c r="M22" s="453"/>
      <c r="N22" s="453"/>
      <c r="O22" s="453"/>
      <c r="P22" s="453"/>
      <c r="Q22" s="453"/>
      <c r="R22" s="453"/>
      <c r="S22" s="453"/>
      <c r="T22" s="453"/>
    </row>
    <row r="23" spans="1:20" s="452" customFormat="1" ht="18" customHeight="1" x14ac:dyDescent="0.15">
      <c r="A23" s="454"/>
      <c r="B23" s="461"/>
      <c r="C23" s="481"/>
      <c r="D23" s="482"/>
      <c r="E23" s="482"/>
      <c r="F23" s="483"/>
      <c r="G23" s="484"/>
      <c r="H23" s="465">
        <v>2007</v>
      </c>
      <c r="I23" s="466">
        <v>2008</v>
      </c>
      <c r="L23" s="453"/>
      <c r="M23" s="453"/>
      <c r="N23" s="453"/>
      <c r="O23" s="453"/>
      <c r="P23" s="453"/>
      <c r="Q23" s="453"/>
      <c r="R23" s="453"/>
      <c r="S23" s="453"/>
      <c r="T23" s="453"/>
    </row>
    <row r="24" spans="1:20" ht="18" customHeight="1" x14ac:dyDescent="0.15">
      <c r="B24" s="455">
        <v>3</v>
      </c>
      <c r="C24" s="475" t="s">
        <v>488</v>
      </c>
      <c r="D24" s="476"/>
      <c r="E24" s="477"/>
      <c r="F24" s="478" t="s">
        <v>489</v>
      </c>
      <c r="G24" s="479" t="s">
        <v>490</v>
      </c>
      <c r="H24" s="459" t="s">
        <v>487</v>
      </c>
      <c r="I24" s="480" t="s">
        <v>491</v>
      </c>
    </row>
    <row r="25" spans="1:20" ht="18" customHeight="1" x14ac:dyDescent="0.15">
      <c r="B25" s="461"/>
      <c r="C25" s="481"/>
      <c r="D25" s="482"/>
      <c r="E25" s="482"/>
      <c r="F25" s="483"/>
      <c r="G25" s="484"/>
      <c r="H25" s="465">
        <v>2008</v>
      </c>
      <c r="I25" s="466">
        <v>2009</v>
      </c>
    </row>
    <row r="26" spans="1:20" ht="18" customHeight="1" x14ac:dyDescent="0.15">
      <c r="B26" s="455">
        <v>4</v>
      </c>
      <c r="C26" s="475" t="s">
        <v>492</v>
      </c>
      <c r="D26" s="476"/>
      <c r="E26" s="477"/>
      <c r="F26" s="478" t="s">
        <v>493</v>
      </c>
      <c r="G26" s="479" t="s">
        <v>494</v>
      </c>
      <c r="H26" s="459" t="s">
        <v>495</v>
      </c>
      <c r="I26" s="480" t="s">
        <v>496</v>
      </c>
    </row>
    <row r="27" spans="1:20" ht="18" customHeight="1" x14ac:dyDescent="0.15">
      <c r="B27" s="461"/>
      <c r="C27" s="481"/>
      <c r="D27" s="482"/>
      <c r="E27" s="482"/>
      <c r="F27" s="483"/>
      <c r="G27" s="484"/>
      <c r="H27" s="465">
        <v>2009</v>
      </c>
      <c r="I27" s="466">
        <v>2010</v>
      </c>
    </row>
    <row r="28" spans="1:20" ht="18" customHeight="1" x14ac:dyDescent="0.15">
      <c r="B28" s="455">
        <v>5</v>
      </c>
      <c r="C28" s="475" t="s">
        <v>497</v>
      </c>
      <c r="D28" s="476"/>
      <c r="E28" s="477"/>
      <c r="F28" s="478" t="s">
        <v>498</v>
      </c>
      <c r="G28" s="479" t="s">
        <v>499</v>
      </c>
      <c r="H28" s="486">
        <v>40308</v>
      </c>
      <c r="I28" s="487">
        <v>40673</v>
      </c>
    </row>
    <row r="29" spans="1:20" ht="18" customHeight="1" x14ac:dyDescent="0.15">
      <c r="B29" s="461"/>
      <c r="C29" s="481"/>
      <c r="D29" s="482"/>
      <c r="E29" s="482"/>
      <c r="F29" s="483"/>
      <c r="G29" s="484"/>
      <c r="H29" s="465">
        <v>2010</v>
      </c>
      <c r="I29" s="466">
        <v>2011</v>
      </c>
    </row>
    <row r="30" spans="1:20" ht="18" customHeight="1" x14ac:dyDescent="0.15">
      <c r="B30" s="455">
        <v>6</v>
      </c>
      <c r="C30" s="475" t="s">
        <v>500</v>
      </c>
      <c r="D30" s="476"/>
      <c r="E30" s="477"/>
      <c r="F30" s="478" t="s">
        <v>493</v>
      </c>
      <c r="G30" s="479" t="s">
        <v>501</v>
      </c>
      <c r="H30" s="487">
        <v>40673</v>
      </c>
      <c r="I30" s="487">
        <v>41040</v>
      </c>
    </row>
    <row r="31" spans="1:20" ht="18" customHeight="1" x14ac:dyDescent="0.15">
      <c r="B31" s="461"/>
      <c r="C31" s="481"/>
      <c r="D31" s="482"/>
      <c r="E31" s="482"/>
      <c r="F31" s="483"/>
      <c r="G31" s="484"/>
      <c r="H31" s="466">
        <v>2011</v>
      </c>
      <c r="I31" s="466">
        <v>2012</v>
      </c>
    </row>
    <row r="32" spans="1:20" ht="18" customHeight="1" x14ac:dyDescent="0.15">
      <c r="B32" s="455">
        <v>7</v>
      </c>
      <c r="C32" s="475" t="s">
        <v>502</v>
      </c>
      <c r="D32" s="476"/>
      <c r="E32" s="477"/>
      <c r="F32" s="478" t="s">
        <v>498</v>
      </c>
      <c r="G32" s="479" t="s">
        <v>503</v>
      </c>
      <c r="H32" s="487">
        <v>41040</v>
      </c>
      <c r="I32" s="487">
        <v>41409</v>
      </c>
    </row>
    <row r="33" spans="2:9" ht="18" customHeight="1" x14ac:dyDescent="0.15">
      <c r="B33" s="461"/>
      <c r="C33" s="481"/>
      <c r="D33" s="482"/>
      <c r="E33" s="482"/>
      <c r="F33" s="483"/>
      <c r="G33" s="484"/>
      <c r="H33" s="466">
        <v>2012</v>
      </c>
      <c r="I33" s="466">
        <v>2013</v>
      </c>
    </row>
    <row r="34" spans="2:9" ht="18" customHeight="1" x14ac:dyDescent="0.15">
      <c r="B34" s="455">
        <v>8</v>
      </c>
      <c r="C34" s="475" t="s">
        <v>502</v>
      </c>
      <c r="D34" s="476"/>
      <c r="E34" s="477"/>
      <c r="F34" s="478" t="s">
        <v>498</v>
      </c>
      <c r="G34" s="479" t="s">
        <v>503</v>
      </c>
      <c r="H34" s="487">
        <v>41409</v>
      </c>
      <c r="I34" s="487">
        <v>41751</v>
      </c>
    </row>
    <row r="35" spans="2:9" ht="18" customHeight="1" x14ac:dyDescent="0.15">
      <c r="B35" s="461"/>
      <c r="C35" s="481"/>
      <c r="D35" s="482"/>
      <c r="E35" s="482"/>
      <c r="F35" s="483"/>
      <c r="G35" s="484"/>
      <c r="H35" s="466">
        <v>2013</v>
      </c>
      <c r="I35" s="466">
        <v>2014</v>
      </c>
    </row>
    <row r="36" spans="2:9" ht="18" customHeight="1" x14ac:dyDescent="0.15">
      <c r="B36" s="455">
        <v>9</v>
      </c>
      <c r="C36" s="475" t="s">
        <v>504</v>
      </c>
      <c r="D36" s="476"/>
      <c r="E36" s="477"/>
      <c r="F36" s="478" t="s">
        <v>489</v>
      </c>
      <c r="G36" s="479" t="s">
        <v>505</v>
      </c>
      <c r="H36" s="487">
        <v>41759</v>
      </c>
      <c r="I36" s="488">
        <v>42499</v>
      </c>
    </row>
    <row r="37" spans="2:9" ht="18" customHeight="1" x14ac:dyDescent="0.15">
      <c r="B37" s="461"/>
      <c r="C37" s="481"/>
      <c r="D37" s="482"/>
      <c r="E37" s="482"/>
      <c r="F37" s="483"/>
      <c r="G37" s="484"/>
      <c r="H37" s="466">
        <v>2014</v>
      </c>
      <c r="I37" s="466">
        <v>2016</v>
      </c>
    </row>
    <row r="38" spans="2:9" ht="18" customHeight="1" x14ac:dyDescent="0.15">
      <c r="B38" s="455">
        <v>10</v>
      </c>
      <c r="C38" s="475" t="s">
        <v>506</v>
      </c>
      <c r="D38" s="476"/>
      <c r="E38" s="477"/>
      <c r="F38" s="478" t="s">
        <v>507</v>
      </c>
      <c r="G38" s="479" t="s">
        <v>508</v>
      </c>
      <c r="H38" s="487">
        <v>42499</v>
      </c>
      <c r="I38" s="488">
        <v>43212</v>
      </c>
    </row>
    <row r="39" spans="2:9" ht="18" customHeight="1" x14ac:dyDescent="0.15">
      <c r="B39" s="461"/>
      <c r="C39" s="481"/>
      <c r="D39" s="482"/>
      <c r="E39" s="482"/>
      <c r="F39" s="483"/>
      <c r="G39" s="484"/>
      <c r="H39" s="466">
        <v>2016</v>
      </c>
      <c r="I39" s="466">
        <v>2018</v>
      </c>
    </row>
    <row r="40" spans="2:9" ht="18" customHeight="1" x14ac:dyDescent="0.15">
      <c r="B40" s="455">
        <v>11</v>
      </c>
      <c r="C40" s="475" t="s">
        <v>509</v>
      </c>
      <c r="D40" s="476"/>
      <c r="E40" s="477"/>
      <c r="F40" s="478" t="s">
        <v>510</v>
      </c>
      <c r="G40" s="479" t="s">
        <v>511</v>
      </c>
      <c r="H40" s="487">
        <v>43215</v>
      </c>
      <c r="I40" s="488">
        <v>43980</v>
      </c>
    </row>
    <row r="41" spans="2:9" ht="18" customHeight="1" x14ac:dyDescent="0.15">
      <c r="B41" s="461"/>
      <c r="C41" s="481"/>
      <c r="D41" s="482"/>
      <c r="E41" s="482"/>
      <c r="F41" s="483"/>
      <c r="G41" s="484"/>
      <c r="H41" s="466">
        <v>2018</v>
      </c>
      <c r="I41" s="466">
        <v>2020</v>
      </c>
    </row>
    <row r="42" spans="2:9" ht="18" customHeight="1" x14ac:dyDescent="0.15">
      <c r="B42" s="455">
        <v>12</v>
      </c>
      <c r="C42" s="475" t="s">
        <v>512</v>
      </c>
      <c r="D42" s="476"/>
      <c r="E42" s="477"/>
      <c r="F42" s="478" t="s">
        <v>498</v>
      </c>
      <c r="G42" s="479" t="s">
        <v>513</v>
      </c>
      <c r="H42" s="488">
        <v>43980</v>
      </c>
      <c r="I42" s="480"/>
    </row>
    <row r="43" spans="2:9" ht="18" customHeight="1" x14ac:dyDescent="0.15">
      <c r="B43" s="461"/>
      <c r="C43" s="481"/>
      <c r="D43" s="482"/>
      <c r="E43" s="482"/>
      <c r="F43" s="483"/>
      <c r="G43" s="484"/>
      <c r="H43" s="466">
        <v>2020</v>
      </c>
      <c r="I43" s="466"/>
    </row>
    <row r="44" spans="2:9" ht="15" customHeight="1" x14ac:dyDescent="0.4">
      <c r="B44" s="2" t="s">
        <v>514</v>
      </c>
      <c r="I44" s="119"/>
    </row>
  </sheetData>
  <mergeCells count="29">
    <mergeCell ref="B40:B41"/>
    <mergeCell ref="C40:E40"/>
    <mergeCell ref="B42:B43"/>
    <mergeCell ref="C42:E42"/>
    <mergeCell ref="B34:B35"/>
    <mergeCell ref="C34:E34"/>
    <mergeCell ref="B36:B37"/>
    <mergeCell ref="C36:E36"/>
    <mergeCell ref="B38:B39"/>
    <mergeCell ref="C38:E38"/>
    <mergeCell ref="B28:B29"/>
    <mergeCell ref="C28:E28"/>
    <mergeCell ref="B30:B31"/>
    <mergeCell ref="C30:E30"/>
    <mergeCell ref="B32:B33"/>
    <mergeCell ref="C32:E32"/>
    <mergeCell ref="B22:B23"/>
    <mergeCell ref="C22:E22"/>
    <mergeCell ref="B24:B25"/>
    <mergeCell ref="C24:E24"/>
    <mergeCell ref="B26:B27"/>
    <mergeCell ref="C26:E26"/>
    <mergeCell ref="C4:E4"/>
    <mergeCell ref="B5:B6"/>
    <mergeCell ref="C5:E6"/>
    <mergeCell ref="F5:G6"/>
    <mergeCell ref="C19:E19"/>
    <mergeCell ref="B20:B21"/>
    <mergeCell ref="C20:E20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view="pageBreakPreview" topLeftCell="A28" zoomScale="60" zoomScaleNormal="100" workbookViewId="0">
      <selection activeCell="G59" sqref="G59"/>
    </sheetView>
  </sheetViews>
  <sheetFormatPr defaultRowHeight="11.25" x14ac:dyDescent="0.4"/>
  <cols>
    <col min="1" max="1" width="1.625" style="2" customWidth="1"/>
    <col min="2" max="2" width="9.625" style="2" customWidth="1"/>
    <col min="3" max="3" width="6.125" style="2" customWidth="1"/>
    <col min="4" max="12" width="6.625" style="2" customWidth="1"/>
    <col min="13" max="14" width="5.625" style="2" customWidth="1"/>
    <col min="15" max="256" width="9" style="2"/>
    <col min="257" max="257" width="1.625" style="2" customWidth="1"/>
    <col min="258" max="258" width="9.625" style="2" customWidth="1"/>
    <col min="259" max="259" width="6.125" style="2" customWidth="1"/>
    <col min="260" max="268" width="6.625" style="2" customWidth="1"/>
    <col min="269" max="270" width="5.625" style="2" customWidth="1"/>
    <col min="271" max="512" width="9" style="2"/>
    <col min="513" max="513" width="1.625" style="2" customWidth="1"/>
    <col min="514" max="514" width="9.625" style="2" customWidth="1"/>
    <col min="515" max="515" width="6.125" style="2" customWidth="1"/>
    <col min="516" max="524" width="6.625" style="2" customWidth="1"/>
    <col min="525" max="526" width="5.625" style="2" customWidth="1"/>
    <col min="527" max="768" width="9" style="2"/>
    <col min="769" max="769" width="1.625" style="2" customWidth="1"/>
    <col min="770" max="770" width="9.625" style="2" customWidth="1"/>
    <col min="771" max="771" width="6.125" style="2" customWidth="1"/>
    <col min="772" max="780" width="6.625" style="2" customWidth="1"/>
    <col min="781" max="782" width="5.625" style="2" customWidth="1"/>
    <col min="783" max="1024" width="9" style="2"/>
    <col min="1025" max="1025" width="1.625" style="2" customWidth="1"/>
    <col min="1026" max="1026" width="9.625" style="2" customWidth="1"/>
    <col min="1027" max="1027" width="6.125" style="2" customWidth="1"/>
    <col min="1028" max="1036" width="6.625" style="2" customWidth="1"/>
    <col min="1037" max="1038" width="5.625" style="2" customWidth="1"/>
    <col min="1039" max="1280" width="9" style="2"/>
    <col min="1281" max="1281" width="1.625" style="2" customWidth="1"/>
    <col min="1282" max="1282" width="9.625" style="2" customWidth="1"/>
    <col min="1283" max="1283" width="6.125" style="2" customWidth="1"/>
    <col min="1284" max="1292" width="6.625" style="2" customWidth="1"/>
    <col min="1293" max="1294" width="5.625" style="2" customWidth="1"/>
    <col min="1295" max="1536" width="9" style="2"/>
    <col min="1537" max="1537" width="1.625" style="2" customWidth="1"/>
    <col min="1538" max="1538" width="9.625" style="2" customWidth="1"/>
    <col min="1539" max="1539" width="6.125" style="2" customWidth="1"/>
    <col min="1540" max="1548" width="6.625" style="2" customWidth="1"/>
    <col min="1549" max="1550" width="5.625" style="2" customWidth="1"/>
    <col min="1551" max="1792" width="9" style="2"/>
    <col min="1793" max="1793" width="1.625" style="2" customWidth="1"/>
    <col min="1794" max="1794" width="9.625" style="2" customWidth="1"/>
    <col min="1795" max="1795" width="6.125" style="2" customWidth="1"/>
    <col min="1796" max="1804" width="6.625" style="2" customWidth="1"/>
    <col min="1805" max="1806" width="5.625" style="2" customWidth="1"/>
    <col min="1807" max="2048" width="9" style="2"/>
    <col min="2049" max="2049" width="1.625" style="2" customWidth="1"/>
    <col min="2050" max="2050" width="9.625" style="2" customWidth="1"/>
    <col min="2051" max="2051" width="6.125" style="2" customWidth="1"/>
    <col min="2052" max="2060" width="6.625" style="2" customWidth="1"/>
    <col min="2061" max="2062" width="5.625" style="2" customWidth="1"/>
    <col min="2063" max="2304" width="9" style="2"/>
    <col min="2305" max="2305" width="1.625" style="2" customWidth="1"/>
    <col min="2306" max="2306" width="9.625" style="2" customWidth="1"/>
    <col min="2307" max="2307" width="6.125" style="2" customWidth="1"/>
    <col min="2308" max="2316" width="6.625" style="2" customWidth="1"/>
    <col min="2317" max="2318" width="5.625" style="2" customWidth="1"/>
    <col min="2319" max="2560" width="9" style="2"/>
    <col min="2561" max="2561" width="1.625" style="2" customWidth="1"/>
    <col min="2562" max="2562" width="9.625" style="2" customWidth="1"/>
    <col min="2563" max="2563" width="6.125" style="2" customWidth="1"/>
    <col min="2564" max="2572" width="6.625" style="2" customWidth="1"/>
    <col min="2573" max="2574" width="5.625" style="2" customWidth="1"/>
    <col min="2575" max="2816" width="9" style="2"/>
    <col min="2817" max="2817" width="1.625" style="2" customWidth="1"/>
    <col min="2818" max="2818" width="9.625" style="2" customWidth="1"/>
    <col min="2819" max="2819" width="6.125" style="2" customWidth="1"/>
    <col min="2820" max="2828" width="6.625" style="2" customWidth="1"/>
    <col min="2829" max="2830" width="5.625" style="2" customWidth="1"/>
    <col min="2831" max="3072" width="9" style="2"/>
    <col min="3073" max="3073" width="1.625" style="2" customWidth="1"/>
    <col min="3074" max="3074" width="9.625" style="2" customWidth="1"/>
    <col min="3075" max="3075" width="6.125" style="2" customWidth="1"/>
    <col min="3076" max="3084" width="6.625" style="2" customWidth="1"/>
    <col min="3085" max="3086" width="5.625" style="2" customWidth="1"/>
    <col min="3087" max="3328" width="9" style="2"/>
    <col min="3329" max="3329" width="1.625" style="2" customWidth="1"/>
    <col min="3330" max="3330" width="9.625" style="2" customWidth="1"/>
    <col min="3331" max="3331" width="6.125" style="2" customWidth="1"/>
    <col min="3332" max="3340" width="6.625" style="2" customWidth="1"/>
    <col min="3341" max="3342" width="5.625" style="2" customWidth="1"/>
    <col min="3343" max="3584" width="9" style="2"/>
    <col min="3585" max="3585" width="1.625" style="2" customWidth="1"/>
    <col min="3586" max="3586" width="9.625" style="2" customWidth="1"/>
    <col min="3587" max="3587" width="6.125" style="2" customWidth="1"/>
    <col min="3588" max="3596" width="6.625" style="2" customWidth="1"/>
    <col min="3597" max="3598" width="5.625" style="2" customWidth="1"/>
    <col min="3599" max="3840" width="9" style="2"/>
    <col min="3841" max="3841" width="1.625" style="2" customWidth="1"/>
    <col min="3842" max="3842" width="9.625" style="2" customWidth="1"/>
    <col min="3843" max="3843" width="6.125" style="2" customWidth="1"/>
    <col min="3844" max="3852" width="6.625" style="2" customWidth="1"/>
    <col min="3853" max="3854" width="5.625" style="2" customWidth="1"/>
    <col min="3855" max="4096" width="9" style="2"/>
    <col min="4097" max="4097" width="1.625" style="2" customWidth="1"/>
    <col min="4098" max="4098" width="9.625" style="2" customWidth="1"/>
    <col min="4099" max="4099" width="6.125" style="2" customWidth="1"/>
    <col min="4100" max="4108" width="6.625" style="2" customWidth="1"/>
    <col min="4109" max="4110" width="5.625" style="2" customWidth="1"/>
    <col min="4111" max="4352" width="9" style="2"/>
    <col min="4353" max="4353" width="1.625" style="2" customWidth="1"/>
    <col min="4354" max="4354" width="9.625" style="2" customWidth="1"/>
    <col min="4355" max="4355" width="6.125" style="2" customWidth="1"/>
    <col min="4356" max="4364" width="6.625" style="2" customWidth="1"/>
    <col min="4365" max="4366" width="5.625" style="2" customWidth="1"/>
    <col min="4367" max="4608" width="9" style="2"/>
    <col min="4609" max="4609" width="1.625" style="2" customWidth="1"/>
    <col min="4610" max="4610" width="9.625" style="2" customWidth="1"/>
    <col min="4611" max="4611" width="6.125" style="2" customWidth="1"/>
    <col min="4612" max="4620" width="6.625" style="2" customWidth="1"/>
    <col min="4621" max="4622" width="5.625" style="2" customWidth="1"/>
    <col min="4623" max="4864" width="9" style="2"/>
    <col min="4865" max="4865" width="1.625" style="2" customWidth="1"/>
    <col min="4866" max="4866" width="9.625" style="2" customWidth="1"/>
    <col min="4867" max="4867" width="6.125" style="2" customWidth="1"/>
    <col min="4868" max="4876" width="6.625" style="2" customWidth="1"/>
    <col min="4877" max="4878" width="5.625" style="2" customWidth="1"/>
    <col min="4879" max="5120" width="9" style="2"/>
    <col min="5121" max="5121" width="1.625" style="2" customWidth="1"/>
    <col min="5122" max="5122" width="9.625" style="2" customWidth="1"/>
    <col min="5123" max="5123" width="6.125" style="2" customWidth="1"/>
    <col min="5124" max="5132" width="6.625" style="2" customWidth="1"/>
    <col min="5133" max="5134" width="5.625" style="2" customWidth="1"/>
    <col min="5135" max="5376" width="9" style="2"/>
    <col min="5377" max="5377" width="1.625" style="2" customWidth="1"/>
    <col min="5378" max="5378" width="9.625" style="2" customWidth="1"/>
    <col min="5379" max="5379" width="6.125" style="2" customWidth="1"/>
    <col min="5380" max="5388" width="6.625" style="2" customWidth="1"/>
    <col min="5389" max="5390" width="5.625" style="2" customWidth="1"/>
    <col min="5391" max="5632" width="9" style="2"/>
    <col min="5633" max="5633" width="1.625" style="2" customWidth="1"/>
    <col min="5634" max="5634" width="9.625" style="2" customWidth="1"/>
    <col min="5635" max="5635" width="6.125" style="2" customWidth="1"/>
    <col min="5636" max="5644" width="6.625" style="2" customWidth="1"/>
    <col min="5645" max="5646" width="5.625" style="2" customWidth="1"/>
    <col min="5647" max="5888" width="9" style="2"/>
    <col min="5889" max="5889" width="1.625" style="2" customWidth="1"/>
    <col min="5890" max="5890" width="9.625" style="2" customWidth="1"/>
    <col min="5891" max="5891" width="6.125" style="2" customWidth="1"/>
    <col min="5892" max="5900" width="6.625" style="2" customWidth="1"/>
    <col min="5901" max="5902" width="5.625" style="2" customWidth="1"/>
    <col min="5903" max="6144" width="9" style="2"/>
    <col min="6145" max="6145" width="1.625" style="2" customWidth="1"/>
    <col min="6146" max="6146" width="9.625" style="2" customWidth="1"/>
    <col min="6147" max="6147" width="6.125" style="2" customWidth="1"/>
    <col min="6148" max="6156" width="6.625" style="2" customWidth="1"/>
    <col min="6157" max="6158" width="5.625" style="2" customWidth="1"/>
    <col min="6159" max="6400" width="9" style="2"/>
    <col min="6401" max="6401" width="1.625" style="2" customWidth="1"/>
    <col min="6402" max="6402" width="9.625" style="2" customWidth="1"/>
    <col min="6403" max="6403" width="6.125" style="2" customWidth="1"/>
    <col min="6404" max="6412" width="6.625" style="2" customWidth="1"/>
    <col min="6413" max="6414" width="5.625" style="2" customWidth="1"/>
    <col min="6415" max="6656" width="9" style="2"/>
    <col min="6657" max="6657" width="1.625" style="2" customWidth="1"/>
    <col min="6658" max="6658" width="9.625" style="2" customWidth="1"/>
    <col min="6659" max="6659" width="6.125" style="2" customWidth="1"/>
    <col min="6660" max="6668" width="6.625" style="2" customWidth="1"/>
    <col min="6669" max="6670" width="5.625" style="2" customWidth="1"/>
    <col min="6671" max="6912" width="9" style="2"/>
    <col min="6913" max="6913" width="1.625" style="2" customWidth="1"/>
    <col min="6914" max="6914" width="9.625" style="2" customWidth="1"/>
    <col min="6915" max="6915" width="6.125" style="2" customWidth="1"/>
    <col min="6916" max="6924" width="6.625" style="2" customWidth="1"/>
    <col min="6925" max="6926" width="5.625" style="2" customWidth="1"/>
    <col min="6927" max="7168" width="9" style="2"/>
    <col min="7169" max="7169" width="1.625" style="2" customWidth="1"/>
    <col min="7170" max="7170" width="9.625" style="2" customWidth="1"/>
    <col min="7171" max="7171" width="6.125" style="2" customWidth="1"/>
    <col min="7172" max="7180" width="6.625" style="2" customWidth="1"/>
    <col min="7181" max="7182" width="5.625" style="2" customWidth="1"/>
    <col min="7183" max="7424" width="9" style="2"/>
    <col min="7425" max="7425" width="1.625" style="2" customWidth="1"/>
    <col min="7426" max="7426" width="9.625" style="2" customWidth="1"/>
    <col min="7427" max="7427" width="6.125" style="2" customWidth="1"/>
    <col min="7428" max="7436" width="6.625" style="2" customWidth="1"/>
    <col min="7437" max="7438" width="5.625" style="2" customWidth="1"/>
    <col min="7439" max="7680" width="9" style="2"/>
    <col min="7681" max="7681" width="1.625" style="2" customWidth="1"/>
    <col min="7682" max="7682" width="9.625" style="2" customWidth="1"/>
    <col min="7683" max="7683" width="6.125" style="2" customWidth="1"/>
    <col min="7684" max="7692" width="6.625" style="2" customWidth="1"/>
    <col min="7693" max="7694" width="5.625" style="2" customWidth="1"/>
    <col min="7695" max="7936" width="9" style="2"/>
    <col min="7937" max="7937" width="1.625" style="2" customWidth="1"/>
    <col min="7938" max="7938" width="9.625" style="2" customWidth="1"/>
    <col min="7939" max="7939" width="6.125" style="2" customWidth="1"/>
    <col min="7940" max="7948" width="6.625" style="2" customWidth="1"/>
    <col min="7949" max="7950" width="5.625" style="2" customWidth="1"/>
    <col min="7951" max="8192" width="9" style="2"/>
    <col min="8193" max="8193" width="1.625" style="2" customWidth="1"/>
    <col min="8194" max="8194" width="9.625" style="2" customWidth="1"/>
    <col min="8195" max="8195" width="6.125" style="2" customWidth="1"/>
    <col min="8196" max="8204" width="6.625" style="2" customWidth="1"/>
    <col min="8205" max="8206" width="5.625" style="2" customWidth="1"/>
    <col min="8207" max="8448" width="9" style="2"/>
    <col min="8449" max="8449" width="1.625" style="2" customWidth="1"/>
    <col min="8450" max="8450" width="9.625" style="2" customWidth="1"/>
    <col min="8451" max="8451" width="6.125" style="2" customWidth="1"/>
    <col min="8452" max="8460" width="6.625" style="2" customWidth="1"/>
    <col min="8461" max="8462" width="5.625" style="2" customWidth="1"/>
    <col min="8463" max="8704" width="9" style="2"/>
    <col min="8705" max="8705" width="1.625" style="2" customWidth="1"/>
    <col min="8706" max="8706" width="9.625" style="2" customWidth="1"/>
    <col min="8707" max="8707" width="6.125" style="2" customWidth="1"/>
    <col min="8708" max="8716" width="6.625" style="2" customWidth="1"/>
    <col min="8717" max="8718" width="5.625" style="2" customWidth="1"/>
    <col min="8719" max="8960" width="9" style="2"/>
    <col min="8961" max="8961" width="1.625" style="2" customWidth="1"/>
    <col min="8962" max="8962" width="9.625" style="2" customWidth="1"/>
    <col min="8963" max="8963" width="6.125" style="2" customWidth="1"/>
    <col min="8964" max="8972" width="6.625" style="2" customWidth="1"/>
    <col min="8973" max="8974" width="5.625" style="2" customWidth="1"/>
    <col min="8975" max="9216" width="9" style="2"/>
    <col min="9217" max="9217" width="1.625" style="2" customWidth="1"/>
    <col min="9218" max="9218" width="9.625" style="2" customWidth="1"/>
    <col min="9219" max="9219" width="6.125" style="2" customWidth="1"/>
    <col min="9220" max="9228" width="6.625" style="2" customWidth="1"/>
    <col min="9229" max="9230" width="5.625" style="2" customWidth="1"/>
    <col min="9231" max="9472" width="9" style="2"/>
    <col min="9473" max="9473" width="1.625" style="2" customWidth="1"/>
    <col min="9474" max="9474" width="9.625" style="2" customWidth="1"/>
    <col min="9475" max="9475" width="6.125" style="2" customWidth="1"/>
    <col min="9476" max="9484" width="6.625" style="2" customWidth="1"/>
    <col min="9485" max="9486" width="5.625" style="2" customWidth="1"/>
    <col min="9487" max="9728" width="9" style="2"/>
    <col min="9729" max="9729" width="1.625" style="2" customWidth="1"/>
    <col min="9730" max="9730" width="9.625" style="2" customWidth="1"/>
    <col min="9731" max="9731" width="6.125" style="2" customWidth="1"/>
    <col min="9732" max="9740" width="6.625" style="2" customWidth="1"/>
    <col min="9741" max="9742" width="5.625" style="2" customWidth="1"/>
    <col min="9743" max="9984" width="9" style="2"/>
    <col min="9985" max="9985" width="1.625" style="2" customWidth="1"/>
    <col min="9986" max="9986" width="9.625" style="2" customWidth="1"/>
    <col min="9987" max="9987" width="6.125" style="2" customWidth="1"/>
    <col min="9988" max="9996" width="6.625" style="2" customWidth="1"/>
    <col min="9997" max="9998" width="5.625" style="2" customWidth="1"/>
    <col min="9999" max="10240" width="9" style="2"/>
    <col min="10241" max="10241" width="1.625" style="2" customWidth="1"/>
    <col min="10242" max="10242" width="9.625" style="2" customWidth="1"/>
    <col min="10243" max="10243" width="6.125" style="2" customWidth="1"/>
    <col min="10244" max="10252" width="6.625" style="2" customWidth="1"/>
    <col min="10253" max="10254" width="5.625" style="2" customWidth="1"/>
    <col min="10255" max="10496" width="9" style="2"/>
    <col min="10497" max="10497" width="1.625" style="2" customWidth="1"/>
    <col min="10498" max="10498" width="9.625" style="2" customWidth="1"/>
    <col min="10499" max="10499" width="6.125" style="2" customWidth="1"/>
    <col min="10500" max="10508" width="6.625" style="2" customWidth="1"/>
    <col min="10509" max="10510" width="5.625" style="2" customWidth="1"/>
    <col min="10511" max="10752" width="9" style="2"/>
    <col min="10753" max="10753" width="1.625" style="2" customWidth="1"/>
    <col min="10754" max="10754" width="9.625" style="2" customWidth="1"/>
    <col min="10755" max="10755" width="6.125" style="2" customWidth="1"/>
    <col min="10756" max="10764" width="6.625" style="2" customWidth="1"/>
    <col min="10765" max="10766" width="5.625" style="2" customWidth="1"/>
    <col min="10767" max="11008" width="9" style="2"/>
    <col min="11009" max="11009" width="1.625" style="2" customWidth="1"/>
    <col min="11010" max="11010" width="9.625" style="2" customWidth="1"/>
    <col min="11011" max="11011" width="6.125" style="2" customWidth="1"/>
    <col min="11012" max="11020" width="6.625" style="2" customWidth="1"/>
    <col min="11021" max="11022" width="5.625" style="2" customWidth="1"/>
    <col min="11023" max="11264" width="9" style="2"/>
    <col min="11265" max="11265" width="1.625" style="2" customWidth="1"/>
    <col min="11266" max="11266" width="9.625" style="2" customWidth="1"/>
    <col min="11267" max="11267" width="6.125" style="2" customWidth="1"/>
    <col min="11268" max="11276" width="6.625" style="2" customWidth="1"/>
    <col min="11277" max="11278" width="5.625" style="2" customWidth="1"/>
    <col min="11279" max="11520" width="9" style="2"/>
    <col min="11521" max="11521" width="1.625" style="2" customWidth="1"/>
    <col min="11522" max="11522" width="9.625" style="2" customWidth="1"/>
    <col min="11523" max="11523" width="6.125" style="2" customWidth="1"/>
    <col min="11524" max="11532" width="6.625" style="2" customWidth="1"/>
    <col min="11533" max="11534" width="5.625" style="2" customWidth="1"/>
    <col min="11535" max="11776" width="9" style="2"/>
    <col min="11777" max="11777" width="1.625" style="2" customWidth="1"/>
    <col min="11778" max="11778" width="9.625" style="2" customWidth="1"/>
    <col min="11779" max="11779" width="6.125" style="2" customWidth="1"/>
    <col min="11780" max="11788" width="6.625" style="2" customWidth="1"/>
    <col min="11789" max="11790" width="5.625" style="2" customWidth="1"/>
    <col min="11791" max="12032" width="9" style="2"/>
    <col min="12033" max="12033" width="1.625" style="2" customWidth="1"/>
    <col min="12034" max="12034" width="9.625" style="2" customWidth="1"/>
    <col min="12035" max="12035" width="6.125" style="2" customWidth="1"/>
    <col min="12036" max="12044" width="6.625" style="2" customWidth="1"/>
    <col min="12045" max="12046" width="5.625" style="2" customWidth="1"/>
    <col min="12047" max="12288" width="9" style="2"/>
    <col min="12289" max="12289" width="1.625" style="2" customWidth="1"/>
    <col min="12290" max="12290" width="9.625" style="2" customWidth="1"/>
    <col min="12291" max="12291" width="6.125" style="2" customWidth="1"/>
    <col min="12292" max="12300" width="6.625" style="2" customWidth="1"/>
    <col min="12301" max="12302" width="5.625" style="2" customWidth="1"/>
    <col min="12303" max="12544" width="9" style="2"/>
    <col min="12545" max="12545" width="1.625" style="2" customWidth="1"/>
    <col min="12546" max="12546" width="9.625" style="2" customWidth="1"/>
    <col min="12547" max="12547" width="6.125" style="2" customWidth="1"/>
    <col min="12548" max="12556" width="6.625" style="2" customWidth="1"/>
    <col min="12557" max="12558" width="5.625" style="2" customWidth="1"/>
    <col min="12559" max="12800" width="9" style="2"/>
    <col min="12801" max="12801" width="1.625" style="2" customWidth="1"/>
    <col min="12802" max="12802" width="9.625" style="2" customWidth="1"/>
    <col min="12803" max="12803" width="6.125" style="2" customWidth="1"/>
    <col min="12804" max="12812" width="6.625" style="2" customWidth="1"/>
    <col min="12813" max="12814" width="5.625" style="2" customWidth="1"/>
    <col min="12815" max="13056" width="9" style="2"/>
    <col min="13057" max="13057" width="1.625" style="2" customWidth="1"/>
    <col min="13058" max="13058" width="9.625" style="2" customWidth="1"/>
    <col min="13059" max="13059" width="6.125" style="2" customWidth="1"/>
    <col min="13060" max="13068" width="6.625" style="2" customWidth="1"/>
    <col min="13069" max="13070" width="5.625" style="2" customWidth="1"/>
    <col min="13071" max="13312" width="9" style="2"/>
    <col min="13313" max="13313" width="1.625" style="2" customWidth="1"/>
    <col min="13314" max="13314" width="9.625" style="2" customWidth="1"/>
    <col min="13315" max="13315" width="6.125" style="2" customWidth="1"/>
    <col min="13316" max="13324" width="6.625" style="2" customWidth="1"/>
    <col min="13325" max="13326" width="5.625" style="2" customWidth="1"/>
    <col min="13327" max="13568" width="9" style="2"/>
    <col min="13569" max="13569" width="1.625" style="2" customWidth="1"/>
    <col min="13570" max="13570" width="9.625" style="2" customWidth="1"/>
    <col min="13571" max="13571" width="6.125" style="2" customWidth="1"/>
    <col min="13572" max="13580" width="6.625" style="2" customWidth="1"/>
    <col min="13581" max="13582" width="5.625" style="2" customWidth="1"/>
    <col min="13583" max="13824" width="9" style="2"/>
    <col min="13825" max="13825" width="1.625" style="2" customWidth="1"/>
    <col min="13826" max="13826" width="9.625" style="2" customWidth="1"/>
    <col min="13827" max="13827" width="6.125" style="2" customWidth="1"/>
    <col min="13828" max="13836" width="6.625" style="2" customWidth="1"/>
    <col min="13837" max="13838" width="5.625" style="2" customWidth="1"/>
    <col min="13839" max="14080" width="9" style="2"/>
    <col min="14081" max="14081" width="1.625" style="2" customWidth="1"/>
    <col min="14082" max="14082" width="9.625" style="2" customWidth="1"/>
    <col min="14083" max="14083" width="6.125" style="2" customWidth="1"/>
    <col min="14084" max="14092" width="6.625" style="2" customWidth="1"/>
    <col min="14093" max="14094" width="5.625" style="2" customWidth="1"/>
    <col min="14095" max="14336" width="9" style="2"/>
    <col min="14337" max="14337" width="1.625" style="2" customWidth="1"/>
    <col min="14338" max="14338" width="9.625" style="2" customWidth="1"/>
    <col min="14339" max="14339" width="6.125" style="2" customWidth="1"/>
    <col min="14340" max="14348" width="6.625" style="2" customWidth="1"/>
    <col min="14349" max="14350" width="5.625" style="2" customWidth="1"/>
    <col min="14351" max="14592" width="9" style="2"/>
    <col min="14593" max="14593" width="1.625" style="2" customWidth="1"/>
    <col min="14594" max="14594" width="9.625" style="2" customWidth="1"/>
    <col min="14595" max="14595" width="6.125" style="2" customWidth="1"/>
    <col min="14596" max="14604" width="6.625" style="2" customWidth="1"/>
    <col min="14605" max="14606" width="5.625" style="2" customWidth="1"/>
    <col min="14607" max="14848" width="9" style="2"/>
    <col min="14849" max="14849" width="1.625" style="2" customWidth="1"/>
    <col min="14850" max="14850" width="9.625" style="2" customWidth="1"/>
    <col min="14851" max="14851" width="6.125" style="2" customWidth="1"/>
    <col min="14852" max="14860" width="6.625" style="2" customWidth="1"/>
    <col min="14861" max="14862" width="5.625" style="2" customWidth="1"/>
    <col min="14863" max="15104" width="9" style="2"/>
    <col min="15105" max="15105" width="1.625" style="2" customWidth="1"/>
    <col min="15106" max="15106" width="9.625" style="2" customWidth="1"/>
    <col min="15107" max="15107" width="6.125" style="2" customWidth="1"/>
    <col min="15108" max="15116" width="6.625" style="2" customWidth="1"/>
    <col min="15117" max="15118" width="5.625" style="2" customWidth="1"/>
    <col min="15119" max="15360" width="9" style="2"/>
    <col min="15361" max="15361" width="1.625" style="2" customWidth="1"/>
    <col min="15362" max="15362" width="9.625" style="2" customWidth="1"/>
    <col min="15363" max="15363" width="6.125" style="2" customWidth="1"/>
    <col min="15364" max="15372" width="6.625" style="2" customWidth="1"/>
    <col min="15373" max="15374" width="5.625" style="2" customWidth="1"/>
    <col min="15375" max="15616" width="9" style="2"/>
    <col min="15617" max="15617" width="1.625" style="2" customWidth="1"/>
    <col min="15618" max="15618" width="9.625" style="2" customWidth="1"/>
    <col min="15619" max="15619" width="6.125" style="2" customWidth="1"/>
    <col min="15620" max="15628" width="6.625" style="2" customWidth="1"/>
    <col min="15629" max="15630" width="5.625" style="2" customWidth="1"/>
    <col min="15631" max="15872" width="9" style="2"/>
    <col min="15873" max="15873" width="1.625" style="2" customWidth="1"/>
    <col min="15874" max="15874" width="9.625" style="2" customWidth="1"/>
    <col min="15875" max="15875" width="6.125" style="2" customWidth="1"/>
    <col min="15876" max="15884" width="6.625" style="2" customWidth="1"/>
    <col min="15885" max="15886" width="5.625" style="2" customWidth="1"/>
    <col min="15887" max="16128" width="9" style="2"/>
    <col min="16129" max="16129" width="1.625" style="2" customWidth="1"/>
    <col min="16130" max="16130" width="9.625" style="2" customWidth="1"/>
    <col min="16131" max="16131" width="6.125" style="2" customWidth="1"/>
    <col min="16132" max="16140" width="6.625" style="2" customWidth="1"/>
    <col min="16141" max="16142" width="5.625" style="2" customWidth="1"/>
    <col min="16143" max="16384" width="9" style="2"/>
  </cols>
  <sheetData>
    <row r="1" spans="1:14" ht="30" customHeight="1" x14ac:dyDescent="0.4">
      <c r="A1" s="489" t="s">
        <v>515</v>
      </c>
    </row>
    <row r="2" spans="1:14" ht="7.5" customHeight="1" x14ac:dyDescent="0.4">
      <c r="A2" s="489"/>
    </row>
    <row r="3" spans="1:14" ht="22.5" customHeight="1" x14ac:dyDescent="0.4"/>
    <row r="4" spans="1:14" ht="18.75" customHeight="1" x14ac:dyDescent="0.4">
      <c r="B4" s="490" t="s">
        <v>516</v>
      </c>
      <c r="C4" s="491" t="s">
        <v>517</v>
      </c>
      <c r="D4" s="491" t="s">
        <v>518</v>
      </c>
      <c r="E4" s="491" t="s">
        <v>519</v>
      </c>
      <c r="F4" s="492" t="s">
        <v>520</v>
      </c>
      <c r="G4" s="493"/>
      <c r="H4" s="493"/>
      <c r="I4" s="493"/>
      <c r="J4" s="493"/>
      <c r="K4" s="493"/>
      <c r="L4" s="494"/>
      <c r="M4" s="490" t="s">
        <v>521</v>
      </c>
      <c r="N4" s="490" t="s">
        <v>522</v>
      </c>
    </row>
    <row r="5" spans="1:14" ht="26.25" customHeight="1" x14ac:dyDescent="0.4">
      <c r="B5" s="495"/>
      <c r="C5" s="496"/>
      <c r="D5" s="496"/>
      <c r="E5" s="496"/>
      <c r="F5" s="497" t="s">
        <v>523</v>
      </c>
      <c r="G5" s="498" t="s">
        <v>524</v>
      </c>
      <c r="H5" s="499" t="s">
        <v>525</v>
      </c>
      <c r="I5" s="500" t="s">
        <v>526</v>
      </c>
      <c r="J5" s="500" t="s">
        <v>527</v>
      </c>
      <c r="K5" s="500" t="s">
        <v>528</v>
      </c>
      <c r="L5" s="501" t="s">
        <v>529</v>
      </c>
      <c r="M5" s="496"/>
      <c r="N5" s="496"/>
    </row>
    <row r="6" spans="1:14" s="12" customFormat="1" ht="15" hidden="1" customHeight="1" x14ac:dyDescent="0.4">
      <c r="B6" s="502" t="s">
        <v>530</v>
      </c>
      <c r="C6" s="503"/>
      <c r="D6" s="503"/>
      <c r="E6" s="503"/>
      <c r="F6" s="503">
        <f>SUM(F7:F10)</f>
        <v>312</v>
      </c>
      <c r="G6" s="504">
        <f t="shared" ref="G6:N6" si="0">SUM(G7:G10)</f>
        <v>312</v>
      </c>
      <c r="H6" s="505">
        <f t="shared" si="0"/>
        <v>0</v>
      </c>
      <c r="I6" s="505">
        <f t="shared" si="0"/>
        <v>0</v>
      </c>
      <c r="J6" s="505">
        <f t="shared" si="0"/>
        <v>0</v>
      </c>
      <c r="K6" s="505">
        <f t="shared" si="0"/>
        <v>0</v>
      </c>
      <c r="L6" s="506">
        <f t="shared" si="0"/>
        <v>0</v>
      </c>
      <c r="M6" s="503">
        <f t="shared" si="0"/>
        <v>18</v>
      </c>
      <c r="N6" s="503">
        <f t="shared" si="0"/>
        <v>27</v>
      </c>
    </row>
    <row r="7" spans="1:14" s="12" customFormat="1" ht="14.1" hidden="1" customHeight="1" x14ac:dyDescent="0.4">
      <c r="B7" s="507" t="s">
        <v>129</v>
      </c>
      <c r="C7" s="508">
        <v>8</v>
      </c>
      <c r="D7" s="508">
        <v>30</v>
      </c>
      <c r="E7" s="508">
        <v>12</v>
      </c>
      <c r="F7" s="509">
        <f>SUM(G7:L7)</f>
        <v>88</v>
      </c>
      <c r="G7" s="269">
        <v>88</v>
      </c>
      <c r="H7" s="418">
        <v>0</v>
      </c>
      <c r="I7" s="418">
        <v>0</v>
      </c>
      <c r="J7" s="418">
        <v>0</v>
      </c>
      <c r="K7" s="418">
        <v>0</v>
      </c>
      <c r="L7" s="270">
        <v>0</v>
      </c>
      <c r="M7" s="508">
        <v>7</v>
      </c>
      <c r="N7" s="508">
        <v>17</v>
      </c>
    </row>
    <row r="8" spans="1:14" s="12" customFormat="1" ht="14.1" hidden="1" customHeight="1" x14ac:dyDescent="0.4">
      <c r="B8" s="507" t="s">
        <v>531</v>
      </c>
      <c r="C8" s="508">
        <v>7</v>
      </c>
      <c r="D8" s="508">
        <v>40</v>
      </c>
      <c r="E8" s="508">
        <v>13</v>
      </c>
      <c r="F8" s="509">
        <f>SUM(G8:L8)</f>
        <v>76</v>
      </c>
      <c r="G8" s="269">
        <v>76</v>
      </c>
      <c r="H8" s="418">
        <v>0</v>
      </c>
      <c r="I8" s="418">
        <v>0</v>
      </c>
      <c r="J8" s="418">
        <v>0</v>
      </c>
      <c r="K8" s="418">
        <v>0</v>
      </c>
      <c r="L8" s="270">
        <v>0</v>
      </c>
      <c r="M8" s="508">
        <v>4</v>
      </c>
      <c r="N8" s="508">
        <v>1</v>
      </c>
    </row>
    <row r="9" spans="1:14" s="12" customFormat="1" ht="14.1" hidden="1" customHeight="1" x14ac:dyDescent="0.4">
      <c r="B9" s="507" t="s">
        <v>131</v>
      </c>
      <c r="C9" s="508">
        <v>5</v>
      </c>
      <c r="D9" s="508">
        <v>37</v>
      </c>
      <c r="E9" s="508">
        <v>10</v>
      </c>
      <c r="F9" s="509">
        <f>SUM(G9:L9)</f>
        <v>80</v>
      </c>
      <c r="G9" s="269">
        <v>80</v>
      </c>
      <c r="H9" s="418">
        <v>0</v>
      </c>
      <c r="I9" s="418">
        <v>0</v>
      </c>
      <c r="J9" s="418">
        <v>0</v>
      </c>
      <c r="K9" s="418">
        <v>0</v>
      </c>
      <c r="L9" s="270">
        <v>0</v>
      </c>
      <c r="M9" s="508">
        <v>4</v>
      </c>
      <c r="N9" s="508">
        <v>2</v>
      </c>
    </row>
    <row r="10" spans="1:14" s="12" customFormat="1" ht="14.1" hidden="1" customHeight="1" x14ac:dyDescent="0.4">
      <c r="B10" s="73" t="s">
        <v>532</v>
      </c>
      <c r="C10" s="510">
        <v>6</v>
      </c>
      <c r="D10" s="510">
        <v>23</v>
      </c>
      <c r="E10" s="510">
        <v>13</v>
      </c>
      <c r="F10" s="511">
        <f>SUM(G10:L10)</f>
        <v>68</v>
      </c>
      <c r="G10" s="512">
        <v>68</v>
      </c>
      <c r="H10" s="513">
        <v>0</v>
      </c>
      <c r="I10" s="513">
        <v>0</v>
      </c>
      <c r="J10" s="513">
        <v>0</v>
      </c>
      <c r="K10" s="513">
        <v>0</v>
      </c>
      <c r="L10" s="277">
        <v>0</v>
      </c>
      <c r="M10" s="510">
        <v>3</v>
      </c>
      <c r="N10" s="510">
        <v>7</v>
      </c>
    </row>
    <row r="11" spans="1:14" s="12" customFormat="1" ht="15" hidden="1" customHeight="1" x14ac:dyDescent="0.4">
      <c r="B11" s="502" t="s">
        <v>533</v>
      </c>
      <c r="C11" s="503"/>
      <c r="D11" s="503"/>
      <c r="E11" s="503"/>
      <c r="F11" s="503">
        <f>SUM(F12:F15)</f>
        <v>355</v>
      </c>
      <c r="G11" s="504">
        <f t="shared" ref="G11:N11" si="1">SUM(G12:G15)</f>
        <v>355</v>
      </c>
      <c r="H11" s="505">
        <f t="shared" si="1"/>
        <v>0</v>
      </c>
      <c r="I11" s="505">
        <f t="shared" si="1"/>
        <v>0</v>
      </c>
      <c r="J11" s="505">
        <f t="shared" si="1"/>
        <v>0</v>
      </c>
      <c r="K11" s="505">
        <f t="shared" si="1"/>
        <v>0</v>
      </c>
      <c r="L11" s="506">
        <f t="shared" si="1"/>
        <v>0</v>
      </c>
      <c r="M11" s="503">
        <f t="shared" si="1"/>
        <v>5</v>
      </c>
      <c r="N11" s="503">
        <f t="shared" si="1"/>
        <v>19</v>
      </c>
    </row>
    <row r="12" spans="1:14" s="12" customFormat="1" ht="14.1" hidden="1" customHeight="1" x14ac:dyDescent="0.4">
      <c r="B12" s="507" t="s">
        <v>129</v>
      </c>
      <c r="C12" s="509">
        <v>7</v>
      </c>
      <c r="D12" s="509">
        <v>33</v>
      </c>
      <c r="E12" s="509">
        <v>11</v>
      </c>
      <c r="F12" s="509">
        <f>SUM(G12:L12)</f>
        <v>96</v>
      </c>
      <c r="G12" s="514">
        <v>96</v>
      </c>
      <c r="H12" s="515">
        <v>0</v>
      </c>
      <c r="I12" s="515">
        <v>0</v>
      </c>
      <c r="J12" s="515">
        <v>0</v>
      </c>
      <c r="K12" s="515">
        <v>0</v>
      </c>
      <c r="L12" s="516">
        <v>0</v>
      </c>
      <c r="M12" s="509">
        <v>1</v>
      </c>
      <c r="N12" s="509">
        <v>3</v>
      </c>
    </row>
    <row r="13" spans="1:14" s="12" customFormat="1" ht="14.1" hidden="1" customHeight="1" x14ac:dyDescent="0.4">
      <c r="B13" s="507" t="s">
        <v>531</v>
      </c>
      <c r="C13" s="509">
        <v>7</v>
      </c>
      <c r="D13" s="509">
        <v>38</v>
      </c>
      <c r="E13" s="509">
        <v>13</v>
      </c>
      <c r="F13" s="509">
        <f>SUM(G13:L13)</f>
        <v>97</v>
      </c>
      <c r="G13" s="514">
        <v>97</v>
      </c>
      <c r="H13" s="515">
        <v>0</v>
      </c>
      <c r="I13" s="515">
        <v>0</v>
      </c>
      <c r="J13" s="515">
        <v>0</v>
      </c>
      <c r="K13" s="515">
        <v>0</v>
      </c>
      <c r="L13" s="516">
        <v>0</v>
      </c>
      <c r="M13" s="509">
        <v>2</v>
      </c>
      <c r="N13" s="509">
        <v>7</v>
      </c>
    </row>
    <row r="14" spans="1:14" s="12" customFormat="1" ht="14.1" hidden="1" customHeight="1" x14ac:dyDescent="0.4">
      <c r="B14" s="507" t="s">
        <v>131</v>
      </c>
      <c r="C14" s="509">
        <v>6</v>
      </c>
      <c r="D14" s="509">
        <v>39</v>
      </c>
      <c r="E14" s="509">
        <v>12</v>
      </c>
      <c r="F14" s="509">
        <f>SUM(G14:L14)</f>
        <v>75</v>
      </c>
      <c r="G14" s="514">
        <v>75</v>
      </c>
      <c r="H14" s="515">
        <v>0</v>
      </c>
      <c r="I14" s="515">
        <v>0</v>
      </c>
      <c r="J14" s="515">
        <v>0</v>
      </c>
      <c r="K14" s="515">
        <v>0</v>
      </c>
      <c r="L14" s="516">
        <v>0</v>
      </c>
      <c r="M14" s="509">
        <v>1</v>
      </c>
      <c r="N14" s="509">
        <v>3</v>
      </c>
    </row>
    <row r="15" spans="1:14" s="12" customFormat="1" ht="14.1" hidden="1" customHeight="1" x14ac:dyDescent="0.4">
      <c r="B15" s="73" t="s">
        <v>532</v>
      </c>
      <c r="C15" s="511">
        <v>9</v>
      </c>
      <c r="D15" s="511">
        <v>28</v>
      </c>
      <c r="E15" s="511">
        <v>17</v>
      </c>
      <c r="F15" s="511">
        <f>SUM(G15:L15)</f>
        <v>87</v>
      </c>
      <c r="G15" s="517">
        <v>87</v>
      </c>
      <c r="H15" s="518">
        <v>0</v>
      </c>
      <c r="I15" s="518">
        <v>0</v>
      </c>
      <c r="J15" s="518">
        <v>0</v>
      </c>
      <c r="K15" s="518">
        <v>0</v>
      </c>
      <c r="L15" s="519">
        <v>0</v>
      </c>
      <c r="M15" s="511">
        <v>1</v>
      </c>
      <c r="N15" s="511">
        <v>6</v>
      </c>
    </row>
    <row r="16" spans="1:14" s="12" customFormat="1" ht="15.75" customHeight="1" x14ac:dyDescent="0.4">
      <c r="B16" s="502" t="s">
        <v>534</v>
      </c>
      <c r="C16" s="503"/>
      <c r="D16" s="503"/>
      <c r="E16" s="503"/>
      <c r="F16" s="503">
        <f>SUM(F17:F20)</f>
        <v>366</v>
      </c>
      <c r="G16" s="504">
        <f t="shared" ref="G16:N16" si="2">SUM(G17:G20)</f>
        <v>365</v>
      </c>
      <c r="H16" s="505">
        <f t="shared" si="2"/>
        <v>0</v>
      </c>
      <c r="I16" s="505">
        <f t="shared" si="2"/>
        <v>0</v>
      </c>
      <c r="J16" s="505">
        <f t="shared" si="2"/>
        <v>0</v>
      </c>
      <c r="K16" s="505">
        <f t="shared" si="2"/>
        <v>0</v>
      </c>
      <c r="L16" s="506">
        <f t="shared" si="2"/>
        <v>1</v>
      </c>
      <c r="M16" s="503">
        <f t="shared" si="2"/>
        <v>15</v>
      </c>
      <c r="N16" s="503">
        <f t="shared" si="2"/>
        <v>27</v>
      </c>
    </row>
    <row r="17" spans="2:14" s="12" customFormat="1" ht="15.75" customHeight="1" x14ac:dyDescent="0.4">
      <c r="B17" s="507" t="s">
        <v>129</v>
      </c>
      <c r="C17" s="509">
        <v>6</v>
      </c>
      <c r="D17" s="509">
        <v>27</v>
      </c>
      <c r="E17" s="509">
        <v>10</v>
      </c>
      <c r="F17" s="509">
        <f>SUM(G17:L17)</f>
        <v>83</v>
      </c>
      <c r="G17" s="514">
        <v>83</v>
      </c>
      <c r="H17" s="515">
        <v>0</v>
      </c>
      <c r="I17" s="515">
        <v>0</v>
      </c>
      <c r="J17" s="515">
        <v>0</v>
      </c>
      <c r="K17" s="515">
        <v>0</v>
      </c>
      <c r="L17" s="516">
        <v>0</v>
      </c>
      <c r="M17" s="509">
        <v>4</v>
      </c>
      <c r="N17" s="509">
        <v>1</v>
      </c>
    </row>
    <row r="18" spans="2:14" s="12" customFormat="1" ht="15.75" customHeight="1" x14ac:dyDescent="0.4">
      <c r="B18" s="507" t="s">
        <v>531</v>
      </c>
      <c r="C18" s="509">
        <v>6</v>
      </c>
      <c r="D18" s="509">
        <v>39</v>
      </c>
      <c r="E18" s="509">
        <v>12</v>
      </c>
      <c r="F18" s="509">
        <f>SUM(G18:L18)</f>
        <v>112</v>
      </c>
      <c r="G18" s="514">
        <v>112</v>
      </c>
      <c r="H18" s="515">
        <v>0</v>
      </c>
      <c r="I18" s="515">
        <v>0</v>
      </c>
      <c r="J18" s="515">
        <v>0</v>
      </c>
      <c r="K18" s="515">
        <v>0</v>
      </c>
      <c r="L18" s="516">
        <v>0</v>
      </c>
      <c r="M18" s="509">
        <v>4</v>
      </c>
      <c r="N18" s="509">
        <v>11</v>
      </c>
    </row>
    <row r="19" spans="2:14" s="12" customFormat="1" ht="15.75" customHeight="1" x14ac:dyDescent="0.4">
      <c r="B19" s="507" t="s">
        <v>131</v>
      </c>
      <c r="C19" s="509">
        <v>8</v>
      </c>
      <c r="D19" s="509">
        <v>43</v>
      </c>
      <c r="E19" s="509">
        <v>13</v>
      </c>
      <c r="F19" s="509">
        <f>SUM(G19:L19)</f>
        <v>90</v>
      </c>
      <c r="G19" s="514">
        <v>90</v>
      </c>
      <c r="H19" s="515">
        <v>0</v>
      </c>
      <c r="I19" s="515">
        <v>0</v>
      </c>
      <c r="J19" s="515">
        <v>0</v>
      </c>
      <c r="K19" s="515">
        <v>0</v>
      </c>
      <c r="L19" s="516">
        <v>0</v>
      </c>
      <c r="M19" s="509">
        <v>6</v>
      </c>
      <c r="N19" s="509">
        <v>4</v>
      </c>
    </row>
    <row r="20" spans="2:14" s="12" customFormat="1" ht="15.75" customHeight="1" x14ac:dyDescent="0.4">
      <c r="B20" s="73" t="s">
        <v>532</v>
      </c>
      <c r="C20" s="511">
        <v>6</v>
      </c>
      <c r="D20" s="511">
        <v>22</v>
      </c>
      <c r="E20" s="511">
        <v>14</v>
      </c>
      <c r="F20" s="511">
        <f>SUM(G20:L20)</f>
        <v>81</v>
      </c>
      <c r="G20" s="517">
        <v>80</v>
      </c>
      <c r="H20" s="518">
        <v>0</v>
      </c>
      <c r="I20" s="518">
        <v>0</v>
      </c>
      <c r="J20" s="518">
        <v>0</v>
      </c>
      <c r="K20" s="518">
        <v>0</v>
      </c>
      <c r="L20" s="519">
        <v>1</v>
      </c>
      <c r="M20" s="511">
        <v>1</v>
      </c>
      <c r="N20" s="511">
        <v>11</v>
      </c>
    </row>
    <row r="21" spans="2:14" s="12" customFormat="1" ht="15.75" customHeight="1" x14ac:dyDescent="0.4">
      <c r="B21" s="502" t="s">
        <v>535</v>
      </c>
      <c r="C21" s="503"/>
      <c r="D21" s="503"/>
      <c r="E21" s="503"/>
      <c r="F21" s="503">
        <f>SUM(F22:F25)</f>
        <v>305</v>
      </c>
      <c r="G21" s="504">
        <f t="shared" ref="G21:N21" si="3">SUM(G22:G25)</f>
        <v>305</v>
      </c>
      <c r="H21" s="505">
        <f t="shared" si="3"/>
        <v>0</v>
      </c>
      <c r="I21" s="505">
        <f t="shared" si="3"/>
        <v>0</v>
      </c>
      <c r="J21" s="505">
        <f t="shared" si="3"/>
        <v>0</v>
      </c>
      <c r="K21" s="505">
        <f t="shared" si="3"/>
        <v>0</v>
      </c>
      <c r="L21" s="506">
        <f t="shared" si="3"/>
        <v>0</v>
      </c>
      <c r="M21" s="503">
        <f t="shared" si="3"/>
        <v>16</v>
      </c>
      <c r="N21" s="503">
        <f t="shared" si="3"/>
        <v>40</v>
      </c>
    </row>
    <row r="22" spans="2:14" s="12" customFormat="1" ht="15.75" customHeight="1" x14ac:dyDescent="0.4">
      <c r="B22" s="507" t="s">
        <v>129</v>
      </c>
      <c r="C22" s="509">
        <v>8</v>
      </c>
      <c r="D22" s="509">
        <v>28</v>
      </c>
      <c r="E22" s="509">
        <v>12</v>
      </c>
      <c r="F22" s="509">
        <f>SUM(G22:L22)</f>
        <v>82</v>
      </c>
      <c r="G22" s="514">
        <v>82</v>
      </c>
      <c r="H22" s="515">
        <v>0</v>
      </c>
      <c r="I22" s="515">
        <v>0</v>
      </c>
      <c r="J22" s="515">
        <v>0</v>
      </c>
      <c r="K22" s="515">
        <v>0</v>
      </c>
      <c r="L22" s="516">
        <v>0</v>
      </c>
      <c r="M22" s="509">
        <v>2</v>
      </c>
      <c r="N22" s="509">
        <v>2</v>
      </c>
    </row>
    <row r="23" spans="2:14" s="12" customFormat="1" ht="15.75" customHeight="1" x14ac:dyDescent="0.4">
      <c r="B23" s="507" t="s">
        <v>531</v>
      </c>
      <c r="C23" s="509">
        <v>6</v>
      </c>
      <c r="D23" s="509">
        <v>39</v>
      </c>
      <c r="E23" s="509">
        <v>12</v>
      </c>
      <c r="F23" s="509">
        <f>SUM(G23:L23)</f>
        <v>72</v>
      </c>
      <c r="G23" s="514">
        <v>72</v>
      </c>
      <c r="H23" s="515">
        <v>0</v>
      </c>
      <c r="I23" s="515">
        <v>0</v>
      </c>
      <c r="J23" s="515">
        <v>0</v>
      </c>
      <c r="K23" s="515">
        <v>0</v>
      </c>
      <c r="L23" s="516">
        <v>0</v>
      </c>
      <c r="M23" s="509">
        <v>5</v>
      </c>
      <c r="N23" s="509">
        <v>8</v>
      </c>
    </row>
    <row r="24" spans="2:14" s="12" customFormat="1" ht="15.75" customHeight="1" x14ac:dyDescent="0.4">
      <c r="B24" s="507" t="s">
        <v>131</v>
      </c>
      <c r="C24" s="509">
        <v>6</v>
      </c>
      <c r="D24" s="509">
        <v>42</v>
      </c>
      <c r="E24" s="509">
        <v>11</v>
      </c>
      <c r="F24" s="509">
        <f>SUM(G24:L24)</f>
        <v>70</v>
      </c>
      <c r="G24" s="514">
        <v>70</v>
      </c>
      <c r="H24" s="515">
        <v>0</v>
      </c>
      <c r="I24" s="515">
        <v>0</v>
      </c>
      <c r="J24" s="515">
        <v>0</v>
      </c>
      <c r="K24" s="515">
        <v>0</v>
      </c>
      <c r="L24" s="516">
        <v>0</v>
      </c>
      <c r="M24" s="509">
        <v>5</v>
      </c>
      <c r="N24" s="509">
        <v>11</v>
      </c>
    </row>
    <row r="25" spans="2:14" s="12" customFormat="1" ht="15.75" customHeight="1" x14ac:dyDescent="0.4">
      <c r="B25" s="73" t="s">
        <v>532</v>
      </c>
      <c r="C25" s="511">
        <v>8</v>
      </c>
      <c r="D25" s="511">
        <v>27</v>
      </c>
      <c r="E25" s="511">
        <v>16</v>
      </c>
      <c r="F25" s="511">
        <f>SUM(G25:L25)</f>
        <v>81</v>
      </c>
      <c r="G25" s="517">
        <v>81</v>
      </c>
      <c r="H25" s="518">
        <v>0</v>
      </c>
      <c r="I25" s="518">
        <v>0</v>
      </c>
      <c r="J25" s="518">
        <v>0</v>
      </c>
      <c r="K25" s="518">
        <v>0</v>
      </c>
      <c r="L25" s="519">
        <v>0</v>
      </c>
      <c r="M25" s="511">
        <v>4</v>
      </c>
      <c r="N25" s="511">
        <v>19</v>
      </c>
    </row>
    <row r="26" spans="2:14" s="12" customFormat="1" ht="15.75" customHeight="1" x14ac:dyDescent="0.4">
      <c r="B26" s="502" t="s">
        <v>536</v>
      </c>
      <c r="C26" s="503"/>
      <c r="D26" s="503"/>
      <c r="E26" s="503"/>
      <c r="F26" s="503">
        <f>SUM(F27:F30)</f>
        <v>327</v>
      </c>
      <c r="G26" s="504">
        <f t="shared" ref="G26:N26" si="4">SUM(G27:G30)</f>
        <v>327</v>
      </c>
      <c r="H26" s="505">
        <f t="shared" si="4"/>
        <v>0</v>
      </c>
      <c r="I26" s="505">
        <f t="shared" si="4"/>
        <v>0</v>
      </c>
      <c r="J26" s="505">
        <f t="shared" si="4"/>
        <v>0</v>
      </c>
      <c r="K26" s="505">
        <f t="shared" si="4"/>
        <v>0</v>
      </c>
      <c r="L26" s="506">
        <f t="shared" si="4"/>
        <v>0</v>
      </c>
      <c r="M26" s="503">
        <f t="shared" si="4"/>
        <v>15</v>
      </c>
      <c r="N26" s="503">
        <f t="shared" si="4"/>
        <v>37</v>
      </c>
    </row>
    <row r="27" spans="2:14" s="12" customFormat="1" ht="15.75" customHeight="1" x14ac:dyDescent="0.4">
      <c r="B27" s="507" t="s">
        <v>129</v>
      </c>
      <c r="C27" s="509">
        <v>9</v>
      </c>
      <c r="D27" s="509">
        <v>34</v>
      </c>
      <c r="E27" s="509">
        <v>13</v>
      </c>
      <c r="F27" s="509">
        <f>SUM(G27:L27)</f>
        <v>92</v>
      </c>
      <c r="G27" s="514">
        <v>92</v>
      </c>
      <c r="H27" s="515">
        <v>0</v>
      </c>
      <c r="I27" s="515">
        <v>0</v>
      </c>
      <c r="J27" s="515">
        <v>0</v>
      </c>
      <c r="K27" s="515">
        <v>0</v>
      </c>
      <c r="L27" s="516">
        <v>0</v>
      </c>
      <c r="M27" s="509">
        <v>1</v>
      </c>
      <c r="N27" s="509">
        <v>6</v>
      </c>
    </row>
    <row r="28" spans="2:14" s="12" customFormat="1" ht="15.75" customHeight="1" x14ac:dyDescent="0.4">
      <c r="B28" s="507" t="s">
        <v>531</v>
      </c>
      <c r="C28" s="509">
        <v>6</v>
      </c>
      <c r="D28" s="509">
        <v>40</v>
      </c>
      <c r="E28" s="509">
        <v>12</v>
      </c>
      <c r="F28" s="509">
        <f>SUM(G28:L28)</f>
        <v>77</v>
      </c>
      <c r="G28" s="514">
        <v>77</v>
      </c>
      <c r="H28" s="515">
        <v>0</v>
      </c>
      <c r="I28" s="515">
        <v>0</v>
      </c>
      <c r="J28" s="515">
        <v>0</v>
      </c>
      <c r="K28" s="515">
        <v>0</v>
      </c>
      <c r="L28" s="516">
        <v>0</v>
      </c>
      <c r="M28" s="509">
        <v>6</v>
      </c>
      <c r="N28" s="509">
        <v>4</v>
      </c>
    </row>
    <row r="29" spans="2:14" s="12" customFormat="1" ht="15.75" customHeight="1" x14ac:dyDescent="0.4">
      <c r="B29" s="507" t="s">
        <v>131</v>
      </c>
      <c r="C29" s="509">
        <v>8</v>
      </c>
      <c r="D29" s="509">
        <v>48</v>
      </c>
      <c r="E29" s="509">
        <v>13</v>
      </c>
      <c r="F29" s="509">
        <f>SUM(G29:L29)</f>
        <v>81</v>
      </c>
      <c r="G29" s="514">
        <v>81</v>
      </c>
      <c r="H29" s="515">
        <v>0</v>
      </c>
      <c r="I29" s="515">
        <v>0</v>
      </c>
      <c r="J29" s="515">
        <v>0</v>
      </c>
      <c r="K29" s="515">
        <v>0</v>
      </c>
      <c r="L29" s="516">
        <v>0</v>
      </c>
      <c r="M29" s="509">
        <v>6</v>
      </c>
      <c r="N29" s="509">
        <v>8</v>
      </c>
    </row>
    <row r="30" spans="2:14" s="12" customFormat="1" ht="15.75" customHeight="1" x14ac:dyDescent="0.4">
      <c r="B30" s="73" t="s">
        <v>532</v>
      </c>
      <c r="C30" s="511">
        <v>7</v>
      </c>
      <c r="D30" s="511">
        <v>27</v>
      </c>
      <c r="E30" s="511">
        <v>15</v>
      </c>
      <c r="F30" s="511">
        <f>SUM(G30:L30)</f>
        <v>77</v>
      </c>
      <c r="G30" s="517">
        <v>77</v>
      </c>
      <c r="H30" s="518">
        <v>0</v>
      </c>
      <c r="I30" s="518">
        <v>0</v>
      </c>
      <c r="J30" s="518">
        <v>0</v>
      </c>
      <c r="K30" s="518">
        <v>0</v>
      </c>
      <c r="L30" s="519">
        <v>0</v>
      </c>
      <c r="M30" s="511">
        <v>2</v>
      </c>
      <c r="N30" s="511">
        <v>19</v>
      </c>
    </row>
    <row r="31" spans="2:14" s="12" customFormat="1" ht="15.75" customHeight="1" x14ac:dyDescent="0.4">
      <c r="B31" s="502" t="s">
        <v>537</v>
      </c>
      <c r="C31" s="503"/>
      <c r="D31" s="503"/>
      <c r="E31" s="503"/>
      <c r="F31" s="503">
        <f>SUM(F32:F35)</f>
        <v>357</v>
      </c>
      <c r="G31" s="504">
        <f t="shared" ref="G31:N31" si="5">SUM(G32:G35)</f>
        <v>352</v>
      </c>
      <c r="H31" s="505">
        <f t="shared" si="5"/>
        <v>4</v>
      </c>
      <c r="I31" s="505">
        <f t="shared" si="5"/>
        <v>0</v>
      </c>
      <c r="J31" s="505">
        <f t="shared" si="5"/>
        <v>0</v>
      </c>
      <c r="K31" s="505">
        <f t="shared" si="5"/>
        <v>0</v>
      </c>
      <c r="L31" s="506">
        <f t="shared" si="5"/>
        <v>1</v>
      </c>
      <c r="M31" s="503">
        <f t="shared" si="5"/>
        <v>23</v>
      </c>
      <c r="N31" s="503">
        <f t="shared" si="5"/>
        <v>37</v>
      </c>
    </row>
    <row r="32" spans="2:14" s="12" customFormat="1" ht="15.75" customHeight="1" x14ac:dyDescent="0.4">
      <c r="B32" s="507" t="s">
        <v>129</v>
      </c>
      <c r="C32" s="509">
        <v>8</v>
      </c>
      <c r="D32" s="509">
        <v>34</v>
      </c>
      <c r="E32" s="509">
        <v>12</v>
      </c>
      <c r="F32" s="509">
        <f>SUM(G32:L32)</f>
        <v>89</v>
      </c>
      <c r="G32" s="514">
        <v>89</v>
      </c>
      <c r="H32" s="515">
        <v>0</v>
      </c>
      <c r="I32" s="515">
        <v>0</v>
      </c>
      <c r="J32" s="515">
        <v>0</v>
      </c>
      <c r="K32" s="515">
        <v>0</v>
      </c>
      <c r="L32" s="516">
        <v>0</v>
      </c>
      <c r="M32" s="509">
        <v>6</v>
      </c>
      <c r="N32" s="509">
        <v>3</v>
      </c>
    </row>
    <row r="33" spans="2:14" s="12" customFormat="1" ht="15.75" customHeight="1" x14ac:dyDescent="0.4">
      <c r="B33" s="507" t="s">
        <v>531</v>
      </c>
      <c r="C33" s="509">
        <v>6</v>
      </c>
      <c r="D33" s="509">
        <v>36</v>
      </c>
      <c r="E33" s="509">
        <v>12</v>
      </c>
      <c r="F33" s="509">
        <f>SUM(G33:L33)</f>
        <v>73</v>
      </c>
      <c r="G33" s="514">
        <v>73</v>
      </c>
      <c r="H33" s="515">
        <v>0</v>
      </c>
      <c r="I33" s="515">
        <v>0</v>
      </c>
      <c r="J33" s="515">
        <v>0</v>
      </c>
      <c r="K33" s="515">
        <v>0</v>
      </c>
      <c r="L33" s="516">
        <v>0</v>
      </c>
      <c r="M33" s="509">
        <v>7</v>
      </c>
      <c r="N33" s="509">
        <v>0</v>
      </c>
    </row>
    <row r="34" spans="2:14" s="12" customFormat="1" ht="15.75" customHeight="1" x14ac:dyDescent="0.4">
      <c r="B34" s="507" t="s">
        <v>131</v>
      </c>
      <c r="C34" s="509">
        <v>7</v>
      </c>
      <c r="D34" s="509">
        <v>43</v>
      </c>
      <c r="E34" s="509">
        <v>11</v>
      </c>
      <c r="F34" s="509">
        <f>SUM(G34:L34)</f>
        <v>88</v>
      </c>
      <c r="G34" s="514">
        <v>88</v>
      </c>
      <c r="H34" s="515">
        <v>0</v>
      </c>
      <c r="I34" s="515">
        <v>0</v>
      </c>
      <c r="J34" s="515">
        <v>0</v>
      </c>
      <c r="K34" s="515">
        <v>0</v>
      </c>
      <c r="L34" s="516">
        <v>0</v>
      </c>
      <c r="M34" s="509">
        <v>5</v>
      </c>
      <c r="N34" s="509">
        <v>13</v>
      </c>
    </row>
    <row r="35" spans="2:14" s="12" customFormat="1" ht="15.75" customHeight="1" x14ac:dyDescent="0.4">
      <c r="B35" s="73" t="s">
        <v>532</v>
      </c>
      <c r="C35" s="511">
        <v>8</v>
      </c>
      <c r="D35" s="511">
        <v>38</v>
      </c>
      <c r="E35" s="511">
        <v>16</v>
      </c>
      <c r="F35" s="511">
        <f>SUM(G35:L35)</f>
        <v>107</v>
      </c>
      <c r="G35" s="517">
        <v>102</v>
      </c>
      <c r="H35" s="518">
        <v>4</v>
      </c>
      <c r="I35" s="518">
        <v>0</v>
      </c>
      <c r="J35" s="518">
        <v>0</v>
      </c>
      <c r="K35" s="518">
        <v>0</v>
      </c>
      <c r="L35" s="519">
        <v>1</v>
      </c>
      <c r="M35" s="511">
        <v>5</v>
      </c>
      <c r="N35" s="511">
        <v>21</v>
      </c>
    </row>
    <row r="36" spans="2:14" ht="15.75" customHeight="1" x14ac:dyDescent="0.4">
      <c r="B36" s="502" t="s">
        <v>538</v>
      </c>
      <c r="C36" s="503"/>
      <c r="D36" s="503"/>
      <c r="E36" s="503"/>
      <c r="F36" s="503">
        <f>SUM(F37:F40)</f>
        <v>241</v>
      </c>
      <c r="G36" s="504">
        <f t="shared" ref="G36:N36" si="6">SUM(G37:G40)</f>
        <v>240</v>
      </c>
      <c r="H36" s="505">
        <f t="shared" si="6"/>
        <v>1</v>
      </c>
      <c r="I36" s="505">
        <f t="shared" si="6"/>
        <v>0</v>
      </c>
      <c r="J36" s="505">
        <f t="shared" si="6"/>
        <v>0</v>
      </c>
      <c r="K36" s="505">
        <f t="shared" si="6"/>
        <v>0</v>
      </c>
      <c r="L36" s="506">
        <f t="shared" si="6"/>
        <v>0</v>
      </c>
      <c r="M36" s="503">
        <f t="shared" si="6"/>
        <v>16</v>
      </c>
      <c r="N36" s="503">
        <f t="shared" si="6"/>
        <v>37</v>
      </c>
    </row>
    <row r="37" spans="2:14" ht="15.75" customHeight="1" x14ac:dyDescent="0.4">
      <c r="B37" s="507" t="s">
        <v>129</v>
      </c>
      <c r="C37" s="509">
        <v>7</v>
      </c>
      <c r="D37" s="509">
        <v>28</v>
      </c>
      <c r="E37" s="509">
        <v>11</v>
      </c>
      <c r="F37" s="509">
        <f>SUM(G37:L37)</f>
        <v>68</v>
      </c>
      <c r="G37" s="514">
        <v>68</v>
      </c>
      <c r="H37" s="515">
        <v>0</v>
      </c>
      <c r="I37" s="515">
        <v>0</v>
      </c>
      <c r="J37" s="515">
        <v>0</v>
      </c>
      <c r="K37" s="515">
        <v>0</v>
      </c>
      <c r="L37" s="516">
        <v>0</v>
      </c>
      <c r="M37" s="509">
        <v>2</v>
      </c>
      <c r="N37" s="509">
        <v>13</v>
      </c>
    </row>
    <row r="38" spans="2:14" ht="15.75" customHeight="1" x14ac:dyDescent="0.4">
      <c r="B38" s="507" t="s">
        <v>531</v>
      </c>
      <c r="C38" s="509">
        <v>6</v>
      </c>
      <c r="D38" s="509">
        <v>39</v>
      </c>
      <c r="E38" s="509">
        <v>12</v>
      </c>
      <c r="F38" s="509">
        <f>SUM(G38:L38)</f>
        <v>61</v>
      </c>
      <c r="G38" s="514">
        <v>60</v>
      </c>
      <c r="H38" s="515">
        <v>1</v>
      </c>
      <c r="I38" s="515">
        <v>0</v>
      </c>
      <c r="J38" s="515">
        <v>0</v>
      </c>
      <c r="K38" s="515">
        <v>0</v>
      </c>
      <c r="L38" s="516">
        <v>0</v>
      </c>
      <c r="M38" s="509">
        <v>4</v>
      </c>
      <c r="N38" s="509">
        <v>2</v>
      </c>
    </row>
    <row r="39" spans="2:14" ht="15.75" customHeight="1" x14ac:dyDescent="0.4">
      <c r="B39" s="507" t="s">
        <v>131</v>
      </c>
      <c r="C39" s="509">
        <v>6</v>
      </c>
      <c r="D39" s="509">
        <v>56</v>
      </c>
      <c r="E39" s="509">
        <v>14</v>
      </c>
      <c r="F39" s="509">
        <f>SUM(G39:L39)</f>
        <v>62</v>
      </c>
      <c r="G39" s="514">
        <v>62</v>
      </c>
      <c r="H39" s="515">
        <v>0</v>
      </c>
      <c r="I39" s="515">
        <v>0</v>
      </c>
      <c r="J39" s="515">
        <v>0</v>
      </c>
      <c r="K39" s="515">
        <v>0</v>
      </c>
      <c r="L39" s="516">
        <v>0</v>
      </c>
      <c r="M39" s="509">
        <v>3</v>
      </c>
      <c r="N39" s="509">
        <v>7</v>
      </c>
    </row>
    <row r="40" spans="2:14" ht="15.75" customHeight="1" x14ac:dyDescent="0.4">
      <c r="B40" s="73" t="s">
        <v>532</v>
      </c>
      <c r="C40" s="511">
        <v>6</v>
      </c>
      <c r="D40" s="511">
        <v>35</v>
      </c>
      <c r="E40" s="511">
        <v>14</v>
      </c>
      <c r="F40" s="511">
        <f>SUM(G40:L40)</f>
        <v>50</v>
      </c>
      <c r="G40" s="517">
        <v>50</v>
      </c>
      <c r="H40" s="518">
        <v>0</v>
      </c>
      <c r="I40" s="518">
        <v>0</v>
      </c>
      <c r="J40" s="518">
        <v>0</v>
      </c>
      <c r="K40" s="518">
        <v>0</v>
      </c>
      <c r="L40" s="519">
        <v>0</v>
      </c>
      <c r="M40" s="511">
        <v>7</v>
      </c>
      <c r="N40" s="511">
        <v>15</v>
      </c>
    </row>
    <row r="41" spans="2:14" ht="15.75" customHeight="1" x14ac:dyDescent="0.4">
      <c r="B41" s="502" t="s">
        <v>539</v>
      </c>
      <c r="C41" s="503"/>
      <c r="D41" s="503"/>
      <c r="E41" s="503"/>
      <c r="F41" s="503">
        <f>SUM(F42:F45)</f>
        <v>310</v>
      </c>
      <c r="G41" s="504">
        <f t="shared" ref="G41:N41" si="7">SUM(G42:G45)</f>
        <v>310</v>
      </c>
      <c r="H41" s="505">
        <f t="shared" si="7"/>
        <v>0</v>
      </c>
      <c r="I41" s="505">
        <f t="shared" si="7"/>
        <v>0</v>
      </c>
      <c r="J41" s="505">
        <f t="shared" si="7"/>
        <v>0</v>
      </c>
      <c r="K41" s="505">
        <f t="shared" si="7"/>
        <v>0</v>
      </c>
      <c r="L41" s="506">
        <f t="shared" si="7"/>
        <v>0</v>
      </c>
      <c r="M41" s="503">
        <f t="shared" si="7"/>
        <v>9</v>
      </c>
      <c r="N41" s="503">
        <f t="shared" si="7"/>
        <v>50</v>
      </c>
    </row>
    <row r="42" spans="2:14" ht="15.75" customHeight="1" x14ac:dyDescent="0.4">
      <c r="B42" s="507" t="s">
        <v>129</v>
      </c>
      <c r="C42" s="520">
        <v>8</v>
      </c>
      <c r="D42" s="520">
        <v>26</v>
      </c>
      <c r="E42" s="520">
        <v>13</v>
      </c>
      <c r="F42" s="509">
        <f>SUM(G42:L42)</f>
        <v>84</v>
      </c>
      <c r="G42" s="521">
        <v>84</v>
      </c>
      <c r="H42" s="522">
        <v>0</v>
      </c>
      <c r="I42" s="522">
        <v>0</v>
      </c>
      <c r="J42" s="522">
        <v>0</v>
      </c>
      <c r="K42" s="522">
        <v>0</v>
      </c>
      <c r="L42" s="293">
        <v>0</v>
      </c>
      <c r="M42" s="520">
        <v>6</v>
      </c>
      <c r="N42" s="520">
        <v>12</v>
      </c>
    </row>
    <row r="43" spans="2:14" ht="15.75" customHeight="1" x14ac:dyDescent="0.4">
      <c r="B43" s="507" t="s">
        <v>531</v>
      </c>
      <c r="C43" s="520">
        <v>6</v>
      </c>
      <c r="D43" s="520">
        <v>39</v>
      </c>
      <c r="E43" s="520">
        <v>13</v>
      </c>
      <c r="F43" s="509">
        <f>SUM(G43:L43)</f>
        <v>81</v>
      </c>
      <c r="G43" s="521">
        <v>81</v>
      </c>
      <c r="H43" s="522">
        <v>0</v>
      </c>
      <c r="I43" s="522">
        <v>0</v>
      </c>
      <c r="J43" s="522">
        <v>0</v>
      </c>
      <c r="K43" s="522">
        <v>0</v>
      </c>
      <c r="L43" s="293">
        <v>0</v>
      </c>
      <c r="M43" s="520">
        <v>1</v>
      </c>
      <c r="N43" s="520">
        <v>8</v>
      </c>
    </row>
    <row r="44" spans="2:14" ht="15.75" customHeight="1" x14ac:dyDescent="0.4">
      <c r="B44" s="507" t="s">
        <v>131</v>
      </c>
      <c r="C44" s="520">
        <v>9</v>
      </c>
      <c r="D44" s="520">
        <v>56</v>
      </c>
      <c r="E44" s="520">
        <v>16</v>
      </c>
      <c r="F44" s="509">
        <f>SUM(G44:L44)</f>
        <v>82</v>
      </c>
      <c r="G44" s="521">
        <v>82</v>
      </c>
      <c r="H44" s="522">
        <v>0</v>
      </c>
      <c r="I44" s="522">
        <v>0</v>
      </c>
      <c r="J44" s="522">
        <v>0</v>
      </c>
      <c r="K44" s="522">
        <v>0</v>
      </c>
      <c r="L44" s="293">
        <v>0</v>
      </c>
      <c r="M44" s="520">
        <v>1</v>
      </c>
      <c r="N44" s="520">
        <v>16</v>
      </c>
    </row>
    <row r="45" spans="2:14" ht="15.75" customHeight="1" x14ac:dyDescent="0.4">
      <c r="B45" s="73" t="s">
        <v>532</v>
      </c>
      <c r="C45" s="523">
        <v>10</v>
      </c>
      <c r="D45" s="523">
        <v>37</v>
      </c>
      <c r="E45" s="523">
        <v>19</v>
      </c>
      <c r="F45" s="511">
        <f>SUM(G45:L45)</f>
        <v>63</v>
      </c>
      <c r="G45" s="524">
        <v>63</v>
      </c>
      <c r="H45" s="525">
        <v>0</v>
      </c>
      <c r="I45" s="525">
        <v>0</v>
      </c>
      <c r="J45" s="525">
        <v>0</v>
      </c>
      <c r="K45" s="525">
        <v>0</v>
      </c>
      <c r="L45" s="291">
        <v>0</v>
      </c>
      <c r="M45" s="523">
        <v>1</v>
      </c>
      <c r="N45" s="523">
        <v>14</v>
      </c>
    </row>
    <row r="46" spans="2:14" ht="15.75" customHeight="1" x14ac:dyDescent="0.4">
      <c r="B46" s="526" t="s">
        <v>540</v>
      </c>
      <c r="C46" s="527">
        <v>7</v>
      </c>
      <c r="D46" s="527">
        <v>64</v>
      </c>
      <c r="E46" s="527">
        <v>20</v>
      </c>
      <c r="F46" s="528">
        <v>230</v>
      </c>
      <c r="G46" s="529">
        <v>223</v>
      </c>
      <c r="H46" s="530">
        <v>4</v>
      </c>
      <c r="I46" s="530">
        <v>0</v>
      </c>
      <c r="J46" s="530">
        <v>0</v>
      </c>
      <c r="K46" s="530">
        <v>0</v>
      </c>
      <c r="L46" s="531">
        <v>3</v>
      </c>
      <c r="M46" s="527">
        <v>0</v>
      </c>
      <c r="N46" s="527">
        <v>25</v>
      </c>
    </row>
    <row r="47" spans="2:14" ht="15.75" customHeight="1" x14ac:dyDescent="0.4">
      <c r="B47" s="526" t="s">
        <v>541</v>
      </c>
      <c r="C47" s="527">
        <v>6</v>
      </c>
      <c r="D47" s="527">
        <v>73</v>
      </c>
      <c r="E47" s="527">
        <v>18</v>
      </c>
      <c r="F47" s="528">
        <v>147</v>
      </c>
      <c r="G47" s="529">
        <v>145</v>
      </c>
      <c r="H47" s="530">
        <v>1</v>
      </c>
      <c r="I47" s="530">
        <v>0</v>
      </c>
      <c r="J47" s="530">
        <v>0</v>
      </c>
      <c r="K47" s="530">
        <v>0</v>
      </c>
      <c r="L47" s="531">
        <v>1</v>
      </c>
      <c r="M47" s="527">
        <v>3</v>
      </c>
      <c r="N47" s="527">
        <v>10</v>
      </c>
    </row>
    <row r="48" spans="2:14" ht="15.75" customHeight="1" x14ac:dyDescent="0.4">
      <c r="B48" s="526" t="s">
        <v>542</v>
      </c>
      <c r="C48" s="527">
        <v>6</v>
      </c>
      <c r="D48" s="527">
        <v>75</v>
      </c>
      <c r="E48" s="527">
        <v>18</v>
      </c>
      <c r="F48" s="528">
        <v>114</v>
      </c>
      <c r="G48" s="529">
        <v>113</v>
      </c>
      <c r="H48" s="530">
        <v>1</v>
      </c>
      <c r="I48" s="530">
        <v>0</v>
      </c>
      <c r="J48" s="530">
        <v>0</v>
      </c>
      <c r="K48" s="530">
        <v>0</v>
      </c>
      <c r="L48" s="531">
        <v>0</v>
      </c>
      <c r="M48" s="527">
        <v>2</v>
      </c>
      <c r="N48" s="527">
        <v>4</v>
      </c>
    </row>
    <row r="49" spans="2:14" ht="15.75" customHeight="1" x14ac:dyDescent="0.4">
      <c r="B49" s="526" t="s">
        <v>543</v>
      </c>
      <c r="C49" s="527">
        <v>9</v>
      </c>
      <c r="D49" s="527">
        <v>74</v>
      </c>
      <c r="E49" s="527">
        <v>21</v>
      </c>
      <c r="F49" s="528">
        <v>102</v>
      </c>
      <c r="G49" s="529">
        <v>97</v>
      </c>
      <c r="H49" s="530">
        <v>0</v>
      </c>
      <c r="I49" s="530">
        <v>1</v>
      </c>
      <c r="J49" s="530">
        <v>0</v>
      </c>
      <c r="K49" s="530">
        <v>4</v>
      </c>
      <c r="L49" s="531">
        <v>0</v>
      </c>
      <c r="M49" s="527">
        <v>1</v>
      </c>
      <c r="N49" s="527">
        <v>15</v>
      </c>
    </row>
    <row r="50" spans="2:14" ht="15.75" customHeight="1" x14ac:dyDescent="0.4">
      <c r="B50" s="526" t="s">
        <v>544</v>
      </c>
      <c r="C50" s="527">
        <v>7</v>
      </c>
      <c r="D50" s="527">
        <v>82</v>
      </c>
      <c r="E50" s="527">
        <v>20</v>
      </c>
      <c r="F50" s="528">
        <v>115</v>
      </c>
      <c r="G50" s="529">
        <v>107</v>
      </c>
      <c r="H50" s="530">
        <v>6</v>
      </c>
      <c r="I50" s="530">
        <v>0</v>
      </c>
      <c r="J50" s="530">
        <v>2</v>
      </c>
      <c r="K50" s="530">
        <v>0</v>
      </c>
      <c r="L50" s="531">
        <v>0</v>
      </c>
      <c r="M50" s="527">
        <v>3</v>
      </c>
      <c r="N50" s="527">
        <v>18</v>
      </c>
    </row>
    <row r="51" spans="2:14" ht="15.75" customHeight="1" x14ac:dyDescent="0.4">
      <c r="B51" s="526" t="s">
        <v>545</v>
      </c>
      <c r="C51" s="527">
        <v>6</v>
      </c>
      <c r="D51" s="527">
        <v>83</v>
      </c>
      <c r="E51" s="527">
        <v>19</v>
      </c>
      <c r="F51" s="528">
        <v>116</v>
      </c>
      <c r="G51" s="529">
        <v>115</v>
      </c>
      <c r="H51" s="530">
        <v>1</v>
      </c>
      <c r="I51" s="530">
        <v>0</v>
      </c>
      <c r="J51" s="530">
        <v>0</v>
      </c>
      <c r="K51" s="530">
        <v>0</v>
      </c>
      <c r="L51" s="531">
        <v>0</v>
      </c>
      <c r="M51" s="527">
        <v>4</v>
      </c>
      <c r="N51" s="527">
        <v>7</v>
      </c>
    </row>
    <row r="52" spans="2:14" ht="15.75" customHeight="1" x14ac:dyDescent="0.4">
      <c r="B52" s="526" t="s">
        <v>546</v>
      </c>
      <c r="C52" s="527">
        <v>8</v>
      </c>
      <c r="D52" s="527">
        <v>96</v>
      </c>
      <c r="E52" s="527">
        <v>21</v>
      </c>
      <c r="F52" s="528">
        <v>135</v>
      </c>
      <c r="G52" s="529">
        <v>131</v>
      </c>
      <c r="H52" s="530">
        <v>4</v>
      </c>
      <c r="I52" s="530">
        <v>0</v>
      </c>
      <c r="J52" s="530">
        <v>0</v>
      </c>
      <c r="K52" s="530">
        <v>0</v>
      </c>
      <c r="L52" s="531">
        <v>0</v>
      </c>
      <c r="M52" s="527">
        <v>4</v>
      </c>
      <c r="N52" s="527">
        <v>7</v>
      </c>
    </row>
    <row r="53" spans="2:14" ht="15.75" customHeight="1" x14ac:dyDescent="0.4">
      <c r="B53" s="526" t="s">
        <v>547</v>
      </c>
      <c r="C53" s="527">
        <v>7</v>
      </c>
      <c r="D53" s="527">
        <v>94</v>
      </c>
      <c r="E53" s="527">
        <v>19</v>
      </c>
      <c r="F53" s="528">
        <v>92</v>
      </c>
      <c r="G53" s="529">
        <v>92</v>
      </c>
      <c r="H53" s="530">
        <v>0</v>
      </c>
      <c r="I53" s="530">
        <v>0</v>
      </c>
      <c r="J53" s="530">
        <v>0</v>
      </c>
      <c r="K53" s="530">
        <v>0</v>
      </c>
      <c r="L53" s="531">
        <v>0</v>
      </c>
      <c r="M53" s="527">
        <v>6</v>
      </c>
      <c r="N53" s="527">
        <v>4</v>
      </c>
    </row>
    <row r="54" spans="2:14" ht="15.75" customHeight="1" x14ac:dyDescent="0.4">
      <c r="B54" s="526" t="s">
        <v>548</v>
      </c>
      <c r="C54" s="527">
        <v>7</v>
      </c>
      <c r="D54" s="527">
        <v>107</v>
      </c>
      <c r="E54" s="527">
        <v>21</v>
      </c>
      <c r="F54" s="528">
        <v>103</v>
      </c>
      <c r="G54" s="529">
        <v>103</v>
      </c>
      <c r="H54" s="530">
        <v>0</v>
      </c>
      <c r="I54" s="530">
        <v>0</v>
      </c>
      <c r="J54" s="530">
        <v>0</v>
      </c>
      <c r="K54" s="530">
        <v>0</v>
      </c>
      <c r="L54" s="531">
        <v>0</v>
      </c>
      <c r="M54" s="527">
        <v>9</v>
      </c>
      <c r="N54" s="527">
        <v>6</v>
      </c>
    </row>
    <row r="55" spans="2:14" ht="15.75" customHeight="1" x14ac:dyDescent="0.4">
      <c r="B55" s="526" t="s">
        <v>549</v>
      </c>
      <c r="C55" s="527">
        <v>5</v>
      </c>
      <c r="D55" s="527">
        <v>101</v>
      </c>
      <c r="E55" s="527">
        <v>18</v>
      </c>
      <c r="F55" s="528">
        <v>117</v>
      </c>
      <c r="G55" s="529">
        <v>117</v>
      </c>
      <c r="H55" s="530">
        <v>0</v>
      </c>
      <c r="I55" s="530">
        <v>0</v>
      </c>
      <c r="J55" s="530">
        <v>0</v>
      </c>
      <c r="K55" s="530">
        <v>0</v>
      </c>
      <c r="L55" s="531">
        <v>0</v>
      </c>
      <c r="M55" s="527">
        <v>4</v>
      </c>
      <c r="N55" s="527">
        <v>5</v>
      </c>
    </row>
    <row r="56" spans="2:14" ht="15.75" customHeight="1" x14ac:dyDescent="0.4">
      <c r="B56" s="526" t="s">
        <v>550</v>
      </c>
      <c r="C56" s="527">
        <v>7</v>
      </c>
      <c r="D56" s="527">
        <v>98</v>
      </c>
      <c r="E56" s="527">
        <v>20</v>
      </c>
      <c r="F56" s="528">
        <v>106</v>
      </c>
      <c r="G56" s="529">
        <v>106</v>
      </c>
      <c r="H56" s="530">
        <v>0</v>
      </c>
      <c r="I56" s="530">
        <v>0</v>
      </c>
      <c r="J56" s="530">
        <v>0</v>
      </c>
      <c r="K56" s="530">
        <v>0</v>
      </c>
      <c r="L56" s="531">
        <v>0</v>
      </c>
      <c r="M56" s="527">
        <v>4</v>
      </c>
      <c r="N56" s="527">
        <v>5</v>
      </c>
    </row>
    <row r="57" spans="2:14" ht="15.75" customHeight="1" x14ac:dyDescent="0.4">
      <c r="B57" s="532" t="s">
        <v>551</v>
      </c>
      <c r="C57" s="533">
        <v>6</v>
      </c>
      <c r="D57" s="533">
        <v>90</v>
      </c>
      <c r="E57" s="533">
        <v>17</v>
      </c>
      <c r="F57" s="534">
        <v>107</v>
      </c>
      <c r="G57" s="535">
        <v>107</v>
      </c>
      <c r="H57" s="536">
        <v>0</v>
      </c>
      <c r="I57" s="536">
        <v>0</v>
      </c>
      <c r="J57" s="536">
        <v>0</v>
      </c>
      <c r="K57" s="536">
        <v>0</v>
      </c>
      <c r="L57" s="537">
        <v>0</v>
      </c>
      <c r="M57" s="533">
        <v>4</v>
      </c>
      <c r="N57" s="533">
        <v>5</v>
      </c>
    </row>
    <row r="58" spans="2:14" ht="15.75" customHeight="1" x14ac:dyDescent="0.4">
      <c r="B58" s="532" t="s">
        <v>552</v>
      </c>
      <c r="C58" s="533">
        <v>5</v>
      </c>
      <c r="D58" s="533">
        <v>103</v>
      </c>
      <c r="E58" s="533">
        <v>20</v>
      </c>
      <c r="F58" s="534">
        <v>124</v>
      </c>
      <c r="G58" s="535">
        <v>124</v>
      </c>
      <c r="H58" s="536">
        <v>0</v>
      </c>
      <c r="I58" s="536">
        <v>0</v>
      </c>
      <c r="J58" s="536">
        <v>0</v>
      </c>
      <c r="K58" s="536">
        <v>0</v>
      </c>
      <c r="L58" s="537">
        <v>0</v>
      </c>
      <c r="M58" s="533">
        <v>3</v>
      </c>
      <c r="N58" s="533">
        <v>5</v>
      </c>
    </row>
    <row r="59" spans="2:14" ht="15.75" customHeight="1" x14ac:dyDescent="0.4">
      <c r="B59" s="532" t="s">
        <v>553</v>
      </c>
      <c r="C59" s="533">
        <v>5</v>
      </c>
      <c r="D59" s="533">
        <v>100</v>
      </c>
      <c r="E59" s="533">
        <v>18</v>
      </c>
      <c r="F59" s="534">
        <v>92</v>
      </c>
      <c r="G59" s="535">
        <v>92</v>
      </c>
      <c r="H59" s="536">
        <v>0</v>
      </c>
      <c r="I59" s="536">
        <v>0</v>
      </c>
      <c r="J59" s="536">
        <v>0</v>
      </c>
      <c r="K59" s="536">
        <v>0</v>
      </c>
      <c r="L59" s="537">
        <v>0</v>
      </c>
      <c r="M59" s="533">
        <v>3</v>
      </c>
      <c r="N59" s="533">
        <v>3</v>
      </c>
    </row>
    <row r="60" spans="2:14" ht="15.75" customHeight="1" x14ac:dyDescent="0.4">
      <c r="B60" s="2" t="s">
        <v>514</v>
      </c>
      <c r="N60" s="119"/>
    </row>
  </sheetData>
  <mergeCells count="7">
    <mergeCell ref="N4:N5"/>
    <mergeCell ref="B4:B5"/>
    <mergeCell ref="C4:C5"/>
    <mergeCell ref="D4:D5"/>
    <mergeCell ref="E4:E5"/>
    <mergeCell ref="F4:L4"/>
    <mergeCell ref="M4:M5"/>
  </mergeCells>
  <phoneticPr fontId="3"/>
  <pageMargins left="0.59055118110236227" right="0.59055118110236227" top="0.78740157480314965" bottom="0.78740157480314965" header="0.39370078740157483" footer="0.39370078740157483"/>
  <pageSetup paperSize="9" scale="98" orientation="portrait" cellComments="asDisplayed" r:id="rId1"/>
  <headerFooter alignWithMargins="0">
    <oddHeader>&amp;R20.行  財  政</oddHeader>
    <oddFooter>&amp;C-147-</oddFooter>
  </headerFooter>
  <rowBreaks count="1" manualBreakCount="1">
    <brk id="72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showGridLines="0" zoomScaleNormal="100" workbookViewId="0">
      <pane ySplit="5" topLeftCell="A43" activePane="bottomLeft" state="frozen"/>
      <selection pane="bottomLeft" activeCell="R50" sqref="R50"/>
    </sheetView>
  </sheetViews>
  <sheetFormatPr defaultRowHeight="11.25" x14ac:dyDescent="0.4"/>
  <cols>
    <col min="1" max="1" width="1.625" style="12" customWidth="1"/>
    <col min="2" max="2" width="8.125" style="119" customWidth="1"/>
    <col min="3" max="13" width="7.25" style="12" customWidth="1"/>
    <col min="14" max="256" width="9" style="12"/>
    <col min="257" max="257" width="1.625" style="12" customWidth="1"/>
    <col min="258" max="258" width="8.125" style="12" customWidth="1"/>
    <col min="259" max="269" width="7.25" style="12" customWidth="1"/>
    <col min="270" max="512" width="9" style="12"/>
    <col min="513" max="513" width="1.625" style="12" customWidth="1"/>
    <col min="514" max="514" width="8.125" style="12" customWidth="1"/>
    <col min="515" max="525" width="7.25" style="12" customWidth="1"/>
    <col min="526" max="768" width="9" style="12"/>
    <col min="769" max="769" width="1.625" style="12" customWidth="1"/>
    <col min="770" max="770" width="8.125" style="12" customWidth="1"/>
    <col min="771" max="781" width="7.25" style="12" customWidth="1"/>
    <col min="782" max="1024" width="9" style="12"/>
    <col min="1025" max="1025" width="1.625" style="12" customWidth="1"/>
    <col min="1026" max="1026" width="8.125" style="12" customWidth="1"/>
    <col min="1027" max="1037" width="7.25" style="12" customWidth="1"/>
    <col min="1038" max="1280" width="9" style="12"/>
    <col min="1281" max="1281" width="1.625" style="12" customWidth="1"/>
    <col min="1282" max="1282" width="8.125" style="12" customWidth="1"/>
    <col min="1283" max="1293" width="7.25" style="12" customWidth="1"/>
    <col min="1294" max="1536" width="9" style="12"/>
    <col min="1537" max="1537" width="1.625" style="12" customWidth="1"/>
    <col min="1538" max="1538" width="8.125" style="12" customWidth="1"/>
    <col min="1539" max="1549" width="7.25" style="12" customWidth="1"/>
    <col min="1550" max="1792" width="9" style="12"/>
    <col min="1793" max="1793" width="1.625" style="12" customWidth="1"/>
    <col min="1794" max="1794" width="8.125" style="12" customWidth="1"/>
    <col min="1795" max="1805" width="7.25" style="12" customWidth="1"/>
    <col min="1806" max="2048" width="9" style="12"/>
    <col min="2049" max="2049" width="1.625" style="12" customWidth="1"/>
    <col min="2050" max="2050" width="8.125" style="12" customWidth="1"/>
    <col min="2051" max="2061" width="7.25" style="12" customWidth="1"/>
    <col min="2062" max="2304" width="9" style="12"/>
    <col min="2305" max="2305" width="1.625" style="12" customWidth="1"/>
    <col min="2306" max="2306" width="8.125" style="12" customWidth="1"/>
    <col min="2307" max="2317" width="7.25" style="12" customWidth="1"/>
    <col min="2318" max="2560" width="9" style="12"/>
    <col min="2561" max="2561" width="1.625" style="12" customWidth="1"/>
    <col min="2562" max="2562" width="8.125" style="12" customWidth="1"/>
    <col min="2563" max="2573" width="7.25" style="12" customWidth="1"/>
    <col min="2574" max="2816" width="9" style="12"/>
    <col min="2817" max="2817" width="1.625" style="12" customWidth="1"/>
    <col min="2818" max="2818" width="8.125" style="12" customWidth="1"/>
    <col min="2819" max="2829" width="7.25" style="12" customWidth="1"/>
    <col min="2830" max="3072" width="9" style="12"/>
    <col min="3073" max="3073" width="1.625" style="12" customWidth="1"/>
    <col min="3074" max="3074" width="8.125" style="12" customWidth="1"/>
    <col min="3075" max="3085" width="7.25" style="12" customWidth="1"/>
    <col min="3086" max="3328" width="9" style="12"/>
    <col min="3329" max="3329" width="1.625" style="12" customWidth="1"/>
    <col min="3330" max="3330" width="8.125" style="12" customWidth="1"/>
    <col min="3331" max="3341" width="7.25" style="12" customWidth="1"/>
    <col min="3342" max="3584" width="9" style="12"/>
    <col min="3585" max="3585" width="1.625" style="12" customWidth="1"/>
    <col min="3586" max="3586" width="8.125" style="12" customWidth="1"/>
    <col min="3587" max="3597" width="7.25" style="12" customWidth="1"/>
    <col min="3598" max="3840" width="9" style="12"/>
    <col min="3841" max="3841" width="1.625" style="12" customWidth="1"/>
    <col min="3842" max="3842" width="8.125" style="12" customWidth="1"/>
    <col min="3843" max="3853" width="7.25" style="12" customWidth="1"/>
    <col min="3854" max="4096" width="9" style="12"/>
    <col min="4097" max="4097" width="1.625" style="12" customWidth="1"/>
    <col min="4098" max="4098" width="8.125" style="12" customWidth="1"/>
    <col min="4099" max="4109" width="7.25" style="12" customWidth="1"/>
    <col min="4110" max="4352" width="9" style="12"/>
    <col min="4353" max="4353" width="1.625" style="12" customWidth="1"/>
    <col min="4354" max="4354" width="8.125" style="12" customWidth="1"/>
    <col min="4355" max="4365" width="7.25" style="12" customWidth="1"/>
    <col min="4366" max="4608" width="9" style="12"/>
    <col min="4609" max="4609" width="1.625" style="12" customWidth="1"/>
    <col min="4610" max="4610" width="8.125" style="12" customWidth="1"/>
    <col min="4611" max="4621" width="7.25" style="12" customWidth="1"/>
    <col min="4622" max="4864" width="9" style="12"/>
    <col min="4865" max="4865" width="1.625" style="12" customWidth="1"/>
    <col min="4866" max="4866" width="8.125" style="12" customWidth="1"/>
    <col min="4867" max="4877" width="7.25" style="12" customWidth="1"/>
    <col min="4878" max="5120" width="9" style="12"/>
    <col min="5121" max="5121" width="1.625" style="12" customWidth="1"/>
    <col min="5122" max="5122" width="8.125" style="12" customWidth="1"/>
    <col min="5123" max="5133" width="7.25" style="12" customWidth="1"/>
    <col min="5134" max="5376" width="9" style="12"/>
    <col min="5377" max="5377" width="1.625" style="12" customWidth="1"/>
    <col min="5378" max="5378" width="8.125" style="12" customWidth="1"/>
    <col min="5379" max="5389" width="7.25" style="12" customWidth="1"/>
    <col min="5390" max="5632" width="9" style="12"/>
    <col min="5633" max="5633" width="1.625" style="12" customWidth="1"/>
    <col min="5634" max="5634" width="8.125" style="12" customWidth="1"/>
    <col min="5635" max="5645" width="7.25" style="12" customWidth="1"/>
    <col min="5646" max="5888" width="9" style="12"/>
    <col min="5889" max="5889" width="1.625" style="12" customWidth="1"/>
    <col min="5890" max="5890" width="8.125" style="12" customWidth="1"/>
    <col min="5891" max="5901" width="7.25" style="12" customWidth="1"/>
    <col min="5902" max="6144" width="9" style="12"/>
    <col min="6145" max="6145" width="1.625" style="12" customWidth="1"/>
    <col min="6146" max="6146" width="8.125" style="12" customWidth="1"/>
    <col min="6147" max="6157" width="7.25" style="12" customWidth="1"/>
    <col min="6158" max="6400" width="9" style="12"/>
    <col min="6401" max="6401" width="1.625" style="12" customWidth="1"/>
    <col min="6402" max="6402" width="8.125" style="12" customWidth="1"/>
    <col min="6403" max="6413" width="7.25" style="12" customWidth="1"/>
    <col min="6414" max="6656" width="9" style="12"/>
    <col min="6657" max="6657" width="1.625" style="12" customWidth="1"/>
    <col min="6658" max="6658" width="8.125" style="12" customWidth="1"/>
    <col min="6659" max="6669" width="7.25" style="12" customWidth="1"/>
    <col min="6670" max="6912" width="9" style="12"/>
    <col min="6913" max="6913" width="1.625" style="12" customWidth="1"/>
    <col min="6914" max="6914" width="8.125" style="12" customWidth="1"/>
    <col min="6915" max="6925" width="7.25" style="12" customWidth="1"/>
    <col min="6926" max="7168" width="9" style="12"/>
    <col min="7169" max="7169" width="1.625" style="12" customWidth="1"/>
    <col min="7170" max="7170" width="8.125" style="12" customWidth="1"/>
    <col min="7171" max="7181" width="7.25" style="12" customWidth="1"/>
    <col min="7182" max="7424" width="9" style="12"/>
    <col min="7425" max="7425" width="1.625" style="12" customWidth="1"/>
    <col min="7426" max="7426" width="8.125" style="12" customWidth="1"/>
    <col min="7427" max="7437" width="7.25" style="12" customWidth="1"/>
    <col min="7438" max="7680" width="9" style="12"/>
    <col min="7681" max="7681" width="1.625" style="12" customWidth="1"/>
    <col min="7682" max="7682" width="8.125" style="12" customWidth="1"/>
    <col min="7683" max="7693" width="7.25" style="12" customWidth="1"/>
    <col min="7694" max="7936" width="9" style="12"/>
    <col min="7937" max="7937" width="1.625" style="12" customWidth="1"/>
    <col min="7938" max="7938" width="8.125" style="12" customWidth="1"/>
    <col min="7939" max="7949" width="7.25" style="12" customWidth="1"/>
    <col min="7950" max="8192" width="9" style="12"/>
    <col min="8193" max="8193" width="1.625" style="12" customWidth="1"/>
    <col min="8194" max="8194" width="8.125" style="12" customWidth="1"/>
    <col min="8195" max="8205" width="7.25" style="12" customWidth="1"/>
    <col min="8206" max="8448" width="9" style="12"/>
    <col min="8449" max="8449" width="1.625" style="12" customWidth="1"/>
    <col min="8450" max="8450" width="8.125" style="12" customWidth="1"/>
    <col min="8451" max="8461" width="7.25" style="12" customWidth="1"/>
    <col min="8462" max="8704" width="9" style="12"/>
    <col min="8705" max="8705" width="1.625" style="12" customWidth="1"/>
    <col min="8706" max="8706" width="8.125" style="12" customWidth="1"/>
    <col min="8707" max="8717" width="7.25" style="12" customWidth="1"/>
    <col min="8718" max="8960" width="9" style="12"/>
    <col min="8961" max="8961" width="1.625" style="12" customWidth="1"/>
    <col min="8962" max="8962" width="8.125" style="12" customWidth="1"/>
    <col min="8963" max="8973" width="7.25" style="12" customWidth="1"/>
    <col min="8974" max="9216" width="9" style="12"/>
    <col min="9217" max="9217" width="1.625" style="12" customWidth="1"/>
    <col min="9218" max="9218" width="8.125" style="12" customWidth="1"/>
    <col min="9219" max="9229" width="7.25" style="12" customWidth="1"/>
    <col min="9230" max="9472" width="9" style="12"/>
    <col min="9473" max="9473" width="1.625" style="12" customWidth="1"/>
    <col min="9474" max="9474" width="8.125" style="12" customWidth="1"/>
    <col min="9475" max="9485" width="7.25" style="12" customWidth="1"/>
    <col min="9486" max="9728" width="9" style="12"/>
    <col min="9729" max="9729" width="1.625" style="12" customWidth="1"/>
    <col min="9730" max="9730" width="8.125" style="12" customWidth="1"/>
    <col min="9731" max="9741" width="7.25" style="12" customWidth="1"/>
    <col min="9742" max="9984" width="9" style="12"/>
    <col min="9985" max="9985" width="1.625" style="12" customWidth="1"/>
    <col min="9986" max="9986" width="8.125" style="12" customWidth="1"/>
    <col min="9987" max="9997" width="7.25" style="12" customWidth="1"/>
    <col min="9998" max="10240" width="9" style="12"/>
    <col min="10241" max="10241" width="1.625" style="12" customWidth="1"/>
    <col min="10242" max="10242" width="8.125" style="12" customWidth="1"/>
    <col min="10243" max="10253" width="7.25" style="12" customWidth="1"/>
    <col min="10254" max="10496" width="9" style="12"/>
    <col min="10497" max="10497" width="1.625" style="12" customWidth="1"/>
    <col min="10498" max="10498" width="8.125" style="12" customWidth="1"/>
    <col min="10499" max="10509" width="7.25" style="12" customWidth="1"/>
    <col min="10510" max="10752" width="9" style="12"/>
    <col min="10753" max="10753" width="1.625" style="12" customWidth="1"/>
    <col min="10754" max="10754" width="8.125" style="12" customWidth="1"/>
    <col min="10755" max="10765" width="7.25" style="12" customWidth="1"/>
    <col min="10766" max="11008" width="9" style="12"/>
    <col min="11009" max="11009" width="1.625" style="12" customWidth="1"/>
    <col min="11010" max="11010" width="8.125" style="12" customWidth="1"/>
    <col min="11011" max="11021" width="7.25" style="12" customWidth="1"/>
    <col min="11022" max="11264" width="9" style="12"/>
    <col min="11265" max="11265" width="1.625" style="12" customWidth="1"/>
    <col min="11266" max="11266" width="8.125" style="12" customWidth="1"/>
    <col min="11267" max="11277" width="7.25" style="12" customWidth="1"/>
    <col min="11278" max="11520" width="9" style="12"/>
    <col min="11521" max="11521" width="1.625" style="12" customWidth="1"/>
    <col min="11522" max="11522" width="8.125" style="12" customWidth="1"/>
    <col min="11523" max="11533" width="7.25" style="12" customWidth="1"/>
    <col min="11534" max="11776" width="9" style="12"/>
    <col min="11777" max="11777" width="1.625" style="12" customWidth="1"/>
    <col min="11778" max="11778" width="8.125" style="12" customWidth="1"/>
    <col min="11779" max="11789" width="7.25" style="12" customWidth="1"/>
    <col min="11790" max="12032" width="9" style="12"/>
    <col min="12033" max="12033" width="1.625" style="12" customWidth="1"/>
    <col min="12034" max="12034" width="8.125" style="12" customWidth="1"/>
    <col min="12035" max="12045" width="7.25" style="12" customWidth="1"/>
    <col min="12046" max="12288" width="9" style="12"/>
    <col min="12289" max="12289" width="1.625" style="12" customWidth="1"/>
    <col min="12290" max="12290" width="8.125" style="12" customWidth="1"/>
    <col min="12291" max="12301" width="7.25" style="12" customWidth="1"/>
    <col min="12302" max="12544" width="9" style="12"/>
    <col min="12545" max="12545" width="1.625" style="12" customWidth="1"/>
    <col min="12546" max="12546" width="8.125" style="12" customWidth="1"/>
    <col min="12547" max="12557" width="7.25" style="12" customWidth="1"/>
    <col min="12558" max="12800" width="9" style="12"/>
    <col min="12801" max="12801" width="1.625" style="12" customWidth="1"/>
    <col min="12802" max="12802" width="8.125" style="12" customWidth="1"/>
    <col min="12803" max="12813" width="7.25" style="12" customWidth="1"/>
    <col min="12814" max="13056" width="9" style="12"/>
    <col min="13057" max="13057" width="1.625" style="12" customWidth="1"/>
    <col min="13058" max="13058" width="8.125" style="12" customWidth="1"/>
    <col min="13059" max="13069" width="7.25" style="12" customWidth="1"/>
    <col min="13070" max="13312" width="9" style="12"/>
    <col min="13313" max="13313" width="1.625" style="12" customWidth="1"/>
    <col min="13314" max="13314" width="8.125" style="12" customWidth="1"/>
    <col min="13315" max="13325" width="7.25" style="12" customWidth="1"/>
    <col min="13326" max="13568" width="9" style="12"/>
    <col min="13569" max="13569" width="1.625" style="12" customWidth="1"/>
    <col min="13570" max="13570" width="8.125" style="12" customWidth="1"/>
    <col min="13571" max="13581" width="7.25" style="12" customWidth="1"/>
    <col min="13582" max="13824" width="9" style="12"/>
    <col min="13825" max="13825" width="1.625" style="12" customWidth="1"/>
    <col min="13826" max="13826" width="8.125" style="12" customWidth="1"/>
    <col min="13827" max="13837" width="7.25" style="12" customWidth="1"/>
    <col min="13838" max="14080" width="9" style="12"/>
    <col min="14081" max="14081" width="1.625" style="12" customWidth="1"/>
    <col min="14082" max="14082" width="8.125" style="12" customWidth="1"/>
    <col min="14083" max="14093" width="7.25" style="12" customWidth="1"/>
    <col min="14094" max="14336" width="9" style="12"/>
    <col min="14337" max="14337" width="1.625" style="12" customWidth="1"/>
    <col min="14338" max="14338" width="8.125" style="12" customWidth="1"/>
    <col min="14339" max="14349" width="7.25" style="12" customWidth="1"/>
    <col min="14350" max="14592" width="9" style="12"/>
    <col min="14593" max="14593" width="1.625" style="12" customWidth="1"/>
    <col min="14594" max="14594" width="8.125" style="12" customWidth="1"/>
    <col min="14595" max="14605" width="7.25" style="12" customWidth="1"/>
    <col min="14606" max="14848" width="9" style="12"/>
    <col min="14849" max="14849" width="1.625" style="12" customWidth="1"/>
    <col min="14850" max="14850" width="8.125" style="12" customWidth="1"/>
    <col min="14851" max="14861" width="7.25" style="12" customWidth="1"/>
    <col min="14862" max="15104" width="9" style="12"/>
    <col min="15105" max="15105" width="1.625" style="12" customWidth="1"/>
    <col min="15106" max="15106" width="8.125" style="12" customWidth="1"/>
    <col min="15107" max="15117" width="7.25" style="12" customWidth="1"/>
    <col min="15118" max="15360" width="9" style="12"/>
    <col min="15361" max="15361" width="1.625" style="12" customWidth="1"/>
    <col min="15362" max="15362" width="8.125" style="12" customWidth="1"/>
    <col min="15363" max="15373" width="7.25" style="12" customWidth="1"/>
    <col min="15374" max="15616" width="9" style="12"/>
    <col min="15617" max="15617" width="1.625" style="12" customWidth="1"/>
    <col min="15618" max="15618" width="8.125" style="12" customWidth="1"/>
    <col min="15619" max="15629" width="7.25" style="12" customWidth="1"/>
    <col min="15630" max="15872" width="9" style="12"/>
    <col min="15873" max="15873" width="1.625" style="12" customWidth="1"/>
    <col min="15874" max="15874" width="8.125" style="12" customWidth="1"/>
    <col min="15875" max="15885" width="7.25" style="12" customWidth="1"/>
    <col min="15886" max="16128" width="9" style="12"/>
    <col min="16129" max="16129" width="1.625" style="12" customWidth="1"/>
    <col min="16130" max="16130" width="8.125" style="12" customWidth="1"/>
    <col min="16131" max="16141" width="7.25" style="12" customWidth="1"/>
    <col min="16142" max="16384" width="9" style="12"/>
  </cols>
  <sheetData>
    <row r="1" spans="1:13" ht="30" customHeight="1" x14ac:dyDescent="0.4">
      <c r="A1" s="538" t="s">
        <v>554</v>
      </c>
      <c r="B1" s="539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</row>
    <row r="2" spans="1:13" ht="7.5" customHeight="1" x14ac:dyDescent="0.4">
      <c r="A2" s="538"/>
      <c r="B2" s="539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</row>
    <row r="3" spans="1:13" ht="22.5" customHeight="1" x14ac:dyDescent="0.15">
      <c r="B3" s="541" t="s">
        <v>555</v>
      </c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2" t="s">
        <v>556</v>
      </c>
    </row>
    <row r="4" spans="1:13" ht="18.75" customHeight="1" x14ac:dyDescent="0.15">
      <c r="B4" s="543" t="s">
        <v>557</v>
      </c>
      <c r="C4" s="543" t="s">
        <v>59</v>
      </c>
      <c r="D4" s="544" t="s">
        <v>558</v>
      </c>
      <c r="E4" s="545" t="s">
        <v>559</v>
      </c>
      <c r="F4" s="546" t="s">
        <v>560</v>
      </c>
      <c r="G4" s="546" t="s">
        <v>561</v>
      </c>
      <c r="H4" s="546" t="s">
        <v>562</v>
      </c>
      <c r="I4" s="545" t="s">
        <v>563</v>
      </c>
      <c r="J4" s="545" t="s">
        <v>564</v>
      </c>
      <c r="K4" s="546" t="s">
        <v>565</v>
      </c>
      <c r="L4" s="545" t="s">
        <v>566</v>
      </c>
      <c r="M4" s="547" t="s">
        <v>567</v>
      </c>
    </row>
    <row r="5" spans="1:13" ht="18.75" customHeight="1" x14ac:dyDescent="0.4">
      <c r="B5" s="548"/>
      <c r="C5" s="548"/>
      <c r="D5" s="549" t="s">
        <v>568</v>
      </c>
      <c r="E5" s="550"/>
      <c r="F5" s="551" t="s">
        <v>569</v>
      </c>
      <c r="G5" s="551" t="s">
        <v>570</v>
      </c>
      <c r="H5" s="552" t="s">
        <v>571</v>
      </c>
      <c r="I5" s="550"/>
      <c r="J5" s="550"/>
      <c r="K5" s="553" t="s">
        <v>572</v>
      </c>
      <c r="L5" s="550"/>
      <c r="M5" s="554"/>
    </row>
    <row r="6" spans="1:13" ht="15" customHeight="1" x14ac:dyDescent="0.4">
      <c r="B6" s="555" t="s">
        <v>573</v>
      </c>
      <c r="C6" s="556">
        <f t="shared" ref="C6:M6" si="0">SUM(C7:C10)</f>
        <v>1147</v>
      </c>
      <c r="D6" s="557">
        <f t="shared" si="0"/>
        <v>521</v>
      </c>
      <c r="E6" s="558">
        <f t="shared" si="0"/>
        <v>44</v>
      </c>
      <c r="F6" s="558">
        <f t="shared" si="0"/>
        <v>12</v>
      </c>
      <c r="G6" s="558">
        <f t="shared" si="0"/>
        <v>23</v>
      </c>
      <c r="H6" s="558">
        <f t="shared" si="0"/>
        <v>75</v>
      </c>
      <c r="I6" s="558">
        <f t="shared" si="0"/>
        <v>86</v>
      </c>
      <c r="J6" s="558">
        <f t="shared" si="0"/>
        <v>23</v>
      </c>
      <c r="K6" s="558">
        <f t="shared" si="0"/>
        <v>111</v>
      </c>
      <c r="L6" s="558">
        <f t="shared" si="0"/>
        <v>41</v>
      </c>
      <c r="M6" s="559">
        <f t="shared" si="0"/>
        <v>211</v>
      </c>
    </row>
    <row r="7" spans="1:13" ht="15" customHeight="1" x14ac:dyDescent="0.4">
      <c r="B7" s="507" t="s">
        <v>63</v>
      </c>
      <c r="C7" s="560">
        <f>SUM(D7:M7)</f>
        <v>493</v>
      </c>
      <c r="D7" s="561">
        <v>183</v>
      </c>
      <c r="E7" s="562">
        <v>11</v>
      </c>
      <c r="F7" s="562">
        <v>12</v>
      </c>
      <c r="G7" s="562">
        <v>17</v>
      </c>
      <c r="H7" s="562">
        <v>58</v>
      </c>
      <c r="I7" s="562">
        <v>46</v>
      </c>
      <c r="J7" s="562">
        <v>8</v>
      </c>
      <c r="K7" s="562">
        <v>62</v>
      </c>
      <c r="L7" s="562">
        <v>16</v>
      </c>
      <c r="M7" s="563">
        <v>80</v>
      </c>
    </row>
    <row r="8" spans="1:13" ht="15" customHeight="1" x14ac:dyDescent="0.4">
      <c r="B8" s="507" t="s">
        <v>64</v>
      </c>
      <c r="C8" s="560">
        <f>SUM(D8:M8)</f>
        <v>328</v>
      </c>
      <c r="D8" s="561">
        <v>133</v>
      </c>
      <c r="E8" s="562">
        <v>14</v>
      </c>
      <c r="F8" s="562">
        <v>0</v>
      </c>
      <c r="G8" s="562">
        <v>6</v>
      </c>
      <c r="H8" s="562">
        <v>7</v>
      </c>
      <c r="I8" s="562">
        <v>40</v>
      </c>
      <c r="J8" s="562">
        <v>7</v>
      </c>
      <c r="K8" s="562">
        <v>33</v>
      </c>
      <c r="L8" s="562">
        <v>13</v>
      </c>
      <c r="M8" s="563">
        <v>75</v>
      </c>
    </row>
    <row r="9" spans="1:13" ht="15" customHeight="1" x14ac:dyDescent="0.4">
      <c r="B9" s="507" t="s">
        <v>65</v>
      </c>
      <c r="C9" s="560">
        <f>SUM(D9:M9)</f>
        <v>204</v>
      </c>
      <c r="D9" s="561">
        <v>125</v>
      </c>
      <c r="E9" s="562">
        <v>11</v>
      </c>
      <c r="F9" s="562">
        <v>0</v>
      </c>
      <c r="G9" s="562">
        <v>0</v>
      </c>
      <c r="H9" s="562">
        <v>6</v>
      </c>
      <c r="I9" s="562">
        <v>0</v>
      </c>
      <c r="J9" s="562">
        <v>6</v>
      </c>
      <c r="K9" s="562">
        <v>8</v>
      </c>
      <c r="L9" s="562">
        <v>9</v>
      </c>
      <c r="M9" s="563">
        <v>39</v>
      </c>
    </row>
    <row r="10" spans="1:13" ht="15" customHeight="1" x14ac:dyDescent="0.4">
      <c r="B10" s="73" t="s">
        <v>66</v>
      </c>
      <c r="C10" s="560">
        <f>SUM(D10:M10)</f>
        <v>122</v>
      </c>
      <c r="D10" s="564">
        <v>80</v>
      </c>
      <c r="E10" s="565">
        <v>8</v>
      </c>
      <c r="F10" s="565">
        <v>0</v>
      </c>
      <c r="G10" s="565">
        <v>0</v>
      </c>
      <c r="H10" s="565">
        <v>4</v>
      </c>
      <c r="I10" s="565">
        <v>0</v>
      </c>
      <c r="J10" s="565">
        <v>2</v>
      </c>
      <c r="K10" s="565">
        <v>8</v>
      </c>
      <c r="L10" s="565">
        <v>3</v>
      </c>
      <c r="M10" s="566">
        <v>17</v>
      </c>
    </row>
    <row r="11" spans="1:13" ht="15" customHeight="1" x14ac:dyDescent="0.4">
      <c r="B11" s="555" t="s">
        <v>574</v>
      </c>
      <c r="C11" s="556">
        <f t="shared" ref="C11:M11" si="1">SUM(C12:C15)</f>
        <v>1148</v>
      </c>
      <c r="D11" s="557">
        <f t="shared" si="1"/>
        <v>522</v>
      </c>
      <c r="E11" s="558">
        <f t="shared" si="1"/>
        <v>47</v>
      </c>
      <c r="F11" s="558">
        <f t="shared" si="1"/>
        <v>12</v>
      </c>
      <c r="G11" s="558">
        <f t="shared" si="1"/>
        <v>22</v>
      </c>
      <c r="H11" s="558">
        <f t="shared" si="1"/>
        <v>73</v>
      </c>
      <c r="I11" s="558">
        <f t="shared" si="1"/>
        <v>86</v>
      </c>
      <c r="J11" s="558">
        <f t="shared" si="1"/>
        <v>24</v>
      </c>
      <c r="K11" s="558">
        <f t="shared" si="1"/>
        <v>107</v>
      </c>
      <c r="L11" s="558">
        <f t="shared" si="1"/>
        <v>43</v>
      </c>
      <c r="M11" s="559">
        <f t="shared" si="1"/>
        <v>212</v>
      </c>
    </row>
    <row r="12" spans="1:13" ht="15" customHeight="1" x14ac:dyDescent="0.4">
      <c r="B12" s="507" t="s">
        <v>63</v>
      </c>
      <c r="C12" s="560">
        <f>SUM(D12:M12)</f>
        <v>487</v>
      </c>
      <c r="D12" s="561">
        <v>182</v>
      </c>
      <c r="E12" s="562">
        <v>12</v>
      </c>
      <c r="F12" s="562">
        <v>12</v>
      </c>
      <c r="G12" s="562">
        <v>16</v>
      </c>
      <c r="H12" s="562">
        <v>57</v>
      </c>
      <c r="I12" s="562">
        <v>46</v>
      </c>
      <c r="J12" s="562">
        <v>8</v>
      </c>
      <c r="K12" s="562">
        <v>58</v>
      </c>
      <c r="L12" s="562">
        <v>18</v>
      </c>
      <c r="M12" s="563">
        <v>78</v>
      </c>
    </row>
    <row r="13" spans="1:13" ht="15" customHeight="1" x14ac:dyDescent="0.4">
      <c r="B13" s="507" t="s">
        <v>64</v>
      </c>
      <c r="C13" s="560">
        <f>SUM(D13:M13)</f>
        <v>329</v>
      </c>
      <c r="D13" s="561">
        <v>133</v>
      </c>
      <c r="E13" s="562">
        <v>14</v>
      </c>
      <c r="F13" s="562">
        <v>0</v>
      </c>
      <c r="G13" s="562">
        <v>6</v>
      </c>
      <c r="H13" s="562">
        <v>7</v>
      </c>
      <c r="I13" s="562">
        <v>40</v>
      </c>
      <c r="J13" s="562">
        <v>8</v>
      </c>
      <c r="K13" s="562">
        <v>32</v>
      </c>
      <c r="L13" s="562">
        <v>13</v>
      </c>
      <c r="M13" s="563">
        <v>76</v>
      </c>
    </row>
    <row r="14" spans="1:13" ht="15" customHeight="1" x14ac:dyDescent="0.4">
      <c r="B14" s="507" t="s">
        <v>65</v>
      </c>
      <c r="C14" s="560">
        <f>SUM(D14:M14)</f>
        <v>208</v>
      </c>
      <c r="D14" s="561">
        <v>125</v>
      </c>
      <c r="E14" s="562">
        <v>13</v>
      </c>
      <c r="F14" s="562">
        <v>0</v>
      </c>
      <c r="G14" s="562">
        <v>0</v>
      </c>
      <c r="H14" s="562">
        <v>6</v>
      </c>
      <c r="I14" s="562">
        <v>0</v>
      </c>
      <c r="J14" s="562">
        <v>6</v>
      </c>
      <c r="K14" s="562">
        <v>10</v>
      </c>
      <c r="L14" s="562">
        <v>8</v>
      </c>
      <c r="M14" s="563">
        <v>40</v>
      </c>
    </row>
    <row r="15" spans="1:13" ht="15" customHeight="1" x14ac:dyDescent="0.4">
      <c r="B15" s="73" t="s">
        <v>66</v>
      </c>
      <c r="C15" s="560">
        <f>SUM(D15:M15)</f>
        <v>124</v>
      </c>
      <c r="D15" s="564">
        <v>82</v>
      </c>
      <c r="E15" s="565">
        <v>8</v>
      </c>
      <c r="F15" s="565">
        <v>0</v>
      </c>
      <c r="G15" s="565">
        <v>0</v>
      </c>
      <c r="H15" s="565">
        <v>3</v>
      </c>
      <c r="I15" s="565">
        <v>0</v>
      </c>
      <c r="J15" s="565">
        <v>2</v>
      </c>
      <c r="K15" s="565">
        <v>7</v>
      </c>
      <c r="L15" s="565">
        <v>4</v>
      </c>
      <c r="M15" s="566">
        <v>18</v>
      </c>
    </row>
    <row r="16" spans="1:13" ht="15" customHeight="1" x14ac:dyDescent="0.4">
      <c r="B16" s="555" t="s">
        <v>575</v>
      </c>
      <c r="C16" s="556">
        <f t="shared" ref="C16:M16" si="2">SUM(C17:C20)</f>
        <v>1134</v>
      </c>
      <c r="D16" s="557">
        <f t="shared" si="2"/>
        <v>516</v>
      </c>
      <c r="E16" s="558">
        <f t="shared" si="2"/>
        <v>47</v>
      </c>
      <c r="F16" s="558">
        <f t="shared" si="2"/>
        <v>12</v>
      </c>
      <c r="G16" s="558">
        <f t="shared" si="2"/>
        <v>23</v>
      </c>
      <c r="H16" s="558">
        <f t="shared" si="2"/>
        <v>73</v>
      </c>
      <c r="I16" s="558">
        <f t="shared" si="2"/>
        <v>85</v>
      </c>
      <c r="J16" s="558">
        <f t="shared" si="2"/>
        <v>22</v>
      </c>
      <c r="K16" s="558">
        <f t="shared" si="2"/>
        <v>102</v>
      </c>
      <c r="L16" s="558">
        <f t="shared" si="2"/>
        <v>43</v>
      </c>
      <c r="M16" s="559">
        <f t="shared" si="2"/>
        <v>211</v>
      </c>
    </row>
    <row r="17" spans="2:13" ht="15" customHeight="1" x14ac:dyDescent="0.4">
      <c r="B17" s="507" t="s">
        <v>63</v>
      </c>
      <c r="C17" s="560">
        <f>SUM(D17:M17)</f>
        <v>480</v>
      </c>
      <c r="D17" s="561">
        <v>181</v>
      </c>
      <c r="E17" s="562">
        <v>12</v>
      </c>
      <c r="F17" s="562">
        <v>12</v>
      </c>
      <c r="G17" s="562">
        <v>16</v>
      </c>
      <c r="H17" s="562">
        <v>57</v>
      </c>
      <c r="I17" s="562">
        <v>45</v>
      </c>
      <c r="J17" s="562">
        <v>7</v>
      </c>
      <c r="K17" s="562">
        <v>55</v>
      </c>
      <c r="L17" s="562">
        <v>17</v>
      </c>
      <c r="M17" s="563">
        <v>78</v>
      </c>
    </row>
    <row r="18" spans="2:13" ht="15" customHeight="1" x14ac:dyDescent="0.4">
      <c r="B18" s="507" t="s">
        <v>64</v>
      </c>
      <c r="C18" s="560">
        <f>SUM(D18:M18)</f>
        <v>326</v>
      </c>
      <c r="D18" s="561">
        <v>131</v>
      </c>
      <c r="E18" s="562">
        <v>13</v>
      </c>
      <c r="F18" s="562">
        <v>0</v>
      </c>
      <c r="G18" s="562">
        <v>6</v>
      </c>
      <c r="H18" s="562">
        <v>7</v>
      </c>
      <c r="I18" s="562">
        <v>40</v>
      </c>
      <c r="J18" s="562">
        <v>8</v>
      </c>
      <c r="K18" s="562">
        <v>32</v>
      </c>
      <c r="L18" s="562">
        <v>14</v>
      </c>
      <c r="M18" s="563">
        <v>75</v>
      </c>
    </row>
    <row r="19" spans="2:13" ht="15" customHeight="1" x14ac:dyDescent="0.4">
      <c r="B19" s="507" t="s">
        <v>65</v>
      </c>
      <c r="C19" s="560">
        <f>SUM(D19:M19)</f>
        <v>204</v>
      </c>
      <c r="D19" s="561">
        <v>123</v>
      </c>
      <c r="E19" s="562">
        <v>14</v>
      </c>
      <c r="F19" s="562">
        <v>0</v>
      </c>
      <c r="G19" s="562">
        <v>0</v>
      </c>
      <c r="H19" s="562">
        <v>5</v>
      </c>
      <c r="I19" s="562">
        <v>0</v>
      </c>
      <c r="J19" s="562">
        <v>5</v>
      </c>
      <c r="K19" s="562">
        <v>9</v>
      </c>
      <c r="L19" s="562">
        <v>8</v>
      </c>
      <c r="M19" s="563">
        <v>40</v>
      </c>
    </row>
    <row r="20" spans="2:13" ht="15" customHeight="1" x14ac:dyDescent="0.4">
      <c r="B20" s="73" t="s">
        <v>66</v>
      </c>
      <c r="C20" s="560">
        <f>SUM(D20:M20)</f>
        <v>124</v>
      </c>
      <c r="D20" s="564">
        <v>81</v>
      </c>
      <c r="E20" s="565">
        <v>8</v>
      </c>
      <c r="F20" s="565">
        <v>0</v>
      </c>
      <c r="G20" s="565">
        <v>1</v>
      </c>
      <c r="H20" s="565">
        <v>4</v>
      </c>
      <c r="I20" s="565">
        <v>0</v>
      </c>
      <c r="J20" s="565">
        <v>2</v>
      </c>
      <c r="K20" s="565">
        <v>6</v>
      </c>
      <c r="L20" s="565">
        <v>4</v>
      </c>
      <c r="M20" s="566">
        <v>18</v>
      </c>
    </row>
    <row r="21" spans="2:13" ht="15" customHeight="1" x14ac:dyDescent="0.4">
      <c r="B21" s="555" t="s">
        <v>576</v>
      </c>
      <c r="C21" s="556">
        <f t="shared" ref="C21:M21" si="3">SUM(C22:C25)</f>
        <v>1116</v>
      </c>
      <c r="D21" s="557">
        <f t="shared" si="3"/>
        <v>512</v>
      </c>
      <c r="E21" s="558">
        <f t="shared" si="3"/>
        <v>46</v>
      </c>
      <c r="F21" s="558">
        <f t="shared" si="3"/>
        <v>13</v>
      </c>
      <c r="G21" s="558">
        <f t="shared" si="3"/>
        <v>19</v>
      </c>
      <c r="H21" s="558">
        <f t="shared" si="3"/>
        <v>71</v>
      </c>
      <c r="I21" s="558">
        <f t="shared" si="3"/>
        <v>85</v>
      </c>
      <c r="J21" s="558">
        <f t="shared" si="3"/>
        <v>20</v>
      </c>
      <c r="K21" s="558">
        <f t="shared" si="3"/>
        <v>100</v>
      </c>
      <c r="L21" s="558">
        <f t="shared" si="3"/>
        <v>42</v>
      </c>
      <c r="M21" s="559">
        <f t="shared" si="3"/>
        <v>208</v>
      </c>
    </row>
    <row r="22" spans="2:13" ht="15" customHeight="1" x14ac:dyDescent="0.4">
      <c r="B22" s="507" t="s">
        <v>63</v>
      </c>
      <c r="C22" s="560">
        <v>469</v>
      </c>
      <c r="D22" s="561">
        <v>177</v>
      </c>
      <c r="E22" s="562">
        <v>12</v>
      </c>
      <c r="F22" s="562">
        <v>13</v>
      </c>
      <c r="G22" s="562">
        <v>12</v>
      </c>
      <c r="H22" s="562">
        <v>55</v>
      </c>
      <c r="I22" s="562">
        <v>46</v>
      </c>
      <c r="J22" s="562">
        <v>7</v>
      </c>
      <c r="K22" s="562">
        <v>53</v>
      </c>
      <c r="L22" s="562">
        <v>18</v>
      </c>
      <c r="M22" s="563">
        <v>76</v>
      </c>
    </row>
    <row r="23" spans="2:13" ht="15" customHeight="1" x14ac:dyDescent="0.4">
      <c r="B23" s="507" t="s">
        <v>64</v>
      </c>
      <c r="C23" s="560">
        <v>320</v>
      </c>
      <c r="D23" s="561">
        <v>132</v>
      </c>
      <c r="E23" s="562">
        <v>13</v>
      </c>
      <c r="F23" s="562">
        <v>0</v>
      </c>
      <c r="G23" s="562">
        <v>6</v>
      </c>
      <c r="H23" s="562">
        <v>7</v>
      </c>
      <c r="I23" s="562">
        <v>39</v>
      </c>
      <c r="J23" s="562">
        <v>7</v>
      </c>
      <c r="K23" s="562">
        <v>31</v>
      </c>
      <c r="L23" s="562">
        <v>12</v>
      </c>
      <c r="M23" s="563">
        <v>73</v>
      </c>
    </row>
    <row r="24" spans="2:13" ht="15" customHeight="1" x14ac:dyDescent="0.4">
      <c r="B24" s="507" t="s">
        <v>65</v>
      </c>
      <c r="C24" s="560">
        <v>204</v>
      </c>
      <c r="D24" s="561">
        <v>122</v>
      </c>
      <c r="E24" s="562">
        <v>13</v>
      </c>
      <c r="F24" s="562">
        <v>0</v>
      </c>
      <c r="G24" s="562">
        <v>0</v>
      </c>
      <c r="H24" s="562">
        <v>5</v>
      </c>
      <c r="I24" s="562">
        <v>0</v>
      </c>
      <c r="J24" s="562">
        <v>4</v>
      </c>
      <c r="K24" s="562">
        <v>11</v>
      </c>
      <c r="L24" s="562">
        <v>8</v>
      </c>
      <c r="M24" s="563">
        <v>41</v>
      </c>
    </row>
    <row r="25" spans="2:13" ht="15" customHeight="1" x14ac:dyDescent="0.4">
      <c r="B25" s="73" t="s">
        <v>66</v>
      </c>
      <c r="C25" s="567">
        <v>123</v>
      </c>
      <c r="D25" s="564">
        <v>81</v>
      </c>
      <c r="E25" s="565">
        <v>8</v>
      </c>
      <c r="F25" s="565">
        <v>0</v>
      </c>
      <c r="G25" s="565">
        <v>1</v>
      </c>
      <c r="H25" s="565">
        <v>4</v>
      </c>
      <c r="I25" s="565">
        <v>0</v>
      </c>
      <c r="J25" s="565">
        <v>2</v>
      </c>
      <c r="K25" s="565">
        <v>5</v>
      </c>
      <c r="L25" s="565">
        <v>4</v>
      </c>
      <c r="M25" s="566">
        <v>18</v>
      </c>
    </row>
    <row r="26" spans="2:13" ht="15" customHeight="1" x14ac:dyDescent="0.4">
      <c r="B26" s="555" t="s">
        <v>577</v>
      </c>
      <c r="C26" s="556">
        <f t="shared" ref="C26:M26" si="4">SUM(C27:C30)</f>
        <v>1109</v>
      </c>
      <c r="D26" s="557">
        <f t="shared" si="4"/>
        <v>499</v>
      </c>
      <c r="E26" s="558">
        <f t="shared" si="4"/>
        <v>49</v>
      </c>
      <c r="F26" s="558">
        <f t="shared" si="4"/>
        <v>14</v>
      </c>
      <c r="G26" s="558">
        <f t="shared" si="4"/>
        <v>23</v>
      </c>
      <c r="H26" s="558">
        <f t="shared" si="4"/>
        <v>73</v>
      </c>
      <c r="I26" s="558">
        <f t="shared" si="4"/>
        <v>85</v>
      </c>
      <c r="J26" s="558">
        <f t="shared" si="4"/>
        <v>28</v>
      </c>
      <c r="K26" s="558">
        <f t="shared" si="4"/>
        <v>93</v>
      </c>
      <c r="L26" s="558">
        <f t="shared" si="4"/>
        <v>44</v>
      </c>
      <c r="M26" s="559">
        <f t="shared" si="4"/>
        <v>201</v>
      </c>
    </row>
    <row r="27" spans="2:13" ht="15" customHeight="1" x14ac:dyDescent="0.4">
      <c r="B27" s="507" t="s">
        <v>63</v>
      </c>
      <c r="C27" s="560">
        <v>468</v>
      </c>
      <c r="D27" s="561">
        <v>178</v>
      </c>
      <c r="E27" s="562">
        <v>12</v>
      </c>
      <c r="F27" s="562">
        <v>14</v>
      </c>
      <c r="G27" s="562">
        <v>14</v>
      </c>
      <c r="H27" s="562">
        <v>57</v>
      </c>
      <c r="I27" s="562">
        <v>45</v>
      </c>
      <c r="J27" s="562">
        <v>7</v>
      </c>
      <c r="K27" s="562">
        <v>50</v>
      </c>
      <c r="L27" s="562">
        <v>14</v>
      </c>
      <c r="M27" s="563">
        <v>77</v>
      </c>
    </row>
    <row r="28" spans="2:13" ht="15" customHeight="1" x14ac:dyDescent="0.4">
      <c r="B28" s="507" t="s">
        <v>64</v>
      </c>
      <c r="C28" s="560">
        <v>314</v>
      </c>
      <c r="D28" s="561">
        <v>130</v>
      </c>
      <c r="E28" s="562">
        <v>14</v>
      </c>
      <c r="F28" s="562">
        <v>0</v>
      </c>
      <c r="G28" s="562">
        <v>6</v>
      </c>
      <c r="H28" s="562">
        <v>7</v>
      </c>
      <c r="I28" s="562">
        <v>40</v>
      </c>
      <c r="J28" s="562">
        <v>7</v>
      </c>
      <c r="K28" s="562">
        <v>29</v>
      </c>
      <c r="L28" s="562">
        <v>17</v>
      </c>
      <c r="M28" s="563">
        <v>64</v>
      </c>
    </row>
    <row r="29" spans="2:13" ht="15" customHeight="1" x14ac:dyDescent="0.4">
      <c r="B29" s="507" t="s">
        <v>65</v>
      </c>
      <c r="C29" s="560">
        <v>202</v>
      </c>
      <c r="D29" s="561">
        <v>112</v>
      </c>
      <c r="E29" s="562">
        <v>14</v>
      </c>
      <c r="F29" s="562">
        <v>0</v>
      </c>
      <c r="G29" s="562">
        <v>2</v>
      </c>
      <c r="H29" s="562">
        <v>5</v>
      </c>
      <c r="I29" s="562">
        <v>0</v>
      </c>
      <c r="J29" s="562">
        <v>11</v>
      </c>
      <c r="K29" s="562">
        <v>9</v>
      </c>
      <c r="L29" s="562">
        <v>8</v>
      </c>
      <c r="M29" s="563">
        <v>41</v>
      </c>
    </row>
    <row r="30" spans="2:13" ht="15" customHeight="1" x14ac:dyDescent="0.4">
      <c r="B30" s="73" t="s">
        <v>66</v>
      </c>
      <c r="C30" s="567">
        <v>125</v>
      </c>
      <c r="D30" s="564">
        <v>79</v>
      </c>
      <c r="E30" s="565">
        <v>9</v>
      </c>
      <c r="F30" s="565">
        <v>0</v>
      </c>
      <c r="G30" s="565">
        <v>1</v>
      </c>
      <c r="H30" s="565">
        <v>4</v>
      </c>
      <c r="I30" s="565">
        <v>0</v>
      </c>
      <c r="J30" s="565">
        <v>3</v>
      </c>
      <c r="K30" s="565">
        <v>5</v>
      </c>
      <c r="L30" s="565">
        <v>5</v>
      </c>
      <c r="M30" s="566">
        <v>19</v>
      </c>
    </row>
    <row r="31" spans="2:13" s="74" customFormat="1" ht="15" customHeight="1" x14ac:dyDescent="0.4">
      <c r="B31" s="555" t="s">
        <v>578</v>
      </c>
      <c r="C31" s="556">
        <f>SUM(C32:C35)</f>
        <v>1092</v>
      </c>
      <c r="D31" s="557">
        <f t="shared" ref="D31:M31" si="5">SUM(D32:D35)</f>
        <v>494</v>
      </c>
      <c r="E31" s="558">
        <f t="shared" si="5"/>
        <v>48</v>
      </c>
      <c r="F31" s="558">
        <f t="shared" si="5"/>
        <v>14</v>
      </c>
      <c r="G31" s="558">
        <f t="shared" si="5"/>
        <v>24</v>
      </c>
      <c r="H31" s="558">
        <f t="shared" si="5"/>
        <v>75</v>
      </c>
      <c r="I31" s="558">
        <f t="shared" si="5"/>
        <v>85</v>
      </c>
      <c r="J31" s="558">
        <f t="shared" si="5"/>
        <v>28</v>
      </c>
      <c r="K31" s="558">
        <f t="shared" si="5"/>
        <v>91</v>
      </c>
      <c r="L31" s="558">
        <f t="shared" si="5"/>
        <v>41</v>
      </c>
      <c r="M31" s="559">
        <f t="shared" si="5"/>
        <v>192</v>
      </c>
    </row>
    <row r="32" spans="2:13" ht="15" customHeight="1" x14ac:dyDescent="0.4">
      <c r="B32" s="568" t="s">
        <v>63</v>
      </c>
      <c r="C32" s="569">
        <v>452</v>
      </c>
      <c r="D32" s="570">
        <v>171</v>
      </c>
      <c r="E32" s="571">
        <v>12</v>
      </c>
      <c r="F32" s="571">
        <v>14</v>
      </c>
      <c r="G32" s="571">
        <v>15</v>
      </c>
      <c r="H32" s="571">
        <v>59</v>
      </c>
      <c r="I32" s="571">
        <v>45</v>
      </c>
      <c r="J32" s="571">
        <v>7</v>
      </c>
      <c r="K32" s="571">
        <v>48</v>
      </c>
      <c r="L32" s="571">
        <v>11</v>
      </c>
      <c r="M32" s="572">
        <v>70</v>
      </c>
    </row>
    <row r="33" spans="2:13" ht="15" customHeight="1" x14ac:dyDescent="0.4">
      <c r="B33" s="568" t="s">
        <v>64</v>
      </c>
      <c r="C33" s="569">
        <v>305</v>
      </c>
      <c r="D33" s="570">
        <v>125</v>
      </c>
      <c r="E33" s="571">
        <v>14</v>
      </c>
      <c r="F33" s="571">
        <v>0</v>
      </c>
      <c r="G33" s="571">
        <v>6</v>
      </c>
      <c r="H33" s="571">
        <v>7</v>
      </c>
      <c r="I33" s="571">
        <v>40</v>
      </c>
      <c r="J33" s="571">
        <v>7</v>
      </c>
      <c r="K33" s="571">
        <v>27</v>
      </c>
      <c r="L33" s="571">
        <v>17</v>
      </c>
      <c r="M33" s="572">
        <v>62</v>
      </c>
    </row>
    <row r="34" spans="2:13" ht="15" customHeight="1" x14ac:dyDescent="0.4">
      <c r="B34" s="568" t="s">
        <v>65</v>
      </c>
      <c r="C34" s="569">
        <v>206</v>
      </c>
      <c r="D34" s="570">
        <v>114</v>
      </c>
      <c r="E34" s="571">
        <v>13</v>
      </c>
      <c r="F34" s="571">
        <v>0</v>
      </c>
      <c r="G34" s="571">
        <v>2</v>
      </c>
      <c r="H34" s="571">
        <v>5</v>
      </c>
      <c r="I34" s="571">
        <v>0</v>
      </c>
      <c r="J34" s="571">
        <v>11</v>
      </c>
      <c r="K34" s="571">
        <v>11</v>
      </c>
      <c r="L34" s="571">
        <v>8</v>
      </c>
      <c r="M34" s="572">
        <v>42</v>
      </c>
    </row>
    <row r="35" spans="2:13" ht="15" customHeight="1" x14ac:dyDescent="0.4">
      <c r="B35" s="573" t="s">
        <v>66</v>
      </c>
      <c r="C35" s="574">
        <v>129</v>
      </c>
      <c r="D35" s="575">
        <v>84</v>
      </c>
      <c r="E35" s="576">
        <v>9</v>
      </c>
      <c r="F35" s="576">
        <v>0</v>
      </c>
      <c r="G35" s="576">
        <v>1</v>
      </c>
      <c r="H35" s="576">
        <v>4</v>
      </c>
      <c r="I35" s="576">
        <v>0</v>
      </c>
      <c r="J35" s="576">
        <v>3</v>
      </c>
      <c r="K35" s="576">
        <v>5</v>
      </c>
      <c r="L35" s="576">
        <v>5</v>
      </c>
      <c r="M35" s="577">
        <v>18</v>
      </c>
    </row>
    <row r="36" spans="2:13" s="74" customFormat="1" ht="15" customHeight="1" x14ac:dyDescent="0.4">
      <c r="B36" s="578" t="s">
        <v>579</v>
      </c>
      <c r="C36" s="579">
        <v>978</v>
      </c>
      <c r="D36" s="580">
        <v>447</v>
      </c>
      <c r="E36" s="581">
        <v>50</v>
      </c>
      <c r="F36" s="581">
        <v>11</v>
      </c>
      <c r="G36" s="581">
        <v>26</v>
      </c>
      <c r="H36" s="581">
        <v>76</v>
      </c>
      <c r="I36" s="581">
        <v>0</v>
      </c>
      <c r="J36" s="581">
        <v>48</v>
      </c>
      <c r="K36" s="581">
        <v>108</v>
      </c>
      <c r="L36" s="581">
        <v>41</v>
      </c>
      <c r="M36" s="582">
        <v>171</v>
      </c>
    </row>
    <row r="37" spans="2:13" s="74" customFormat="1" ht="15" customHeight="1" x14ac:dyDescent="0.4">
      <c r="B37" s="578" t="s">
        <v>580</v>
      </c>
      <c r="C37" s="579">
        <v>975</v>
      </c>
      <c r="D37" s="580">
        <v>446</v>
      </c>
      <c r="E37" s="581">
        <v>49</v>
      </c>
      <c r="F37" s="581">
        <v>11</v>
      </c>
      <c r="G37" s="581">
        <v>26</v>
      </c>
      <c r="H37" s="581">
        <v>77</v>
      </c>
      <c r="I37" s="581">
        <v>0</v>
      </c>
      <c r="J37" s="581">
        <v>43</v>
      </c>
      <c r="K37" s="581">
        <v>104</v>
      </c>
      <c r="L37" s="581">
        <v>40</v>
      </c>
      <c r="M37" s="582">
        <v>179</v>
      </c>
    </row>
    <row r="38" spans="2:13" s="74" customFormat="1" ht="15" customHeight="1" x14ac:dyDescent="0.4">
      <c r="B38" s="578" t="s">
        <v>581</v>
      </c>
      <c r="C38" s="579">
        <f t="shared" ref="C38:C43" si="6">SUM(D38:M38)</f>
        <v>955</v>
      </c>
      <c r="D38" s="580">
        <v>436</v>
      </c>
      <c r="E38" s="581">
        <v>54</v>
      </c>
      <c r="F38" s="581">
        <v>10</v>
      </c>
      <c r="G38" s="581">
        <v>25</v>
      </c>
      <c r="H38" s="581">
        <v>84</v>
      </c>
      <c r="I38" s="581">
        <v>0</v>
      </c>
      <c r="J38" s="581">
        <v>32</v>
      </c>
      <c r="K38" s="581">
        <v>97</v>
      </c>
      <c r="L38" s="581">
        <v>37</v>
      </c>
      <c r="M38" s="582">
        <v>180</v>
      </c>
    </row>
    <row r="39" spans="2:13" s="74" customFormat="1" ht="15" customHeight="1" x14ac:dyDescent="0.4">
      <c r="B39" s="578" t="s">
        <v>582</v>
      </c>
      <c r="C39" s="579">
        <f t="shared" si="6"/>
        <v>927</v>
      </c>
      <c r="D39" s="580">
        <v>416</v>
      </c>
      <c r="E39" s="581">
        <v>52</v>
      </c>
      <c r="F39" s="581">
        <v>11</v>
      </c>
      <c r="G39" s="581">
        <v>25</v>
      </c>
      <c r="H39" s="581">
        <v>84</v>
      </c>
      <c r="I39" s="581">
        <v>0</v>
      </c>
      <c r="J39" s="581">
        <v>32</v>
      </c>
      <c r="K39" s="581">
        <v>92</v>
      </c>
      <c r="L39" s="581">
        <v>35</v>
      </c>
      <c r="M39" s="582">
        <v>180</v>
      </c>
    </row>
    <row r="40" spans="2:13" s="74" customFormat="1" ht="15" customHeight="1" x14ac:dyDescent="0.4">
      <c r="B40" s="578" t="s">
        <v>583</v>
      </c>
      <c r="C40" s="579">
        <f t="shared" si="6"/>
        <v>907</v>
      </c>
      <c r="D40" s="580">
        <v>403</v>
      </c>
      <c r="E40" s="581">
        <v>51</v>
      </c>
      <c r="F40" s="581">
        <v>11</v>
      </c>
      <c r="G40" s="581">
        <v>26</v>
      </c>
      <c r="H40" s="581">
        <v>84</v>
      </c>
      <c r="I40" s="581">
        <v>0</v>
      </c>
      <c r="J40" s="581">
        <v>31</v>
      </c>
      <c r="K40" s="581">
        <v>87</v>
      </c>
      <c r="L40" s="581">
        <v>35</v>
      </c>
      <c r="M40" s="582">
        <v>179</v>
      </c>
    </row>
    <row r="41" spans="2:13" s="74" customFormat="1" ht="15" customHeight="1" x14ac:dyDescent="0.4">
      <c r="B41" s="578" t="s">
        <v>584</v>
      </c>
      <c r="C41" s="579">
        <f t="shared" si="6"/>
        <v>881</v>
      </c>
      <c r="D41" s="580">
        <v>385</v>
      </c>
      <c r="E41" s="581">
        <v>45</v>
      </c>
      <c r="F41" s="581">
        <v>11</v>
      </c>
      <c r="G41" s="581">
        <v>26</v>
      </c>
      <c r="H41" s="581">
        <v>90</v>
      </c>
      <c r="I41" s="581">
        <v>0</v>
      </c>
      <c r="J41" s="581">
        <v>31</v>
      </c>
      <c r="K41" s="581">
        <v>82</v>
      </c>
      <c r="L41" s="581">
        <v>31</v>
      </c>
      <c r="M41" s="582">
        <v>180</v>
      </c>
    </row>
    <row r="42" spans="2:13" s="74" customFormat="1" ht="15" customHeight="1" x14ac:dyDescent="0.4">
      <c r="B42" s="578" t="s">
        <v>585</v>
      </c>
      <c r="C42" s="579">
        <f t="shared" si="6"/>
        <v>863</v>
      </c>
      <c r="D42" s="580">
        <v>378</v>
      </c>
      <c r="E42" s="581">
        <v>45</v>
      </c>
      <c r="F42" s="581">
        <v>12</v>
      </c>
      <c r="G42" s="581">
        <v>25</v>
      </c>
      <c r="H42" s="581">
        <v>86</v>
      </c>
      <c r="I42" s="581">
        <v>0</v>
      </c>
      <c r="J42" s="581">
        <v>30</v>
      </c>
      <c r="K42" s="581">
        <v>81</v>
      </c>
      <c r="L42" s="581">
        <v>27</v>
      </c>
      <c r="M42" s="582">
        <v>179</v>
      </c>
    </row>
    <row r="43" spans="2:13" s="74" customFormat="1" ht="15" customHeight="1" x14ac:dyDescent="0.4">
      <c r="B43" s="578" t="s">
        <v>586</v>
      </c>
      <c r="C43" s="579">
        <f t="shared" si="6"/>
        <v>852</v>
      </c>
      <c r="D43" s="580">
        <v>372</v>
      </c>
      <c r="E43" s="581">
        <v>44</v>
      </c>
      <c r="F43" s="581">
        <v>13</v>
      </c>
      <c r="G43" s="581">
        <v>28</v>
      </c>
      <c r="H43" s="581">
        <v>82</v>
      </c>
      <c r="I43" s="581">
        <v>0</v>
      </c>
      <c r="J43" s="581">
        <v>30</v>
      </c>
      <c r="K43" s="581">
        <v>79</v>
      </c>
      <c r="L43" s="581">
        <v>27</v>
      </c>
      <c r="M43" s="582">
        <v>177</v>
      </c>
    </row>
    <row r="44" spans="2:13" s="74" customFormat="1" ht="15" customHeight="1" x14ac:dyDescent="0.4">
      <c r="B44" s="578" t="s">
        <v>587</v>
      </c>
      <c r="C44" s="579">
        <f>SUM(D44:M44)</f>
        <v>835</v>
      </c>
      <c r="D44" s="580">
        <v>363</v>
      </c>
      <c r="E44" s="581">
        <v>45</v>
      </c>
      <c r="F44" s="581">
        <v>11</v>
      </c>
      <c r="G44" s="581">
        <v>29</v>
      </c>
      <c r="H44" s="581">
        <v>80</v>
      </c>
      <c r="I44" s="581">
        <v>0</v>
      </c>
      <c r="J44" s="581">
        <v>31</v>
      </c>
      <c r="K44" s="581">
        <v>74</v>
      </c>
      <c r="L44" s="581">
        <v>23</v>
      </c>
      <c r="M44" s="582">
        <v>179</v>
      </c>
    </row>
    <row r="45" spans="2:13" s="74" customFormat="1" ht="15" customHeight="1" x14ac:dyDescent="0.4">
      <c r="B45" s="578" t="s">
        <v>588</v>
      </c>
      <c r="C45" s="579">
        <f>SUM(D45:M45)</f>
        <v>829</v>
      </c>
      <c r="D45" s="580">
        <v>379</v>
      </c>
      <c r="E45" s="581">
        <v>42</v>
      </c>
      <c r="F45" s="581">
        <v>11</v>
      </c>
      <c r="G45" s="581">
        <v>31</v>
      </c>
      <c r="H45" s="581">
        <v>78</v>
      </c>
      <c r="I45" s="581">
        <v>0</v>
      </c>
      <c r="J45" s="581">
        <v>20</v>
      </c>
      <c r="K45" s="581">
        <v>65</v>
      </c>
      <c r="L45" s="581">
        <v>13</v>
      </c>
      <c r="M45" s="582">
        <v>190</v>
      </c>
    </row>
    <row r="46" spans="2:13" s="74" customFormat="1" ht="15" customHeight="1" x14ac:dyDescent="0.4">
      <c r="B46" s="578" t="s">
        <v>589</v>
      </c>
      <c r="C46" s="579">
        <f>SUM(D46:M46)</f>
        <v>820</v>
      </c>
      <c r="D46" s="580">
        <v>380</v>
      </c>
      <c r="E46" s="581">
        <v>42</v>
      </c>
      <c r="F46" s="581">
        <v>11</v>
      </c>
      <c r="G46" s="581">
        <v>33</v>
      </c>
      <c r="H46" s="581">
        <v>80</v>
      </c>
      <c r="I46" s="581">
        <v>0</v>
      </c>
      <c r="J46" s="581">
        <v>17</v>
      </c>
      <c r="K46" s="581">
        <v>58</v>
      </c>
      <c r="L46" s="581">
        <v>2</v>
      </c>
      <c r="M46" s="582">
        <v>197</v>
      </c>
    </row>
    <row r="47" spans="2:13" s="74" customFormat="1" ht="15" customHeight="1" x14ac:dyDescent="0.4">
      <c r="B47" s="578" t="s">
        <v>590</v>
      </c>
      <c r="C47" s="579">
        <f>SUM(D47:M47)</f>
        <v>818</v>
      </c>
      <c r="D47" s="580">
        <v>378</v>
      </c>
      <c r="E47" s="581">
        <v>42</v>
      </c>
      <c r="F47" s="581">
        <v>11</v>
      </c>
      <c r="G47" s="581">
        <v>33</v>
      </c>
      <c r="H47" s="581">
        <v>81</v>
      </c>
      <c r="I47" s="581">
        <v>0</v>
      </c>
      <c r="J47" s="581">
        <v>16</v>
      </c>
      <c r="K47" s="581">
        <v>57</v>
      </c>
      <c r="L47" s="581">
        <v>2</v>
      </c>
      <c r="M47" s="582">
        <v>198</v>
      </c>
    </row>
    <row r="48" spans="2:13" s="74" customFormat="1" ht="15" customHeight="1" x14ac:dyDescent="0.4">
      <c r="B48" s="578" t="s">
        <v>591</v>
      </c>
      <c r="C48" s="579">
        <f>SUM(D48:M48)</f>
        <v>835</v>
      </c>
      <c r="D48" s="580">
        <v>386</v>
      </c>
      <c r="E48" s="581">
        <v>45</v>
      </c>
      <c r="F48" s="581">
        <v>9</v>
      </c>
      <c r="G48" s="581">
        <v>38</v>
      </c>
      <c r="H48" s="581">
        <v>84</v>
      </c>
      <c r="I48" s="581">
        <v>0</v>
      </c>
      <c r="J48" s="581">
        <v>16</v>
      </c>
      <c r="K48" s="581">
        <v>52</v>
      </c>
      <c r="L48" s="581">
        <v>2</v>
      </c>
      <c r="M48" s="582">
        <v>203</v>
      </c>
    </row>
    <row r="49" spans="2:13" s="74" customFormat="1" ht="15" customHeight="1" x14ac:dyDescent="0.4">
      <c r="B49" s="578" t="s">
        <v>592</v>
      </c>
      <c r="C49" s="579">
        <v>828</v>
      </c>
      <c r="D49" s="580">
        <v>382</v>
      </c>
      <c r="E49" s="581">
        <v>45</v>
      </c>
      <c r="F49" s="581">
        <v>10</v>
      </c>
      <c r="G49" s="581">
        <v>37</v>
      </c>
      <c r="H49" s="581">
        <v>81</v>
      </c>
      <c r="I49" s="581">
        <v>0</v>
      </c>
      <c r="J49" s="581">
        <v>17</v>
      </c>
      <c r="K49" s="581">
        <v>52</v>
      </c>
      <c r="L49" s="581">
        <v>2</v>
      </c>
      <c r="M49" s="582">
        <v>202</v>
      </c>
    </row>
    <row r="50" spans="2:13" s="74" customFormat="1" ht="15" customHeight="1" x14ac:dyDescent="0.4">
      <c r="B50" s="578" t="s">
        <v>593</v>
      </c>
      <c r="C50" s="579">
        <v>833</v>
      </c>
      <c r="D50" s="580">
        <f>381+1</f>
        <v>382</v>
      </c>
      <c r="E50" s="581">
        <v>44</v>
      </c>
      <c r="F50" s="581">
        <v>10</v>
      </c>
      <c r="G50" s="581">
        <v>38</v>
      </c>
      <c r="H50" s="581">
        <f>86+2</f>
        <v>88</v>
      </c>
      <c r="I50" s="581">
        <v>0</v>
      </c>
      <c r="J50" s="581">
        <v>17</v>
      </c>
      <c r="K50" s="581">
        <v>46</v>
      </c>
      <c r="L50" s="581">
        <v>2</v>
      </c>
      <c r="M50" s="582">
        <v>206</v>
      </c>
    </row>
    <row r="51" spans="2:13" ht="15" customHeight="1" x14ac:dyDescent="0.4">
      <c r="B51" s="130" t="s">
        <v>594</v>
      </c>
      <c r="C51" s="540"/>
      <c r="D51" s="540"/>
      <c r="E51" s="540"/>
      <c r="F51" s="540"/>
      <c r="G51" s="540"/>
      <c r="H51" s="540"/>
      <c r="I51" s="540"/>
      <c r="J51" s="540"/>
      <c r="K51" s="540"/>
      <c r="L51" s="540"/>
      <c r="M51" s="539"/>
    </row>
    <row r="52" spans="2:13" ht="15" customHeight="1" x14ac:dyDescent="0.4"/>
  </sheetData>
  <mergeCells count="7">
    <mergeCell ref="M4:M5"/>
    <mergeCell ref="B4:B5"/>
    <mergeCell ref="C4:C5"/>
    <mergeCell ref="E4:E5"/>
    <mergeCell ref="I4:I5"/>
    <mergeCell ref="J4:J5"/>
    <mergeCell ref="L4:L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&amp;R20.行  財  政</oddHeader>
    <oddFooter>&amp;C-148-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</vt:i4>
      </vt:variant>
    </vt:vector>
  </HeadingPairs>
  <TitlesOfParts>
    <vt:vector size="18" baseType="lpstr">
      <vt:lpstr>T-1</vt:lpstr>
      <vt:lpstr>T-2</vt:lpstr>
      <vt:lpstr>T-3</vt:lpstr>
      <vt:lpstr>T-4</vt:lpstr>
      <vt:lpstr>T-5</vt:lpstr>
      <vt:lpstr>T-6</vt:lpstr>
      <vt:lpstr>T-7.8</vt:lpstr>
      <vt:lpstr>T-9</vt:lpstr>
      <vt:lpstr>T-10</vt:lpstr>
      <vt:lpstr>T-11</vt:lpstr>
      <vt:lpstr>T-12</vt:lpstr>
      <vt:lpstr>T-13</vt:lpstr>
      <vt:lpstr>T-14</vt:lpstr>
      <vt:lpstr>T-15</vt:lpstr>
      <vt:lpstr>T-16</vt:lpstr>
      <vt:lpstr>T-17</vt:lpstr>
      <vt:lpstr>T-18</vt:lpstr>
      <vt:lpstr>'T-9'!Print_Area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2021-06-29T05:50:14Z</dcterms:modified>
</cp:coreProperties>
</file>